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une\Documents\Ramunes_LSTA_doc\25_Šilumos suvartojimas daugiabuciuose\2016_12\"/>
    </mc:Choice>
  </mc:AlternateContent>
  <bookViews>
    <workbookView xWindow="-15" yWindow="6105" windowWidth="18810" windowHeight="6030"/>
  </bookViews>
  <sheets>
    <sheet name="2016_gruodis" sheetId="4" r:id="rId1"/>
  </sheets>
  <calcPr calcId="162913"/>
</workbook>
</file>

<file path=xl/calcChain.xml><?xml version="1.0" encoding="utf-8"?>
<calcChain xmlns="http://schemas.openxmlformats.org/spreadsheetml/2006/main">
  <c r="M966" i="4" l="1"/>
  <c r="P966" i="4" s="1"/>
  <c r="Q966" i="4" s="1"/>
  <c r="F966" i="4"/>
  <c r="M965" i="4"/>
  <c r="P965" i="4" s="1"/>
  <c r="Q965" i="4" s="1"/>
  <c r="F965" i="4"/>
  <c r="M964" i="4"/>
  <c r="P964" i="4" s="1"/>
  <c r="Q964" i="4" s="1"/>
  <c r="F964" i="4"/>
  <c r="P963" i="4"/>
  <c r="Q963" i="4" s="1"/>
  <c r="M963" i="4"/>
  <c r="O963" i="4" s="1"/>
  <c r="F963" i="4"/>
  <c r="M962" i="4"/>
  <c r="P962" i="4" s="1"/>
  <c r="Q962" i="4" s="1"/>
  <c r="F962" i="4"/>
  <c r="M961" i="4"/>
  <c r="P961" i="4" s="1"/>
  <c r="Q961" i="4" s="1"/>
  <c r="F961" i="4"/>
  <c r="M960" i="4"/>
  <c r="P960" i="4" s="1"/>
  <c r="Q960" i="4" s="1"/>
  <c r="F960" i="4"/>
  <c r="M959" i="4"/>
  <c r="O959" i="4" s="1"/>
  <c r="F959" i="4"/>
  <c r="M958" i="4"/>
  <c r="P958" i="4" s="1"/>
  <c r="Q958" i="4" s="1"/>
  <c r="F958" i="4"/>
  <c r="M957" i="4"/>
  <c r="P957" i="4" s="1"/>
  <c r="Q957" i="4" s="1"/>
  <c r="F957" i="4"/>
  <c r="M956" i="4"/>
  <c r="O956" i="4" s="1"/>
  <c r="F956" i="4"/>
  <c r="M955" i="4"/>
  <c r="O955" i="4" s="1"/>
  <c r="F955" i="4"/>
  <c r="M954" i="4"/>
  <c r="P954" i="4" s="1"/>
  <c r="Q954" i="4" s="1"/>
  <c r="F954" i="4"/>
  <c r="O953" i="4"/>
  <c r="M953" i="4"/>
  <c r="P953" i="4" s="1"/>
  <c r="Q953" i="4" s="1"/>
  <c r="F953" i="4"/>
  <c r="P952" i="4"/>
  <c r="Q952" i="4" s="1"/>
  <c r="O952" i="4"/>
  <c r="M952" i="4"/>
  <c r="F952" i="4"/>
  <c r="P951" i="4"/>
  <c r="Q951" i="4" s="1"/>
  <c r="M951" i="4"/>
  <c r="O951" i="4" s="1"/>
  <c r="F951" i="4"/>
  <c r="M950" i="4"/>
  <c r="P950" i="4" s="1"/>
  <c r="Q950" i="4" s="1"/>
  <c r="F950" i="4"/>
  <c r="O949" i="4"/>
  <c r="M949" i="4"/>
  <c r="P949" i="4" s="1"/>
  <c r="Q949" i="4" s="1"/>
  <c r="F949" i="4"/>
  <c r="P948" i="4"/>
  <c r="Q948" i="4" s="1"/>
  <c r="O948" i="4"/>
  <c r="M948" i="4"/>
  <c r="F948" i="4"/>
  <c r="Q947" i="4"/>
  <c r="P947" i="4"/>
  <c r="M947" i="4"/>
  <c r="O947" i="4" s="1"/>
  <c r="F947" i="4"/>
  <c r="M946" i="4"/>
  <c r="P946" i="4" s="1"/>
  <c r="Q946" i="4" s="1"/>
  <c r="F946" i="4"/>
  <c r="M945" i="4"/>
  <c r="P945" i="4" s="1"/>
  <c r="Q945" i="4" s="1"/>
  <c r="F945" i="4"/>
  <c r="M944" i="4"/>
  <c r="P944" i="4" s="1"/>
  <c r="Q944" i="4" s="1"/>
  <c r="F944" i="4"/>
  <c r="M943" i="4"/>
  <c r="O943" i="4" s="1"/>
  <c r="F943" i="4"/>
  <c r="M942" i="4"/>
  <c r="P942" i="4" s="1"/>
  <c r="Q942" i="4" s="1"/>
  <c r="F942" i="4"/>
  <c r="M941" i="4"/>
  <c r="P941" i="4" s="1"/>
  <c r="Q941" i="4" s="1"/>
  <c r="F941" i="4"/>
  <c r="M940" i="4"/>
  <c r="O940" i="4" s="1"/>
  <c r="F940" i="4"/>
  <c r="M939" i="4"/>
  <c r="O939" i="4" s="1"/>
  <c r="F939" i="4"/>
  <c r="M938" i="4"/>
  <c r="P938" i="4" s="1"/>
  <c r="Q938" i="4" s="1"/>
  <c r="F938" i="4"/>
  <c r="O937" i="4"/>
  <c r="M937" i="4"/>
  <c r="P937" i="4" s="1"/>
  <c r="Q937" i="4" s="1"/>
  <c r="F937" i="4"/>
  <c r="P936" i="4"/>
  <c r="Q936" i="4" s="1"/>
  <c r="O936" i="4"/>
  <c r="M936" i="4"/>
  <c r="F936" i="4"/>
  <c r="P935" i="4"/>
  <c r="Q935" i="4" s="1"/>
  <c r="M935" i="4"/>
  <c r="O935" i="4" s="1"/>
  <c r="F935" i="4"/>
  <c r="M934" i="4"/>
  <c r="P934" i="4" s="1"/>
  <c r="Q934" i="4" s="1"/>
  <c r="F934" i="4"/>
  <c r="M933" i="4"/>
  <c r="P933" i="4" s="1"/>
  <c r="Q933" i="4" s="1"/>
  <c r="F933" i="4"/>
  <c r="P932" i="4"/>
  <c r="Q932" i="4" s="1"/>
  <c r="O932" i="4"/>
  <c r="M932" i="4"/>
  <c r="F932" i="4"/>
  <c r="M931" i="4"/>
  <c r="O931" i="4" s="1"/>
  <c r="F931" i="4"/>
  <c r="M930" i="4"/>
  <c r="P930" i="4" s="1"/>
  <c r="Q930" i="4" s="1"/>
  <c r="F930" i="4"/>
  <c r="M929" i="4"/>
  <c r="P929" i="4" s="1"/>
  <c r="Q929" i="4" s="1"/>
  <c r="F929" i="4"/>
  <c r="M928" i="4"/>
  <c r="P928" i="4" s="1"/>
  <c r="Q928" i="4" s="1"/>
  <c r="F928" i="4"/>
  <c r="O928" i="4" l="1"/>
  <c r="P931" i="4"/>
  <c r="Q931" i="4" s="1"/>
  <c r="P955" i="4"/>
  <c r="Q955" i="4" s="1"/>
  <c r="O957" i="4"/>
  <c r="P940" i="4"/>
  <c r="Q940" i="4" s="1"/>
  <c r="P943" i="4"/>
  <c r="Q943" i="4" s="1"/>
  <c r="O944" i="4"/>
  <c r="O945" i="4"/>
  <c r="P956" i="4"/>
  <c r="Q956" i="4" s="1"/>
  <c r="P959" i="4"/>
  <c r="Q959" i="4" s="1"/>
  <c r="O960" i="4"/>
  <c r="O961" i="4"/>
  <c r="O964" i="4"/>
  <c r="P939" i="4"/>
  <c r="Q939" i="4" s="1"/>
  <c r="O941" i="4"/>
  <c r="O933" i="4"/>
  <c r="O965" i="4"/>
  <c r="O929" i="4"/>
  <c r="O930" i="4"/>
  <c r="O934" i="4"/>
  <c r="O938" i="4"/>
  <c r="O942" i="4"/>
  <c r="O946" i="4"/>
  <c r="O950" i="4"/>
  <c r="O954" i="4"/>
  <c r="O958" i="4"/>
  <c r="O962" i="4"/>
  <c r="O966" i="4"/>
  <c r="L1155" i="4" l="1"/>
  <c r="K1155" i="4"/>
  <c r="M1155" i="4" s="1"/>
  <c r="P1155" i="4" s="1"/>
  <c r="Q1155" i="4" s="1"/>
  <c r="F1155" i="4"/>
  <c r="L1154" i="4"/>
  <c r="M1154" i="4" s="1"/>
  <c r="K1154" i="4"/>
  <c r="F1154" i="4"/>
  <c r="L1153" i="4"/>
  <c r="K1153" i="4"/>
  <c r="F1153" i="4"/>
  <c r="L1152" i="4"/>
  <c r="K1152" i="4"/>
  <c r="M1152" i="4" s="1"/>
  <c r="F1152" i="4"/>
  <c r="L1151" i="4"/>
  <c r="K1151" i="4"/>
  <c r="M1151" i="4" s="1"/>
  <c r="O1151" i="4" s="1"/>
  <c r="F1151" i="4"/>
  <c r="L1150" i="4"/>
  <c r="K1150" i="4"/>
  <c r="F1150" i="4"/>
  <c r="L1149" i="4"/>
  <c r="K1149" i="4"/>
  <c r="M1149" i="4" s="1"/>
  <c r="F1149" i="4"/>
  <c r="L1148" i="4"/>
  <c r="K1148" i="4"/>
  <c r="F1148" i="4"/>
  <c r="L1147" i="4"/>
  <c r="M1147" i="4" s="1"/>
  <c r="P1147" i="4" s="1"/>
  <c r="Q1147" i="4" s="1"/>
  <c r="K1147" i="4"/>
  <c r="F1147" i="4"/>
  <c r="L1146" i="4"/>
  <c r="K1146" i="4"/>
  <c r="F1146" i="4"/>
  <c r="L1145" i="4"/>
  <c r="K1145" i="4"/>
  <c r="M1145" i="4" s="1"/>
  <c r="F1145" i="4"/>
  <c r="L1144" i="4"/>
  <c r="K1144" i="4"/>
  <c r="M1144" i="4" s="1"/>
  <c r="F1144" i="4"/>
  <c r="M1143" i="4"/>
  <c r="P1143" i="4" s="1"/>
  <c r="Q1143" i="4" s="1"/>
  <c r="L1143" i="4"/>
  <c r="K1143" i="4"/>
  <c r="F1143" i="4"/>
  <c r="L1142" i="4"/>
  <c r="M1142" i="4" s="1"/>
  <c r="K1142" i="4"/>
  <c r="F1142" i="4"/>
  <c r="L1141" i="4"/>
  <c r="K1141" i="4"/>
  <c r="M1141" i="4" s="1"/>
  <c r="F1141" i="4"/>
  <c r="L1140" i="4"/>
  <c r="K1140" i="4"/>
  <c r="M1140" i="4" s="1"/>
  <c r="F1140" i="4"/>
  <c r="L1139" i="4"/>
  <c r="K1139" i="4"/>
  <c r="M1139" i="4" s="1"/>
  <c r="P1139" i="4" s="1"/>
  <c r="Q1139" i="4" s="1"/>
  <c r="F1139" i="4"/>
  <c r="L1138" i="4"/>
  <c r="M1138" i="4" s="1"/>
  <c r="K1138" i="4"/>
  <c r="F1138" i="4"/>
  <c r="L1137" i="4"/>
  <c r="K1137" i="4"/>
  <c r="F1137" i="4"/>
  <c r="L1136" i="4"/>
  <c r="K1136" i="4"/>
  <c r="M1136" i="4" s="1"/>
  <c r="F1136" i="4"/>
  <c r="L1135" i="4"/>
  <c r="K1135" i="4"/>
  <c r="M1135" i="4" s="1"/>
  <c r="O1135" i="4" s="1"/>
  <c r="F1135" i="4"/>
  <c r="L1134" i="4"/>
  <c r="K1134" i="4"/>
  <c r="F1134" i="4"/>
  <c r="L1133" i="4"/>
  <c r="K1133" i="4"/>
  <c r="M1133" i="4" s="1"/>
  <c r="F1133" i="4"/>
  <c r="L1132" i="4"/>
  <c r="K1132" i="4"/>
  <c r="F1132" i="4"/>
  <c r="L1131" i="4"/>
  <c r="M1131" i="4" s="1"/>
  <c r="O1131" i="4" s="1"/>
  <c r="K1131" i="4"/>
  <c r="F1131" i="4"/>
  <c r="L1130" i="4"/>
  <c r="K1130" i="4"/>
  <c r="F1130" i="4"/>
  <c r="L1129" i="4"/>
  <c r="K1129" i="4"/>
  <c r="M1129" i="4" s="1"/>
  <c r="F1129" i="4"/>
  <c r="L1128" i="4"/>
  <c r="K1128" i="4"/>
  <c r="M1128" i="4" s="1"/>
  <c r="F1128" i="4"/>
  <c r="M1127" i="4"/>
  <c r="P1127" i="4" s="1"/>
  <c r="Q1127" i="4" s="1"/>
  <c r="L1127" i="4"/>
  <c r="K1127" i="4"/>
  <c r="F1127" i="4"/>
  <c r="L1126" i="4"/>
  <c r="M1126" i="4" s="1"/>
  <c r="K1126" i="4"/>
  <c r="F1126" i="4"/>
  <c r="L1125" i="4"/>
  <c r="K1125" i="4"/>
  <c r="M1125" i="4" s="1"/>
  <c r="F1125" i="4"/>
  <c r="L1124" i="4"/>
  <c r="K1124" i="4"/>
  <c r="M1124" i="4" s="1"/>
  <c r="F1124" i="4"/>
  <c r="L1123" i="4"/>
  <c r="K1123" i="4"/>
  <c r="M1123" i="4" s="1"/>
  <c r="P1123" i="4" s="1"/>
  <c r="Q1123" i="4" s="1"/>
  <c r="F1123" i="4"/>
  <c r="L1122" i="4"/>
  <c r="K1122" i="4"/>
  <c r="F1122" i="4"/>
  <c r="L1121" i="4"/>
  <c r="K1121" i="4"/>
  <c r="F1121" i="4"/>
  <c r="L1120" i="4"/>
  <c r="K1120" i="4"/>
  <c r="M1120" i="4" s="1"/>
  <c r="F1120" i="4"/>
  <c r="L1119" i="4"/>
  <c r="K1119" i="4"/>
  <c r="M1119" i="4" s="1"/>
  <c r="O1119" i="4" s="1"/>
  <c r="F1119" i="4"/>
  <c r="L1118" i="4"/>
  <c r="K1118" i="4"/>
  <c r="F1118" i="4"/>
  <c r="L1117" i="4"/>
  <c r="K1117" i="4"/>
  <c r="F1117" i="4"/>
  <c r="L1116" i="4"/>
  <c r="K1116" i="4"/>
  <c r="F1116" i="4"/>
  <c r="P872" i="4"/>
  <c r="Q872" i="4" s="1"/>
  <c r="O872" i="4"/>
  <c r="M872" i="4"/>
  <c r="M871" i="4"/>
  <c r="O871" i="4" s="1"/>
  <c r="M870" i="4"/>
  <c r="P870" i="4" s="1"/>
  <c r="Q870" i="4" s="1"/>
  <c r="P869" i="4"/>
  <c r="Q869" i="4" s="1"/>
  <c r="M869" i="4"/>
  <c r="O869" i="4" s="1"/>
  <c r="P868" i="4"/>
  <c r="Q868" i="4" s="1"/>
  <c r="O868" i="4"/>
  <c r="M868" i="4"/>
  <c r="M867" i="4"/>
  <c r="P867" i="4" s="1"/>
  <c r="Q867" i="4" s="1"/>
  <c r="M866" i="4"/>
  <c r="P866" i="4" s="1"/>
  <c r="Q866" i="4" s="1"/>
  <c r="P865" i="4"/>
  <c r="Q865" i="4" s="1"/>
  <c r="M865" i="4"/>
  <c r="O865" i="4" s="1"/>
  <c r="P864" i="4"/>
  <c r="Q864" i="4" s="1"/>
  <c r="O864" i="4"/>
  <c r="M864" i="4"/>
  <c r="M863" i="4"/>
  <c r="P863" i="4" s="1"/>
  <c r="Q863" i="4" s="1"/>
  <c r="M862" i="4"/>
  <c r="P862" i="4" s="1"/>
  <c r="Q862" i="4" s="1"/>
  <c r="P861" i="4"/>
  <c r="Q861" i="4" s="1"/>
  <c r="M861" i="4"/>
  <c r="O861" i="4" s="1"/>
  <c r="P860" i="4"/>
  <c r="Q860" i="4" s="1"/>
  <c r="O860" i="4"/>
  <c r="M860" i="4"/>
  <c r="M859" i="4"/>
  <c r="P859" i="4" s="1"/>
  <c r="Q859" i="4" s="1"/>
  <c r="M858" i="4"/>
  <c r="P858" i="4" s="1"/>
  <c r="Q858" i="4" s="1"/>
  <c r="P857" i="4"/>
  <c r="Q857" i="4" s="1"/>
  <c r="M857" i="4"/>
  <c r="O857" i="4" s="1"/>
  <c r="P856" i="4"/>
  <c r="Q856" i="4" s="1"/>
  <c r="O856" i="4"/>
  <c r="M856" i="4"/>
  <c r="M855" i="4"/>
  <c r="O855" i="4" s="1"/>
  <c r="M854" i="4"/>
  <c r="P854" i="4" s="1"/>
  <c r="Q854" i="4" s="1"/>
  <c r="P853" i="4"/>
  <c r="Q853" i="4" s="1"/>
  <c r="M853" i="4"/>
  <c r="O853" i="4" s="1"/>
  <c r="P852" i="4"/>
  <c r="Q852" i="4" s="1"/>
  <c r="O852" i="4"/>
  <c r="M852" i="4"/>
  <c r="M851" i="4"/>
  <c r="O851" i="4" s="1"/>
  <c r="M850" i="4"/>
  <c r="P850" i="4" s="1"/>
  <c r="Q850" i="4" s="1"/>
  <c r="P849" i="4"/>
  <c r="Q849" i="4" s="1"/>
  <c r="M849" i="4"/>
  <c r="O849" i="4" s="1"/>
  <c r="P848" i="4"/>
  <c r="Q848" i="4" s="1"/>
  <c r="O848" i="4"/>
  <c r="M848" i="4"/>
  <c r="M847" i="4"/>
  <c r="O847" i="4" s="1"/>
  <c r="M846" i="4"/>
  <c r="P846" i="4" s="1"/>
  <c r="Q846" i="4" s="1"/>
  <c r="P845" i="4"/>
  <c r="Q845" i="4" s="1"/>
  <c r="M845" i="4"/>
  <c r="O845" i="4" s="1"/>
  <c r="P844" i="4"/>
  <c r="Q844" i="4" s="1"/>
  <c r="O844" i="4"/>
  <c r="M844" i="4"/>
  <c r="M843" i="4"/>
  <c r="O843" i="4" s="1"/>
  <c r="M838" i="4"/>
  <c r="P838" i="4" s="1"/>
  <c r="Q838" i="4" s="1"/>
  <c r="M837" i="4"/>
  <c r="P837" i="4" s="1"/>
  <c r="Q837" i="4" s="1"/>
  <c r="M836" i="4"/>
  <c r="P836" i="4" s="1"/>
  <c r="Q836" i="4" s="1"/>
  <c r="M835" i="4"/>
  <c r="P835" i="4" s="1"/>
  <c r="Q835" i="4" s="1"/>
  <c r="M834" i="4"/>
  <c r="P834" i="4" s="1"/>
  <c r="Q834" i="4" s="1"/>
  <c r="M833" i="4"/>
  <c r="P833" i="4" s="1"/>
  <c r="Q833" i="4" s="1"/>
  <c r="O859" i="4" l="1"/>
  <c r="O863" i="4"/>
  <c r="O867" i="4"/>
  <c r="M1130" i="4"/>
  <c r="P1130" i="4" s="1"/>
  <c r="Q1130" i="4" s="1"/>
  <c r="M1146" i="4"/>
  <c r="P843" i="4"/>
  <c r="Q843" i="4" s="1"/>
  <c r="O846" i="4"/>
  <c r="P847" i="4"/>
  <c r="Q847" i="4" s="1"/>
  <c r="O850" i="4"/>
  <c r="P851" i="4"/>
  <c r="Q851" i="4" s="1"/>
  <c r="O854" i="4"/>
  <c r="P855" i="4"/>
  <c r="Q855" i="4" s="1"/>
  <c r="O858" i="4"/>
  <c r="O862" i="4"/>
  <c r="O866" i="4"/>
  <c r="O870" i="4"/>
  <c r="P871" i="4"/>
  <c r="Q871" i="4" s="1"/>
  <c r="M1117" i="4"/>
  <c r="M1118" i="4"/>
  <c r="M1134" i="4"/>
  <c r="P1134" i="4" s="1"/>
  <c r="Q1134" i="4" s="1"/>
  <c r="M1150" i="4"/>
  <c r="M1116" i="4"/>
  <c r="M1121" i="4"/>
  <c r="M1122" i="4"/>
  <c r="P1122" i="4" s="1"/>
  <c r="Q1122" i="4" s="1"/>
  <c r="M1132" i="4"/>
  <c r="M1137" i="4"/>
  <c r="M1148" i="4"/>
  <c r="M1153" i="4"/>
  <c r="O1153" i="4" s="1"/>
  <c r="P1120" i="4"/>
  <c r="Q1120" i="4" s="1"/>
  <c r="O1120" i="4"/>
  <c r="O1125" i="4"/>
  <c r="P1125" i="4"/>
  <c r="Q1125" i="4" s="1"/>
  <c r="P1126" i="4"/>
  <c r="Q1126" i="4" s="1"/>
  <c r="O1126" i="4"/>
  <c r="P1124" i="4"/>
  <c r="Q1124" i="4" s="1"/>
  <c r="O1124" i="4"/>
  <c r="O1117" i="4"/>
  <c r="P1117" i="4"/>
  <c r="Q1117" i="4" s="1"/>
  <c r="P1118" i="4"/>
  <c r="Q1118" i="4" s="1"/>
  <c r="O1118" i="4"/>
  <c r="P1128" i="4"/>
  <c r="Q1128" i="4" s="1"/>
  <c r="O1128" i="4"/>
  <c r="O1133" i="4"/>
  <c r="P1133" i="4"/>
  <c r="Q1133" i="4" s="1"/>
  <c r="P1144" i="4"/>
  <c r="Q1144" i="4" s="1"/>
  <c r="O1144" i="4"/>
  <c r="O1149" i="4"/>
  <c r="P1149" i="4"/>
  <c r="Q1149" i="4" s="1"/>
  <c r="P1150" i="4"/>
  <c r="Q1150" i="4" s="1"/>
  <c r="O1150" i="4"/>
  <c r="P1136" i="4"/>
  <c r="Q1136" i="4" s="1"/>
  <c r="O1136" i="4"/>
  <c r="O1141" i="4"/>
  <c r="P1141" i="4"/>
  <c r="Q1141" i="4" s="1"/>
  <c r="P1142" i="4"/>
  <c r="Q1142" i="4" s="1"/>
  <c r="O1142" i="4"/>
  <c r="P1152" i="4"/>
  <c r="Q1152" i="4" s="1"/>
  <c r="O1152" i="4"/>
  <c r="O1129" i="4"/>
  <c r="P1129" i="4"/>
  <c r="Q1129" i="4" s="1"/>
  <c r="O1130" i="4"/>
  <c r="O1140" i="4"/>
  <c r="P1140" i="4"/>
  <c r="Q1140" i="4" s="1"/>
  <c r="O1145" i="4"/>
  <c r="P1145" i="4"/>
  <c r="Q1145" i="4" s="1"/>
  <c r="P1146" i="4"/>
  <c r="Q1146" i="4" s="1"/>
  <c r="O1146" i="4"/>
  <c r="P1116" i="4"/>
  <c r="Q1116" i="4" s="1"/>
  <c r="O1116" i="4"/>
  <c r="O1121" i="4"/>
  <c r="P1121" i="4"/>
  <c r="Q1121" i="4" s="1"/>
  <c r="O1122" i="4"/>
  <c r="P1132" i="4"/>
  <c r="Q1132" i="4" s="1"/>
  <c r="O1132" i="4"/>
  <c r="O1137" i="4"/>
  <c r="P1137" i="4"/>
  <c r="Q1137" i="4" s="1"/>
  <c r="P1138" i="4"/>
  <c r="Q1138" i="4" s="1"/>
  <c r="O1138" i="4"/>
  <c r="P1148" i="4"/>
  <c r="Q1148" i="4" s="1"/>
  <c r="O1148" i="4"/>
  <c r="P1154" i="4"/>
  <c r="Q1154" i="4" s="1"/>
  <c r="O1154" i="4"/>
  <c r="O1123" i="4"/>
  <c r="O1127" i="4"/>
  <c r="O1139" i="4"/>
  <c r="O1143" i="4"/>
  <c r="O1147" i="4"/>
  <c r="O1155" i="4"/>
  <c r="P1119" i="4"/>
  <c r="Q1119" i="4" s="1"/>
  <c r="P1131" i="4"/>
  <c r="Q1131" i="4" s="1"/>
  <c r="P1135" i="4"/>
  <c r="Q1135" i="4" s="1"/>
  <c r="P1151" i="4"/>
  <c r="Q1151" i="4" s="1"/>
  <c r="O833" i="4"/>
  <c r="O834" i="4"/>
  <c r="O835" i="4"/>
  <c r="O836" i="4"/>
  <c r="O837" i="4"/>
  <c r="O838" i="4"/>
  <c r="P1153" i="4" l="1"/>
  <c r="Q1153" i="4" s="1"/>
  <c r="O1134" i="4"/>
  <c r="M261" i="4"/>
  <c r="P261" i="4" s="1"/>
  <c r="Q261" i="4" s="1"/>
  <c r="I261" i="4"/>
  <c r="O260" i="4"/>
  <c r="M260" i="4"/>
  <c r="P260" i="4" s="1"/>
  <c r="Q260" i="4" s="1"/>
  <c r="I260" i="4"/>
  <c r="M259" i="4"/>
  <c r="O259" i="4" s="1"/>
  <c r="I259" i="4"/>
  <c r="M258" i="4"/>
  <c r="P258" i="4" s="1"/>
  <c r="Q258" i="4" s="1"/>
  <c r="I258" i="4"/>
  <c r="M257" i="4"/>
  <c r="P257" i="4" s="1"/>
  <c r="Q257" i="4" s="1"/>
  <c r="I257" i="4"/>
  <c r="P256" i="4"/>
  <c r="Q256" i="4" s="1"/>
  <c r="M256" i="4"/>
  <c r="O256" i="4" s="1"/>
  <c r="I256" i="4"/>
  <c r="P255" i="4"/>
  <c r="Q255" i="4" s="1"/>
  <c r="M255" i="4"/>
  <c r="O255" i="4" s="1"/>
  <c r="I255" i="4"/>
  <c r="M254" i="4"/>
  <c r="P254" i="4" s="1"/>
  <c r="Q254" i="4" s="1"/>
  <c r="I254" i="4"/>
  <c r="M253" i="4"/>
  <c r="P253" i="4" s="1"/>
  <c r="Q253" i="4" s="1"/>
  <c r="I253" i="4"/>
  <c r="O252" i="4"/>
  <c r="M252" i="4"/>
  <c r="P252" i="4" s="1"/>
  <c r="Q252" i="4" s="1"/>
  <c r="I252" i="4"/>
  <c r="M251" i="4"/>
  <c r="O251" i="4" s="1"/>
  <c r="I251" i="4"/>
  <c r="M250" i="4"/>
  <c r="P250" i="4" s="1"/>
  <c r="Q250" i="4" s="1"/>
  <c r="I250" i="4"/>
  <c r="M249" i="4"/>
  <c r="P249" i="4" s="1"/>
  <c r="Q249" i="4" s="1"/>
  <c r="I249" i="4"/>
  <c r="M248" i="4"/>
  <c r="P248" i="4" s="1"/>
  <c r="Q248" i="4" s="1"/>
  <c r="I248" i="4"/>
  <c r="P247" i="4"/>
  <c r="Q247" i="4" s="1"/>
  <c r="M247" i="4"/>
  <c r="O247" i="4" s="1"/>
  <c r="I247" i="4"/>
  <c r="M246" i="4"/>
  <c r="P246" i="4" s="1"/>
  <c r="Q246" i="4" s="1"/>
  <c r="I246" i="4"/>
  <c r="M245" i="4"/>
  <c r="P245" i="4" s="1"/>
  <c r="Q245" i="4" s="1"/>
  <c r="I245" i="4"/>
  <c r="O244" i="4"/>
  <c r="M244" i="4"/>
  <c r="P244" i="4" s="1"/>
  <c r="Q244" i="4" s="1"/>
  <c r="I244" i="4"/>
  <c r="M243" i="4"/>
  <c r="O243" i="4" s="1"/>
  <c r="I243" i="4"/>
  <c r="M242" i="4"/>
  <c r="P242" i="4" s="1"/>
  <c r="Q242" i="4" s="1"/>
  <c r="I242" i="4"/>
  <c r="M241" i="4"/>
  <c r="I241" i="4"/>
  <c r="P240" i="4"/>
  <c r="Q240" i="4" s="1"/>
  <c r="M240" i="4"/>
  <c r="O240" i="4" s="1"/>
  <c r="I240" i="4"/>
  <c r="P239" i="4"/>
  <c r="Q239" i="4" s="1"/>
  <c r="M239" i="4"/>
  <c r="O239" i="4" s="1"/>
  <c r="I239" i="4"/>
  <c r="M238" i="4"/>
  <c r="P238" i="4" s="1"/>
  <c r="Q238" i="4" s="1"/>
  <c r="I238" i="4"/>
  <c r="M237" i="4"/>
  <c r="I237" i="4"/>
  <c r="P236" i="4"/>
  <c r="Q236" i="4" s="1"/>
  <c r="O236" i="4"/>
  <c r="M236" i="4"/>
  <c r="I236" i="4"/>
  <c r="M235" i="4"/>
  <c r="O235" i="4" s="1"/>
  <c r="I235" i="4"/>
  <c r="M234" i="4"/>
  <c r="P234" i="4" s="1"/>
  <c r="Q234" i="4" s="1"/>
  <c r="I234" i="4"/>
  <c r="M233" i="4"/>
  <c r="I233" i="4"/>
  <c r="M232" i="4"/>
  <c r="P232" i="4" s="1"/>
  <c r="Q232" i="4" s="1"/>
  <c r="I232" i="4"/>
  <c r="P231" i="4"/>
  <c r="Q231" i="4" s="1"/>
  <c r="M231" i="4"/>
  <c r="O231" i="4" s="1"/>
  <c r="I231" i="4"/>
  <c r="M230" i="4"/>
  <c r="P230" i="4" s="1"/>
  <c r="Q230" i="4" s="1"/>
  <c r="I230" i="4"/>
  <c r="M229" i="4"/>
  <c r="I229" i="4"/>
  <c r="O228" i="4"/>
  <c r="M228" i="4"/>
  <c r="P228" i="4" s="1"/>
  <c r="Q228" i="4" s="1"/>
  <c r="I228" i="4"/>
  <c r="M227" i="4"/>
  <c r="O227" i="4" s="1"/>
  <c r="I227" i="4"/>
  <c r="M226" i="4"/>
  <c r="P226" i="4" s="1"/>
  <c r="Q226" i="4" s="1"/>
  <c r="I226" i="4"/>
  <c r="M225" i="4"/>
  <c r="I225" i="4"/>
  <c r="P224" i="4"/>
  <c r="Q224" i="4" s="1"/>
  <c r="M224" i="4"/>
  <c r="O224" i="4" s="1"/>
  <c r="I224" i="4"/>
  <c r="P223" i="4"/>
  <c r="Q223" i="4" s="1"/>
  <c r="M223" i="4"/>
  <c r="O223" i="4" s="1"/>
  <c r="I223" i="4"/>
  <c r="M222" i="4"/>
  <c r="P222" i="4" s="1"/>
  <c r="Q222" i="4" s="1"/>
  <c r="I222" i="4"/>
  <c r="M826" i="4"/>
  <c r="P826" i="4" s="1"/>
  <c r="Q826" i="4" s="1"/>
  <c r="M825" i="4"/>
  <c r="P825" i="4" s="1"/>
  <c r="Q825" i="4" s="1"/>
  <c r="M824" i="4"/>
  <c r="P824" i="4" s="1"/>
  <c r="Q824" i="4" s="1"/>
  <c r="M823" i="4"/>
  <c r="P823" i="4" s="1"/>
  <c r="Q823" i="4" s="1"/>
  <c r="M822" i="4"/>
  <c r="P822" i="4" s="1"/>
  <c r="Q822" i="4" s="1"/>
  <c r="M821" i="4"/>
  <c r="P821" i="4" s="1"/>
  <c r="Q821" i="4" s="1"/>
  <c r="M820" i="4"/>
  <c r="P820" i="4" s="1"/>
  <c r="Q820" i="4" s="1"/>
  <c r="M819" i="4"/>
  <c r="P819" i="4" s="1"/>
  <c r="Q819" i="4" s="1"/>
  <c r="M818" i="4"/>
  <c r="P818" i="4" s="1"/>
  <c r="Q818" i="4" s="1"/>
  <c r="M817" i="4"/>
  <c r="P817" i="4" s="1"/>
  <c r="Q817" i="4" s="1"/>
  <c r="M816" i="4"/>
  <c r="P816" i="4" s="1"/>
  <c r="Q816" i="4" s="1"/>
  <c r="M815" i="4"/>
  <c r="P815" i="4" s="1"/>
  <c r="Q815" i="4" s="1"/>
  <c r="M814" i="4"/>
  <c r="P814" i="4" s="1"/>
  <c r="Q814" i="4" s="1"/>
  <c r="M813" i="4"/>
  <c r="P813" i="4" s="1"/>
  <c r="Q813" i="4" s="1"/>
  <c r="M812" i="4"/>
  <c r="P812" i="4" s="1"/>
  <c r="Q812" i="4" s="1"/>
  <c r="M811" i="4"/>
  <c r="P811" i="4" s="1"/>
  <c r="Q811" i="4" s="1"/>
  <c r="M810" i="4"/>
  <c r="P810" i="4" s="1"/>
  <c r="Q810" i="4" s="1"/>
  <c r="M809" i="4"/>
  <c r="P809" i="4" s="1"/>
  <c r="Q809" i="4" s="1"/>
  <c r="M808" i="4"/>
  <c r="P808" i="4" s="1"/>
  <c r="Q808" i="4" s="1"/>
  <c r="M807" i="4"/>
  <c r="P807" i="4" s="1"/>
  <c r="Q807" i="4" s="1"/>
  <c r="M806" i="4"/>
  <c r="P806" i="4" s="1"/>
  <c r="Q806" i="4" s="1"/>
  <c r="M805" i="4"/>
  <c r="P805" i="4" s="1"/>
  <c r="Q805" i="4" s="1"/>
  <c r="M804" i="4"/>
  <c r="P804" i="4" s="1"/>
  <c r="Q804" i="4" s="1"/>
  <c r="M803" i="4"/>
  <c r="P803" i="4" s="1"/>
  <c r="Q803" i="4" s="1"/>
  <c r="M802" i="4"/>
  <c r="P802" i="4" s="1"/>
  <c r="Q802" i="4" s="1"/>
  <c r="M801" i="4"/>
  <c r="P801" i="4" s="1"/>
  <c r="Q801" i="4" s="1"/>
  <c r="M800" i="4"/>
  <c r="P800" i="4" s="1"/>
  <c r="Q800" i="4" s="1"/>
  <c r="M799" i="4"/>
  <c r="P799" i="4" s="1"/>
  <c r="Q799" i="4" s="1"/>
  <c r="M798" i="4"/>
  <c r="P798" i="4" s="1"/>
  <c r="Q798" i="4" s="1"/>
  <c r="M797" i="4"/>
  <c r="P797" i="4" s="1"/>
  <c r="Q797" i="4" s="1"/>
  <c r="M787" i="4"/>
  <c r="P787" i="4" s="1"/>
  <c r="Q787" i="4" s="1"/>
  <c r="O232" i="4" l="1"/>
  <c r="P235" i="4"/>
  <c r="Q235" i="4" s="1"/>
  <c r="O248" i="4"/>
  <c r="P251" i="4"/>
  <c r="Q251" i="4" s="1"/>
  <c r="P227" i="4"/>
  <c r="Q227" i="4" s="1"/>
  <c r="P243" i="4"/>
  <c r="Q243" i="4" s="1"/>
  <c r="P259" i="4"/>
  <c r="Q259" i="4" s="1"/>
  <c r="P225" i="4"/>
  <c r="Q225" i="4" s="1"/>
  <c r="O225" i="4"/>
  <c r="P229" i="4"/>
  <c r="Q229" i="4" s="1"/>
  <c r="O229" i="4"/>
  <c r="P237" i="4"/>
  <c r="Q237" i="4" s="1"/>
  <c r="O237" i="4"/>
  <c r="P233" i="4"/>
  <c r="Q233" i="4" s="1"/>
  <c r="O233" i="4"/>
  <c r="P241" i="4"/>
  <c r="Q241" i="4" s="1"/>
  <c r="O241" i="4"/>
  <c r="O245" i="4"/>
  <c r="O249" i="4"/>
  <c r="O253" i="4"/>
  <c r="O257" i="4"/>
  <c r="O261" i="4"/>
  <c r="O222" i="4"/>
  <c r="O226" i="4"/>
  <c r="O230" i="4"/>
  <c r="O234" i="4"/>
  <c r="O238" i="4"/>
  <c r="O242" i="4"/>
  <c r="O246" i="4"/>
  <c r="O250" i="4"/>
  <c r="O254" i="4"/>
  <c r="O258" i="4"/>
  <c r="O787" i="4"/>
  <c r="O797" i="4"/>
  <c r="O798" i="4"/>
  <c r="O799" i="4"/>
  <c r="O800" i="4"/>
  <c r="O801" i="4"/>
  <c r="O802" i="4"/>
  <c r="O803" i="4"/>
  <c r="O804" i="4"/>
  <c r="O805" i="4"/>
  <c r="O806" i="4"/>
  <c r="O807" i="4"/>
  <c r="O808" i="4"/>
  <c r="O809" i="4"/>
  <c r="O810" i="4"/>
  <c r="O811" i="4"/>
  <c r="O812" i="4"/>
  <c r="O813" i="4"/>
  <c r="O814" i="4"/>
  <c r="O815" i="4"/>
  <c r="O816" i="4"/>
  <c r="O817" i="4"/>
  <c r="O818" i="4"/>
  <c r="O819" i="4"/>
  <c r="O820" i="4"/>
  <c r="O821" i="4"/>
  <c r="O822" i="4"/>
  <c r="O823" i="4"/>
  <c r="O824" i="4"/>
  <c r="O825" i="4"/>
  <c r="O826" i="4"/>
  <c r="M778" i="4" l="1"/>
  <c r="P778" i="4" s="1"/>
  <c r="Q778" i="4" s="1"/>
  <c r="M777" i="4"/>
  <c r="P777" i="4" s="1"/>
  <c r="Q777" i="4" s="1"/>
  <c r="M776" i="4"/>
  <c r="P776" i="4" s="1"/>
  <c r="Q776" i="4" s="1"/>
  <c r="M775" i="4"/>
  <c r="P775" i="4" s="1"/>
  <c r="Q775" i="4" s="1"/>
  <c r="M774" i="4"/>
  <c r="P774" i="4" s="1"/>
  <c r="Q774" i="4" s="1"/>
  <c r="M773" i="4"/>
  <c r="P773" i="4" s="1"/>
  <c r="Q773" i="4" s="1"/>
  <c r="M772" i="4"/>
  <c r="P772" i="4" s="1"/>
  <c r="Q772" i="4" s="1"/>
  <c r="M771" i="4"/>
  <c r="P771" i="4" s="1"/>
  <c r="Q771" i="4" s="1"/>
  <c r="M770" i="4"/>
  <c r="P770" i="4" s="1"/>
  <c r="Q770" i="4" s="1"/>
  <c r="M741" i="4"/>
  <c r="O741" i="4" s="1"/>
  <c r="M742" i="4"/>
  <c r="O742" i="4" s="1"/>
  <c r="P742" i="4"/>
  <c r="Q742" i="4" s="1"/>
  <c r="M743" i="4"/>
  <c r="O743" i="4" s="1"/>
  <c r="M744" i="4"/>
  <c r="O744" i="4" s="1"/>
  <c r="P744" i="4"/>
  <c r="Q744" i="4" s="1"/>
  <c r="M745" i="4"/>
  <c r="O745" i="4" s="1"/>
  <c r="M746" i="4"/>
  <c r="O746" i="4" s="1"/>
  <c r="P746" i="4"/>
  <c r="Q746" i="4" s="1"/>
  <c r="M747" i="4"/>
  <c r="O747" i="4" s="1"/>
  <c r="M748" i="4"/>
  <c r="O748" i="4" s="1"/>
  <c r="P748" i="4"/>
  <c r="Q748" i="4" s="1"/>
  <c r="M749" i="4"/>
  <c r="O749" i="4" s="1"/>
  <c r="P749" i="4"/>
  <c r="Q749" i="4"/>
  <c r="M750" i="4"/>
  <c r="O750" i="4" s="1"/>
  <c r="P750" i="4"/>
  <c r="Q750" i="4" s="1"/>
  <c r="M751" i="4"/>
  <c r="O751" i="4" s="1"/>
  <c r="M752" i="4"/>
  <c r="O752" i="4" s="1"/>
  <c r="P752" i="4"/>
  <c r="Q752" i="4" s="1"/>
  <c r="M753" i="4"/>
  <c r="O753" i="4" s="1"/>
  <c r="M754" i="4"/>
  <c r="O754" i="4" s="1"/>
  <c r="P754" i="4"/>
  <c r="Q754" i="4" s="1"/>
  <c r="M755" i="4"/>
  <c r="O755" i="4" s="1"/>
  <c r="M756" i="4"/>
  <c r="O756" i="4" s="1"/>
  <c r="P756" i="4"/>
  <c r="Q756" i="4" s="1"/>
  <c r="M757" i="4"/>
  <c r="O757" i="4" s="1"/>
  <c r="P757" i="4"/>
  <c r="Q757" i="4"/>
  <c r="M758" i="4"/>
  <c r="O758" i="4" s="1"/>
  <c r="P758" i="4"/>
  <c r="Q758" i="4"/>
  <c r="M759" i="4"/>
  <c r="O759" i="4" s="1"/>
  <c r="M760" i="4"/>
  <c r="O760" i="4" s="1"/>
  <c r="P760" i="4"/>
  <c r="Q760" i="4" s="1"/>
  <c r="M761" i="4"/>
  <c r="O761" i="4" s="1"/>
  <c r="M762" i="4"/>
  <c r="O762" i="4" s="1"/>
  <c r="P762" i="4"/>
  <c r="Q762" i="4" s="1"/>
  <c r="M763" i="4"/>
  <c r="O763" i="4" s="1"/>
  <c r="M764" i="4"/>
  <c r="O764" i="4" s="1"/>
  <c r="P764" i="4"/>
  <c r="Q764" i="4" s="1"/>
  <c r="M765" i="4"/>
  <c r="O765" i="4" s="1"/>
  <c r="P765" i="4"/>
  <c r="Q765" i="4"/>
  <c r="M766" i="4"/>
  <c r="O766" i="4" s="1"/>
  <c r="M767" i="4"/>
  <c r="O767" i="4" s="1"/>
  <c r="M768" i="4"/>
  <c r="O768" i="4" s="1"/>
  <c r="P768" i="4"/>
  <c r="Q768" i="4" s="1"/>
  <c r="M769" i="4"/>
  <c r="O769" i="4" s="1"/>
  <c r="P769" i="4"/>
  <c r="Q769" i="4"/>
  <c r="M779" i="4"/>
  <c r="O779" i="4" s="1"/>
  <c r="P779" i="4"/>
  <c r="Q779" i="4" s="1"/>
  <c r="P761" i="4" l="1"/>
  <c r="Q761" i="4" s="1"/>
  <c r="P753" i="4"/>
  <c r="Q753" i="4" s="1"/>
  <c r="P745" i="4"/>
  <c r="Q745" i="4" s="1"/>
  <c r="P741" i="4"/>
  <c r="Q741" i="4" s="1"/>
  <c r="P766" i="4"/>
  <c r="Q766" i="4" s="1"/>
  <c r="P767" i="4"/>
  <c r="Q767" i="4" s="1"/>
  <c r="P763" i="4"/>
  <c r="Q763" i="4" s="1"/>
  <c r="P759" i="4"/>
  <c r="Q759" i="4" s="1"/>
  <c r="P755" i="4"/>
  <c r="Q755" i="4" s="1"/>
  <c r="P751" i="4"/>
  <c r="Q751" i="4" s="1"/>
  <c r="P747" i="4"/>
  <c r="Q747" i="4" s="1"/>
  <c r="P743" i="4"/>
  <c r="Q743" i="4" s="1"/>
  <c r="O770" i="4"/>
  <c r="O771" i="4"/>
  <c r="O772" i="4"/>
  <c r="O773" i="4"/>
  <c r="O774" i="4"/>
  <c r="O775" i="4"/>
  <c r="O776" i="4"/>
  <c r="O777" i="4"/>
  <c r="O778" i="4"/>
  <c r="M1385" i="4" l="1"/>
  <c r="P1385" i="4" s="1"/>
  <c r="Q1385" i="4" s="1"/>
  <c r="F1385" i="4"/>
  <c r="M1384" i="4"/>
  <c r="P1384" i="4" s="1"/>
  <c r="Q1384" i="4" s="1"/>
  <c r="F1384" i="4"/>
  <c r="P1383" i="4"/>
  <c r="Q1383" i="4" s="1"/>
  <c r="M1383" i="4"/>
  <c r="O1383" i="4" s="1"/>
  <c r="F1383" i="4"/>
  <c r="M1382" i="4"/>
  <c r="P1382" i="4" s="1"/>
  <c r="Q1382" i="4" s="1"/>
  <c r="F1382" i="4"/>
  <c r="M1381" i="4"/>
  <c r="P1381" i="4" s="1"/>
  <c r="Q1381" i="4" s="1"/>
  <c r="F1381" i="4"/>
  <c r="O1380" i="4"/>
  <c r="M1380" i="4"/>
  <c r="P1380" i="4" s="1"/>
  <c r="Q1380" i="4" s="1"/>
  <c r="O1379" i="4"/>
  <c r="M1379" i="4"/>
  <c r="P1379" i="4" s="1"/>
  <c r="Q1379" i="4" s="1"/>
  <c r="O1378" i="4"/>
  <c r="M1378" i="4"/>
  <c r="P1378" i="4" s="1"/>
  <c r="Q1378" i="4" s="1"/>
  <c r="O1377" i="4"/>
  <c r="M1377" i="4"/>
  <c r="P1377" i="4" s="1"/>
  <c r="Q1377" i="4" s="1"/>
  <c r="F1377" i="4"/>
  <c r="M1376" i="4"/>
  <c r="P1376" i="4" s="1"/>
  <c r="Q1376" i="4" s="1"/>
  <c r="F1376" i="4"/>
  <c r="M1375" i="4"/>
  <c r="P1375" i="4" s="1"/>
  <c r="Q1375" i="4" s="1"/>
  <c r="F1375" i="4"/>
  <c r="M1374" i="4"/>
  <c r="P1374" i="4" s="1"/>
  <c r="Q1374" i="4" s="1"/>
  <c r="F1374" i="4"/>
  <c r="O1373" i="4"/>
  <c r="M1373" i="4"/>
  <c r="P1373" i="4" s="1"/>
  <c r="Q1373" i="4" s="1"/>
  <c r="F1373" i="4"/>
  <c r="O1372" i="4"/>
  <c r="M1372" i="4"/>
  <c r="P1372" i="4" s="1"/>
  <c r="Q1372" i="4" s="1"/>
  <c r="F1372" i="4"/>
  <c r="P1371" i="4"/>
  <c r="Q1371" i="4" s="1"/>
  <c r="M1371" i="4"/>
  <c r="O1371" i="4" s="1"/>
  <c r="F1371" i="4"/>
  <c r="M1370" i="4"/>
  <c r="P1370" i="4" s="1"/>
  <c r="Q1370" i="4" s="1"/>
  <c r="F1370" i="4"/>
  <c r="O1369" i="4"/>
  <c r="M1369" i="4"/>
  <c r="P1369" i="4" s="1"/>
  <c r="Q1369" i="4" s="1"/>
  <c r="O1368" i="4"/>
  <c r="M1368" i="4"/>
  <c r="P1368" i="4" s="1"/>
  <c r="Q1368" i="4" s="1"/>
  <c r="M1367" i="4"/>
  <c r="P1367" i="4" s="1"/>
  <c r="Q1367" i="4" s="1"/>
  <c r="F1367" i="4"/>
  <c r="M1366" i="4"/>
  <c r="P1366" i="4" s="1"/>
  <c r="Q1366" i="4" s="1"/>
  <c r="F1366" i="4"/>
  <c r="M1365" i="4"/>
  <c r="P1365" i="4" s="1"/>
  <c r="Q1365" i="4" s="1"/>
  <c r="F1365" i="4"/>
  <c r="M1364" i="4"/>
  <c r="P1364" i="4" s="1"/>
  <c r="Q1364" i="4" s="1"/>
  <c r="F1364" i="4"/>
  <c r="O1363" i="4"/>
  <c r="M1363" i="4"/>
  <c r="P1363" i="4" s="1"/>
  <c r="Q1363" i="4" s="1"/>
  <c r="F1363" i="4"/>
  <c r="O1362" i="4"/>
  <c r="M1362" i="4"/>
  <c r="P1362" i="4" s="1"/>
  <c r="Q1362" i="4" s="1"/>
  <c r="F1362" i="4"/>
  <c r="P1361" i="4"/>
  <c r="Q1361" i="4" s="1"/>
  <c r="M1361" i="4"/>
  <c r="O1361" i="4" s="1"/>
  <c r="F1361" i="4"/>
  <c r="M1360" i="4"/>
  <c r="P1360" i="4" s="1"/>
  <c r="Q1360" i="4" s="1"/>
  <c r="F1360" i="4"/>
  <c r="O1359" i="4"/>
  <c r="M1359" i="4"/>
  <c r="P1359" i="4" s="1"/>
  <c r="Q1359" i="4" s="1"/>
  <c r="O1358" i="4"/>
  <c r="M1358" i="4"/>
  <c r="P1358" i="4" s="1"/>
  <c r="Q1358" i="4" s="1"/>
  <c r="M1357" i="4"/>
  <c r="P1357" i="4" s="1"/>
  <c r="Q1357" i="4" s="1"/>
  <c r="F1357" i="4"/>
  <c r="M1356" i="4"/>
  <c r="P1356" i="4" s="1"/>
  <c r="Q1356" i="4" s="1"/>
  <c r="F1356" i="4"/>
  <c r="M1355" i="4"/>
  <c r="P1355" i="4" s="1"/>
  <c r="Q1355" i="4" s="1"/>
  <c r="F1355" i="4"/>
  <c r="M1354" i="4"/>
  <c r="P1354" i="4" s="1"/>
  <c r="Q1354" i="4" s="1"/>
  <c r="F1354" i="4"/>
  <c r="O1353" i="4"/>
  <c r="M1353" i="4"/>
  <c r="P1353" i="4" s="1"/>
  <c r="Q1353" i="4" s="1"/>
  <c r="F1353" i="4"/>
  <c r="O1352" i="4"/>
  <c r="M1352" i="4"/>
  <c r="P1352" i="4" s="1"/>
  <c r="Q1352" i="4" s="1"/>
  <c r="F1352" i="4"/>
  <c r="P1351" i="4"/>
  <c r="Q1351" i="4" s="1"/>
  <c r="M1351" i="4"/>
  <c r="O1351" i="4" s="1"/>
  <c r="F1351" i="4"/>
  <c r="M1350" i="4"/>
  <c r="P1350" i="4" s="1"/>
  <c r="Q1350" i="4" s="1"/>
  <c r="F1350" i="4"/>
  <c r="O1355" i="4" l="1"/>
  <c r="O1365" i="4"/>
  <c r="O1375" i="4"/>
  <c r="O1382" i="4"/>
  <c r="O1384" i="4"/>
  <c r="O1356" i="4"/>
  <c r="O1357" i="4"/>
  <c r="O1366" i="4"/>
  <c r="O1367" i="4"/>
  <c r="O1376" i="4"/>
  <c r="O1350" i="4"/>
  <c r="O1354" i="4"/>
  <c r="O1360" i="4"/>
  <c r="O1364" i="4"/>
  <c r="O1370" i="4"/>
  <c r="O1374" i="4"/>
  <c r="O1381" i="4"/>
  <c r="O1385" i="4"/>
  <c r="L1343" i="4"/>
  <c r="K1343" i="4"/>
  <c r="M1343" i="4" s="1"/>
  <c r="L1342" i="4"/>
  <c r="K1342" i="4"/>
  <c r="M1342" i="4" s="1"/>
  <c r="P1342" i="4" s="1"/>
  <c r="Q1342" i="4" s="1"/>
  <c r="L1341" i="4"/>
  <c r="K1341" i="4"/>
  <c r="L1340" i="4"/>
  <c r="K1340" i="4"/>
  <c r="M1340" i="4" s="1"/>
  <c r="O1340" i="4" s="1"/>
  <c r="L1339" i="4"/>
  <c r="K1339" i="4"/>
  <c r="M1339" i="4" s="1"/>
  <c r="L1338" i="4"/>
  <c r="K1338" i="4"/>
  <c r="M1338" i="4" s="1"/>
  <c r="O1338" i="4" s="1"/>
  <c r="L1337" i="4"/>
  <c r="K1337" i="4"/>
  <c r="M1336" i="4"/>
  <c r="P1336" i="4" s="1"/>
  <c r="Q1336" i="4" s="1"/>
  <c r="L1336" i="4"/>
  <c r="K1336" i="4"/>
  <c r="L1335" i="4"/>
  <c r="K1335" i="4"/>
  <c r="M1335" i="4" s="1"/>
  <c r="L1334" i="4"/>
  <c r="K1334" i="4"/>
  <c r="M1334" i="4" s="1"/>
  <c r="O1334" i="4" s="1"/>
  <c r="L1333" i="4"/>
  <c r="K1333" i="4"/>
  <c r="L1332" i="4"/>
  <c r="K1332" i="4"/>
  <c r="M1332" i="4" s="1"/>
  <c r="P1332" i="4" s="1"/>
  <c r="Q1332" i="4" s="1"/>
  <c r="L1331" i="4"/>
  <c r="K1331" i="4"/>
  <c r="M1331" i="4" s="1"/>
  <c r="L1330" i="4"/>
  <c r="K1330" i="4"/>
  <c r="M1330" i="4" s="1"/>
  <c r="O1330" i="4" s="1"/>
  <c r="L1329" i="4"/>
  <c r="K1329" i="4"/>
  <c r="M1328" i="4"/>
  <c r="P1328" i="4" s="1"/>
  <c r="Q1328" i="4" s="1"/>
  <c r="L1328" i="4"/>
  <c r="K1328" i="4"/>
  <c r="L1327" i="4"/>
  <c r="K1327" i="4"/>
  <c r="M1327" i="4" s="1"/>
  <c r="L1326" i="4"/>
  <c r="K1326" i="4"/>
  <c r="M1326" i="4" s="1"/>
  <c r="O1326" i="4" s="1"/>
  <c r="L1325" i="4"/>
  <c r="K1325" i="4"/>
  <c r="L1324" i="4"/>
  <c r="K1324" i="4"/>
  <c r="M1324" i="4" s="1"/>
  <c r="O1324" i="4" s="1"/>
  <c r="L1323" i="4"/>
  <c r="K1323" i="4"/>
  <c r="M1323" i="4" s="1"/>
  <c r="L1322" i="4"/>
  <c r="K1322" i="4"/>
  <c r="M1322" i="4" s="1"/>
  <c r="P1322" i="4" s="1"/>
  <c r="Q1322" i="4" s="1"/>
  <c r="L1321" i="4"/>
  <c r="K1321" i="4"/>
  <c r="M1320" i="4"/>
  <c r="O1320" i="4" s="1"/>
  <c r="L1320" i="4"/>
  <c r="K1320" i="4"/>
  <c r="L1319" i="4"/>
  <c r="K1319" i="4"/>
  <c r="M1319" i="4" s="1"/>
  <c r="L1318" i="4"/>
  <c r="K1318" i="4"/>
  <c r="M1318" i="4" s="1"/>
  <c r="P1318" i="4" s="1"/>
  <c r="Q1318" i="4" s="1"/>
  <c r="L1317" i="4"/>
  <c r="K1317" i="4"/>
  <c r="L1316" i="4"/>
  <c r="K1316" i="4"/>
  <c r="M1316" i="4" s="1"/>
  <c r="P1316" i="4" s="1"/>
  <c r="Q1316" i="4" s="1"/>
  <c r="L1315" i="4"/>
  <c r="K1315" i="4"/>
  <c r="M1315" i="4" s="1"/>
  <c r="L1314" i="4"/>
  <c r="K1314" i="4"/>
  <c r="M1314" i="4" s="1"/>
  <c r="O1314" i="4" s="1"/>
  <c r="L1313" i="4"/>
  <c r="K1313" i="4"/>
  <c r="M1312" i="4"/>
  <c r="P1312" i="4" s="1"/>
  <c r="Q1312" i="4" s="1"/>
  <c r="L1312" i="4"/>
  <c r="K1312" i="4"/>
  <c r="L1311" i="4"/>
  <c r="K1311" i="4"/>
  <c r="M1311" i="4" s="1"/>
  <c r="L1310" i="4"/>
  <c r="K1310" i="4"/>
  <c r="M1310" i="4" s="1"/>
  <c r="O1310" i="4" s="1"/>
  <c r="L1309" i="4"/>
  <c r="K1309" i="4"/>
  <c r="L1308" i="4"/>
  <c r="K1308" i="4"/>
  <c r="M1308" i="4" s="1"/>
  <c r="P1308" i="4" s="1"/>
  <c r="Q1308" i="4" s="1"/>
  <c r="L1307" i="4"/>
  <c r="K1307" i="4"/>
  <c r="M1307" i="4" s="1"/>
  <c r="L1306" i="4"/>
  <c r="M1306" i="4" s="1"/>
  <c r="O1306" i="4" s="1"/>
  <c r="K1306" i="4"/>
  <c r="L1305" i="4"/>
  <c r="K1305" i="4"/>
  <c r="M1304" i="4"/>
  <c r="P1304" i="4" s="1"/>
  <c r="Q1304" i="4" s="1"/>
  <c r="L1304" i="4"/>
  <c r="K1304" i="4"/>
  <c r="M1305" i="4" l="1"/>
  <c r="P1305" i="4" s="1"/>
  <c r="Q1305" i="4" s="1"/>
  <c r="M1313" i="4"/>
  <c r="M1321" i="4"/>
  <c r="M1329" i="4"/>
  <c r="P1329" i="4" s="1"/>
  <c r="Q1329" i="4" s="1"/>
  <c r="M1337" i="4"/>
  <c r="O1337" i="4" s="1"/>
  <c r="M1309" i="4"/>
  <c r="M1317" i="4"/>
  <c r="M1325" i="4"/>
  <c r="M1333" i="4"/>
  <c r="P1333" i="4" s="1"/>
  <c r="Q1333" i="4" s="1"/>
  <c r="M1341" i="4"/>
  <c r="O1335" i="4"/>
  <c r="P1335" i="4"/>
  <c r="Q1335" i="4" s="1"/>
  <c r="O1343" i="4"/>
  <c r="P1343" i="4"/>
  <c r="Q1343" i="4" s="1"/>
  <c r="O1321" i="4"/>
  <c r="P1321" i="4"/>
  <c r="Q1321" i="4" s="1"/>
  <c r="O1329" i="4"/>
  <c r="O1307" i="4"/>
  <c r="P1307" i="4"/>
  <c r="Q1307" i="4" s="1"/>
  <c r="O1315" i="4"/>
  <c r="P1315" i="4"/>
  <c r="Q1315" i="4" s="1"/>
  <c r="O1323" i="4"/>
  <c r="P1323" i="4"/>
  <c r="Q1323" i="4" s="1"/>
  <c r="O1331" i="4"/>
  <c r="P1331" i="4"/>
  <c r="Q1331" i="4" s="1"/>
  <c r="O1339" i="4"/>
  <c r="P1339" i="4"/>
  <c r="Q1339" i="4" s="1"/>
  <c r="O1311" i="4"/>
  <c r="P1311" i="4"/>
  <c r="Q1311" i="4" s="1"/>
  <c r="O1319" i="4"/>
  <c r="P1319" i="4"/>
  <c r="Q1319" i="4" s="1"/>
  <c r="O1327" i="4"/>
  <c r="P1327" i="4"/>
  <c r="Q1327" i="4" s="1"/>
  <c r="O1305" i="4"/>
  <c r="O1313" i="4"/>
  <c r="P1313" i="4"/>
  <c r="Q1313" i="4" s="1"/>
  <c r="O1309" i="4"/>
  <c r="P1309" i="4"/>
  <c r="Q1309" i="4" s="1"/>
  <c r="O1317" i="4"/>
  <c r="P1317" i="4"/>
  <c r="Q1317" i="4" s="1"/>
  <c r="O1325" i="4"/>
  <c r="P1325" i="4"/>
  <c r="Q1325" i="4" s="1"/>
  <c r="O1341" i="4"/>
  <c r="P1341" i="4"/>
  <c r="Q1341" i="4" s="1"/>
  <c r="O1304" i="4"/>
  <c r="O1308" i="4"/>
  <c r="O1312" i="4"/>
  <c r="O1316" i="4"/>
  <c r="O1318" i="4"/>
  <c r="O1322" i="4"/>
  <c r="O1328" i="4"/>
  <c r="O1332" i="4"/>
  <c r="O1336" i="4"/>
  <c r="O1342" i="4"/>
  <c r="P1306" i="4"/>
  <c r="Q1306" i="4" s="1"/>
  <c r="P1310" i="4"/>
  <c r="Q1310" i="4" s="1"/>
  <c r="P1314" i="4"/>
  <c r="Q1314" i="4" s="1"/>
  <c r="P1320" i="4"/>
  <c r="Q1320" i="4" s="1"/>
  <c r="P1324" i="4"/>
  <c r="Q1324" i="4" s="1"/>
  <c r="P1326" i="4"/>
  <c r="Q1326" i="4" s="1"/>
  <c r="P1330" i="4"/>
  <c r="Q1330" i="4" s="1"/>
  <c r="P1334" i="4"/>
  <c r="Q1334" i="4" s="1"/>
  <c r="P1338" i="4"/>
  <c r="Q1338" i="4" s="1"/>
  <c r="P1340" i="4"/>
  <c r="Q1340" i="4" s="1"/>
  <c r="P1337" i="4" l="1"/>
  <c r="Q1337" i="4" s="1"/>
  <c r="O1333" i="4"/>
  <c r="M693" i="4"/>
  <c r="P693" i="4" s="1"/>
  <c r="M692" i="4"/>
  <c r="P692" i="4" s="1"/>
  <c r="M691" i="4"/>
  <c r="P691" i="4" s="1"/>
  <c r="M690" i="4"/>
  <c r="P690" i="4" s="1"/>
  <c r="M689" i="4"/>
  <c r="P689" i="4" s="1"/>
  <c r="M688" i="4"/>
  <c r="P688" i="4" s="1"/>
  <c r="M687" i="4"/>
  <c r="P687" i="4" s="1"/>
  <c r="M686" i="4"/>
  <c r="P686" i="4" s="1"/>
  <c r="M685" i="4"/>
  <c r="P685" i="4" s="1"/>
  <c r="M684" i="4"/>
  <c r="P684" i="4" s="1"/>
  <c r="M683" i="4"/>
  <c r="P683" i="4" s="1"/>
  <c r="M682" i="4"/>
  <c r="P682" i="4" s="1"/>
  <c r="M681" i="4"/>
  <c r="P681" i="4" s="1"/>
  <c r="M680" i="4"/>
  <c r="P680" i="4" s="1"/>
  <c r="M1249" i="4"/>
  <c r="P1249" i="4" s="1"/>
  <c r="Q1249" i="4" s="1"/>
  <c r="M1248" i="4"/>
  <c r="P1248" i="4" s="1"/>
  <c r="Q1248" i="4" s="1"/>
  <c r="M1247" i="4"/>
  <c r="P1247" i="4" s="1"/>
  <c r="Q1247" i="4" s="1"/>
  <c r="M1246" i="4"/>
  <c r="P1246" i="4" s="1"/>
  <c r="Q1246" i="4" s="1"/>
  <c r="M1245" i="4"/>
  <c r="P1245" i="4" s="1"/>
  <c r="Q1245" i="4" s="1"/>
  <c r="M1244" i="4"/>
  <c r="P1244" i="4" s="1"/>
  <c r="Q1244" i="4" s="1"/>
  <c r="M1243" i="4"/>
  <c r="P1243" i="4" s="1"/>
  <c r="Q1243" i="4" s="1"/>
  <c r="M1242" i="4"/>
  <c r="P1242" i="4" s="1"/>
  <c r="Q1242" i="4" s="1"/>
  <c r="M1241" i="4"/>
  <c r="P1241" i="4" s="1"/>
  <c r="Q1241" i="4" s="1"/>
  <c r="M1240" i="4"/>
  <c r="P1240" i="4" s="1"/>
  <c r="Q1240" i="4" s="1"/>
  <c r="M1239" i="4"/>
  <c r="P1239" i="4" s="1"/>
  <c r="Q1239" i="4" s="1"/>
  <c r="M1238" i="4"/>
  <c r="P1238" i="4" s="1"/>
  <c r="Q1238" i="4" s="1"/>
  <c r="M1237" i="4"/>
  <c r="P1237" i="4" s="1"/>
  <c r="Q1237" i="4" s="1"/>
  <c r="M1236" i="4"/>
  <c r="P1236" i="4" s="1"/>
  <c r="Q1236" i="4" s="1"/>
  <c r="M1235" i="4"/>
  <c r="P1235" i="4" s="1"/>
  <c r="Q1235" i="4" s="1"/>
  <c r="M1234" i="4"/>
  <c r="P1234" i="4" s="1"/>
  <c r="Q1234" i="4" s="1"/>
  <c r="M1233" i="4"/>
  <c r="P1233" i="4" s="1"/>
  <c r="Q1233" i="4" s="1"/>
  <c r="M1232" i="4"/>
  <c r="P1232" i="4" s="1"/>
  <c r="Q1232" i="4" s="1"/>
  <c r="M1231" i="4"/>
  <c r="P1231" i="4" s="1"/>
  <c r="Q1231" i="4" s="1"/>
  <c r="M1230" i="4"/>
  <c r="P1230" i="4" s="1"/>
  <c r="Q1230" i="4" s="1"/>
  <c r="M1229" i="4"/>
  <c r="P1229" i="4" s="1"/>
  <c r="Q1229" i="4" s="1"/>
  <c r="M1228" i="4"/>
  <c r="P1228" i="4" s="1"/>
  <c r="Q1228" i="4" s="1"/>
  <c r="M1227" i="4"/>
  <c r="P1227" i="4" s="1"/>
  <c r="Q1227" i="4" s="1"/>
  <c r="M1226" i="4"/>
  <c r="P1226" i="4" s="1"/>
  <c r="Q1226" i="4" s="1"/>
  <c r="M1225" i="4"/>
  <c r="P1225" i="4" s="1"/>
  <c r="Q1225" i="4" s="1"/>
  <c r="M1224" i="4"/>
  <c r="P1224" i="4" s="1"/>
  <c r="Q1224" i="4" s="1"/>
  <c r="M1223" i="4"/>
  <c r="P1223" i="4" s="1"/>
  <c r="Q1223" i="4" s="1"/>
  <c r="M1222" i="4"/>
  <c r="P1222" i="4" s="1"/>
  <c r="Q1222" i="4" s="1"/>
  <c r="M1221" i="4"/>
  <c r="P1221" i="4" s="1"/>
  <c r="Q1221" i="4" s="1"/>
  <c r="M1220" i="4"/>
  <c r="P1220" i="4" s="1"/>
  <c r="Q1220" i="4" s="1"/>
  <c r="M1219" i="4"/>
  <c r="P1219" i="4" s="1"/>
  <c r="Q1219" i="4" s="1"/>
  <c r="M1218" i="4"/>
  <c r="P1218" i="4" s="1"/>
  <c r="Q1218" i="4" s="1"/>
  <c r="M1217" i="4"/>
  <c r="P1217" i="4" s="1"/>
  <c r="Q1217" i="4" s="1"/>
  <c r="M1216" i="4"/>
  <c r="P1216" i="4" s="1"/>
  <c r="Q1216" i="4" s="1"/>
  <c r="M1215" i="4"/>
  <c r="P1215" i="4" s="1"/>
  <c r="Q1215" i="4" s="1"/>
  <c r="M1214" i="4"/>
  <c r="P1214" i="4" s="1"/>
  <c r="Q1214" i="4" s="1"/>
  <c r="M1213" i="4"/>
  <c r="P1213" i="4" s="1"/>
  <c r="Q1213" i="4" s="1"/>
  <c r="M1212" i="4"/>
  <c r="P1212" i="4" s="1"/>
  <c r="Q1212" i="4" s="1"/>
  <c r="M1211" i="4"/>
  <c r="P1211" i="4" s="1"/>
  <c r="Q1211" i="4" s="1"/>
  <c r="M1210" i="4"/>
  <c r="P1210" i="4" s="1"/>
  <c r="Q1210" i="4" s="1"/>
  <c r="O687" i="4" l="1"/>
  <c r="Q687" i="4" s="1"/>
  <c r="O688" i="4"/>
  <c r="Q688" i="4" s="1"/>
  <c r="O689" i="4"/>
  <c r="Q689" i="4" s="1"/>
  <c r="O690" i="4"/>
  <c r="Q690" i="4" s="1"/>
  <c r="O691" i="4"/>
  <c r="Q691" i="4" s="1"/>
  <c r="O692" i="4"/>
  <c r="Q692" i="4" s="1"/>
  <c r="O693" i="4"/>
  <c r="Q693" i="4" s="1"/>
  <c r="O680" i="4"/>
  <c r="Q680" i="4" s="1"/>
  <c r="O681" i="4"/>
  <c r="Q681" i="4" s="1"/>
  <c r="O682" i="4"/>
  <c r="Q682" i="4" s="1"/>
  <c r="O683" i="4"/>
  <c r="Q683" i="4" s="1"/>
  <c r="O684" i="4"/>
  <c r="Q684" i="4" s="1"/>
  <c r="O685" i="4"/>
  <c r="Q685" i="4" s="1"/>
  <c r="O686" i="4"/>
  <c r="Q686" i="4" s="1"/>
  <c r="O1210" i="4"/>
  <c r="O1211" i="4"/>
  <c r="O1212" i="4"/>
  <c r="O1213" i="4"/>
  <c r="O1214" i="4"/>
  <c r="O1215" i="4"/>
  <c r="O1216" i="4"/>
  <c r="O1217" i="4"/>
  <c r="O1218" i="4"/>
  <c r="O1219" i="4"/>
  <c r="O1220" i="4"/>
  <c r="O1221" i="4"/>
  <c r="O1222" i="4"/>
  <c r="O1223" i="4"/>
  <c r="O1224" i="4"/>
  <c r="O1225" i="4"/>
  <c r="O1226" i="4"/>
  <c r="O1227" i="4"/>
  <c r="O1228" i="4"/>
  <c r="O1229" i="4"/>
  <c r="O1230" i="4"/>
  <c r="O1231" i="4"/>
  <c r="O1232" i="4"/>
  <c r="O1233" i="4"/>
  <c r="O1234" i="4"/>
  <c r="O1235" i="4"/>
  <c r="O1236" i="4"/>
  <c r="O1237" i="4"/>
  <c r="O1238" i="4"/>
  <c r="O1239" i="4"/>
  <c r="O1240" i="4"/>
  <c r="O1241" i="4"/>
  <c r="O1242" i="4"/>
  <c r="O1243" i="4"/>
  <c r="O1244" i="4"/>
  <c r="O1245" i="4"/>
  <c r="O1246" i="4"/>
  <c r="O1247" i="4"/>
  <c r="O1248" i="4"/>
  <c r="O1249" i="4"/>
  <c r="M309" i="4" l="1"/>
  <c r="P309" i="4" s="1"/>
  <c r="Q309" i="4" s="1"/>
  <c r="M308" i="4"/>
  <c r="P308" i="4" s="1"/>
  <c r="Q308" i="4" s="1"/>
  <c r="F308" i="4"/>
  <c r="O307" i="4"/>
  <c r="M307" i="4"/>
  <c r="P307" i="4" s="1"/>
  <c r="Q307" i="4" s="1"/>
  <c r="F307" i="4"/>
  <c r="M306" i="4"/>
  <c r="O306" i="4" s="1"/>
  <c r="F306" i="4"/>
  <c r="M305" i="4"/>
  <c r="P305" i="4" s="1"/>
  <c r="Q305" i="4" s="1"/>
  <c r="F305" i="4"/>
  <c r="M304" i="4"/>
  <c r="P304" i="4" s="1"/>
  <c r="Q304" i="4" s="1"/>
  <c r="F304" i="4"/>
  <c r="M303" i="4"/>
  <c r="P303" i="4" s="1"/>
  <c r="Q303" i="4" s="1"/>
  <c r="F303" i="4"/>
  <c r="M302" i="4"/>
  <c r="O302" i="4" s="1"/>
  <c r="F302" i="4"/>
  <c r="M301" i="4"/>
  <c r="P301" i="4" s="1"/>
  <c r="Q301" i="4" s="1"/>
  <c r="F301" i="4"/>
  <c r="M300" i="4"/>
  <c r="P300" i="4" s="1"/>
  <c r="Q300" i="4" s="1"/>
  <c r="F300" i="4"/>
  <c r="M299" i="4"/>
  <c r="P299" i="4" s="1"/>
  <c r="Q299" i="4" s="1"/>
  <c r="F299" i="4"/>
  <c r="M298" i="4"/>
  <c r="O298" i="4" s="1"/>
  <c r="F298" i="4"/>
  <c r="M297" i="4"/>
  <c r="P297" i="4" s="1"/>
  <c r="Q297" i="4" s="1"/>
  <c r="F297" i="4"/>
  <c r="M296" i="4"/>
  <c r="P296" i="4" s="1"/>
  <c r="Q296" i="4" s="1"/>
  <c r="F296" i="4"/>
  <c r="M295" i="4"/>
  <c r="P295" i="4" s="1"/>
  <c r="Q295" i="4" s="1"/>
  <c r="F295" i="4"/>
  <c r="M294" i="4"/>
  <c r="O294" i="4" s="1"/>
  <c r="F294" i="4"/>
  <c r="M293" i="4"/>
  <c r="P293" i="4" s="1"/>
  <c r="Q293" i="4" s="1"/>
  <c r="F293" i="4"/>
  <c r="M292" i="4"/>
  <c r="P292" i="4" s="1"/>
  <c r="Q292" i="4" s="1"/>
  <c r="F292" i="4"/>
  <c r="O291" i="4"/>
  <c r="M291" i="4"/>
  <c r="P291" i="4" s="1"/>
  <c r="Q291" i="4" s="1"/>
  <c r="F291" i="4"/>
  <c r="M290" i="4"/>
  <c r="O290" i="4" s="1"/>
  <c r="F290" i="4"/>
  <c r="M289" i="4"/>
  <c r="P289" i="4" s="1"/>
  <c r="Q289" i="4" s="1"/>
  <c r="F289" i="4"/>
  <c r="M288" i="4"/>
  <c r="P288" i="4" s="1"/>
  <c r="Q288" i="4" s="1"/>
  <c r="F288" i="4"/>
  <c r="M287" i="4"/>
  <c r="P287" i="4" s="1"/>
  <c r="Q287" i="4" s="1"/>
  <c r="F287" i="4"/>
  <c r="M286" i="4"/>
  <c r="O286" i="4" s="1"/>
  <c r="F286" i="4"/>
  <c r="M285" i="4"/>
  <c r="P285" i="4" s="1"/>
  <c r="Q285" i="4" s="1"/>
  <c r="F285" i="4"/>
  <c r="M284" i="4"/>
  <c r="P284" i="4" s="1"/>
  <c r="Q284" i="4" s="1"/>
  <c r="F284" i="4"/>
  <c r="M283" i="4"/>
  <c r="P283" i="4" s="1"/>
  <c r="Q283" i="4" s="1"/>
  <c r="F283" i="4"/>
  <c r="M282" i="4"/>
  <c r="O282" i="4" s="1"/>
  <c r="F282" i="4"/>
  <c r="M281" i="4"/>
  <c r="P281" i="4" s="1"/>
  <c r="Q281" i="4" s="1"/>
  <c r="F281" i="4"/>
  <c r="M280" i="4"/>
  <c r="P280" i="4" s="1"/>
  <c r="Q280" i="4" s="1"/>
  <c r="F280" i="4"/>
  <c r="M279" i="4"/>
  <c r="P279" i="4" s="1"/>
  <c r="Q279" i="4" s="1"/>
  <c r="F279" i="4"/>
  <c r="O278" i="4"/>
  <c r="M278" i="4"/>
  <c r="P278" i="4" s="1"/>
  <c r="Q278" i="4" s="1"/>
  <c r="F278" i="4"/>
  <c r="M277" i="4"/>
  <c r="O277" i="4" s="1"/>
  <c r="F277" i="4"/>
  <c r="M276" i="4"/>
  <c r="P276" i="4" s="1"/>
  <c r="Q276" i="4" s="1"/>
  <c r="F276" i="4"/>
  <c r="M275" i="4"/>
  <c r="P275" i="4" s="1"/>
  <c r="Q275" i="4" s="1"/>
  <c r="F275" i="4"/>
  <c r="M274" i="4"/>
  <c r="P274" i="4" s="1"/>
  <c r="Q274" i="4" s="1"/>
  <c r="F274" i="4"/>
  <c r="M273" i="4"/>
  <c r="P273" i="4" s="1"/>
  <c r="Q273" i="4" s="1"/>
  <c r="F273" i="4"/>
  <c r="M272" i="4"/>
  <c r="O272" i="4" s="1"/>
  <c r="F272" i="4"/>
  <c r="M271" i="4"/>
  <c r="P271" i="4" s="1"/>
  <c r="Q271" i="4" s="1"/>
  <c r="F271" i="4"/>
  <c r="M270" i="4"/>
  <c r="O270" i="4" s="1"/>
  <c r="F270" i="4"/>
  <c r="P302" i="4" l="1"/>
  <c r="Q302" i="4" s="1"/>
  <c r="O299" i="4"/>
  <c r="O276" i="4"/>
  <c r="O287" i="4"/>
  <c r="P294" i="4"/>
  <c r="Q294" i="4" s="1"/>
  <c r="P272" i="4"/>
  <c r="Q272" i="4" s="1"/>
  <c r="O273" i="4"/>
  <c r="O274" i="4"/>
  <c r="P290" i="4"/>
  <c r="Q290" i="4" s="1"/>
  <c r="P298" i="4"/>
  <c r="Q298" i="4" s="1"/>
  <c r="P306" i="4"/>
  <c r="Q306" i="4" s="1"/>
  <c r="O295" i="4"/>
  <c r="O303" i="4"/>
  <c r="P277" i="4"/>
  <c r="Q277" i="4" s="1"/>
  <c r="P286" i="4"/>
  <c r="Q286" i="4" s="1"/>
  <c r="P270" i="4"/>
  <c r="Q270" i="4" s="1"/>
  <c r="O271" i="4"/>
  <c r="O275" i="4"/>
  <c r="O279" i="4"/>
  <c r="P282" i="4"/>
  <c r="Q282" i="4" s="1"/>
  <c r="O283" i="4"/>
  <c r="O280" i="4"/>
  <c r="O284" i="4"/>
  <c r="O288" i="4"/>
  <c r="O292" i="4"/>
  <c r="O296" i="4"/>
  <c r="O300" i="4"/>
  <c r="O304" i="4"/>
  <c r="O308" i="4"/>
  <c r="O309" i="4"/>
  <c r="O281" i="4"/>
  <c r="O285" i="4"/>
  <c r="O289" i="4"/>
  <c r="O293" i="4"/>
  <c r="O297" i="4"/>
  <c r="O301" i="4"/>
  <c r="O305" i="4"/>
  <c r="I114" i="4" l="1"/>
  <c r="I109" i="4"/>
  <c r="I108" i="4"/>
  <c r="I105" i="4"/>
  <c r="I102" i="4"/>
  <c r="I101" i="4"/>
  <c r="I99" i="4"/>
  <c r="I98" i="4"/>
  <c r="I97" i="4"/>
  <c r="I96" i="4"/>
  <c r="I94" i="4"/>
  <c r="I92" i="4"/>
  <c r="I88" i="4"/>
  <c r="I85" i="4"/>
  <c r="I83" i="4"/>
  <c r="I82" i="4"/>
  <c r="I80" i="4"/>
  <c r="I78" i="4"/>
  <c r="I77" i="4"/>
  <c r="M1059" i="4" l="1"/>
  <c r="P1059" i="4" s="1"/>
  <c r="Q1059" i="4" s="1"/>
  <c r="F1059" i="4"/>
  <c r="M1058" i="4"/>
  <c r="P1058" i="4" s="1"/>
  <c r="Q1058" i="4" s="1"/>
  <c r="F1058" i="4"/>
  <c r="M1057" i="4"/>
  <c r="O1057" i="4" s="1"/>
  <c r="F1057" i="4"/>
  <c r="M1056" i="4"/>
  <c r="P1056" i="4" s="1"/>
  <c r="Q1056" i="4" s="1"/>
  <c r="F1056" i="4"/>
  <c r="M1055" i="4"/>
  <c r="P1055" i="4" s="1"/>
  <c r="Q1055" i="4" s="1"/>
  <c r="F1055" i="4"/>
  <c r="M1054" i="4"/>
  <c r="P1054" i="4" s="1"/>
  <c r="Q1054" i="4" s="1"/>
  <c r="F1054" i="4"/>
  <c r="M1053" i="4"/>
  <c r="O1053" i="4" s="1"/>
  <c r="F1053" i="4"/>
  <c r="M1052" i="4"/>
  <c r="O1052" i="4" s="1"/>
  <c r="F1052" i="4"/>
  <c r="M1051" i="4"/>
  <c r="P1051" i="4" s="1"/>
  <c r="Q1051" i="4" s="1"/>
  <c r="F1051" i="4"/>
  <c r="M1049" i="4"/>
  <c r="P1049" i="4" s="1"/>
  <c r="Q1049" i="4" s="1"/>
  <c r="F1049" i="4"/>
  <c r="M1048" i="4"/>
  <c r="O1048" i="4" s="1"/>
  <c r="F1048" i="4"/>
  <c r="M1047" i="4"/>
  <c r="P1047" i="4" s="1"/>
  <c r="Q1047" i="4" s="1"/>
  <c r="F1047" i="4"/>
  <c r="M1046" i="4"/>
  <c r="P1046" i="4" s="1"/>
  <c r="Q1046" i="4" s="1"/>
  <c r="F1046" i="4"/>
  <c r="O1045" i="4"/>
  <c r="M1045" i="4"/>
  <c r="P1045" i="4" s="1"/>
  <c r="Q1045" i="4" s="1"/>
  <c r="F1045" i="4"/>
  <c r="M1044" i="4"/>
  <c r="O1044" i="4" s="1"/>
  <c r="F1044" i="4"/>
  <c r="M1043" i="4"/>
  <c r="P1043" i="4" s="1"/>
  <c r="Q1043" i="4" s="1"/>
  <c r="F1043" i="4"/>
  <c r="M1042" i="4"/>
  <c r="P1042" i="4" s="1"/>
  <c r="Q1042" i="4" s="1"/>
  <c r="F1042" i="4"/>
  <c r="M1041" i="4"/>
  <c r="P1041" i="4" s="1"/>
  <c r="Q1041" i="4" s="1"/>
  <c r="F1041" i="4"/>
  <c r="M1039" i="4"/>
  <c r="O1039" i="4" s="1"/>
  <c r="F1039" i="4"/>
  <c r="M1038" i="4"/>
  <c r="P1038" i="4" s="1"/>
  <c r="Q1038" i="4" s="1"/>
  <c r="F1038" i="4"/>
  <c r="M1037" i="4"/>
  <c r="P1037" i="4" s="1"/>
  <c r="Q1037" i="4" s="1"/>
  <c r="F1037" i="4"/>
  <c r="O1036" i="4"/>
  <c r="M1036" i="4"/>
  <c r="P1036" i="4" s="1"/>
  <c r="Q1036" i="4" s="1"/>
  <c r="F1036" i="4"/>
  <c r="M1035" i="4"/>
  <c r="O1035" i="4" s="1"/>
  <c r="F1035" i="4"/>
  <c r="M1034" i="4"/>
  <c r="P1034" i="4" s="1"/>
  <c r="Q1034" i="4" s="1"/>
  <c r="F1034" i="4"/>
  <c r="M1033" i="4"/>
  <c r="P1033" i="4" s="1"/>
  <c r="Q1033" i="4" s="1"/>
  <c r="F1033" i="4"/>
  <c r="M1032" i="4"/>
  <c r="P1032" i="4" s="1"/>
  <c r="Q1032" i="4" s="1"/>
  <c r="F1032" i="4"/>
  <c r="M1031" i="4"/>
  <c r="O1031" i="4" s="1"/>
  <c r="F1031" i="4"/>
  <c r="M1029" i="4"/>
  <c r="P1029" i="4" s="1"/>
  <c r="Q1029" i="4" s="1"/>
  <c r="F1029" i="4"/>
  <c r="M1028" i="4"/>
  <c r="P1028" i="4" s="1"/>
  <c r="Q1028" i="4" s="1"/>
  <c r="F1028" i="4"/>
  <c r="O1027" i="4"/>
  <c r="M1027" i="4"/>
  <c r="P1027" i="4" s="1"/>
  <c r="Q1027" i="4" s="1"/>
  <c r="F1027" i="4"/>
  <c r="M1026" i="4"/>
  <c r="P1026" i="4" s="1"/>
  <c r="Q1026" i="4" s="1"/>
  <c r="F1026" i="4"/>
  <c r="P1025" i="4"/>
  <c r="Q1025" i="4" s="1"/>
  <c r="M1025" i="4"/>
  <c r="O1025" i="4" s="1"/>
  <c r="F1025" i="4"/>
  <c r="M1024" i="4"/>
  <c r="P1024" i="4" s="1"/>
  <c r="Q1024" i="4" s="1"/>
  <c r="F1024" i="4"/>
  <c r="M1023" i="4"/>
  <c r="P1023" i="4" s="1"/>
  <c r="Q1023" i="4" s="1"/>
  <c r="F1023" i="4"/>
  <c r="M1022" i="4"/>
  <c r="O1022" i="4" s="1"/>
  <c r="F1022" i="4"/>
  <c r="M1021" i="4"/>
  <c r="O1021" i="4" s="1"/>
  <c r="F1021" i="4"/>
  <c r="O1026" i="4" l="1"/>
  <c r="O1032" i="4"/>
  <c r="P1052" i="4"/>
  <c r="Q1052" i="4" s="1"/>
  <c r="P1022" i="4"/>
  <c r="Q1022" i="4" s="1"/>
  <c r="O1041" i="4"/>
  <c r="P1035" i="4"/>
  <c r="Q1035" i="4" s="1"/>
  <c r="P1044" i="4"/>
  <c r="Q1044" i="4" s="1"/>
  <c r="O1047" i="4"/>
  <c r="O1056" i="4"/>
  <c r="P1021" i="4"/>
  <c r="Q1021" i="4" s="1"/>
  <c r="O1023" i="4"/>
  <c r="P1031" i="4"/>
  <c r="Q1031" i="4" s="1"/>
  <c r="P1039" i="4"/>
  <c r="Q1039" i="4" s="1"/>
  <c r="P1048" i="4"/>
  <c r="Q1048" i="4" s="1"/>
  <c r="O1049" i="4"/>
  <c r="P1053" i="4"/>
  <c r="Q1053" i="4" s="1"/>
  <c r="O1054" i="4"/>
  <c r="P1057" i="4"/>
  <c r="Q1057" i="4" s="1"/>
  <c r="O1058" i="4"/>
  <c r="O1024" i="4"/>
  <c r="O1028" i="4"/>
  <c r="O1033" i="4"/>
  <c r="O1037" i="4"/>
  <c r="O1042" i="4"/>
  <c r="O1046" i="4"/>
  <c r="O1051" i="4"/>
  <c r="O1055" i="4"/>
  <c r="O1059" i="4"/>
  <c r="O1029" i="4"/>
  <c r="O1034" i="4"/>
  <c r="O1038" i="4"/>
  <c r="O1043" i="4"/>
  <c r="M1007" i="4" l="1"/>
  <c r="P1007" i="4" s="1"/>
  <c r="Q1007" i="4" s="1"/>
  <c r="M1006" i="4"/>
  <c r="O1006" i="4" s="1"/>
  <c r="M1005" i="4"/>
  <c r="O1005" i="4" s="1"/>
  <c r="M1004" i="4"/>
  <c r="P1004" i="4" s="1"/>
  <c r="Q1004" i="4" s="1"/>
  <c r="M1003" i="4"/>
  <c r="O1003" i="4" s="1"/>
  <c r="M1002" i="4"/>
  <c r="P1002" i="4" s="1"/>
  <c r="Q1002" i="4" s="1"/>
  <c r="M1001" i="4"/>
  <c r="O1001" i="4" s="1"/>
  <c r="M1000" i="4"/>
  <c r="P1000" i="4" s="1"/>
  <c r="Q1000" i="4" s="1"/>
  <c r="M999" i="4"/>
  <c r="O999" i="4" s="1"/>
  <c r="M998" i="4"/>
  <c r="P998" i="4" s="1"/>
  <c r="Q998" i="4" s="1"/>
  <c r="M997" i="4"/>
  <c r="O997" i="4" s="1"/>
  <c r="M996" i="4"/>
  <c r="P996" i="4" s="1"/>
  <c r="Q996" i="4" s="1"/>
  <c r="M995" i="4"/>
  <c r="O995" i="4" s="1"/>
  <c r="M994" i="4"/>
  <c r="P994" i="4" s="1"/>
  <c r="Q994" i="4" s="1"/>
  <c r="M993" i="4"/>
  <c r="O993" i="4" s="1"/>
  <c r="M992" i="4"/>
  <c r="P992" i="4" s="1"/>
  <c r="Q992" i="4" s="1"/>
  <c r="M991" i="4"/>
  <c r="O991" i="4" s="1"/>
  <c r="M990" i="4"/>
  <c r="O990" i="4" s="1"/>
  <c r="M989" i="4"/>
  <c r="P989" i="4" s="1"/>
  <c r="Q989" i="4" s="1"/>
  <c r="M988" i="4"/>
  <c r="O988" i="4" s="1"/>
  <c r="M987" i="4"/>
  <c r="P987" i="4" s="1"/>
  <c r="Q987" i="4" s="1"/>
  <c r="M986" i="4"/>
  <c r="O986" i="4" s="1"/>
  <c r="M985" i="4"/>
  <c r="P985" i="4" s="1"/>
  <c r="Q985" i="4" s="1"/>
  <c r="M977" i="4"/>
  <c r="P977" i="4" s="1"/>
  <c r="Q977" i="4" s="1"/>
  <c r="M976" i="4"/>
  <c r="P976" i="4" s="1"/>
  <c r="Q976" i="4" s="1"/>
  <c r="M975" i="4"/>
  <c r="P975" i="4" s="1"/>
  <c r="Q975" i="4" s="1"/>
  <c r="O985" i="4" l="1"/>
  <c r="O987" i="4"/>
  <c r="O989" i="4"/>
  <c r="O992" i="4"/>
  <c r="O994" i="4"/>
  <c r="O996" i="4"/>
  <c r="O998" i="4"/>
  <c r="O1000" i="4"/>
  <c r="O1002" i="4"/>
  <c r="O1004" i="4"/>
  <c r="O1007" i="4"/>
  <c r="P986" i="4"/>
  <c r="Q986" i="4" s="1"/>
  <c r="P988" i="4"/>
  <c r="Q988" i="4" s="1"/>
  <c r="P990" i="4"/>
  <c r="Q990" i="4" s="1"/>
  <c r="P991" i="4"/>
  <c r="Q991" i="4" s="1"/>
  <c r="P993" i="4"/>
  <c r="Q993" i="4" s="1"/>
  <c r="P995" i="4"/>
  <c r="Q995" i="4" s="1"/>
  <c r="P997" i="4"/>
  <c r="Q997" i="4" s="1"/>
  <c r="P999" i="4"/>
  <c r="Q999" i="4" s="1"/>
  <c r="P1001" i="4"/>
  <c r="Q1001" i="4" s="1"/>
  <c r="P1003" i="4"/>
  <c r="Q1003" i="4" s="1"/>
  <c r="P1005" i="4"/>
  <c r="Q1005" i="4" s="1"/>
  <c r="P1006" i="4"/>
  <c r="Q1006" i="4" s="1"/>
  <c r="O975" i="4"/>
  <c r="O976" i="4"/>
  <c r="O977" i="4"/>
  <c r="M1193" i="4" l="1"/>
  <c r="P1193" i="4" s="1"/>
  <c r="Q1193" i="4" s="1"/>
  <c r="M1192" i="4"/>
  <c r="O1192" i="4" s="1"/>
  <c r="M1191" i="4"/>
  <c r="P1191" i="4" s="1"/>
  <c r="Q1191" i="4" s="1"/>
  <c r="M1190" i="4"/>
  <c r="O1190" i="4" s="1"/>
  <c r="M1189" i="4"/>
  <c r="P1189" i="4" s="1"/>
  <c r="Q1189" i="4" s="1"/>
  <c r="M1188" i="4"/>
  <c r="O1188" i="4" s="1"/>
  <c r="M1187" i="4"/>
  <c r="P1187" i="4" s="1"/>
  <c r="Q1187" i="4" s="1"/>
  <c r="M1186" i="4"/>
  <c r="O1186" i="4" s="1"/>
  <c r="M1185" i="4"/>
  <c r="P1185" i="4" s="1"/>
  <c r="Q1185" i="4" s="1"/>
  <c r="M1184" i="4"/>
  <c r="O1184" i="4" s="1"/>
  <c r="M1183" i="4"/>
  <c r="P1183" i="4" s="1"/>
  <c r="Q1183" i="4" s="1"/>
  <c r="M1182" i="4"/>
  <c r="O1182" i="4" s="1"/>
  <c r="M1181" i="4"/>
  <c r="P1181" i="4" s="1"/>
  <c r="Q1181" i="4" s="1"/>
  <c r="M1180" i="4"/>
  <c r="O1180" i="4" s="1"/>
  <c r="M1179" i="4"/>
  <c r="P1179" i="4" s="1"/>
  <c r="Q1179" i="4" s="1"/>
  <c r="M1178" i="4"/>
  <c r="O1178" i="4" s="1"/>
  <c r="M1177" i="4"/>
  <c r="P1177" i="4" s="1"/>
  <c r="Q1177" i="4" s="1"/>
  <c r="M1176" i="4"/>
  <c r="O1176" i="4" s="1"/>
  <c r="M1175" i="4"/>
  <c r="P1175" i="4" s="1"/>
  <c r="Q1175" i="4" s="1"/>
  <c r="M1174" i="4"/>
  <c r="O1174" i="4" s="1"/>
  <c r="M1173" i="4"/>
  <c r="P1173" i="4" s="1"/>
  <c r="Q1173" i="4" s="1"/>
  <c r="M1172" i="4"/>
  <c r="O1172" i="4" s="1"/>
  <c r="M1171" i="4"/>
  <c r="P1171" i="4" s="1"/>
  <c r="Q1171" i="4" s="1"/>
  <c r="M1170" i="4"/>
  <c r="O1170" i="4" s="1"/>
  <c r="M1169" i="4"/>
  <c r="O1169" i="4" s="1"/>
  <c r="M1168" i="4"/>
  <c r="P1168" i="4" s="1"/>
  <c r="Q1168" i="4" s="1"/>
  <c r="M1167" i="4"/>
  <c r="O1167" i="4" s="1"/>
  <c r="M1166" i="4"/>
  <c r="P1166" i="4" s="1"/>
  <c r="Q1166" i="4" s="1"/>
  <c r="M1165" i="4"/>
  <c r="O1165" i="4" s="1"/>
  <c r="M1164" i="4"/>
  <c r="P1164" i="4" s="1"/>
  <c r="Q1164" i="4" s="1"/>
  <c r="O1164" i="4" l="1"/>
  <c r="O1166" i="4"/>
  <c r="O1168" i="4"/>
  <c r="O1171" i="4"/>
  <c r="O1173" i="4"/>
  <c r="O1175" i="4"/>
  <c r="O1177" i="4"/>
  <c r="O1179" i="4"/>
  <c r="O1181" i="4"/>
  <c r="O1183" i="4"/>
  <c r="O1185" i="4"/>
  <c r="O1187" i="4"/>
  <c r="O1189" i="4"/>
  <c r="O1191" i="4"/>
  <c r="O1193" i="4"/>
  <c r="P1165" i="4"/>
  <c r="Q1165" i="4" s="1"/>
  <c r="P1167" i="4"/>
  <c r="Q1167" i="4" s="1"/>
  <c r="P1169" i="4"/>
  <c r="Q1169" i="4" s="1"/>
  <c r="P1170" i="4"/>
  <c r="Q1170" i="4" s="1"/>
  <c r="P1172" i="4"/>
  <c r="Q1172" i="4" s="1"/>
  <c r="P1174" i="4"/>
  <c r="Q1174" i="4" s="1"/>
  <c r="P1176" i="4"/>
  <c r="Q1176" i="4" s="1"/>
  <c r="P1178" i="4"/>
  <c r="Q1178" i="4" s="1"/>
  <c r="P1180" i="4"/>
  <c r="Q1180" i="4" s="1"/>
  <c r="P1182" i="4"/>
  <c r="Q1182" i="4" s="1"/>
  <c r="P1184" i="4"/>
  <c r="Q1184" i="4" s="1"/>
  <c r="P1186" i="4"/>
  <c r="Q1186" i="4" s="1"/>
  <c r="P1188" i="4"/>
  <c r="Q1188" i="4" s="1"/>
  <c r="P1190" i="4"/>
  <c r="Q1190" i="4" s="1"/>
  <c r="P1192" i="4"/>
  <c r="Q1192" i="4" s="1"/>
  <c r="M1279" i="4"/>
  <c r="P1279" i="4" s="1"/>
  <c r="Q1279" i="4" s="1"/>
  <c r="M1278" i="4"/>
  <c r="P1278" i="4" s="1"/>
  <c r="Q1278" i="4" s="1"/>
  <c r="M1277" i="4"/>
  <c r="P1277" i="4" s="1"/>
  <c r="Q1277" i="4" s="1"/>
  <c r="M1289" i="4"/>
  <c r="P1289" i="4" s="1"/>
  <c r="Q1289" i="4" s="1"/>
  <c r="M1288" i="4"/>
  <c r="P1288" i="4" s="1"/>
  <c r="Q1288" i="4" s="1"/>
  <c r="M1287" i="4"/>
  <c r="P1287" i="4" s="1"/>
  <c r="Q1287" i="4" s="1"/>
  <c r="M1259" i="4"/>
  <c r="P1259" i="4" s="1"/>
  <c r="Q1259" i="4" s="1"/>
  <c r="M1258" i="4"/>
  <c r="P1258" i="4" s="1"/>
  <c r="Q1258" i="4" s="1"/>
  <c r="M1257" i="4"/>
  <c r="P1257" i="4" s="1"/>
  <c r="Q1257" i="4" s="1"/>
  <c r="M917" i="4"/>
  <c r="P917" i="4" s="1"/>
  <c r="Q917" i="4" s="1"/>
  <c r="M916" i="4"/>
  <c r="P916" i="4" s="1"/>
  <c r="Q916" i="4" s="1"/>
  <c r="M915" i="4"/>
  <c r="P915" i="4" s="1"/>
  <c r="Q915" i="4" s="1"/>
  <c r="M914" i="4"/>
  <c r="P914" i="4" s="1"/>
  <c r="Q914" i="4" s="1"/>
  <c r="M913" i="4"/>
  <c r="P913" i="4" s="1"/>
  <c r="Q913" i="4" s="1"/>
  <c r="M912" i="4"/>
  <c r="P912" i="4" s="1"/>
  <c r="Q912" i="4" s="1"/>
  <c r="M911" i="4"/>
  <c r="P911" i="4" s="1"/>
  <c r="Q911" i="4" s="1"/>
  <c r="M910" i="4"/>
  <c r="P910" i="4" s="1"/>
  <c r="Q910" i="4" s="1"/>
  <c r="M909" i="4"/>
  <c r="P909" i="4" s="1"/>
  <c r="Q909" i="4" s="1"/>
  <c r="M908" i="4"/>
  <c r="P908" i="4" s="1"/>
  <c r="Q908" i="4" s="1"/>
  <c r="M907" i="4"/>
  <c r="P907" i="4" s="1"/>
  <c r="Q907" i="4" s="1"/>
  <c r="M906" i="4"/>
  <c r="P906" i="4" s="1"/>
  <c r="Q906" i="4" s="1"/>
  <c r="M905" i="4"/>
  <c r="P905" i="4" s="1"/>
  <c r="Q905" i="4" s="1"/>
  <c r="M904" i="4"/>
  <c r="P904" i="4" s="1"/>
  <c r="Q904" i="4" s="1"/>
  <c r="M903" i="4"/>
  <c r="P903" i="4" s="1"/>
  <c r="Q903" i="4" s="1"/>
  <c r="M902" i="4"/>
  <c r="P902" i="4" s="1"/>
  <c r="Q902" i="4" s="1"/>
  <c r="M901" i="4"/>
  <c r="P901" i="4" s="1"/>
  <c r="Q901" i="4" s="1"/>
  <c r="M900" i="4"/>
  <c r="P900" i="4" s="1"/>
  <c r="Q900" i="4" s="1"/>
  <c r="M899" i="4"/>
  <c r="P899" i="4" s="1"/>
  <c r="Q899" i="4" s="1"/>
  <c r="M898" i="4"/>
  <c r="P898" i="4" s="1"/>
  <c r="Q898" i="4" s="1"/>
  <c r="M897" i="4"/>
  <c r="P897" i="4" s="1"/>
  <c r="Q897" i="4" s="1"/>
  <c r="M896" i="4"/>
  <c r="P896" i="4" s="1"/>
  <c r="Q896" i="4" s="1"/>
  <c r="M895" i="4"/>
  <c r="P895" i="4" s="1"/>
  <c r="Q895" i="4" s="1"/>
  <c r="M894" i="4"/>
  <c r="P894" i="4" s="1"/>
  <c r="Q894" i="4" s="1"/>
  <c r="M893" i="4"/>
  <c r="P893" i="4" s="1"/>
  <c r="Q893" i="4" s="1"/>
  <c r="M892" i="4"/>
  <c r="P892" i="4" s="1"/>
  <c r="Q892" i="4" s="1"/>
  <c r="M891" i="4"/>
  <c r="P891" i="4" s="1"/>
  <c r="Q891" i="4" s="1"/>
  <c r="M890" i="4"/>
  <c r="P890" i="4" s="1"/>
  <c r="Q890" i="4" s="1"/>
  <c r="M889" i="4"/>
  <c r="P889" i="4" s="1"/>
  <c r="Q889" i="4" s="1"/>
  <c r="M888" i="4"/>
  <c r="P888" i="4" s="1"/>
  <c r="Q888" i="4" s="1"/>
  <c r="M887" i="4"/>
  <c r="P887" i="4" s="1"/>
  <c r="Q887" i="4" s="1"/>
  <c r="M886" i="4"/>
  <c r="P886" i="4" s="1"/>
  <c r="Q886" i="4" s="1"/>
  <c r="M885" i="4"/>
  <c r="P885" i="4" s="1"/>
  <c r="Q885" i="4" s="1"/>
  <c r="M884" i="4"/>
  <c r="P884" i="4" s="1"/>
  <c r="Q884" i="4" s="1"/>
  <c r="M883" i="4"/>
  <c r="P883" i="4" s="1"/>
  <c r="Q883" i="4" s="1"/>
  <c r="M882" i="4"/>
  <c r="P882" i="4" s="1"/>
  <c r="Q882" i="4" s="1"/>
  <c r="M881" i="4"/>
  <c r="P881" i="4" s="1"/>
  <c r="Q881" i="4" s="1"/>
  <c r="O1277" i="4" l="1"/>
  <c r="O1278" i="4"/>
  <c r="O1279" i="4"/>
  <c r="O1287" i="4"/>
  <c r="O1288" i="4"/>
  <c r="O1289" i="4"/>
  <c r="O1257" i="4"/>
  <c r="O1258" i="4"/>
  <c r="O1259" i="4"/>
  <c r="O881" i="4"/>
  <c r="O882" i="4"/>
  <c r="O883" i="4"/>
  <c r="O884" i="4"/>
  <c r="O885" i="4"/>
  <c r="O886" i="4"/>
  <c r="O887" i="4"/>
  <c r="O888" i="4"/>
  <c r="O889" i="4"/>
  <c r="O890" i="4"/>
  <c r="O891" i="4"/>
  <c r="O892" i="4"/>
  <c r="O893" i="4"/>
  <c r="O894" i="4"/>
  <c r="O895" i="4"/>
  <c r="O896" i="4"/>
  <c r="O897" i="4"/>
  <c r="O898" i="4"/>
  <c r="O899" i="4"/>
  <c r="O900" i="4"/>
  <c r="O901" i="4"/>
  <c r="O902" i="4"/>
  <c r="O903" i="4"/>
  <c r="O904" i="4"/>
  <c r="O905" i="4"/>
  <c r="O906" i="4"/>
  <c r="O907" i="4"/>
  <c r="O908" i="4"/>
  <c r="O909" i="4"/>
  <c r="O910" i="4"/>
  <c r="O911" i="4"/>
  <c r="O912" i="4"/>
  <c r="O913" i="4"/>
  <c r="O914" i="4"/>
  <c r="O915" i="4"/>
  <c r="O916" i="4"/>
  <c r="O917" i="4"/>
  <c r="M731" i="4"/>
  <c r="P731" i="4" s="1"/>
  <c r="Q731" i="4" s="1"/>
  <c r="F731" i="4"/>
  <c r="M730" i="4"/>
  <c r="P730" i="4" s="1"/>
  <c r="Q730" i="4" s="1"/>
  <c r="F730" i="4"/>
  <c r="M729" i="4"/>
  <c r="O729" i="4" s="1"/>
  <c r="F729" i="4"/>
  <c r="M728" i="4"/>
  <c r="O728" i="4" s="1"/>
  <c r="F728" i="4"/>
  <c r="M727" i="4"/>
  <c r="P727" i="4" s="1"/>
  <c r="Q727" i="4" s="1"/>
  <c r="F727" i="4"/>
  <c r="M726" i="4"/>
  <c r="P726" i="4" s="1"/>
  <c r="Q726" i="4" s="1"/>
  <c r="F726" i="4"/>
  <c r="M723" i="4"/>
  <c r="P723" i="4" s="1"/>
  <c r="Q723" i="4" s="1"/>
  <c r="F723" i="4"/>
  <c r="M722" i="4"/>
  <c r="P722" i="4" s="1"/>
  <c r="Q722" i="4" s="1"/>
  <c r="F722" i="4"/>
  <c r="M721" i="4"/>
  <c r="P721" i="4" s="1"/>
  <c r="Q721" i="4" s="1"/>
  <c r="F721" i="4"/>
  <c r="M720" i="4"/>
  <c r="P720" i="4" s="1"/>
  <c r="Q720" i="4" s="1"/>
  <c r="F720" i="4"/>
  <c r="M719" i="4"/>
  <c r="P719" i="4" s="1"/>
  <c r="Q719" i="4" s="1"/>
  <c r="F719" i="4"/>
  <c r="O718" i="4"/>
  <c r="M718" i="4"/>
  <c r="P718" i="4" s="1"/>
  <c r="Q718" i="4" s="1"/>
  <c r="F718" i="4"/>
  <c r="M716" i="4"/>
  <c r="P716" i="4" s="1"/>
  <c r="Q716" i="4" s="1"/>
  <c r="F716" i="4"/>
  <c r="M715" i="4"/>
  <c r="P715" i="4" s="1"/>
  <c r="Q715" i="4" s="1"/>
  <c r="F715" i="4"/>
  <c r="M714" i="4"/>
  <c r="P714" i="4" s="1"/>
  <c r="Q714" i="4" s="1"/>
  <c r="F714" i="4"/>
  <c r="M713" i="4"/>
  <c r="P713" i="4" s="1"/>
  <c r="Q713" i="4" s="1"/>
  <c r="F713" i="4"/>
  <c r="M712" i="4"/>
  <c r="P712" i="4" s="1"/>
  <c r="Q712" i="4" s="1"/>
  <c r="F712" i="4"/>
  <c r="M711" i="4"/>
  <c r="P711" i="4" s="1"/>
  <c r="Q711" i="4" s="1"/>
  <c r="F711" i="4"/>
  <c r="M708" i="4"/>
  <c r="P708" i="4" s="1"/>
  <c r="Q708" i="4" s="1"/>
  <c r="F708" i="4"/>
  <c r="M707" i="4"/>
  <c r="P707" i="4" s="1"/>
  <c r="Q707" i="4" s="1"/>
  <c r="F707" i="4"/>
  <c r="M706" i="4"/>
  <c r="O706" i="4" s="1"/>
  <c r="F706" i="4"/>
  <c r="M705" i="4"/>
  <c r="P705" i="4" s="1"/>
  <c r="Q705" i="4" s="1"/>
  <c r="F705" i="4"/>
  <c r="M704" i="4"/>
  <c r="P704" i="4" s="1"/>
  <c r="Q704" i="4" s="1"/>
  <c r="F704" i="4"/>
  <c r="O703" i="4"/>
  <c r="M703" i="4"/>
  <c r="P703" i="4" s="1"/>
  <c r="Q703" i="4" s="1"/>
  <c r="F703" i="4"/>
  <c r="O711" i="4" l="1"/>
  <c r="O726" i="4"/>
  <c r="P706" i="4"/>
  <c r="Q706" i="4" s="1"/>
  <c r="O720" i="4"/>
  <c r="P728" i="4"/>
  <c r="Q728" i="4" s="1"/>
  <c r="P729" i="4"/>
  <c r="Q729" i="4" s="1"/>
  <c r="O713" i="4"/>
  <c r="O721" i="4"/>
  <c r="O722" i="4"/>
  <c r="O705" i="4"/>
  <c r="O714" i="4"/>
  <c r="O715" i="4"/>
  <c r="O707" i="4"/>
  <c r="O730" i="4"/>
  <c r="O727" i="4"/>
  <c r="O731" i="4"/>
  <c r="O719" i="4"/>
  <c r="O723" i="4"/>
  <c r="O712" i="4"/>
  <c r="O716" i="4"/>
  <c r="O704" i="4"/>
  <c r="O708" i="4"/>
</calcChain>
</file>

<file path=xl/sharedStrings.xml><?xml version="1.0" encoding="utf-8"?>
<sst xmlns="http://schemas.openxmlformats.org/spreadsheetml/2006/main" count="2314" uniqueCount="1024">
  <si>
    <t>Nr.</t>
  </si>
  <si>
    <t>Pastatų grupės pagal šilumos suvartojimą</t>
  </si>
  <si>
    <t>Adresas</t>
  </si>
  <si>
    <t>Butų sk.</t>
  </si>
  <si>
    <t>Namo 
plotas</t>
  </si>
  <si>
    <t>Butų 
plotas</t>
  </si>
  <si>
    <t xml:space="preserve">Šilumos 
suvartojimas šildymui </t>
  </si>
  <si>
    <t>vnt.</t>
  </si>
  <si>
    <t>metai</t>
  </si>
  <si>
    <t>MWh</t>
  </si>
  <si>
    <r>
      <t>I.</t>
    </r>
    <r>
      <rPr>
        <sz val="8"/>
        <rFont val="Arial"/>
        <family val="2"/>
        <charset val="186"/>
      </rPr>
      <t xml:space="preserve"> Daugiabučiai suvartojantys mažiausiai šilumos (naujos statybos, kokybiški namai)</t>
    </r>
  </si>
  <si>
    <t>Statybos metai</t>
  </si>
  <si>
    <t>Suvartotas šilumos kiekis</t>
  </si>
  <si>
    <t>Apmokestinta šiluma šildymui gyventojams</t>
  </si>
  <si>
    <t xml:space="preserve">Šilumos kaina gyventojams
(su PVM) </t>
  </si>
  <si>
    <t>Mokėjimai už šilumą 1 m² ploto šildymui                 (su PVM)</t>
  </si>
  <si>
    <t xml:space="preserve">Iš viso 
</t>
  </si>
  <si>
    <t xml:space="preserve">Karštam vandeniui ruošti </t>
  </si>
  <si>
    <t>Karšto vandens temp. palaikymui</t>
  </si>
  <si>
    <t xml:space="preserve">Patalpų šildymui </t>
  </si>
  <si>
    <t>m²</t>
  </si>
  <si>
    <t>MWh/m²</t>
  </si>
  <si>
    <t>Šilumos suvartojimas 60 m² ploto buto šildymui</t>
  </si>
  <si>
    <t>Mokėjimai už šilumą 60 m² ploto buto šildymui 
(su PVM)</t>
  </si>
  <si>
    <t>kWh/mėn</t>
  </si>
  <si>
    <r>
      <t>II.</t>
    </r>
    <r>
      <rPr>
        <sz val="8"/>
        <rFont val="Arial"/>
        <family val="2"/>
        <charset val="186"/>
      </rPr>
      <t xml:space="preserve"> Daugiabučiai suvartojantys mažai arba vidutiniškai šilumos (naujos statybos ir kiti kažkiek taupantys šilumą namai)</t>
    </r>
  </si>
  <si>
    <r>
      <t>III.</t>
    </r>
    <r>
      <rPr>
        <sz val="8"/>
        <rFont val="Arial"/>
        <family val="2"/>
        <charset val="186"/>
      </rPr>
      <t xml:space="preserve"> Daugiabučiai suvartojantys daug šilumos (senos statybos nerenovuoti namai)</t>
    </r>
  </si>
  <si>
    <t>Vilnius (UAB "Vilniaus energija")</t>
  </si>
  <si>
    <t>Karšto vandens temp. Palaikymui</t>
  </si>
  <si>
    <t>Kaunas (AB ,,Kauno energija")</t>
  </si>
  <si>
    <t>Šiauliai (AB "Šiaulių energija")</t>
  </si>
  <si>
    <t>Šilumos suvartojimas 60 m2 ploto buto šildymui</t>
  </si>
  <si>
    <t>Mažeikiai (UAB "Mažeikių šilumos tinklai")</t>
  </si>
  <si>
    <t>Staty-bos metai</t>
  </si>
  <si>
    <t>Pavilnionių g. 31</t>
  </si>
  <si>
    <t>Bajorų kelias 3</t>
  </si>
  <si>
    <t>iki 1992</t>
  </si>
  <si>
    <t>J.Tiškevičiaus g. 6</t>
  </si>
  <si>
    <t>Geležinio Vilko 1A</t>
  </si>
  <si>
    <t>Krėvės 82B</t>
  </si>
  <si>
    <t>Karaliaus Mindaugo 7</t>
  </si>
  <si>
    <t>Saulės 3</t>
  </si>
  <si>
    <t>Šiaurės 101</t>
  </si>
  <si>
    <t>Partizanų 198</t>
  </si>
  <si>
    <t>Lukšio 64</t>
  </si>
  <si>
    <t>Taikos 39</t>
  </si>
  <si>
    <t>Gravrogkų 17</t>
  </si>
  <si>
    <t>Partizanų 20</t>
  </si>
  <si>
    <t>Baltų 2</t>
  </si>
  <si>
    <t>Baršausko 75</t>
  </si>
  <si>
    <t>Draugystės 6</t>
  </si>
  <si>
    <t>Juozapavičiaus 48 A</t>
  </si>
  <si>
    <t>MWh/m²/mėn.</t>
  </si>
  <si>
    <t>Partizanų 160 (renov.)</t>
  </si>
  <si>
    <t>Taikos 78 (renov.)</t>
  </si>
  <si>
    <t>MWh/m²/mėn</t>
  </si>
  <si>
    <t>Kalantos R. 23</t>
  </si>
  <si>
    <t>Stulginskio A. 64</t>
  </si>
  <si>
    <t>Jakšto 8</t>
  </si>
  <si>
    <t>VASARIO 16-OSIOS 8</t>
  </si>
  <si>
    <r>
      <rPr>
        <b/>
        <sz val="8"/>
        <rFont val="Arial"/>
        <family val="2"/>
        <charset val="186"/>
      </rPr>
      <t>IV.</t>
    </r>
    <r>
      <rPr>
        <sz val="8"/>
        <rFont val="Arial"/>
        <family val="2"/>
        <charset val="186"/>
      </rPr>
      <t xml:space="preserve"> Daugiaubučiai suvartojantys labai daug šilumos (senos statybos, labai prastos šiluminės izoliacijos namai)</t>
    </r>
  </si>
  <si>
    <r>
      <rPr>
        <b/>
        <sz val="8"/>
        <rFont val="Arial"/>
        <family val="2"/>
        <charset val="186"/>
      </rPr>
      <t>III</t>
    </r>
    <r>
      <rPr>
        <sz val="8"/>
        <rFont val="Arial"/>
        <family val="2"/>
        <charset val="186"/>
      </rPr>
      <t>. Daugiabučiai suvartojantys daug šilumos (senos statybos nerenovuoti namai)</t>
    </r>
  </si>
  <si>
    <r>
      <rPr>
        <b/>
        <sz val="8"/>
        <rFont val="Arial"/>
        <family val="2"/>
        <charset val="186"/>
      </rPr>
      <t>IV</t>
    </r>
    <r>
      <rPr>
        <sz val="8"/>
        <rFont val="Arial"/>
        <family val="2"/>
        <charset val="186"/>
      </rPr>
      <t>. Daugiaubučiai suvartojantys labai daug šilumos (senos statybos, labai prastos šiluminės izoliacijos namai)</t>
    </r>
  </si>
  <si>
    <r>
      <t>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 suvartojantys mažiausiai šilumos</t>
    </r>
    <r>
      <rPr>
        <sz val="8"/>
        <rFont val="Arial"/>
        <family val="2"/>
        <charset val="186"/>
      </rPr>
      <t xml:space="preserve"> (naujos statybos, apšiltinti, modernizuoti namai ir namai su individualiu šildymo reguliavimu ir apskaita)</t>
    </r>
  </si>
  <si>
    <t>Pavilnionių g. 33</t>
  </si>
  <si>
    <t>M.Mironaitės g. 18</t>
  </si>
  <si>
    <t>Sviliškių g. 8</t>
  </si>
  <si>
    <t>Žirmūnų g. 30C</t>
  </si>
  <si>
    <t>Sviliškių g. 4, 6</t>
  </si>
  <si>
    <r>
      <rPr>
        <b/>
        <sz val="8"/>
        <rFont val="Arial"/>
        <family val="2"/>
        <charset val="186"/>
      </rPr>
      <t>II</t>
    </r>
    <r>
      <rPr>
        <sz val="8"/>
        <rFont val="Arial"/>
        <family val="2"/>
        <charset val="186"/>
      </rPr>
      <t xml:space="preserve">. </t>
    </r>
    <r>
      <rPr>
        <b/>
        <sz val="8"/>
        <rFont val="Arial"/>
        <family val="2"/>
        <charset val="186"/>
      </rPr>
      <t>Daugiabučiai, suvartojantys mažai šilumos</t>
    </r>
    <r>
      <rPr>
        <sz val="8"/>
        <rFont val="Arial"/>
        <family val="2"/>
        <charset val="186"/>
      </rPr>
      <t xml:space="preserve"> (naujos statybos, apšiltinti, modernizuoti namai, tačiau turintys didelius vitrininius langus, kurių atitvarų varža atitinka tik minimalius šiuolaikinius reikalavimus, nedidelio aukštingumo ir mažiau energetiškai efektyvios pastato formos ir panašūs kiti.</t>
    </r>
  </si>
  <si>
    <t>Blindžių g. 7</t>
  </si>
  <si>
    <t>J.Franko g. 8</t>
  </si>
  <si>
    <t>Tolminkiemio g. 31</t>
  </si>
  <si>
    <t>J.Galvydžio g. 11A</t>
  </si>
  <si>
    <t>Tolminkiemio g. 14</t>
  </si>
  <si>
    <t>M.Marcinkevičiaus g. 37, Baltupio g. 175</t>
  </si>
  <si>
    <t>M.Marcinkevičiaus g. 31, 33, 35</t>
  </si>
  <si>
    <t>S.Žukausko g. 27</t>
  </si>
  <si>
    <r>
      <rPr>
        <b/>
        <sz val="8"/>
        <rFont val="Arial"/>
        <family val="2"/>
        <charset val="186"/>
      </rPr>
      <t>III. Daugiabučiai, pastatyti iki 1992 m., neapšiltinti, su įrengtais dalikliais individualiai šilumos apskaitai</t>
    </r>
    <r>
      <rPr>
        <sz val="8"/>
        <rFont val="Arial"/>
        <family val="2"/>
        <charset val="186"/>
      </rPr>
      <t xml:space="preserve"> (pastato vidaus šildymo ir karšto vandens sistema subalansuota; ant kiekvieno šildymo prietaiso įrengti termostatiniai ventiliai ir šilumos kiekio apskaitos dalikliai; įrengti karšto vandens antimagnetiniai skaitikliai; įrengta nuotolinė duomenų nuskaitymo ir valdymo sistema; įvadinio šilumos apskaitos prietaiso, butų šildymo prietaisų, butų karšto vandens apskaitos prietaisų rodmenys nuskaitomi vienu metu) </t>
    </r>
  </si>
  <si>
    <t>Gedvydžių g. 29 (bt. 1-36)</t>
  </si>
  <si>
    <t>V.Pietario g. 7</t>
  </si>
  <si>
    <t>Šviesos g 11 (bt. 41-60)</t>
  </si>
  <si>
    <t>Taikos g. 134, 136</t>
  </si>
  <si>
    <t>Gedvydžių g. 20</t>
  </si>
  <si>
    <t>Kovo 11-osios g. 55</t>
  </si>
  <si>
    <t>Šviesos g 14 (bt. 81-100)</t>
  </si>
  <si>
    <t>Šviesos g 4 (bt. 81-100)</t>
  </si>
  <si>
    <t>Taikos g. 25, 27</t>
  </si>
  <si>
    <t>Gabijos g. 81 (bt. 1-36)</t>
  </si>
  <si>
    <r>
      <t>IV.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Daugiabučiai, pastatyti iki 1992 m.</t>
    </r>
    <r>
      <rPr>
        <sz val="8"/>
        <rFont val="Arial"/>
        <family val="2"/>
        <charset val="186"/>
      </rPr>
      <t xml:space="preserve">, neapšiltinti, su senomis nesubalansuotomis vidaus šildymo ir karšto vandens sistemomis, dalikliai individualiai šilumos apskaitai neįrengti, karšto vandens suvartojimą deklaruoja patys gyventojai </t>
    </r>
  </si>
  <si>
    <t>S.Stanevičiaus g. 7 (bt. 1-40)</t>
  </si>
  <si>
    <t>Žemynos g. 25</t>
  </si>
  <si>
    <t>Žemynos g. 35</t>
  </si>
  <si>
    <t>Taikos g. 105</t>
  </si>
  <si>
    <t>Antakalnio g. 118</t>
  </si>
  <si>
    <t>Musninkų g. 7</t>
  </si>
  <si>
    <t>Taikos g. 241, 243, 245</t>
  </si>
  <si>
    <t>Kapsų g. 38</t>
  </si>
  <si>
    <r>
      <t>V. Daugiabučiai, suvartojantys daug šilumos</t>
    </r>
    <r>
      <rPr>
        <sz val="8"/>
        <rFont val="Arial"/>
        <family val="2"/>
        <charset val="186"/>
      </rPr>
      <t xml:space="preserve"> (1959-1992 m. statybos nerenovuoti, nusidėvėję namai, kuriuose nuo jų pastatymo dienos neatlikti jokie didesni remonto darbai) </t>
    </r>
  </si>
  <si>
    <t>Parko g. 4</t>
  </si>
  <si>
    <t>Parko g. 6</t>
  </si>
  <si>
    <t>Gelvonų g. 57</t>
  </si>
  <si>
    <t>Naugarduko g. 56</t>
  </si>
  <si>
    <t>Kanklių g. 10B</t>
  </si>
  <si>
    <t>J.Basanavičiaus g. 17A</t>
  </si>
  <si>
    <t>Šaltkalvių g. 66</t>
  </si>
  <si>
    <r>
      <t xml:space="preserve">VI. Daugiabučiai suvartojantys labai daug šilumos </t>
    </r>
    <r>
      <rPr>
        <sz val="8"/>
        <rFont val="Arial"/>
        <family val="2"/>
        <charset val="186"/>
      </rPr>
      <t xml:space="preserve">(senos statybos, labai prastos šiluminės izoliacijos namai) </t>
    </r>
  </si>
  <si>
    <t>S.Skapo g. 6, 8</t>
  </si>
  <si>
    <t>Lentvario g. 1</t>
  </si>
  <si>
    <t>Vykinto g. 8</t>
  </si>
  <si>
    <t>V.Grybo g. 30</t>
  </si>
  <si>
    <t>Žygio g. 4</t>
  </si>
  <si>
    <t>Gedimino pr. 27</t>
  </si>
  <si>
    <t>šildymui šilumos kiekis išmatuotas šilumos apskaitos prietaisu</t>
  </si>
  <si>
    <t>Molainių g. 8 (apšiltintas), Panevėžys</t>
  </si>
  <si>
    <t xml:space="preserve">iki 1992 </t>
  </si>
  <si>
    <t>Kniaudiškių g. 54 (apšiltintas), Panevėžys</t>
  </si>
  <si>
    <t>Klaipėdos g. 99 K3, Panevėžys</t>
  </si>
  <si>
    <t>Klaipėdos g. 99 K2, Panevėžys</t>
  </si>
  <si>
    <t>Klaipėdos g. 99 K1, Panevėžys</t>
  </si>
  <si>
    <t>Pušaloto g. 76, Panevėžys</t>
  </si>
  <si>
    <t>Respublikos g. 24, Kėdainiai</t>
  </si>
  <si>
    <t>Margirio g. 18, Panevėžys</t>
  </si>
  <si>
    <t>Chemikų g. 3, Kėdainiai</t>
  </si>
  <si>
    <t>Respublikos g. 26, Kėdainiai</t>
  </si>
  <si>
    <t>Liepų al. 13, Panevėžys</t>
  </si>
  <si>
    <t>Švyturio g. 19, Panevėžys</t>
  </si>
  <si>
    <t>Ramygalos g. 67, Panevėžys</t>
  </si>
  <si>
    <t>Vilties g. 47, Panevėžys</t>
  </si>
  <si>
    <t>Vilties g. 22, Panevėžys</t>
  </si>
  <si>
    <t>Marijonų g. 29, Panevėžys</t>
  </si>
  <si>
    <t>Liepų al. 15A, Panevėžys</t>
  </si>
  <si>
    <t>Smėlynės g. 73, Panevėžys</t>
  </si>
  <si>
    <t>Nevėžio g. 24, Panevėžys</t>
  </si>
  <si>
    <t>Smetonos g. 5A, Panevėžys</t>
  </si>
  <si>
    <t>Jakšto g. 8, Panevėžys</t>
  </si>
  <si>
    <t>Žagienės g. 4, Panevėžys</t>
  </si>
  <si>
    <t>Kerbedžio g. 24, Panevėžys</t>
  </si>
  <si>
    <t>Šakiai (UAB "Šakių šilumos tinklai")</t>
  </si>
  <si>
    <t>Šalčininkai (UAB „Šalčininkų šilumos tinklai")</t>
  </si>
  <si>
    <t>K.Vanagėlio g. 9</t>
  </si>
  <si>
    <t>NAUJOJI 68 (renov.)</t>
  </si>
  <si>
    <t>BIRUTĖS 14 (renov.)</t>
  </si>
  <si>
    <t>STATYBININKŲ 46 (renov.)</t>
  </si>
  <si>
    <t>KAŠTONŲ 12 (renov.)</t>
  </si>
  <si>
    <t>AUKŠTAKALNIO 14</t>
  </si>
  <si>
    <t>LAUKO 17 (renov.)</t>
  </si>
  <si>
    <t>PUTINŲ 24A</t>
  </si>
  <si>
    <t>VINGIO 1 (renov.)</t>
  </si>
  <si>
    <t>PUTINŲ 2 (renov.)</t>
  </si>
  <si>
    <t>Statybininkų 107</t>
  </si>
  <si>
    <t>Kalniškės 23</t>
  </si>
  <si>
    <t>JAUNIMO 38</t>
  </si>
  <si>
    <t>NAUJOJI 18</t>
  </si>
  <si>
    <t>KAŠTONŲ 52</t>
  </si>
  <si>
    <t>STATYBININKŲ 27</t>
  </si>
  <si>
    <t>JONYNO 5</t>
  </si>
  <si>
    <t>NAUJOJI 96</t>
  </si>
  <si>
    <t>NAUJOJI 86</t>
  </si>
  <si>
    <t>VILTIES 18</t>
  </si>
  <si>
    <t>JAZMINŲ 12</t>
  </si>
  <si>
    <t>STATYBININKŲ 34</t>
  </si>
  <si>
    <t>STATYBININKŲ 49</t>
  </si>
  <si>
    <t>VOLUNGĖS 12</t>
  </si>
  <si>
    <t>VOLUNGĖS 27</t>
  </si>
  <si>
    <t>Alytus (UAB "Litesko")</t>
  </si>
  <si>
    <r>
      <rPr>
        <b/>
        <sz val="8"/>
        <rFont val="Arial"/>
        <family val="2"/>
        <charset val="186"/>
      </rPr>
      <t>I. Daugiabučiai suvartojantys mažiausiai šilumos</t>
    </r>
    <r>
      <rPr>
        <sz val="8"/>
        <rFont val="Arial"/>
        <family val="2"/>
        <charset val="186"/>
      </rPr>
      <t xml:space="preserve"> (naujos statybos, kokybiški namai)</t>
    </r>
  </si>
  <si>
    <r>
      <rPr>
        <b/>
        <sz val="8"/>
        <rFont val="Arial"/>
        <family val="2"/>
        <charset val="186"/>
      </rPr>
      <t xml:space="preserve">II. Daugiabučiai suvartojantys mažai arba vidutiniškai šilumos </t>
    </r>
    <r>
      <rPr>
        <sz val="8"/>
        <rFont val="Arial"/>
        <family val="2"/>
        <charset val="186"/>
      </rPr>
      <t>(naujos statybos ir kiti kažkiek taupantys šilumą namai)</t>
    </r>
  </si>
  <si>
    <r>
      <rPr>
        <b/>
        <sz val="8"/>
        <rFont val="Arial"/>
        <family val="2"/>
        <charset val="186"/>
      </rPr>
      <t xml:space="preserve">III. Daugiabučiai suvartojantys daug šilumos </t>
    </r>
    <r>
      <rPr>
        <sz val="8"/>
        <rFont val="Arial"/>
        <family val="2"/>
        <charset val="186"/>
      </rPr>
      <t>(senos statybos nerenovuoti namai)</t>
    </r>
  </si>
  <si>
    <r>
      <rPr>
        <b/>
        <sz val="8"/>
        <rFont val="Arial"/>
        <family val="2"/>
        <charset val="186"/>
      </rPr>
      <t>IV. Daugiaubučiai suvartojantys labai daug šilumos</t>
    </r>
    <r>
      <rPr>
        <sz val="8"/>
        <rFont val="Arial"/>
        <family val="2"/>
        <charset val="186"/>
      </rPr>
      <t xml:space="preserve"> (senos statybos, labai prastos šiluminės izoliacijos namai)</t>
    </r>
  </si>
  <si>
    <t>Biržai (UAB "Litesko")</t>
  </si>
  <si>
    <t>Vilkaviškis (UAB "Litesko")</t>
  </si>
  <si>
    <t>DVARO  25</t>
  </si>
  <si>
    <t>DVARO  27</t>
  </si>
  <si>
    <t>Telšiai (UAB "Litesko")</t>
  </si>
  <si>
    <t>Muziejaus 18</t>
  </si>
  <si>
    <t>Stoties 8</t>
  </si>
  <si>
    <t>Karaliaus Mindaugo 39</t>
  </si>
  <si>
    <t>Sedos 11</t>
  </si>
  <si>
    <t>Birutės 24</t>
  </si>
  <si>
    <t>Stoties 16</t>
  </si>
  <si>
    <t>Stoties 12</t>
  </si>
  <si>
    <t>Luokės 73</t>
  </si>
  <si>
    <t>Kelmė (UAB "Litesko")</t>
  </si>
  <si>
    <t>Druskininkai (UAB "Litesko")</t>
  </si>
  <si>
    <t>Plungė (UAB "Plungės šilumos tinklai")</t>
  </si>
  <si>
    <t>I. Končiaus g. 7</t>
  </si>
  <si>
    <t>I. Končiaus g. 7A</t>
  </si>
  <si>
    <t>A. Jucio g. 45</t>
  </si>
  <si>
    <t>A. Jucio g. 47</t>
  </si>
  <si>
    <t>A. Jucio g. 53</t>
  </si>
  <si>
    <t>Gandingos g. 10</t>
  </si>
  <si>
    <t>Gandingos g. 14</t>
  </si>
  <si>
    <t>Gandingos g. 16</t>
  </si>
  <si>
    <t>I. Končiaus g. 8</t>
  </si>
  <si>
    <t>A. Vaišvilos g. 9</t>
  </si>
  <si>
    <t>A. Vaišvilos g. 19</t>
  </si>
  <si>
    <t>A. Vaišvilos g. 21</t>
  </si>
  <si>
    <t>A. Vaišvilos g. 23</t>
  </si>
  <si>
    <t>A. Vaišvilos g. 25</t>
  </si>
  <si>
    <t>A. Vaišvilos g. 31</t>
  </si>
  <si>
    <t xml:space="preserve">Žemaičių g. 13 (komp. šil.punkt. butuose) </t>
  </si>
  <si>
    <t>A. Jucio g. 30</t>
  </si>
  <si>
    <t>V. Mačernio g. 10</t>
  </si>
  <si>
    <t>V. Mačernio g. 53</t>
  </si>
  <si>
    <t>J. Tumo-Vaižganto g. 85</t>
  </si>
  <si>
    <t>J. Tumo-Vaižganto g. 85A</t>
  </si>
  <si>
    <t>V. Mačernio g. 51</t>
  </si>
  <si>
    <t>A. Jucio g. 12</t>
  </si>
  <si>
    <t>V. Mačernio g. 45</t>
  </si>
  <si>
    <t>V. Mačernio g. 27</t>
  </si>
  <si>
    <t>V. Mačernio g. 47</t>
  </si>
  <si>
    <t>A. Jucio g. 28</t>
  </si>
  <si>
    <t>V. Mačernio g. 6</t>
  </si>
  <si>
    <t>V. Mačernio g. 8</t>
  </si>
  <si>
    <t>A. Jucio g. 10</t>
  </si>
  <si>
    <t>Senamiesčio a. 2</t>
  </si>
  <si>
    <t>Lentpjūvės g. 6</t>
  </si>
  <si>
    <t>Vytauto g.27</t>
  </si>
  <si>
    <t>Dariaus ir Girėno g. 33</t>
  </si>
  <si>
    <t>Dariaus ir Girėno g. 35</t>
  </si>
  <si>
    <t>Dariaus ir Girėno g. 51</t>
  </si>
  <si>
    <t>S. Nėries g. 4</t>
  </si>
  <si>
    <r>
      <t xml:space="preserve">III. Daugiabučiai suvartojantys daug šilumos </t>
    </r>
    <r>
      <rPr>
        <sz val="8"/>
        <rFont val="Arial"/>
        <family val="2"/>
        <charset val="186"/>
      </rPr>
      <t>(senos statybos nerenovuoti namai)</t>
    </r>
  </si>
  <si>
    <r>
      <t>III.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 suvartojantys daug šilumos</t>
    </r>
    <r>
      <rPr>
        <sz val="8"/>
        <rFont val="Arial"/>
        <family val="2"/>
        <charset val="186"/>
      </rPr>
      <t xml:space="preserve"> (senos statybos nerenovuoti namai)</t>
    </r>
  </si>
  <si>
    <r>
      <t>II.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 xml:space="preserve">Daugiabučiai suvartojantys mažai arba vidutiniškai šilumos </t>
    </r>
    <r>
      <rPr>
        <sz val="8"/>
        <rFont val="Arial"/>
        <family val="2"/>
        <charset val="186"/>
      </rPr>
      <t>(naujos statybos ir kiti kažkiek taupantys šilumą namai)</t>
    </r>
  </si>
  <si>
    <r>
      <t>III.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 xml:space="preserve">Daugiabučiai suvartojantys daug šilumos </t>
    </r>
    <r>
      <rPr>
        <sz val="8"/>
        <rFont val="Arial"/>
        <family val="2"/>
        <charset val="186"/>
      </rPr>
      <t>(senos statybos nerenovuoti namai)</t>
    </r>
  </si>
  <si>
    <r>
      <t>IV. Daugiaubučiai suvartojantys labai daug šilumos</t>
    </r>
    <r>
      <rPr>
        <sz val="8"/>
        <rFont val="Arial"/>
        <family val="2"/>
        <charset val="186"/>
      </rPr>
      <t xml:space="preserve"> (senos statybos, labai prastos šiluminės izoliacijos namai)</t>
    </r>
  </si>
  <si>
    <r>
      <t>I. Daugiabučiai suvartojantys mažiausiai šilumos</t>
    </r>
    <r>
      <rPr>
        <sz val="8"/>
        <rFont val="Arial"/>
        <family val="2"/>
        <charset val="186"/>
      </rPr>
      <t xml:space="preserve"> (naujos statybos, kokybiški namai)</t>
    </r>
  </si>
  <si>
    <r>
      <t>II.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 suvartojantys mažai arba vidutiniškai šilumos</t>
    </r>
    <r>
      <rPr>
        <sz val="8"/>
        <rFont val="Arial"/>
        <family val="2"/>
        <charset val="186"/>
      </rPr>
      <t xml:space="preserve"> (naujos statybos ir kiti kažkiek taupantys šilumą namai)</t>
    </r>
  </si>
  <si>
    <r>
      <rPr>
        <b/>
        <sz val="8"/>
        <rFont val="Arial"/>
        <family val="2"/>
        <charset val="186"/>
      </rPr>
      <t>III. Daugiabučiai suvartojantys daug šilumos</t>
    </r>
    <r>
      <rPr>
        <sz val="8"/>
        <rFont val="Arial"/>
        <family val="2"/>
        <charset val="186"/>
      </rPr>
      <t xml:space="preserve"> (senos statybos nerenovuoti namai)</t>
    </r>
  </si>
  <si>
    <r>
      <rPr>
        <b/>
        <sz val="8"/>
        <rFont val="Arial"/>
        <family val="2"/>
        <charset val="186"/>
      </rPr>
      <t xml:space="preserve">IV. Daugiaubučiai suvartojantys labai daug šilumos </t>
    </r>
    <r>
      <rPr>
        <sz val="8"/>
        <rFont val="Arial"/>
        <family val="2"/>
        <charset val="186"/>
      </rPr>
      <t>(senos statybos, labai prastos šiluminės izoliacijos namai)</t>
    </r>
  </si>
  <si>
    <r>
      <t>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 xml:space="preserve">Daugiabučiai suvartojantys mažiausiai šilumos </t>
    </r>
    <r>
      <rPr>
        <sz val="8"/>
        <rFont val="Arial"/>
        <family val="2"/>
        <charset val="186"/>
      </rPr>
      <t>(naujos statybos, kokybiški namai)</t>
    </r>
  </si>
  <si>
    <r>
      <t>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 suvartojantys mažiausiai šilumo</t>
    </r>
    <r>
      <rPr>
        <sz val="8"/>
        <rFont val="Arial"/>
        <family val="2"/>
        <charset val="186"/>
      </rPr>
      <t>s (naujos statybos, kokybiški namai)</t>
    </r>
  </si>
  <si>
    <r>
      <t>IV.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Daugiaubučiai suvartojantys labai daug šilumos</t>
    </r>
    <r>
      <rPr>
        <sz val="8"/>
        <rFont val="Arial"/>
        <family val="2"/>
        <charset val="186"/>
      </rPr>
      <t xml:space="preserve"> (senos statybos, labai prastos šiluminės izoliacijos namai)</t>
    </r>
  </si>
  <si>
    <t>Panevėžys, Kėdainiai, Kupiškis, Pasvalys, Rokiškis, Zarasai (AB "Panevėžio energija")</t>
  </si>
  <si>
    <r>
      <t xml:space="preserve">I. Daugiabučiai suvartojantys mažiausiai šilumos </t>
    </r>
    <r>
      <rPr>
        <sz val="8"/>
        <rFont val="Arial"/>
        <family val="2"/>
        <charset val="186"/>
      </rPr>
      <t>(naujos statybos, kokybiški namai)</t>
    </r>
  </si>
  <si>
    <r>
      <t>II. Daugiabučiai suvartojantys mažai arba vidutiniškai šilumos</t>
    </r>
    <r>
      <rPr>
        <sz val="8"/>
        <rFont val="Arial"/>
        <family val="2"/>
        <charset val="186"/>
      </rPr>
      <t xml:space="preserve"> (naujos statybos ir kiti kažkiek taupantys šilumą namai)</t>
    </r>
  </si>
  <si>
    <t>PASIENIO 3 KYBARTAI</t>
  </si>
  <si>
    <t>DARVINO 26 KYBARTAI</t>
  </si>
  <si>
    <t>DARVINO 19 KYBARTAI</t>
  </si>
  <si>
    <t>K.NAUMIESČIO 9A KYBARTAI</t>
  </si>
  <si>
    <t>TARYBŲ 7 KYBARTAI</t>
  </si>
  <si>
    <t>DARIAUS IR GIRENO 2A KYBARTAI</t>
  </si>
  <si>
    <t>VIŠTYČIO 2 VIRBALIS</t>
  </si>
  <si>
    <t>VASARIO 16-OS 4 PILVIŠKIAI</t>
  </si>
  <si>
    <t>VASARIO 16-OS 12 PILVIŠKIAI</t>
  </si>
  <si>
    <t>MOKYKLOS 3 PILVIŠKIAI</t>
  </si>
  <si>
    <t>Šaulių g. 12</t>
  </si>
  <si>
    <t>Akmenė (UAB „Akmenės energija“ (Eenergija))</t>
  </si>
  <si>
    <t>Bažnyčios 13 Viekšniai</t>
  </si>
  <si>
    <t>LAISVĖS 218</t>
  </si>
  <si>
    <t>Tirkšlių 7 Viekšniai</t>
  </si>
  <si>
    <t>Kranto g. 37  (su dalikliais, apšiltintas), Panevėžys</t>
  </si>
  <si>
    <t>Margirio g. 20, Panevėžys</t>
  </si>
  <si>
    <t>J. Basanavičiaus g. 130, Kėdainiai</t>
  </si>
  <si>
    <t>Margirio g. 10, Panevėžys</t>
  </si>
  <si>
    <t>J. Basanavičiaus g. 138, Kėdainiai</t>
  </si>
  <si>
    <t>Vilniaus g. 20, Panevėžys</t>
  </si>
  <si>
    <t>Švyturio g. 9, Panevėžys</t>
  </si>
  <si>
    <t>Seinų g. 17, Panevėžys</t>
  </si>
  <si>
    <t>Marijonų g. 39, Panevėžys</t>
  </si>
  <si>
    <t>iki1992</t>
  </si>
  <si>
    <t>°C,</t>
  </si>
  <si>
    <t>vidutinė lauko oro temperatūra:</t>
  </si>
  <si>
    <t>dienolaipsniai:</t>
  </si>
  <si>
    <t>Anykščiai (UAB „Anykščių šiluma")</t>
  </si>
  <si>
    <t>Ignalina (UAB "Ignalinos šilumos tinklai")</t>
  </si>
  <si>
    <t>Jonava (UAB "Jonavos šilumos tinklai")</t>
  </si>
  <si>
    <t>MOKYKLOS  10</t>
  </si>
  <si>
    <t>Kaišiadorys (UAB "Kaišiadorių šiluma")</t>
  </si>
  <si>
    <t>Rožių g. 1, Žiežmariai</t>
  </si>
  <si>
    <t>Marijampolė (UAB "Litesko")</t>
  </si>
  <si>
    <t xml:space="preserve"> </t>
  </si>
  <si>
    <t>Kranto g. 47 (su ind.apskaitos priet., apšiltintas), Panevėžys</t>
  </si>
  <si>
    <t>Gėlių g. 3 (su ind.apsk.priet., apšiltintas),Pasvalys</t>
  </si>
  <si>
    <t>Jakšto g. 10 (su ind.apskaitos priet., apšiltintas), Panevėžys</t>
  </si>
  <si>
    <t>P. Širvio g. 5, Rokiškis</t>
  </si>
  <si>
    <t>Vytauto skg. 12,Zarasai</t>
  </si>
  <si>
    <t>Vytauto g. 21</t>
  </si>
  <si>
    <t>V. Kudirkos g. 70</t>
  </si>
  <si>
    <t>S. Banaičio g. 12</t>
  </si>
  <si>
    <t>V. Kudirkos g. 82</t>
  </si>
  <si>
    <t>Nepriklausomybės g. 3</t>
  </si>
  <si>
    <t>S. Banaičio g. 3</t>
  </si>
  <si>
    <t>Šaulių g. 10</t>
  </si>
  <si>
    <t>Utena (UAB "Utenos šilumos tinklai")</t>
  </si>
  <si>
    <t>Didlaukio g. 22, 24</t>
  </si>
  <si>
    <r>
      <t>III.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Daugiabučiai, pastatyti iki 1992 m.</t>
    </r>
    <r>
      <rPr>
        <sz val="8"/>
        <rFont val="Arial"/>
        <family val="2"/>
        <charset val="186"/>
      </rPr>
      <t xml:space="preserve">, neapšiltinti, su senomis nesubalansuotomis vidaus šildymo ir karšto vandens sistemomis, dalikliai individualiai šilumos apskaitai neįrengti, karšto vandens suvartojimą deklaruoja patys gyventojai </t>
    </r>
  </si>
  <si>
    <t>Eur/MWh</t>
  </si>
  <si>
    <t>Eur/m²/mėn</t>
  </si>
  <si>
    <t>Eur/mėn</t>
  </si>
  <si>
    <t>AUŠROS 10 VILKAVIŠKIS</t>
  </si>
  <si>
    <t>AUŠROS 8 VILKAVISKIS</t>
  </si>
  <si>
    <t>LAUKO 44 VILKAVIŠKIS</t>
  </si>
  <si>
    <t>VIENYBĖS 72 VILKAVIŠKIS</t>
  </si>
  <si>
    <t>NEPRIKLAUSOMYBĖS 72 VILKAVIŠKIS</t>
  </si>
  <si>
    <t>BIRUTES 2 VILKAVIŠKIS</t>
  </si>
  <si>
    <t>AUŠROS 4 VILKAVIŠKIS</t>
  </si>
  <si>
    <t>STATYBININKŲ 8 VILKAVIŠKIS</t>
  </si>
  <si>
    <t>STATYBININKŲ 4 VILKAVIŠKIS</t>
  </si>
  <si>
    <t>VIENYBES 70 VILKAVIŠKIS</t>
  </si>
  <si>
    <t>NEPRIKLAUSOMYBĖS 50 VILKAVIŠKIS</t>
  </si>
  <si>
    <t>S.NERIES 33C VILKAVIŠKIS</t>
  </si>
  <si>
    <t>LAUKO 32 VILKAVIŠKIS</t>
  </si>
  <si>
    <t>KĘSTUČIO 10 VILKAVIŠKIS</t>
  </si>
  <si>
    <t>VILNIAUS 8 VILKAVIŠKIS</t>
  </si>
  <si>
    <t>VERPĖJŲ 6</t>
  </si>
  <si>
    <t>SVEIKATOS 18</t>
  </si>
  <si>
    <t>Prūsų g. 15</t>
  </si>
  <si>
    <t>V. Kudirkos g. 102B</t>
  </si>
  <si>
    <t>Lauko g. 12A, Lentvaris</t>
  </si>
  <si>
    <t>Aušros g. 99, Utena (renov.)</t>
  </si>
  <si>
    <t>Taikos g. 20, Utena (renov.)</t>
  </si>
  <si>
    <t>Taikos g. 26, Utena (renov.)</t>
  </si>
  <si>
    <t>Taikos g. 22, Utena (renov.)</t>
  </si>
  <si>
    <t>Krašuonos g. 3, Utena</t>
  </si>
  <si>
    <t>Kęstučio g. 9, Utena</t>
  </si>
  <si>
    <t>Tauragnų g. 4, Utena</t>
  </si>
  <si>
    <t>Elektrėnai (UAB "Elektrėnų komunalinis ūkis")</t>
  </si>
  <si>
    <t>iki 1992 m.</t>
  </si>
  <si>
    <t>ŽEMAITIJOS 32 (renov.)</t>
  </si>
  <si>
    <t>NAFTININKŲ 12 (renov.)</t>
  </si>
  <si>
    <t>NAFTININKŲ 8 (renov.)</t>
  </si>
  <si>
    <t>Pakruojis (UAB "Pakruojo šiluma")</t>
  </si>
  <si>
    <t>P.Mašioto 63</t>
  </si>
  <si>
    <t>III. Daugiabučiai suvartojantys daug šilumos (senos statybos nerenovuoti namai)</t>
  </si>
  <si>
    <t>Margirio g. 9, Panevėžys</t>
  </si>
  <si>
    <t>Technikos g. 7, Kupiškis</t>
  </si>
  <si>
    <t>J. Tumo-Vaižganto g. 96</t>
  </si>
  <si>
    <t>I. Daugiabučiai suvartojantys mažiausiai šilumos (naujos statybos, kokybiški namai)</t>
  </si>
  <si>
    <t>II. Daugiabučiai suvartojantys mažai arba vidutiniškai šilumos (naujos statybos ir kiti kažkiek taupantys šilumą namai)</t>
  </si>
  <si>
    <t>IV. Daugiaubučiai suvartojantys labai daug šilumos (senos statybos, labai prastos šiluminės izoliacijos namai)</t>
  </si>
  <si>
    <t>Vėjo 12</t>
  </si>
  <si>
    <t>Šaulių g. 18</t>
  </si>
  <si>
    <t>Kviečių g. 56 (renov.), Šiauliai</t>
  </si>
  <si>
    <t>Gegužių g. 19 (renov.), Šiauliai</t>
  </si>
  <si>
    <t>Klevų g. 13 (renov.), Šiauliai</t>
  </si>
  <si>
    <t>Vytauto g. 138 (renov.), Šiauliai</t>
  </si>
  <si>
    <t>Ežero g. 23, Šiauliai</t>
  </si>
  <si>
    <t>A. Mickevičiaus g. 38, Šiauliai</t>
  </si>
  <si>
    <t>Draugystės pr. 3A, Šiauliai</t>
  </si>
  <si>
    <t>Energetikų g. 11, Šiauliai</t>
  </si>
  <si>
    <t>Ežero g. 14, Šiauliai</t>
  </si>
  <si>
    <t>Aušros g. 94, Utena (renov.)</t>
  </si>
  <si>
    <t>Taikos g. 50, Utena (renov.)</t>
  </si>
  <si>
    <t>Aukštakalnio g. 116, Utena</t>
  </si>
  <si>
    <t>Draugystės 1 (108)</t>
  </si>
  <si>
    <t>Dariaus ir Girėno 9 (503)</t>
  </si>
  <si>
    <t>Vytauto 54 (641)</t>
  </si>
  <si>
    <t>Mokolų 51 (606)</t>
  </si>
  <si>
    <t>Dariaus ir Girėno 13 (505)</t>
  </si>
  <si>
    <t>Draugystės 3 (110)</t>
  </si>
  <si>
    <t>Dariaus ir Girėno 11 (504)</t>
  </si>
  <si>
    <t>Vytenio 8 (656)</t>
  </si>
  <si>
    <t>R.Juknevičiaus 48 (527)</t>
  </si>
  <si>
    <t>Mokolų 9 (282)</t>
  </si>
  <si>
    <t>Vytauto 56A (639)</t>
  </si>
  <si>
    <t>Mokyklos 13 (348)</t>
  </si>
  <si>
    <t>Mokyklos 9 (331)</t>
  </si>
  <si>
    <t>J.Jablonskio 2 (889)</t>
  </si>
  <si>
    <t>M.Valančiaus. 18 (425-K)</t>
  </si>
  <si>
    <t>Jaunimo, 3 (1021)</t>
  </si>
  <si>
    <t>Nausupės 8 (824)</t>
  </si>
  <si>
    <t>Maironio. 34 (410-K)</t>
  </si>
  <si>
    <t>Jaunimo, 7 (1060)</t>
  </si>
  <si>
    <t>Vytauto 21 (273)</t>
  </si>
  <si>
    <t>Vytauto 15 (268)</t>
  </si>
  <si>
    <t>K.Donelaičio. 5 - 2 (27-2K)</t>
  </si>
  <si>
    <t>Žemaitės. 10 (8-K)</t>
  </si>
  <si>
    <t>Žemaitės. 8 (7-K)</t>
  </si>
  <si>
    <t>Dvarkelio 11 (851)</t>
  </si>
  <si>
    <t>Kauno 20 (847)</t>
  </si>
  <si>
    <t>Lietuvininkų 4 (446)</t>
  </si>
  <si>
    <t>Dvarkelio 7 (841)</t>
  </si>
  <si>
    <t>Vilniaus 56 (30081)</t>
  </si>
  <si>
    <t>Rinkuškių 47B (36001)</t>
  </si>
  <si>
    <t>Vilniaus 77B (30085)</t>
  </si>
  <si>
    <t>Rinkuškių 49 (34001)</t>
  </si>
  <si>
    <t>Vilniaus 4 (30072)</t>
  </si>
  <si>
    <t>Skratiškių 8 (300013)</t>
  </si>
  <si>
    <t>Vytauto 43A (30112)</t>
  </si>
  <si>
    <t>Vėjo 11b (30066)</t>
  </si>
  <si>
    <t>Vytauto 62 (30119)</t>
  </si>
  <si>
    <t>Gimnazijos 1 (30039)</t>
  </si>
  <si>
    <t>Vėjo 7A (30062)</t>
  </si>
  <si>
    <t>Vilniaus 111A (30091)</t>
  </si>
  <si>
    <t>Vytauto 39a (30107)</t>
  </si>
  <si>
    <t>Vytauto 35 A (30105)</t>
  </si>
  <si>
    <t>Vilniaus 111 (30090)</t>
  </si>
  <si>
    <t>Skratiškių 12 (300012)</t>
  </si>
  <si>
    <t>Vilniaus 91A (30086)</t>
  </si>
  <si>
    <t>Vilniaus 93A (30088)</t>
  </si>
  <si>
    <t>Rinkuškių 20 (370011)</t>
  </si>
  <si>
    <t>Vytauto 60 (30117)</t>
  </si>
  <si>
    <t>Rotušės 26 (30061)</t>
  </si>
  <si>
    <t>Kilučių 11 (30048)</t>
  </si>
  <si>
    <t>Basanavičiaus 18 (30038)</t>
  </si>
  <si>
    <t>LIŠKIAVOS 8</t>
  </si>
  <si>
    <t>LIŠKIAVOS 5</t>
  </si>
  <si>
    <t>Žibučio g. 5 renovuotas</t>
  </si>
  <si>
    <t>Ažupiečių g. 6 renovuotas</t>
  </si>
  <si>
    <t>Ramybės g.5 renovuotas</t>
  </si>
  <si>
    <t>A.Vienuolio g.13 renovuotas</t>
  </si>
  <si>
    <t>Statybininkų g. 15 renovuotas</t>
  </si>
  <si>
    <t>Liudiškių g. 31a renovuotas</t>
  </si>
  <si>
    <t>Liudiškių g. 31c renovuotas</t>
  </si>
  <si>
    <t>Liudiškių g. 23 renovuotas</t>
  </si>
  <si>
    <t>Storių g. 9</t>
  </si>
  <si>
    <t>Basanavičiaus g.60</t>
  </si>
  <si>
    <t>Paupio g. 4</t>
  </si>
  <si>
    <t>Vilniaus g. 35</t>
  </si>
  <si>
    <t>Šaltupio g. 49</t>
  </si>
  <si>
    <t>Vairuotojų g. 3</t>
  </si>
  <si>
    <t>Mindaugo g.19</t>
  </si>
  <si>
    <t>Birštonas (UAB "Birštono šiluma")</t>
  </si>
  <si>
    <t>Draugystės 14, Elektrėnai</t>
  </si>
  <si>
    <t>Draugystės 25, Elektrėnai</t>
  </si>
  <si>
    <t>BIRUTĖS   6 (renov.)</t>
  </si>
  <si>
    <t>LIETAVOS  25</t>
  </si>
  <si>
    <t>KAUNO  94</t>
  </si>
  <si>
    <t>MIŠKININKŲ  11</t>
  </si>
  <si>
    <t>Parko g. 8, Stasiūnai</t>
  </si>
  <si>
    <t>Radvilėnų  5)</t>
  </si>
  <si>
    <t xml:space="preserve">Archyvo 48 </t>
  </si>
  <si>
    <t>Ašmenos 1-oji g. 10</t>
  </si>
  <si>
    <t>Sukilėlių 87A</t>
  </si>
  <si>
    <t>Kovo 11-osios 114 (renov.)</t>
  </si>
  <si>
    <t>Sąjungos a. 10 (renov.)</t>
  </si>
  <si>
    <t>Vievio 54 (renov.)</t>
  </si>
  <si>
    <t>Pašilės 96</t>
  </si>
  <si>
    <t>Lukšos-Daumanto 2</t>
  </si>
  <si>
    <t xml:space="preserve">Šiaurės 1 </t>
  </si>
  <si>
    <t>** Jaunimo g. 4 - su šilumos siurbliu šildymui ir karštam vandeniui</t>
  </si>
  <si>
    <t>*** Krėvės g. 115 A - su šilumos siurbliu karštam vandeniui</t>
  </si>
  <si>
    <t>(renov.)</t>
  </si>
  <si>
    <t>renovuotas daugiabutis namas</t>
  </si>
  <si>
    <t>Klaipėda (AB "Klaipėdos energija")</t>
  </si>
  <si>
    <t>S.Daukanto g. 26</t>
  </si>
  <si>
    <t>Sodų g.10-ojo NSB (renov.)</t>
  </si>
  <si>
    <t>GAMYKLOS 3 (renov.)</t>
  </si>
  <si>
    <t>P.Vileišio g.3-ojo NSB (renov.)</t>
  </si>
  <si>
    <t>BAŽNYČIOS 21</t>
  </si>
  <si>
    <t>Mažeikių 6 Viekšniai</t>
  </si>
  <si>
    <t>MINDAUGO 20</t>
  </si>
  <si>
    <t>SODŲ 11</t>
  </si>
  <si>
    <t>P.Mašioto 49</t>
  </si>
  <si>
    <t>V.Didžiojo 70</t>
  </si>
  <si>
    <t>V.Didžiojo 78</t>
  </si>
  <si>
    <t>Mindaugo -6a</t>
  </si>
  <si>
    <t>Mindaugo -6b</t>
  </si>
  <si>
    <t>iki 1993</t>
  </si>
  <si>
    <t>Saulėtekio 50</t>
  </si>
  <si>
    <t>P.Mašioto 39</t>
  </si>
  <si>
    <t>P.Mašioto 61</t>
  </si>
  <si>
    <t>Vasario 16-osios 19</t>
  </si>
  <si>
    <t>Ušinsko 31a</t>
  </si>
  <si>
    <t>Mindaugo 2c</t>
  </si>
  <si>
    <t>L.Giros 8</t>
  </si>
  <si>
    <t>Basanavičiaus 2a</t>
  </si>
  <si>
    <t>Vilniaus 32</t>
  </si>
  <si>
    <t>V.Didžiojo 35</t>
  </si>
  <si>
    <t>Vilniaus 28</t>
  </si>
  <si>
    <t>Linkuva Joniškėlio 2</t>
  </si>
  <si>
    <t>Ušinsko 22</t>
  </si>
  <si>
    <t>Vasario 16-osios 13</t>
  </si>
  <si>
    <t>Vilniaus 34</t>
  </si>
  <si>
    <t>Kęstučio 8</t>
  </si>
  <si>
    <t>V. Kudirkos g. 102</t>
  </si>
  <si>
    <t>J. Basanavičiaus g. 4</t>
  </si>
  <si>
    <t>Draugystės takas 1</t>
  </si>
  <si>
    <t>Vytauto g. 17</t>
  </si>
  <si>
    <t>Draugystės takas 6</t>
  </si>
  <si>
    <t>Jaunystės takas 4</t>
  </si>
  <si>
    <t>A. Mickevičiaus g.1</t>
  </si>
  <si>
    <t>A. Mickevičiaus g.7</t>
  </si>
  <si>
    <t>A. Mickevičiaus g.15</t>
  </si>
  <si>
    <t>A. Mickevičiaus g. 16</t>
  </si>
  <si>
    <t>A. Mickevičiaus g.17A</t>
  </si>
  <si>
    <t>Šalčios g.12</t>
  </si>
  <si>
    <t>Vilniaus g.26</t>
  </si>
  <si>
    <t>Vilniaus g.51</t>
  </si>
  <si>
    <t>Mokyklos g.17</t>
  </si>
  <si>
    <t>Mokyklos g.21</t>
  </si>
  <si>
    <t>J. Sniadeckio g.27</t>
  </si>
  <si>
    <t>A. Mickevičiaus g.24</t>
  </si>
  <si>
    <t>Šalčios g.6</t>
  </si>
  <si>
    <t>Mokyklos g.19</t>
  </si>
  <si>
    <t>Miglovaros g. 25 (renov.), Šiauliai</t>
  </si>
  <si>
    <t>Lauko g. 6, Lentvaris</t>
  </si>
  <si>
    <t>Bažnyčios g. 11, Lentvaris</t>
  </si>
  <si>
    <t>Klevų al. 57, Lentvaris</t>
  </si>
  <si>
    <t>Bažnyčios g. 20, Lentvaris</t>
  </si>
  <si>
    <t>Trakai, Lentvaris (UAB „Trakų energija")</t>
  </si>
  <si>
    <t>Aušros g. 97, Utena (renov.)</t>
  </si>
  <si>
    <t>Kauno g. 27, Utena</t>
  </si>
  <si>
    <t>Žirmūnų g. 3 (renov.)</t>
  </si>
  <si>
    <t>Žirmūnų g. 126 (renov.)</t>
  </si>
  <si>
    <t>Žirmūnų g. 128 (renov.)</t>
  </si>
  <si>
    <t>J.Kubiliaus g. 4</t>
  </si>
  <si>
    <t>Žirmūnų g. 131 (renov.)</t>
  </si>
  <si>
    <t>Viršuliškių g. 22</t>
  </si>
  <si>
    <t>Ukmergės g. 216 (404017)</t>
  </si>
  <si>
    <t>S.Stanevičiaus g. 15 (111017)</t>
  </si>
  <si>
    <t>Krokuvos g. 1 (107042)</t>
  </si>
  <si>
    <t>Šilo g. 12</t>
  </si>
  <si>
    <t>Šilo g. 6</t>
  </si>
  <si>
    <t>Kosmonautų 28 (626) (renov.)</t>
  </si>
  <si>
    <t>Kosmonautų 12 (621) (renov.)</t>
  </si>
  <si>
    <t>Vilkaviškio 61 (286)</t>
  </si>
  <si>
    <t>A.Civinsko 7 (113) (renov.)</t>
  </si>
  <si>
    <t>Gėlių 14 (281)</t>
  </si>
  <si>
    <t>KLONIO 18A GNSB, 'VIJŪNĖLĖ'</t>
  </si>
  <si>
    <t>VYTAUTO 47 (renov.)</t>
  </si>
  <si>
    <t>ŠILTNAMIŲ 18 DNSB BERŽELIS</t>
  </si>
  <si>
    <t>GARDINO 22 (renov.)</t>
  </si>
  <si>
    <t>-</t>
  </si>
  <si>
    <t>ČIURLIONIO 74 (renov.)</t>
  </si>
  <si>
    <t>ŠILTNAMIŲ 22 DNSB BERŽELIS</t>
  </si>
  <si>
    <t>SEIRIJŲ 9 (renov.)</t>
  </si>
  <si>
    <t>SVEIKATOS 28 (renov.)</t>
  </si>
  <si>
    <t>ATEITIES 2 (renov.)</t>
  </si>
  <si>
    <t>VYTAUTO 6 DNSB PALMĖ</t>
  </si>
  <si>
    <t>ATEITIES 36 GNSB JIEVARAS</t>
  </si>
  <si>
    <t>VEISIEJŲ 9   DNSB SAULĖS TAKAS</t>
  </si>
  <si>
    <t>ATEITIES 14 DNSB BERŽAS</t>
  </si>
  <si>
    <t>ATEITIES 16 DNSB VINGIS</t>
  </si>
  <si>
    <t>ŠILTNAMIŲ 24 BENDRABUTIS</t>
  </si>
  <si>
    <t>ŠILTNAMIŲ 26 BENDRABUTIS</t>
  </si>
  <si>
    <t>NERAVŲ 27 BENDRABUTIS</t>
  </si>
  <si>
    <t>MELIORATORIŲ 4</t>
  </si>
  <si>
    <t>NERAVŲ 29 BENDRABUTIS</t>
  </si>
  <si>
    <t>Janonio 30 (KT-2027)</t>
  </si>
  <si>
    <t>Birutės 4 (KT-1586)</t>
  </si>
  <si>
    <t>Raseinių 9a  II korpusas (KT-1577)</t>
  </si>
  <si>
    <t>Raseinių 9 II korpusas (KT-1574)</t>
  </si>
  <si>
    <t>Pievų 6 (KT-1514)</t>
  </si>
  <si>
    <t>Birutės 2 (KT-1585)</t>
  </si>
  <si>
    <t>Pievų 2 (KT-1504)</t>
  </si>
  <si>
    <t>Mackevičiaus 29 (KT-1523)</t>
  </si>
  <si>
    <t>Dariaus ir Girėno 2-1 (KT-1546)</t>
  </si>
  <si>
    <t>Dariaus ir Girėno 2-2 (KT-1547)</t>
  </si>
  <si>
    <t>Dariaus ir Girėno 4 (KT-1549)</t>
  </si>
  <si>
    <t>Birutės 1 (KT-1556)</t>
  </si>
  <si>
    <t>Birutės 3 (KT-1557)</t>
  </si>
  <si>
    <t>Kooperacijos 28 (KT-1535)</t>
  </si>
  <si>
    <t>Janonio 12 (KT-1516)</t>
  </si>
  <si>
    <t>Vyt. Didžiojo 45 (KT-1538)</t>
  </si>
  <si>
    <t>Maironio 5a,Tytuvėnai (KT-1601)</t>
  </si>
  <si>
    <t>Masčio 54</t>
  </si>
  <si>
    <t>Dariaus ir Girėno 15</t>
  </si>
  <si>
    <t>Žalgirio 31 Naujoji Akmenė</t>
  </si>
  <si>
    <t>V.Kudirkos 6 Naujoji Akmenė</t>
  </si>
  <si>
    <t>Bausko 8 Venta</t>
  </si>
  <si>
    <t>Žalgirio 5 Naujoji Akmenė</t>
  </si>
  <si>
    <t>Žalgirio 25 Naujoji Akmenė</t>
  </si>
  <si>
    <t>Žalgirio 3 Naujoji Akmenė</t>
  </si>
  <si>
    <t>Ramybės g. 9 renovuotas</t>
  </si>
  <si>
    <t>Žiburio g. 13</t>
  </si>
  <si>
    <t>Šaltupio g. 12</t>
  </si>
  <si>
    <t>Šaltupio g. 10</t>
  </si>
  <si>
    <t>Dariaus ir Girėno g.5</t>
  </si>
  <si>
    <t>Šviesos g. 12a</t>
  </si>
  <si>
    <t>Šviesos g. 8</t>
  </si>
  <si>
    <t>Šviesos g.16</t>
  </si>
  <si>
    <t>Šviesos g. 18</t>
  </si>
  <si>
    <t>Draugystės 4, Elektrėnai</t>
  </si>
  <si>
    <t>Sodų 10, Elektrėnai</t>
  </si>
  <si>
    <t>Sodų 12, Elektrėnai</t>
  </si>
  <si>
    <t>Pergalės 25, Elektrėnai</t>
  </si>
  <si>
    <t>Saulės 24, Elektrėnai</t>
  </si>
  <si>
    <t>Trakų 12, Elektrėnai</t>
  </si>
  <si>
    <t>Trakų 15, Elektrėnai</t>
  </si>
  <si>
    <t>PANERIŲ  21 (renov.)</t>
  </si>
  <si>
    <t>CHEMIKŲ 112</t>
  </si>
  <si>
    <t>SODŲ  50A</t>
  </si>
  <si>
    <t>ŽALIOJI  17</t>
  </si>
  <si>
    <t>GIRELĖS   2</t>
  </si>
  <si>
    <t>CHEMIKŲ   8</t>
  </si>
  <si>
    <t>RUKLIO  10</t>
  </si>
  <si>
    <t>Gedimino g. 26, Kaišiadorys</t>
  </si>
  <si>
    <t>Gedimino g. 94, Kaišiadorys</t>
  </si>
  <si>
    <t>Parko g. 25, Kaišiadorys</t>
  </si>
  <si>
    <t>Jaunimo 4 (renov.)*</t>
  </si>
  <si>
    <t>Krėvės 115 A (renov)**</t>
  </si>
  <si>
    <t>Krėvės 61 (renov.)</t>
  </si>
  <si>
    <t>Masiulio T. 1 (renov)</t>
  </si>
  <si>
    <t>Jėgainės 23 (renov)</t>
  </si>
  <si>
    <t>Savanorių 237</t>
  </si>
  <si>
    <t xml:space="preserve">Armatūrininkų 6 </t>
  </si>
  <si>
    <t>Strazdo A. 77</t>
  </si>
  <si>
    <t>Instituto 18</t>
  </si>
  <si>
    <t>I.Simonaitytės g. 3 ®</t>
  </si>
  <si>
    <t>Minijos g. 3</t>
  </si>
  <si>
    <t>Sulupės g. 13</t>
  </si>
  <si>
    <t>Rumpiškės g. 7</t>
  </si>
  <si>
    <t>J.BASANAVIČIAUS 26 (renov.)</t>
  </si>
  <si>
    <t>ŽEMAITIJOS 19 (renov.)</t>
  </si>
  <si>
    <t>ŽEMAITIJOS 15 (renov.)</t>
  </si>
  <si>
    <t>PAVASARIO 41C (renov.)</t>
  </si>
  <si>
    <t>ŽEMAITIJOS 18</t>
  </si>
  <si>
    <t>Taikos g.20-ojo NSB</t>
  </si>
  <si>
    <t>Tilto 15 Viekšniai</t>
  </si>
  <si>
    <t>TAIKOS 9</t>
  </si>
  <si>
    <t>S.Daukanto 8 Viekšniai</t>
  </si>
  <si>
    <t>Pergalės g. 4</t>
  </si>
  <si>
    <t>Pergalės 14</t>
  </si>
  <si>
    <t>Vytauto g. 36, Kupiškis</t>
  </si>
  <si>
    <t>Bažnyčios g. 11</t>
  </si>
  <si>
    <t>V. Kudirkos g. 92B</t>
  </si>
  <si>
    <t>Bažnyčios g. 13</t>
  </si>
  <si>
    <t>Nepriklausomybės g. 6</t>
  </si>
  <si>
    <t>Draugystės takas 4</t>
  </si>
  <si>
    <t>V. Kudirkos 57</t>
  </si>
  <si>
    <t>V. Kudirkos g. 37</t>
  </si>
  <si>
    <t>Bažnyčios g. 21</t>
  </si>
  <si>
    <t>Bažnyčios g. 15</t>
  </si>
  <si>
    <t>A.Mickevičiaus g.3</t>
  </si>
  <si>
    <t>A.Mickevičiaus g.21</t>
  </si>
  <si>
    <t>Pramonės g.7</t>
  </si>
  <si>
    <t>J. Sniadeckio g.23</t>
  </si>
  <si>
    <t>Vilniaus g.13</t>
  </si>
  <si>
    <t>Vilniaus g.15A</t>
  </si>
  <si>
    <t>A.Mickevičiaus g.5</t>
  </si>
  <si>
    <t>Šalčios g.7</t>
  </si>
  <si>
    <t>Vilniaus g.26A</t>
  </si>
  <si>
    <t>Vilniaus g.9</t>
  </si>
  <si>
    <t>Vytauto g.22/1</t>
  </si>
  <si>
    <t>Vytauto g.22/2</t>
  </si>
  <si>
    <t>Vytauto g.29</t>
  </si>
  <si>
    <t>Vilniaus g.45/1</t>
  </si>
  <si>
    <t>Vilniaus g.45/2</t>
  </si>
  <si>
    <t>Vilniaus g.45/3</t>
  </si>
  <si>
    <t>Dainų g. 40A (renov.), Šiauliai</t>
  </si>
  <si>
    <t>Draugystės pr. 18 (renov.), Šiauliai</t>
  </si>
  <si>
    <t>Rasos g. 1, Ginkūnų k., Šiaulių r.</t>
  </si>
  <si>
    <t>P. Višinskio g. 37, Šiauliai</t>
  </si>
  <si>
    <t>Ežero g. 15, Šiauliai</t>
  </si>
  <si>
    <t>Mindaugo g. 22, Trakai</t>
  </si>
  <si>
    <t>Tujų g. 1, Lentvaris</t>
  </si>
  <si>
    <t>Vienuolyno g. 11, Trakai</t>
  </si>
  <si>
    <t>Geležinkelio g. 34, Lentvaris</t>
  </si>
  <si>
    <t>Lauko g. 9, Lentvaris</t>
  </si>
  <si>
    <t>Taikos g. 28, Utena (renov.)</t>
  </si>
  <si>
    <t>J.Basanavičiaus g. 100, Utena (renov.)</t>
  </si>
  <si>
    <t>Aušros g. 2, Utena (renov.)</t>
  </si>
  <si>
    <t>Aukštakalnio g. 114, Utena</t>
  </si>
  <si>
    <t>Smėlio g. 12, Utena</t>
  </si>
  <si>
    <t>Taikos g. 86, Utena</t>
  </si>
  <si>
    <t>Kęstučio g. 1, Utena</t>
  </si>
  <si>
    <t>Bažnyčios g. 4, Utena</t>
  </si>
  <si>
    <t>Varėna (UAB "Varėnos šiluma")</t>
  </si>
  <si>
    <t>Aušros g. 13, Varėna</t>
  </si>
  <si>
    <t>renov.</t>
  </si>
  <si>
    <t>Melioratorių g. 5, Varėna</t>
  </si>
  <si>
    <t>M.K.Čiurlionio g. 55, Varėna</t>
  </si>
  <si>
    <t>Pušelės 7, Naujieji Valkininkai</t>
  </si>
  <si>
    <t>Savanorių g. 46, Varėna</t>
  </si>
  <si>
    <t>Sporto g. 6, Varėna</t>
  </si>
  <si>
    <t>Sporto g. 8, Varėna</t>
  </si>
  <si>
    <t>Šiltnamių g. 1, Varėna</t>
  </si>
  <si>
    <t>Aušros g. 6, Varėna</t>
  </si>
  <si>
    <t>Marcinkonių g. 8, Varėna</t>
  </si>
  <si>
    <t>M.K.Čiurlionio g. 8, Varėna</t>
  </si>
  <si>
    <t>Dzūkų g. 17, Varėna</t>
  </si>
  <si>
    <t>Dzūkų g. 26, Varėna</t>
  </si>
  <si>
    <t>Melioratorių g. 3, Varėna</t>
  </si>
  <si>
    <t>Melioratorių g. 7, Varėna</t>
  </si>
  <si>
    <t>Vasario 16 g. 11, Varėna</t>
  </si>
  <si>
    <t>V.Krėvės g. 7, Varėna</t>
  </si>
  <si>
    <t>Mokyklos g. 4, Užuperkasis</t>
  </si>
  <si>
    <t>Perliaus g. 29, Perloja</t>
  </si>
  <si>
    <t>Vasario 16 g. 13, Varėna</t>
  </si>
  <si>
    <t>Vilniaus g. 50, Merkinė</t>
  </si>
  <si>
    <t>Vytauto g. 64, Varėna</t>
  </si>
  <si>
    <t>Vytauto g. 73, Varėna</t>
  </si>
  <si>
    <t>Šilumos suvartojimo ir mokėjimų už šilumą analizė Lietuvos miestų daugiabučiuose gyvenamuosiuose namuose (2016 m. gruodis mėn)</t>
  </si>
  <si>
    <t>Sodo 7 Akmenė (ren)</t>
  </si>
  <si>
    <t>Kęstučio 2 Akmenė(ren)</t>
  </si>
  <si>
    <t>Ramučių 2 Naujoji Akmenė(ren)</t>
  </si>
  <si>
    <t>Laižuvos 3 Akmenė(ren)</t>
  </si>
  <si>
    <t>V.Kudirkos 22 Naujoji Akmenė(ren)</t>
  </si>
  <si>
    <t>Ramučių 3 Naujoji Akmenė(ren)</t>
  </si>
  <si>
    <t>Ramučių 40 Naujoji Akmenė</t>
  </si>
  <si>
    <t>Respublikos16 Naujoji Akmenė</t>
  </si>
  <si>
    <t>Respublikos 21 Naujoji Akmenė</t>
  </si>
  <si>
    <t>Ramučių 10 Naujoji Akmenė</t>
  </si>
  <si>
    <t>Stadiono 18 Akmenė</t>
  </si>
  <si>
    <t>Respublikos 19 Naujoji Akmenė</t>
  </si>
  <si>
    <t>Ventos 16 Naujoji Akmenė</t>
  </si>
  <si>
    <t>Ventos 20 Naujoji Akmenė</t>
  </si>
  <si>
    <t>V.Kudirkos 14 Naujoji Akmenė</t>
  </si>
  <si>
    <t>Žalgirio 23 Naujoji Akmenė</t>
  </si>
  <si>
    <t>Vytauto 4 Naujoji Akmenė</t>
  </si>
  <si>
    <t>Bausko 3 Venta</t>
  </si>
  <si>
    <t>V.Kudirkos g.. 4 renovuotas</t>
  </si>
  <si>
    <t>Statybininkų g. 19</t>
  </si>
  <si>
    <t>Šviesos g. 2 renovuotas</t>
  </si>
  <si>
    <t>Storių g. 5</t>
  </si>
  <si>
    <t>Ramybės  g. 16</t>
  </si>
  <si>
    <t>Valaukio g. 6</t>
  </si>
  <si>
    <t>Mindaugo g. 13</t>
  </si>
  <si>
    <t>Vilniaus g. 39a</t>
  </si>
  <si>
    <t>Šviesos g. 5</t>
  </si>
  <si>
    <t>Vaižganto g.75</t>
  </si>
  <si>
    <t>Vaižganto g. 54</t>
  </si>
  <si>
    <t>Kęstučio g. 9</t>
  </si>
  <si>
    <t>Pušyno g. 11</t>
  </si>
  <si>
    <t>Tulpių g. 3 a</t>
  </si>
  <si>
    <t>Vilniaus g. 12</t>
  </si>
  <si>
    <t>Lelijų g. 9</t>
  </si>
  <si>
    <t>B.Sruogos g. 8</t>
  </si>
  <si>
    <t>S.Dariaus ir S. Girėno g. 29 III laiptinė</t>
  </si>
  <si>
    <t>Kęstučio g. 27 I laiptinė</t>
  </si>
  <si>
    <t>Vilniaus g. 10 III laiptinė</t>
  </si>
  <si>
    <t>Draugystės 12, Elektrėnai</t>
  </si>
  <si>
    <t>Pergalės 5, Elektrėnai</t>
  </si>
  <si>
    <t>Saulės 10, Elektrėnai</t>
  </si>
  <si>
    <t>Sodų 13, Elektrėnai</t>
  </si>
  <si>
    <t>Sodų 15, Elektrėnai</t>
  </si>
  <si>
    <t>Sodų 6, Elektrėnai</t>
  </si>
  <si>
    <t>Sodų 5, Elektrėnai</t>
  </si>
  <si>
    <t>Draugystės 10, Elektrėnai</t>
  </si>
  <si>
    <t>Draugystės 18, Elektrėnai</t>
  </si>
  <si>
    <t>Draugystės 19, Elektrėnai</t>
  </si>
  <si>
    <t>Pergalės 39, Elektrėnai</t>
  </si>
  <si>
    <t>Pergalės 41, Elektrėnai</t>
  </si>
  <si>
    <t>Pergalės 45, Elektrėnai</t>
  </si>
  <si>
    <t>Pergalės 47, Elektrėnai</t>
  </si>
  <si>
    <t>Saulės 4, Elektrėnai</t>
  </si>
  <si>
    <t>Taikos 11, Elektrėnai</t>
  </si>
  <si>
    <t>Trakų 1, Elektrėnai</t>
  </si>
  <si>
    <t>Taikos 9, Elektrėnai</t>
  </si>
  <si>
    <t>Trakų 10, Elektrėnai</t>
  </si>
  <si>
    <t>Saulės 1, Elektrėnai</t>
  </si>
  <si>
    <t>Pergalės 1, Elektrėnai</t>
  </si>
  <si>
    <t>Ateities g. 29, Ignalina (ren)</t>
  </si>
  <si>
    <t>Aukštaičių g. 11, Ignalina (ren)</t>
  </si>
  <si>
    <t>Ateities g. 13, Ignalina (ren)</t>
  </si>
  <si>
    <t>Ateities g. 22, Ignalina (ren)</t>
  </si>
  <si>
    <t>Ateities g. 10, Ignalina (ren)</t>
  </si>
  <si>
    <t>Melioratorių g. 7, Vidiškių k., Ignalinos r. (ren)</t>
  </si>
  <si>
    <t>Turistų g. 49, Ignalina</t>
  </si>
  <si>
    <t xml:space="preserve">Aukštaičių g. 32, Ignalina </t>
  </si>
  <si>
    <t>Aukštaičių g. 46, Ignalina</t>
  </si>
  <si>
    <t xml:space="preserve">Melioratorių g. 4, Vidiškių k., Ignalinos r. </t>
  </si>
  <si>
    <t>Turistų g. 11A, Ignalina</t>
  </si>
  <si>
    <t xml:space="preserve">Sodų g. 4, Vidiškės k., Ignalinos r. </t>
  </si>
  <si>
    <t>PARKO   3 (renov.)</t>
  </si>
  <si>
    <t>J.RALIO  10  (renov.)</t>
  </si>
  <si>
    <t>ŽEIMIŲ TAKAS   3  (renov.)</t>
  </si>
  <si>
    <t>KOSMONAUTŲ 4  (renov.)</t>
  </si>
  <si>
    <t>KOSMONAUTŲ  20  (renov.)</t>
  </si>
  <si>
    <t>BIRUTĖS  8  (renov.)</t>
  </si>
  <si>
    <t>CHEMIKŲ  28 (renov.)</t>
  </si>
  <si>
    <t>KOSMONAUTŲ  12</t>
  </si>
  <si>
    <t>CHEMIKŲ  53</t>
  </si>
  <si>
    <t>A.KULVIEČIO  23</t>
  </si>
  <si>
    <t>LIETAVOS   7</t>
  </si>
  <si>
    <t>KOSMONAUTŲ  22</t>
  </si>
  <si>
    <t>A.KULVIEČIO  32</t>
  </si>
  <si>
    <t>A.KULVIEČIO   8</t>
  </si>
  <si>
    <t>VILTIES  31</t>
  </si>
  <si>
    <t>P.VAIČIŪNO  24</t>
  </si>
  <si>
    <t>ŽEMAITĖS  18A</t>
  </si>
  <si>
    <t>CHEMIKŲ 134</t>
  </si>
  <si>
    <t>VASARIO 16-OSIOS  18</t>
  </si>
  <si>
    <t>LIETAVOS  45</t>
  </si>
  <si>
    <t>LIETAVOS  37</t>
  </si>
  <si>
    <t>ŽEMAITĖS  20</t>
  </si>
  <si>
    <t>GELEŽINKELIO   2</t>
  </si>
  <si>
    <t>CHEMIKŲ  14</t>
  </si>
  <si>
    <t>Birutės g. 3, Kaišiadorys</t>
  </si>
  <si>
    <t>Gedimino g. 46, Kaišiadorys</t>
  </si>
  <si>
    <t>Gedimino g. 89, Kaišiadorys</t>
  </si>
  <si>
    <t>Gedimino g. 99, Kaišiadorys</t>
  </si>
  <si>
    <t>Gedimino g. 119, Kaišiadorys</t>
  </si>
  <si>
    <t>Gedimino g. 121, Kaišiadorys</t>
  </si>
  <si>
    <t>Gedimino g. 117, Kaišiadorys</t>
  </si>
  <si>
    <t>Gedimino g. 78, Kaišiadorys</t>
  </si>
  <si>
    <t>Gedimino g. 100, Kaišiadorys</t>
  </si>
  <si>
    <t>Girelės g. 35, Kaišiadorys</t>
  </si>
  <si>
    <t>Gedimino g. 80, Kaišiadorys</t>
  </si>
  <si>
    <t>Gedimino g. 129C, Kaišadorys</t>
  </si>
  <si>
    <t>Mokyklos g. 48, Mūro Strėvininkai</t>
  </si>
  <si>
    <t>Mokyklos g. 50, Mūro Strėvininkai</t>
  </si>
  <si>
    <t>Mokyklos g. 52, Mūro Strėvininkai</t>
  </si>
  <si>
    <t>Ateities g. 2, Pakertai</t>
  </si>
  <si>
    <t>Masiulio T.12 (renov)</t>
  </si>
  <si>
    <t xml:space="preserve">Birutės 22a, GH k. </t>
  </si>
  <si>
    <t>Žvejų g. 4</t>
  </si>
  <si>
    <t>Balijos pr. 67 ®</t>
  </si>
  <si>
    <t>Dragūnų g. 7</t>
  </si>
  <si>
    <t>Naujakiemio g. ®</t>
  </si>
  <si>
    <t xml:space="preserve">Taikos pr. 141A </t>
  </si>
  <si>
    <t>Panevežio g. 9 ®</t>
  </si>
  <si>
    <t>Taikos pr. 118A</t>
  </si>
  <si>
    <t>Žolynų g. 73</t>
  </si>
  <si>
    <t>Kuosų g. 20</t>
  </si>
  <si>
    <t xml:space="preserve">I.Simonaitytės g. 33 (dalina ren.) </t>
  </si>
  <si>
    <t>Liepų g. 24</t>
  </si>
  <si>
    <t>Naujoji uosto 8a-26</t>
  </si>
  <si>
    <t xml:space="preserve">Statybininkų pr.17 </t>
  </si>
  <si>
    <t>Laukininkų g. 6 (dalina renovacija)</t>
  </si>
  <si>
    <t xml:space="preserve">J.Zembrickio g. 9 (dalina renovacija) </t>
  </si>
  <si>
    <t>Žardininkų g. 25 (dalina renovacija))</t>
  </si>
  <si>
    <t>Kuncų g. 10</t>
  </si>
  <si>
    <t>Laukininkų g. 40, 1k. (dalina renovacija)</t>
  </si>
  <si>
    <t>Danės g. 9</t>
  </si>
  <si>
    <t>Pietinė g. 3</t>
  </si>
  <si>
    <t>Šilutės pl. 12</t>
  </si>
  <si>
    <t>Minijos g. 142</t>
  </si>
  <si>
    <t>Vyturio g. 11</t>
  </si>
  <si>
    <t>Rumpiškės g. 24</t>
  </si>
  <si>
    <t>Sportininkų g. 10</t>
  </si>
  <si>
    <t>Sulupės g. 11a</t>
  </si>
  <si>
    <t>Pušyno g. 10</t>
  </si>
  <si>
    <t>Baltikanio g. 9</t>
  </si>
  <si>
    <t>Geležinkelio g. 12</t>
  </si>
  <si>
    <t>Geležinkelio g. 6</t>
  </si>
  <si>
    <t>Kadagių g. 11</t>
  </si>
  <si>
    <t>Karoso g. 11</t>
  </si>
  <si>
    <t>Vytauto g. 34</t>
  </si>
  <si>
    <t>Kretingos g. 54</t>
  </si>
  <si>
    <t>ŽEMAITIJOS 23 (renov.)</t>
  </si>
  <si>
    <t>NAFTININKŲ 14 (renov.)</t>
  </si>
  <si>
    <t>PAVASARIO 45 (renov.)</t>
  </si>
  <si>
    <t>GAMYKLOS 25 (renov.)</t>
  </si>
  <si>
    <t>V.BURBOS 5 (renov.)</t>
  </si>
  <si>
    <t>NAFTININKŲ 2 (renov.)</t>
  </si>
  <si>
    <t>MINDAUGO 13 (renov.)</t>
  </si>
  <si>
    <t>NAFTININKŲ 22 (renov.)</t>
  </si>
  <si>
    <t>STOTIES 8 (renov.)</t>
  </si>
  <si>
    <t>Laisvės g.40-ojo NSB (renov.)</t>
  </si>
  <si>
    <t>PAVENČIŲ 5</t>
  </si>
  <si>
    <t>Taikos g.24-ojo NSB</t>
  </si>
  <si>
    <t>VENTOS 33</t>
  </si>
  <si>
    <t>Bažnyčios 11 Viekšniai</t>
  </si>
  <si>
    <t>S.Daukanto 4 Viekšniai</t>
  </si>
  <si>
    <t>S.Daukanto 6 Viekšniai</t>
  </si>
  <si>
    <t xml:space="preserve">P.Mašioto 37       </t>
  </si>
  <si>
    <t>P. Mašioto 57</t>
  </si>
  <si>
    <t>Kruojos 4</t>
  </si>
  <si>
    <t xml:space="preserve">Kruojos 6 </t>
  </si>
  <si>
    <t>P.Mašioto 53</t>
  </si>
  <si>
    <t xml:space="preserve">Vytauto Didžiojo g. 72  </t>
  </si>
  <si>
    <t xml:space="preserve">Taikos g. 18 </t>
  </si>
  <si>
    <t>Mažoji - 3</t>
  </si>
  <si>
    <t xml:space="preserve">Skvero 6  </t>
  </si>
  <si>
    <t>Taikos 24A</t>
  </si>
  <si>
    <t>Taikos 24</t>
  </si>
  <si>
    <t xml:space="preserve">Vilniaus 33 </t>
  </si>
  <si>
    <t>Mažoji - 1</t>
  </si>
  <si>
    <t>Radviliškis (UAB "Radviliškio šiluma")</t>
  </si>
  <si>
    <t>Jaunystės 20</t>
  </si>
  <si>
    <t>Laisvės al. 36</t>
  </si>
  <si>
    <t>Jaunystės 35</t>
  </si>
  <si>
    <t>Radvilų 23</t>
  </si>
  <si>
    <t>Vaižganto 58c</t>
  </si>
  <si>
    <t xml:space="preserve">NAUJOJI 10 </t>
  </si>
  <si>
    <t xml:space="preserve">NAUJOJI 4 </t>
  </si>
  <si>
    <t xml:space="preserve">NAUJOJI 6 </t>
  </si>
  <si>
    <t xml:space="preserve">NAUJOJI 2 </t>
  </si>
  <si>
    <t xml:space="preserve">NAUJOJI 8 </t>
  </si>
  <si>
    <t>Povyliaus 10</t>
  </si>
  <si>
    <t>Gedimino 43</t>
  </si>
  <si>
    <t>Jaunystės 31</t>
  </si>
  <si>
    <t>Povyliaus 16</t>
  </si>
  <si>
    <t>Gedimino 3</t>
  </si>
  <si>
    <t xml:space="preserve">MAIRONIO 5 </t>
  </si>
  <si>
    <t>Gedimino 5</t>
  </si>
  <si>
    <t>Laisvės al. 34</t>
  </si>
  <si>
    <t>Gedimino 1</t>
  </si>
  <si>
    <t>Gedimino 7</t>
  </si>
  <si>
    <t xml:space="preserve">NAUJOJI 12 </t>
  </si>
  <si>
    <t>Radvilų 19</t>
  </si>
  <si>
    <t>Vaižganto 58b</t>
  </si>
  <si>
    <t>Vytauto 8</t>
  </si>
  <si>
    <t>Topolių 2</t>
  </si>
  <si>
    <t>Laisvės al. 36a</t>
  </si>
  <si>
    <t>Dariaus ir Girėno 2</t>
  </si>
  <si>
    <t>Jaramino 14</t>
  </si>
  <si>
    <t>Kudirkos 1</t>
  </si>
  <si>
    <t>Dariaus ir Girėno 30a</t>
  </si>
  <si>
    <t>Vasario 16-osios 2</t>
  </si>
  <si>
    <t>Kudirkos 5</t>
  </si>
  <si>
    <t>Vasario 16-osios 1</t>
  </si>
  <si>
    <t>Vasario 16-osios 3</t>
  </si>
  <si>
    <t>Stiklo 8</t>
  </si>
  <si>
    <t>Kudirkos 11</t>
  </si>
  <si>
    <t>Topolių 8</t>
  </si>
  <si>
    <t>Stiklo 1a</t>
  </si>
  <si>
    <t>Kudirkos 7</t>
  </si>
  <si>
    <t>Vasario 16-osios 4</t>
  </si>
  <si>
    <t>Ateities 19</t>
  </si>
  <si>
    <t>Pieninės 7 (renovuotas)</t>
  </si>
  <si>
    <t>Partizanų 14B (renovuotas)</t>
  </si>
  <si>
    <t>V. Kudirkos 3 (renovuotas)</t>
  </si>
  <si>
    <t>V. Kudirkos 9 (renovuotas)</t>
  </si>
  <si>
    <t>V. Kudirkos 11 (renovuotas)</t>
  </si>
  <si>
    <t>Vaižganto 1 (renovuotas)</t>
  </si>
  <si>
    <t>Gamyklos 2 (renovuotas)</t>
  </si>
  <si>
    <t>Algirdo 25</t>
  </si>
  <si>
    <t>Algirdo 27</t>
  </si>
  <si>
    <t>Rytų 6</t>
  </si>
  <si>
    <t>Rytų 4</t>
  </si>
  <si>
    <t>V. Grybo 4</t>
  </si>
  <si>
    <t>Vytauto Didžiojo 41</t>
  </si>
  <si>
    <t>Vaižganto 20B</t>
  </si>
  <si>
    <t>V.Grybo 2</t>
  </si>
  <si>
    <t>Dubysos 3</t>
  </si>
  <si>
    <t>Dubysos 1</t>
  </si>
  <si>
    <t>Dubysos 16</t>
  </si>
  <si>
    <t>Dariaus ir Girėno 28</t>
  </si>
  <si>
    <t>Jaunimo 17A</t>
  </si>
  <si>
    <t>Dariaus ir Girėno 23</t>
  </si>
  <si>
    <t>Stonų 3</t>
  </si>
  <si>
    <t>Vytauto Didžiojo 37</t>
  </si>
  <si>
    <t>Partizanų 14A</t>
  </si>
  <si>
    <t>Dominikonų 4</t>
  </si>
  <si>
    <t>Dariaus ir Girėno 26</t>
  </si>
  <si>
    <t>iki1960</t>
  </si>
  <si>
    <t>Vytauto Didžiojo 3</t>
  </si>
  <si>
    <t>Jaunimo 12</t>
  </si>
  <si>
    <t>Raseiniai (UAB "Raseinių šilumos tinklai")</t>
  </si>
  <si>
    <t>V, Kudirkos g, 47</t>
  </si>
  <si>
    <t>Šaulių g, 22</t>
  </si>
  <si>
    <t>Šaulių g, 26</t>
  </si>
  <si>
    <t>Šaulių g, 10</t>
  </si>
  <si>
    <t>Vytauto g, 6</t>
  </si>
  <si>
    <t>Vytauto g, 10</t>
  </si>
  <si>
    <t>V, Kudirkos g, 80</t>
  </si>
  <si>
    <t>Nepriklausomybės g, 5</t>
  </si>
  <si>
    <t>V, Kudirkos g, 53</t>
  </si>
  <si>
    <t>Vytauto g.38</t>
  </si>
  <si>
    <r>
      <t>IV.</t>
    </r>
    <r>
      <rPr>
        <sz val="8"/>
        <rFont val="Arial"/>
        <family val="2"/>
        <charset val="186"/>
      </rPr>
      <t xml:space="preserve"> Daugiaubučiai suvartojantys labai daug šilumos (senos statybos, labai prastos šiluminės izoliacijos namai)</t>
    </r>
  </si>
  <si>
    <t>Korsako g. 41 (renov.), Šiauliai</t>
  </si>
  <si>
    <t>Gegužių g. 73 (renov.), Šiauliai</t>
  </si>
  <si>
    <t>P. Cvirkos g. 63 (renov.), Šiauliai</t>
  </si>
  <si>
    <t>Statybininkų g.16 (renov.), Šiaulių r.</t>
  </si>
  <si>
    <t>Gardino g. 27 (renov.), Šiauliai</t>
  </si>
  <si>
    <t>Vilniaus g. 123 (renov.), Šiauliai</t>
  </si>
  <si>
    <t>Gytarių g. 5, Šiauliai</t>
  </si>
  <si>
    <t>P. Višinskio g. 12 (renov.), Šiauliai</t>
  </si>
  <si>
    <t>Architektų g. 14, Šiauliai</t>
  </si>
  <si>
    <t>Draugystės pr. 6 (renov.), Šiauliai</t>
  </si>
  <si>
    <t>Draugystės pr. 13 (renov.), Šiauliai</t>
  </si>
  <si>
    <t>Grinkevičiaus g. 4 (renov.), Šiauliai</t>
  </si>
  <si>
    <t>Draugystės pr. 11 (renov.), Šiauliai</t>
  </si>
  <si>
    <t>Vytauto g. 43, Šiauliai</t>
  </si>
  <si>
    <t>Ežero g. 12, Šiauliai</t>
  </si>
  <si>
    <t>P. Cvirkos g. 65A, Šiauliai</t>
  </si>
  <si>
    <t>Aukštoji g. 20, Šiauliai</t>
  </si>
  <si>
    <t>Vytauto g. 187, Šiauliai</t>
  </si>
  <si>
    <t>Varpo g. 53, Šiauliai</t>
  </si>
  <si>
    <t>Tiesos g. 4, Šiauliai</t>
  </si>
  <si>
    <t>Stoties g. 14, Šiauliai</t>
  </si>
  <si>
    <t>Aušros al. 23, Šiauliai</t>
  </si>
  <si>
    <t>Ežero g. 29, Šiauliai</t>
  </si>
  <si>
    <t>Draugystės pr. 15, Šiauliai</t>
  </si>
  <si>
    <t>P. Cvirkos g. 75A, Šiauliai</t>
  </si>
  <si>
    <t>Vytauto g. 64A, Trakai (renov.)</t>
  </si>
  <si>
    <t>Vytauto g. 64, Trakai (renov.)</t>
  </si>
  <si>
    <t>Mindaugo g. 20, Trakai (renov.)</t>
  </si>
  <si>
    <t>Vytauto g. 62, Trakai (renov.)</t>
  </si>
  <si>
    <t>Senkelio g. 11, Trakai (renov.)</t>
  </si>
  <si>
    <t>Bažnyčios g. 21, Lentvaris(ren.)</t>
  </si>
  <si>
    <t>Mindaugo g. 10, Trakai</t>
  </si>
  <si>
    <t>Klevų al. 59, Lentvaris</t>
  </si>
  <si>
    <t>Sodų g. 23A, Lentvaris</t>
  </si>
  <si>
    <t>Geležinkelio g. 26, Lentvaris</t>
  </si>
  <si>
    <t>Vytauto g. 76, Trakai</t>
  </si>
  <si>
    <t>Vytauto g. 44, Trakai</t>
  </si>
  <si>
    <t>Sodų g. 19, Lentvaris</t>
  </si>
  <si>
    <t>Mindaugo g. 8, Trakai</t>
  </si>
  <si>
    <t>Pakalnės g. 42, Lentvaris</t>
  </si>
  <si>
    <t>N. Sodybos g. 36, Lentvaris</t>
  </si>
  <si>
    <t>Vytauto g. 74, Trakai</t>
  </si>
  <si>
    <t>Vytauto g. 50A, Trakai</t>
  </si>
  <si>
    <t>Lauko g. 10, Lentvaris</t>
  </si>
  <si>
    <t>Birutės g. 37, Trakai</t>
  </si>
  <si>
    <t>Ežero g. 7, Lentvaris</t>
  </si>
  <si>
    <t>Mindaugo g. 1, Trakai</t>
  </si>
  <si>
    <t>Birutės g. 43, Trakai</t>
  </si>
  <si>
    <t>Mindaugo g. 11B, Trakai</t>
  </si>
  <si>
    <t>Karaimų g. 26A, Trakai</t>
  </si>
  <si>
    <t>Senkelio g. 3, Trakai</t>
  </si>
  <si>
    <t xml:space="preserve">V.Kudirkos g. 22, Utena </t>
  </si>
  <si>
    <t>Aušros g. 26, Utena (renov.)</t>
  </si>
  <si>
    <t>Sėlių g. 67, Utena</t>
  </si>
  <si>
    <t>Aukštakalnio g. 14, 16, Utena (renov.)</t>
  </si>
  <si>
    <t>Taikos g. 8, Utena</t>
  </si>
  <si>
    <t>Krašuonos g. 13, Utena</t>
  </si>
  <si>
    <t>Aukštakalnio g. 90</t>
  </si>
  <si>
    <t>Vaižganto g. 36, Utena</t>
  </si>
  <si>
    <t>Taikos g. 81, Utena</t>
  </si>
  <si>
    <t>Sėlių g. 30a, Utena</t>
  </si>
  <si>
    <t>Taikos g. 51, Utena</t>
  </si>
  <si>
    <t>Taikos g. 35, Utena</t>
  </si>
  <si>
    <t>J.Basanavičiaus g. 96, Utena</t>
  </si>
  <si>
    <t>A.Baranausko g. 17, Utena</t>
  </si>
  <si>
    <t>J.Basanavičiaus g 106, Utena</t>
  </si>
  <si>
    <t>J.Basanavičiaus g. 108, Utena</t>
  </si>
  <si>
    <t>Aušros g. 82, Utena</t>
  </si>
  <si>
    <t>Utenio a. 5, Utena</t>
  </si>
  <si>
    <t>K.Donelaičio g. 12, Utena</t>
  </si>
  <si>
    <t>J.Basanavičiaus g. 110, Utena</t>
  </si>
  <si>
    <t>Aušros g. 7, Varėna</t>
  </si>
  <si>
    <t>Kalno g. 7, Matuizos</t>
  </si>
  <si>
    <t>Aušros g. 10, Varėna</t>
  </si>
  <si>
    <t>Dzūkų g. 3, Varėna</t>
  </si>
  <si>
    <t>J.Basanavičiaus g. 21, Varėna</t>
  </si>
  <si>
    <t>J.Basanavičiaus g. 30, Varėna</t>
  </si>
  <si>
    <t>Mokyklos g. 3, Senoji Varėna</t>
  </si>
  <si>
    <t>Vasario 16 g. 4, Varėna</t>
  </si>
  <si>
    <t>Vasario 16 g. 6, Varėna</t>
  </si>
  <si>
    <t>M.K.Čiurlionio g. 4, Varėna</t>
  </si>
  <si>
    <t>Sporto g. 12, Varėna</t>
  </si>
  <si>
    <t>Sporto g. 14, Varėna</t>
  </si>
  <si>
    <t>Vilties g. 33, Naujieji Valkininkai</t>
  </si>
  <si>
    <t>V.Krėvės g. 4, Varėna</t>
  </si>
  <si>
    <t>Mechanizatorių g. 21, Varėna</t>
  </si>
  <si>
    <t>Mokyklos g. 5, Villkiautinis</t>
  </si>
  <si>
    <t>RENOVUOTI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</si>
</sst>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L_t_-;\-* #,##0.00\ _L_t_-;_-* &quot;-&quot;??\ _L_t_-;_-@_-"/>
    <numFmt numFmtId="165" formatCode="0.0000"/>
    <numFmt numFmtId="166" formatCode="0.000"/>
    <numFmt numFmtId="167" formatCode="0.0"/>
    <numFmt numFmtId="168" formatCode="0.00000"/>
    <numFmt numFmtId="169" formatCode="_-* #,##0.0000\ _L_t_-;\-* #,##0.0000\ _L_t_-;_-* &quot;-&quot;??\ _L_t_-;_-@_-"/>
    <numFmt numFmtId="170" formatCode="0.000000"/>
    <numFmt numFmtId="171" formatCode="#,##0.00_ ;\-#,##0.00\ "/>
  </numFmts>
  <fonts count="71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sz val="7.5"/>
      <name val="Arial"/>
      <family val="2"/>
      <charset val="186"/>
    </font>
    <font>
      <sz val="10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b/>
      <sz val="12"/>
      <name val="Arial"/>
      <family val="2"/>
      <charset val="186"/>
    </font>
    <font>
      <sz val="8"/>
      <name val="Arial"/>
      <family val="2"/>
    </font>
    <font>
      <sz val="10"/>
      <color indexed="8"/>
      <name val="Arial"/>
      <family val="2"/>
      <charset val="186"/>
    </font>
    <font>
      <b/>
      <i/>
      <sz val="8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9"/>
      <color rgb="FFC00000"/>
      <name val="Arial"/>
      <family val="2"/>
      <charset val="186"/>
    </font>
    <font>
      <sz val="8"/>
      <color rgb="FFC00000"/>
      <name val="Arial"/>
      <family val="2"/>
      <charset val="186"/>
    </font>
    <font>
      <i/>
      <sz val="10"/>
      <color rgb="FF0000FF"/>
      <name val="Arial"/>
      <family val="2"/>
      <charset val="186"/>
    </font>
    <font>
      <b/>
      <i/>
      <sz val="12"/>
      <name val="Arial"/>
      <family val="2"/>
      <charset val="186"/>
    </font>
    <font>
      <sz val="8"/>
      <color theme="1"/>
      <name val="Arial"/>
      <family val="2"/>
      <charset val="186"/>
    </font>
    <font>
      <sz val="8"/>
      <color rgb="FFFF0000"/>
      <name val="Arial"/>
      <family val="2"/>
      <charset val="186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sz val="10"/>
      <color rgb="FF9C0006"/>
      <name val="Calibri"/>
      <family val="2"/>
      <charset val="186"/>
      <scheme val="minor"/>
    </font>
    <font>
      <b/>
      <sz val="10"/>
      <color rgb="FFFA7D00"/>
      <name val="Calibri"/>
      <family val="2"/>
      <charset val="186"/>
      <scheme val="minor"/>
    </font>
    <font>
      <b/>
      <sz val="10"/>
      <color theme="0"/>
      <name val="Calibri"/>
      <family val="2"/>
      <charset val="186"/>
      <scheme val="minor"/>
    </font>
    <font>
      <i/>
      <sz val="10"/>
      <color rgb="FF7F7F7F"/>
      <name val="Calibri"/>
      <family val="2"/>
      <charset val="186"/>
      <scheme val="minor"/>
    </font>
    <font>
      <sz val="10"/>
      <color rgb="FF006100"/>
      <name val="Calibri"/>
      <family val="2"/>
      <charset val="186"/>
      <scheme val="minor"/>
    </font>
    <font>
      <sz val="10"/>
      <color rgb="FF3F3F76"/>
      <name val="Calibri"/>
      <family val="2"/>
      <charset val="186"/>
      <scheme val="minor"/>
    </font>
    <font>
      <sz val="10"/>
      <color rgb="FFFA7D00"/>
      <name val="Calibri"/>
      <family val="2"/>
      <charset val="186"/>
      <scheme val="minor"/>
    </font>
    <font>
      <sz val="10"/>
      <color rgb="FF9C6500"/>
      <name val="Calibri"/>
      <family val="2"/>
      <charset val="186"/>
      <scheme val="minor"/>
    </font>
    <font>
      <b/>
      <sz val="10"/>
      <color rgb="FF3F3F3F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0"/>
      <color theme="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2"/>
      <name val="Arial"/>
      <family val="2"/>
      <charset val="186"/>
    </font>
  </fonts>
  <fills count="8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BC69B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CCFF99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indexed="47"/>
      </patternFill>
    </fill>
    <fill>
      <patternFill patternType="solid">
        <fgColor rgb="FFFFCC99"/>
        <bgColor indexed="22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67">
    <xf numFmtId="0" fontId="0" fillId="0" borderId="0"/>
    <xf numFmtId="164" fontId="16" fillId="0" borderId="0" applyFont="0" applyFill="0" applyBorder="0" applyAlignment="0" applyProtection="0"/>
    <xf numFmtId="0" fontId="11" fillId="0" borderId="0">
      <alignment vertical="top"/>
    </xf>
    <xf numFmtId="0" fontId="1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" fillId="0" borderId="69" applyNumberFormat="0" applyFill="0" applyAlignment="0" applyProtection="0"/>
    <xf numFmtId="0" fontId="24" fillId="0" borderId="70" applyNumberFormat="0" applyFill="0" applyAlignment="0" applyProtection="0"/>
    <xf numFmtId="0" fontId="25" fillId="0" borderId="71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72" applyNumberFormat="0" applyAlignment="0" applyProtection="0"/>
    <xf numFmtId="0" fontId="30" fillId="26" borderId="73" applyNumberFormat="0" applyAlignment="0" applyProtection="0"/>
    <xf numFmtId="0" fontId="31" fillId="26" borderId="72" applyNumberFormat="0" applyAlignment="0" applyProtection="0"/>
    <xf numFmtId="0" fontId="32" fillId="0" borderId="74" applyNumberFormat="0" applyFill="0" applyAlignment="0" applyProtection="0"/>
    <xf numFmtId="0" fontId="33" fillId="27" borderId="7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7" applyNumberFormat="0" applyFill="0" applyAlignment="0" applyProtection="0"/>
    <xf numFmtId="0" fontId="37" fillId="29" borderId="0" applyNumberFormat="0" applyBorder="0" applyAlignment="0" applyProtection="0"/>
    <xf numFmtId="0" fontId="1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1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41" borderId="0" applyNumberFormat="0" applyBorder="0" applyAlignment="0" applyProtection="0"/>
    <xf numFmtId="0" fontId="1" fillId="43" borderId="0" applyNumberFormat="0" applyBorder="0" applyAlignment="0" applyProtection="0"/>
    <xf numFmtId="0" fontId="37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6" fillId="0" borderId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4" borderId="0" applyNumberFormat="0" applyBorder="0" applyAlignment="0" applyProtection="0"/>
    <xf numFmtId="0" fontId="39" fillId="34" borderId="0" applyNumberFormat="0" applyBorder="0" applyAlignment="0" applyProtection="0"/>
    <xf numFmtId="0" fontId="1" fillId="38" borderId="0" applyNumberFormat="0" applyBorder="0" applyAlignment="0" applyProtection="0"/>
    <xf numFmtId="0" fontId="39" fillId="38" borderId="0" applyNumberFormat="0" applyBorder="0" applyAlignment="0" applyProtection="0"/>
    <xf numFmtId="0" fontId="1" fillId="42" borderId="0" applyNumberFormat="0" applyBorder="0" applyAlignment="0" applyProtection="0"/>
    <xf numFmtId="0" fontId="39" fillId="42" borderId="0" applyNumberFormat="0" applyBorder="0" applyAlignment="0" applyProtection="0"/>
    <xf numFmtId="0" fontId="1" fillId="46" borderId="0" applyNumberFormat="0" applyBorder="0" applyAlignment="0" applyProtection="0"/>
    <xf numFmtId="0" fontId="39" fillId="46" borderId="0" applyNumberFormat="0" applyBorder="0" applyAlignment="0" applyProtection="0"/>
    <xf numFmtId="0" fontId="1" fillId="50" borderId="0" applyNumberFormat="0" applyBorder="0" applyAlignment="0" applyProtection="0"/>
    <xf numFmtId="0" fontId="39" fillId="50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5" borderId="0" applyNumberFormat="0" applyBorder="0" applyAlignment="0" applyProtection="0"/>
    <xf numFmtId="0" fontId="39" fillId="35" borderId="0" applyNumberFormat="0" applyBorder="0" applyAlignment="0" applyProtection="0"/>
    <xf numFmtId="0" fontId="1" fillId="39" borderId="0" applyNumberFormat="0" applyBorder="0" applyAlignment="0" applyProtection="0"/>
    <xf numFmtId="0" fontId="39" fillId="39" borderId="0" applyNumberFormat="0" applyBorder="0" applyAlignment="0" applyProtection="0"/>
    <xf numFmtId="0" fontId="1" fillId="43" borderId="0" applyNumberFormat="0" applyBorder="0" applyAlignment="0" applyProtection="0"/>
    <xf numFmtId="0" fontId="39" fillId="43" borderId="0" applyNumberFormat="0" applyBorder="0" applyAlignment="0" applyProtection="0"/>
    <xf numFmtId="0" fontId="1" fillId="47" borderId="0" applyNumberFormat="0" applyBorder="0" applyAlignment="0" applyProtection="0"/>
    <xf numFmtId="0" fontId="39" fillId="47" borderId="0" applyNumberFormat="0" applyBorder="0" applyAlignment="0" applyProtection="0"/>
    <xf numFmtId="0" fontId="1" fillId="51" borderId="0" applyNumberFormat="0" applyBorder="0" applyAlignment="0" applyProtection="0"/>
    <xf numFmtId="0" fontId="39" fillId="51" borderId="0" applyNumberFormat="0" applyBorder="0" applyAlignment="0" applyProtection="0"/>
    <xf numFmtId="0" fontId="37" fillId="32" borderId="0" applyNumberFormat="0" applyBorder="0" applyAlignment="0" applyProtection="0"/>
    <xf numFmtId="0" fontId="40" fillId="32" borderId="0" applyNumberFormat="0" applyBorder="0" applyAlignment="0" applyProtection="0"/>
    <xf numFmtId="0" fontId="37" fillId="36" borderId="0" applyNumberFormat="0" applyBorder="0" applyAlignment="0" applyProtection="0"/>
    <xf numFmtId="0" fontId="40" fillId="36" borderId="0" applyNumberFormat="0" applyBorder="0" applyAlignment="0" applyProtection="0"/>
    <xf numFmtId="0" fontId="37" fillId="40" borderId="0" applyNumberFormat="0" applyBorder="0" applyAlignment="0" applyProtection="0"/>
    <xf numFmtId="0" fontId="40" fillId="40" borderId="0" applyNumberFormat="0" applyBorder="0" applyAlignment="0" applyProtection="0"/>
    <xf numFmtId="0" fontId="37" fillId="44" borderId="0" applyNumberFormat="0" applyBorder="0" applyAlignment="0" applyProtection="0"/>
    <xf numFmtId="0" fontId="40" fillId="44" borderId="0" applyNumberFormat="0" applyBorder="0" applyAlignment="0" applyProtection="0"/>
    <xf numFmtId="0" fontId="37" fillId="48" borderId="0" applyNumberFormat="0" applyBorder="0" applyAlignment="0" applyProtection="0"/>
    <xf numFmtId="0" fontId="40" fillId="48" borderId="0" applyNumberFormat="0" applyBorder="0" applyAlignment="0" applyProtection="0"/>
    <xf numFmtId="0" fontId="37" fillId="52" borderId="0" applyNumberFormat="0" applyBorder="0" applyAlignment="0" applyProtection="0"/>
    <xf numFmtId="0" fontId="40" fillId="52" borderId="0" applyNumberFormat="0" applyBorder="0" applyAlignment="0" applyProtection="0"/>
    <xf numFmtId="0" fontId="37" fillId="29" borderId="0" applyNumberFormat="0" applyBorder="0" applyAlignment="0" applyProtection="0"/>
    <xf numFmtId="0" fontId="40" fillId="29" borderId="0" applyNumberFormat="0" applyBorder="0" applyAlignment="0" applyProtection="0"/>
    <xf numFmtId="0" fontId="37" fillId="33" borderId="0" applyNumberFormat="0" applyBorder="0" applyAlignment="0" applyProtection="0"/>
    <xf numFmtId="0" fontId="40" fillId="33" borderId="0" applyNumberFormat="0" applyBorder="0" applyAlignment="0" applyProtection="0"/>
    <xf numFmtId="0" fontId="37" fillId="37" borderId="0" applyNumberFormat="0" applyBorder="0" applyAlignment="0" applyProtection="0"/>
    <xf numFmtId="0" fontId="40" fillId="37" borderId="0" applyNumberFormat="0" applyBorder="0" applyAlignment="0" applyProtection="0"/>
    <xf numFmtId="0" fontId="37" fillId="41" borderId="0" applyNumberFormat="0" applyBorder="0" applyAlignment="0" applyProtection="0"/>
    <xf numFmtId="0" fontId="40" fillId="41" borderId="0" applyNumberFormat="0" applyBorder="0" applyAlignment="0" applyProtection="0"/>
    <xf numFmtId="0" fontId="37" fillId="45" borderId="0" applyNumberFormat="0" applyBorder="0" applyAlignment="0" applyProtection="0"/>
    <xf numFmtId="0" fontId="40" fillId="45" borderId="0" applyNumberFormat="0" applyBorder="0" applyAlignment="0" applyProtection="0"/>
    <xf numFmtId="0" fontId="37" fillId="49" borderId="0" applyNumberFormat="0" applyBorder="0" applyAlignment="0" applyProtection="0"/>
    <xf numFmtId="0" fontId="40" fillId="49" borderId="0" applyNumberFormat="0" applyBorder="0" applyAlignment="0" applyProtection="0"/>
    <xf numFmtId="0" fontId="27" fillId="23" borderId="0" applyNumberFormat="0" applyBorder="0" applyAlignment="0" applyProtection="0"/>
    <xf numFmtId="0" fontId="41" fillId="23" borderId="0" applyNumberFormat="0" applyBorder="0" applyAlignment="0" applyProtection="0"/>
    <xf numFmtId="0" fontId="31" fillId="26" borderId="72" applyNumberFormat="0" applyAlignment="0" applyProtection="0"/>
    <xf numFmtId="0" fontId="42" fillId="26" borderId="72" applyNumberFormat="0" applyAlignment="0" applyProtection="0"/>
    <xf numFmtId="0" fontId="33" fillId="27" borderId="75" applyNumberFormat="0" applyAlignment="0" applyProtection="0"/>
    <xf numFmtId="0" fontId="43" fillId="27" borderId="75" applyNumberFormat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5" fillId="22" borderId="0" applyNumberFormat="0" applyBorder="0" applyAlignment="0" applyProtection="0"/>
    <xf numFmtId="0" fontId="29" fillId="25" borderId="72" applyNumberFormat="0" applyAlignment="0" applyProtection="0"/>
    <xf numFmtId="0" fontId="46" fillId="25" borderId="72" applyNumberFormat="0" applyAlignment="0" applyProtection="0"/>
    <xf numFmtId="0" fontId="32" fillId="0" borderId="74" applyNumberFormat="0" applyFill="0" applyAlignment="0" applyProtection="0"/>
    <xf numFmtId="0" fontId="47" fillId="0" borderId="74" applyNumberFormat="0" applyFill="0" applyAlignment="0" applyProtection="0"/>
    <xf numFmtId="0" fontId="28" fillId="24" borderId="0" applyNumberFormat="0" applyBorder="0" applyAlignment="0" applyProtection="0"/>
    <xf numFmtId="0" fontId="48" fillId="24" borderId="0" applyNumberFormat="0" applyBorder="0" applyAlignment="0" applyProtection="0"/>
    <xf numFmtId="0" fontId="6" fillId="0" borderId="0"/>
    <xf numFmtId="0" fontId="1" fillId="0" borderId="0"/>
    <xf numFmtId="0" fontId="11" fillId="0" borderId="0">
      <alignment vertical="top"/>
    </xf>
    <xf numFmtId="0" fontId="6" fillId="0" borderId="0"/>
    <xf numFmtId="0" fontId="39" fillId="0" borderId="0"/>
    <xf numFmtId="0" fontId="1" fillId="28" borderId="76" applyNumberFormat="0" applyFont="0" applyAlignment="0" applyProtection="0"/>
    <xf numFmtId="0" fontId="39" fillId="28" borderId="76" applyNumberFormat="0" applyFont="0" applyAlignment="0" applyProtection="0"/>
    <xf numFmtId="0" fontId="30" fillId="26" borderId="73" applyNumberFormat="0" applyAlignment="0" applyProtection="0"/>
    <xf numFmtId="0" fontId="49" fillId="26" borderId="73" applyNumberFormat="0" applyAlignment="0" applyProtection="0"/>
    <xf numFmtId="0" fontId="50" fillId="0" borderId="0" applyNumberFormat="0" applyFill="0" applyBorder="0" applyAlignment="0" applyProtection="0"/>
    <xf numFmtId="0" fontId="36" fillId="0" borderId="77" applyNumberFormat="0" applyFill="0" applyAlignment="0" applyProtection="0"/>
    <xf numFmtId="0" fontId="51" fillId="0" borderId="77" applyNumberFormat="0" applyFill="0" applyAlignment="0" applyProtection="0"/>
    <xf numFmtId="0" fontId="3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56" borderId="0" applyNumberFormat="0" applyBorder="0" applyAlignment="0" applyProtection="0"/>
    <xf numFmtId="0" fontId="53" fillId="57" borderId="0" applyNumberFormat="0" applyBorder="0" applyAlignment="0" applyProtection="0"/>
    <xf numFmtId="0" fontId="53" fillId="62" borderId="0" applyNumberFormat="0" applyBorder="0" applyAlignment="0" applyProtection="0"/>
    <xf numFmtId="0" fontId="53" fillId="63" borderId="0" applyNumberFormat="0" applyBorder="0" applyAlignment="0" applyProtection="0"/>
    <xf numFmtId="0" fontId="53" fillId="64" borderId="0" applyNumberFormat="0" applyBorder="0" applyAlignment="0" applyProtection="0"/>
    <xf numFmtId="0" fontId="53" fillId="65" borderId="0" applyNumberFormat="0" applyBorder="0" applyAlignment="0" applyProtection="0"/>
    <xf numFmtId="0" fontId="53" fillId="58" borderId="0" applyNumberFormat="0" applyBorder="0" applyAlignment="0" applyProtection="0"/>
    <xf numFmtId="0" fontId="53" fillId="57" borderId="0" applyNumberFormat="0" applyBorder="0" applyAlignment="0" applyProtection="0"/>
    <xf numFmtId="0" fontId="53" fillId="64" borderId="0" applyNumberFormat="0" applyBorder="0" applyAlignment="0" applyProtection="0"/>
    <xf numFmtId="0" fontId="53" fillId="66" borderId="0" applyNumberFormat="0" applyBorder="0" applyAlignment="0" applyProtection="0"/>
    <xf numFmtId="0" fontId="54" fillId="67" borderId="0" applyNumberFormat="0" applyBorder="0" applyAlignment="0" applyProtection="0"/>
    <xf numFmtId="0" fontId="54" fillId="65" borderId="0" applyNumberFormat="0" applyBorder="0" applyAlignment="0" applyProtection="0"/>
    <xf numFmtId="0" fontId="54" fillId="58" borderId="0" applyNumberFormat="0" applyBorder="0" applyAlignment="0" applyProtection="0"/>
    <xf numFmtId="0" fontId="54" fillId="59" borderId="0" applyNumberFormat="0" applyBorder="0" applyAlignment="0" applyProtection="0"/>
    <xf numFmtId="0" fontId="54" fillId="68" borderId="0" applyNumberFormat="0" applyBorder="0" applyAlignment="0" applyProtection="0"/>
    <xf numFmtId="0" fontId="54" fillId="60" borderId="0" applyNumberFormat="0" applyBorder="0" applyAlignment="0" applyProtection="0"/>
    <xf numFmtId="0" fontId="54" fillId="69" borderId="0" applyNumberFormat="0" applyBorder="0" applyAlignment="0" applyProtection="0"/>
    <xf numFmtId="0" fontId="54" fillId="70" borderId="0" applyNumberFormat="0" applyBorder="0" applyAlignment="0" applyProtection="0"/>
    <xf numFmtId="0" fontId="54" fillId="71" borderId="0" applyNumberFormat="0" applyBorder="0" applyAlignment="0" applyProtection="0"/>
    <xf numFmtId="0" fontId="54" fillId="59" borderId="0" applyNumberFormat="0" applyBorder="0" applyAlignment="0" applyProtection="0"/>
    <xf numFmtId="0" fontId="54" fillId="68" borderId="0" applyNumberFormat="0" applyBorder="0" applyAlignment="0" applyProtection="0"/>
    <xf numFmtId="0" fontId="54" fillId="72" borderId="0" applyNumberFormat="0" applyBorder="0" applyAlignment="0" applyProtection="0"/>
    <xf numFmtId="0" fontId="55" fillId="55" borderId="0" applyNumberFormat="0" applyBorder="0" applyAlignment="0" applyProtection="0"/>
    <xf numFmtId="0" fontId="56" fillId="73" borderId="78" applyNumberFormat="0" applyAlignment="0" applyProtection="0"/>
    <xf numFmtId="0" fontId="57" fillId="74" borderId="79" applyNumberFormat="0" applyAlignment="0" applyProtection="0"/>
    <xf numFmtId="0" fontId="58" fillId="0" borderId="0" applyNumberFormat="0" applyFill="0" applyBorder="0" applyAlignment="0" applyProtection="0"/>
    <xf numFmtId="0" fontId="59" fillId="56" borderId="0" applyNumberFormat="0" applyBorder="0" applyAlignment="0" applyProtection="0"/>
    <xf numFmtId="0" fontId="60" fillId="0" borderId="80" applyNumberFormat="0" applyFill="0" applyAlignment="0" applyProtection="0"/>
    <xf numFmtId="0" fontId="61" fillId="0" borderId="81" applyNumberFormat="0" applyFill="0" applyAlignment="0" applyProtection="0"/>
    <xf numFmtId="0" fontId="62" fillId="0" borderId="82" applyNumberFormat="0" applyFill="0" applyAlignment="0" applyProtection="0"/>
    <xf numFmtId="0" fontId="62" fillId="0" borderId="0" applyNumberFormat="0" applyFill="0" applyBorder="0" applyAlignment="0" applyProtection="0"/>
    <xf numFmtId="0" fontId="63" fillId="63" borderId="78" applyNumberFormat="0" applyAlignment="0" applyProtection="0"/>
    <xf numFmtId="164" fontId="6" fillId="0" borderId="0" applyFont="0" applyFill="0" applyBorder="0" applyAlignment="0" applyProtection="0"/>
    <xf numFmtId="0" fontId="64" fillId="0" borderId="83" applyNumberFormat="0" applyFill="0" applyAlignment="0" applyProtection="0"/>
    <xf numFmtId="0" fontId="65" fillId="75" borderId="0" applyNumberFormat="0" applyBorder="0" applyAlignment="0" applyProtection="0"/>
    <xf numFmtId="0" fontId="6" fillId="76" borderId="84" applyNumberFormat="0" applyFont="0" applyAlignment="0" applyProtection="0"/>
    <xf numFmtId="0" fontId="66" fillId="73" borderId="85" applyNumberFormat="0" applyAlignment="0" applyProtection="0"/>
    <xf numFmtId="0" fontId="67" fillId="0" borderId="0" applyNumberFormat="0" applyFill="0" applyBorder="0" applyAlignment="0" applyProtection="0"/>
    <xf numFmtId="0" fontId="68" fillId="0" borderId="86" applyNumberFormat="0" applyFill="0" applyAlignment="0" applyProtection="0"/>
    <xf numFmtId="0" fontId="69" fillId="0" borderId="0" applyNumberFormat="0" applyFill="0" applyBorder="0" applyAlignment="0" applyProtection="0"/>
    <xf numFmtId="0" fontId="1" fillId="0" borderId="0"/>
  </cellStyleXfs>
  <cellXfs count="216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6" borderId="5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2" fontId="3" fillId="8" borderId="7" xfId="0" applyNumberFormat="1" applyFont="1" applyFill="1" applyBorder="1" applyAlignment="1"/>
    <xf numFmtId="2" fontId="3" fillId="8" borderId="10" xfId="0" applyNumberFormat="1" applyFont="1" applyFill="1" applyBorder="1" applyAlignment="1"/>
    <xf numFmtId="0" fontId="3" fillId="8" borderId="3" xfId="0" applyFont="1" applyFill="1" applyBorder="1"/>
    <xf numFmtId="0" fontId="3" fillId="8" borderId="7" xfId="0" applyFont="1" applyFill="1" applyBorder="1"/>
    <xf numFmtId="2" fontId="3" fillId="8" borderId="7" xfId="0" applyNumberFormat="1" applyFont="1" applyFill="1" applyBorder="1" applyAlignment="1">
      <alignment horizontal="right"/>
    </xf>
    <xf numFmtId="2" fontId="3" fillId="8" borderId="3" xfId="0" applyNumberFormat="1" applyFont="1" applyFill="1" applyBorder="1"/>
    <xf numFmtId="168" fontId="3" fillId="8" borderId="3" xfId="0" applyNumberFormat="1" applyFont="1" applyFill="1" applyBorder="1"/>
    <xf numFmtId="2" fontId="3" fillId="8" borderId="7" xfId="0" applyNumberFormat="1" applyFont="1" applyFill="1" applyBorder="1"/>
    <xf numFmtId="1" fontId="3" fillId="8" borderId="7" xfId="0" applyNumberFormat="1" applyFont="1" applyFill="1" applyBorder="1"/>
    <xf numFmtId="0" fontId="4" fillId="0" borderId="7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2" fontId="3" fillId="8" borderId="3" xfId="0" applyNumberFormat="1" applyFont="1" applyFill="1" applyBorder="1" applyAlignment="1">
      <alignment horizontal="left" indent="3"/>
    </xf>
    <xf numFmtId="2" fontId="3" fillId="8" borderId="9" xfId="0" applyNumberFormat="1" applyFont="1" applyFill="1" applyBorder="1" applyAlignment="1">
      <alignment horizontal="left" indent="3"/>
    </xf>
    <xf numFmtId="2" fontId="3" fillId="8" borderId="7" xfId="0" applyNumberFormat="1" applyFont="1" applyFill="1" applyBorder="1" applyAlignment="1">
      <alignment horizontal="left" indent="3"/>
    </xf>
    <xf numFmtId="0" fontId="3" fillId="8" borderId="12" xfId="0" applyFont="1" applyFill="1" applyBorder="1" applyAlignment="1">
      <alignment horizontal="center"/>
    </xf>
    <xf numFmtId="168" fontId="3" fillId="8" borderId="7" xfId="0" applyNumberFormat="1" applyFont="1" applyFill="1" applyBorder="1"/>
    <xf numFmtId="0" fontId="3" fillId="6" borderId="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6" borderId="5" xfId="0" applyFont="1" applyFill="1" applyBorder="1" applyAlignment="1">
      <alignment horizontal="center" vertical="top"/>
    </xf>
    <xf numFmtId="0" fontId="3" fillId="6" borderId="7" xfId="0" applyFont="1" applyFill="1" applyBorder="1" applyAlignment="1">
      <alignment horizontal="center" vertical="top"/>
    </xf>
    <xf numFmtId="0" fontId="3" fillId="6" borderId="12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top"/>
    </xf>
    <xf numFmtId="0" fontId="3" fillId="7" borderId="3" xfId="0" applyFont="1" applyFill="1" applyBorder="1" applyAlignment="1">
      <alignment horizontal="center" vertical="top"/>
    </xf>
    <xf numFmtId="2" fontId="3" fillId="6" borderId="3" xfId="0" applyNumberFormat="1" applyFont="1" applyFill="1" applyBorder="1" applyAlignment="1">
      <alignment horizontal="center"/>
    </xf>
    <xf numFmtId="168" fontId="3" fillId="6" borderId="3" xfId="0" applyNumberFormat="1" applyFont="1" applyFill="1" applyBorder="1" applyAlignment="1">
      <alignment horizontal="center"/>
    </xf>
    <xf numFmtId="2" fontId="3" fillId="6" borderId="7" xfId="0" applyNumberFormat="1" applyFont="1" applyFill="1" applyBorder="1" applyAlignment="1">
      <alignment horizontal="center"/>
    </xf>
    <xf numFmtId="168" fontId="3" fillId="6" borderId="7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/>
    </xf>
    <xf numFmtId="166" fontId="3" fillId="6" borderId="7" xfId="0" applyNumberFormat="1" applyFont="1" applyFill="1" applyBorder="1" applyAlignment="1">
      <alignment horizontal="center"/>
    </xf>
    <xf numFmtId="0" fontId="3" fillId="6" borderId="7" xfId="0" applyFont="1" applyFill="1" applyBorder="1" applyAlignment="1">
      <alignment vertical="top" wrapText="1"/>
    </xf>
    <xf numFmtId="1" fontId="3" fillId="6" borderId="7" xfId="0" applyNumberFormat="1" applyFont="1" applyFill="1" applyBorder="1" applyAlignment="1">
      <alignment horizontal="center" vertical="top"/>
    </xf>
    <xf numFmtId="167" fontId="3" fillId="6" borderId="7" xfId="0" applyNumberFormat="1" applyFont="1" applyFill="1" applyBorder="1" applyAlignment="1">
      <alignment vertical="top"/>
    </xf>
    <xf numFmtId="0" fontId="3" fillId="9" borderId="5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166" fontId="3" fillId="6" borderId="3" xfId="0" applyNumberFormat="1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166" fontId="3" fillId="0" borderId="0" xfId="0" applyNumberFormat="1" applyFont="1"/>
    <xf numFmtId="166" fontId="3" fillId="8" borderId="3" xfId="0" applyNumberFormat="1" applyFont="1" applyFill="1" applyBorder="1"/>
    <xf numFmtId="2" fontId="3" fillId="6" borderId="7" xfId="0" applyNumberFormat="1" applyFont="1" applyFill="1" applyBorder="1" applyAlignment="1">
      <alignment horizontal="center" vertical="top"/>
    </xf>
    <xf numFmtId="168" fontId="3" fillId="6" borderId="7" xfId="0" applyNumberFormat="1" applyFont="1" applyFill="1" applyBorder="1" applyAlignment="1">
      <alignment horizontal="center" vertical="top"/>
    </xf>
    <xf numFmtId="2" fontId="3" fillId="6" borderId="10" xfId="0" applyNumberFormat="1" applyFont="1" applyFill="1" applyBorder="1" applyAlignment="1">
      <alignment horizontal="center" vertical="top"/>
    </xf>
    <xf numFmtId="166" fontId="3" fillId="6" borderId="7" xfId="0" applyNumberFormat="1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0" fontId="3" fillId="9" borderId="19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3" fillId="12" borderId="7" xfId="0" applyFont="1" applyFill="1" applyBorder="1" applyAlignment="1">
      <alignment horizontal="center"/>
    </xf>
    <xf numFmtId="167" fontId="3" fillId="4" borderId="3" xfId="0" applyNumberFormat="1" applyFont="1" applyFill="1" applyBorder="1"/>
    <xf numFmtId="0" fontId="17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wrapText="1"/>
    </xf>
    <xf numFmtId="0" fontId="18" fillId="0" borderId="0" xfId="0" applyFont="1"/>
    <xf numFmtId="0" fontId="3" fillId="13" borderId="0" xfId="0" applyFont="1" applyFill="1" applyBorder="1" applyAlignment="1">
      <alignment vertical="center"/>
    </xf>
    <xf numFmtId="0" fontId="3" fillId="13" borderId="0" xfId="0" applyFont="1" applyFill="1" applyBorder="1"/>
    <xf numFmtId="0" fontId="3" fillId="13" borderId="0" xfId="0" applyFont="1" applyFill="1" applyBorder="1" applyAlignment="1">
      <alignment horizontal="center"/>
    </xf>
    <xf numFmtId="166" fontId="3" fillId="13" borderId="0" xfId="0" applyNumberFormat="1" applyFont="1" applyFill="1" applyBorder="1" applyAlignment="1">
      <alignment horizontal="center" vertical="center"/>
    </xf>
    <xf numFmtId="1" fontId="3" fillId="13" borderId="0" xfId="0" applyNumberFormat="1" applyFont="1" applyFill="1" applyBorder="1" applyAlignment="1">
      <alignment horizontal="center" vertical="center"/>
    </xf>
    <xf numFmtId="168" fontId="3" fillId="13" borderId="0" xfId="0" applyNumberFormat="1" applyFont="1" applyFill="1" applyBorder="1" applyAlignment="1">
      <alignment horizontal="center" vertical="center"/>
    </xf>
    <xf numFmtId="2" fontId="3" fillId="13" borderId="0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/>
    </xf>
    <xf numFmtId="2" fontId="3" fillId="5" borderId="3" xfId="0" applyNumberFormat="1" applyFont="1" applyFill="1" applyBorder="1" applyAlignment="1">
      <alignment horizontal="left" indent="3"/>
    </xf>
    <xf numFmtId="2" fontId="3" fillId="5" borderId="9" xfId="0" applyNumberFormat="1" applyFont="1" applyFill="1" applyBorder="1" applyAlignment="1">
      <alignment horizontal="left" indent="3"/>
    </xf>
    <xf numFmtId="0" fontId="3" fillId="15" borderId="3" xfId="0" applyFont="1" applyFill="1" applyBorder="1" applyAlignment="1">
      <alignment horizontal="center"/>
    </xf>
    <xf numFmtId="0" fontId="3" fillId="15" borderId="5" xfId="0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168" fontId="3" fillId="4" borderId="12" xfId="0" applyNumberFormat="1" applyFont="1" applyFill="1" applyBorder="1"/>
    <xf numFmtId="0" fontId="3" fillId="14" borderId="7" xfId="0" applyFont="1" applyFill="1" applyBorder="1"/>
    <xf numFmtId="0" fontId="3" fillId="15" borderId="12" xfId="0" applyFont="1" applyFill="1" applyBorder="1" applyAlignment="1">
      <alignment horizontal="center"/>
    </xf>
    <xf numFmtId="0" fontId="3" fillId="14" borderId="3" xfId="0" applyFont="1" applyFill="1" applyBorder="1" applyAlignment="1">
      <alignment horizontal="center"/>
    </xf>
    <xf numFmtId="0" fontId="3" fillId="14" borderId="7" xfId="0" applyFont="1" applyFill="1" applyBorder="1" applyAlignment="1">
      <alignment horizontal="center"/>
    </xf>
    <xf numFmtId="166" fontId="3" fillId="14" borderId="7" xfId="0" applyNumberFormat="1" applyFont="1" applyFill="1" applyBorder="1" applyAlignment="1">
      <alignment horizontal="center"/>
    </xf>
    <xf numFmtId="2" fontId="3" fillId="14" borderId="7" xfId="0" applyNumberFormat="1" applyFont="1" applyFill="1" applyBorder="1" applyAlignment="1">
      <alignment horizontal="center"/>
    </xf>
    <xf numFmtId="168" fontId="3" fillId="14" borderId="7" xfId="0" applyNumberFormat="1" applyFont="1" applyFill="1" applyBorder="1" applyAlignment="1">
      <alignment horizontal="center"/>
    </xf>
    <xf numFmtId="0" fontId="3" fillId="14" borderId="5" xfId="0" applyFont="1" applyFill="1" applyBorder="1" applyAlignment="1">
      <alignment horizontal="center"/>
    </xf>
    <xf numFmtId="0" fontId="3" fillId="15" borderId="7" xfId="0" applyFont="1" applyFill="1" applyBorder="1"/>
    <xf numFmtId="166" fontId="3" fillId="15" borderId="7" xfId="0" applyNumberFormat="1" applyFont="1" applyFill="1" applyBorder="1" applyAlignment="1">
      <alignment horizontal="center"/>
    </xf>
    <xf numFmtId="2" fontId="3" fillId="15" borderId="7" xfId="0" applyNumberFormat="1" applyFont="1" applyFill="1" applyBorder="1" applyAlignment="1">
      <alignment horizontal="center"/>
    </xf>
    <xf numFmtId="168" fontId="3" fillId="15" borderId="7" xfId="0" applyNumberFormat="1" applyFont="1" applyFill="1" applyBorder="1" applyAlignment="1">
      <alignment horizontal="center"/>
    </xf>
    <xf numFmtId="2" fontId="3" fillId="8" borderId="10" xfId="0" applyNumberFormat="1" applyFont="1" applyFill="1" applyBorder="1" applyAlignment="1">
      <alignment horizontal="left" indent="3"/>
    </xf>
    <xf numFmtId="167" fontId="3" fillId="4" borderId="12" xfId="0" applyNumberFormat="1" applyFont="1" applyFill="1" applyBorder="1"/>
    <xf numFmtId="1" fontId="3" fillId="14" borderId="7" xfId="0" applyNumberFormat="1" applyFont="1" applyFill="1" applyBorder="1" applyAlignment="1">
      <alignment horizontal="center"/>
    </xf>
    <xf numFmtId="167" fontId="3" fillId="8" borderId="3" xfId="0" applyNumberFormat="1" applyFont="1" applyFill="1" applyBorder="1"/>
    <xf numFmtId="1" fontId="3" fillId="15" borderId="7" xfId="0" applyNumberFormat="1" applyFont="1" applyFill="1" applyBorder="1" applyAlignment="1">
      <alignment horizontal="center"/>
    </xf>
    <xf numFmtId="2" fontId="3" fillId="15" borderId="10" xfId="0" applyNumberFormat="1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2" fontId="3" fillId="14" borderId="10" xfId="0" applyNumberFormat="1" applyFont="1" applyFill="1" applyBorder="1" applyAlignment="1">
      <alignment horizontal="center"/>
    </xf>
    <xf numFmtId="2" fontId="3" fillId="8" borderId="3" xfId="0" applyNumberFormat="1" applyFont="1" applyFill="1" applyBorder="1" applyAlignment="1">
      <alignment horizontal="left" indent="4"/>
    </xf>
    <xf numFmtId="166" fontId="3" fillId="8" borderId="7" xfId="0" applyNumberFormat="1" applyFont="1" applyFill="1" applyBorder="1"/>
    <xf numFmtId="167" fontId="3" fillId="8" borderId="7" xfId="0" applyNumberFormat="1" applyFont="1" applyFill="1" applyBorder="1"/>
    <xf numFmtId="2" fontId="3" fillId="8" borderId="7" xfId="0" applyNumberFormat="1" applyFont="1" applyFill="1" applyBorder="1" applyAlignment="1">
      <alignment horizontal="left" indent="4"/>
    </xf>
    <xf numFmtId="0" fontId="3" fillId="15" borderId="12" xfId="0" applyFont="1" applyFill="1" applyBorder="1" applyAlignment="1">
      <alignment horizontal="center" vertical="top"/>
    </xf>
    <xf numFmtId="0" fontId="3" fillId="15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3" fillId="4" borderId="3" xfId="0" applyFont="1" applyFill="1" applyBorder="1" applyAlignment="1">
      <alignment horizontal="center"/>
    </xf>
    <xf numFmtId="167" fontId="3" fillId="4" borderId="3" xfId="0" applyNumberFormat="1" applyFont="1" applyFill="1" applyBorder="1" applyAlignment="1">
      <alignment horizontal="center"/>
    </xf>
    <xf numFmtId="168" fontId="3" fillId="4" borderId="3" xfId="0" applyNumberFormat="1" applyFont="1" applyFill="1" applyBorder="1"/>
    <xf numFmtId="2" fontId="3" fillId="4" borderId="3" xfId="0" applyNumberFormat="1" applyFont="1" applyFill="1" applyBorder="1"/>
    <xf numFmtId="2" fontId="3" fillId="4" borderId="3" xfId="0" applyNumberFormat="1" applyFont="1" applyFill="1" applyBorder="1" applyAlignment="1">
      <alignment horizontal="left" indent="3"/>
    </xf>
    <xf numFmtId="2" fontId="3" fillId="4" borderId="9" xfId="0" applyNumberFormat="1" applyFont="1" applyFill="1" applyBorder="1" applyAlignment="1">
      <alignment horizontal="left" indent="3"/>
    </xf>
    <xf numFmtId="167" fontId="3" fillId="13" borderId="0" xfId="0" applyNumberFormat="1" applyFont="1" applyFill="1" applyBorder="1"/>
    <xf numFmtId="167" fontId="3" fillId="13" borderId="0" xfId="0" applyNumberFormat="1" applyFont="1" applyFill="1" applyBorder="1" applyAlignment="1">
      <alignment horizontal="center"/>
    </xf>
    <xf numFmtId="168" fontId="3" fillId="13" borderId="0" xfId="0" applyNumberFormat="1" applyFont="1" applyFill="1" applyBorder="1"/>
    <xf numFmtId="2" fontId="3" fillId="13" borderId="0" xfId="0" applyNumberFormat="1" applyFont="1" applyFill="1" applyBorder="1"/>
    <xf numFmtId="2" fontId="3" fillId="13" borderId="0" xfId="0" applyNumberFormat="1" applyFont="1" applyFill="1" applyBorder="1" applyAlignment="1">
      <alignment horizontal="center"/>
    </xf>
    <xf numFmtId="2" fontId="3" fillId="13" borderId="0" xfId="0" applyNumberFormat="1" applyFont="1" applyFill="1" applyBorder="1" applyAlignment="1">
      <alignment horizontal="left" indent="3"/>
    </xf>
    <xf numFmtId="0" fontId="3" fillId="13" borderId="0" xfId="0" applyFont="1" applyFill="1"/>
    <xf numFmtId="0" fontId="3" fillId="10" borderId="5" xfId="0" applyFont="1" applyFill="1" applyBorder="1" applyAlignment="1">
      <alignment horizontal="center"/>
    </xf>
    <xf numFmtId="0" fontId="13" fillId="8" borderId="7" xfId="0" applyFont="1" applyFill="1" applyBorder="1"/>
    <xf numFmtId="167" fontId="3" fillId="5" borderId="3" xfId="0" applyNumberFormat="1" applyFont="1" applyFill="1" applyBorder="1"/>
    <xf numFmtId="0" fontId="3" fillId="5" borderId="7" xfId="0" applyFont="1" applyFill="1" applyBorder="1" applyAlignment="1">
      <alignment horizontal="center"/>
    </xf>
    <xf numFmtId="167" fontId="3" fillId="5" borderId="7" xfId="0" applyNumberFormat="1" applyFont="1" applyFill="1" applyBorder="1"/>
    <xf numFmtId="2" fontId="3" fillId="5" borderId="7" xfId="0" applyNumberFormat="1" applyFont="1" applyFill="1" applyBorder="1" applyAlignment="1">
      <alignment horizontal="left" indent="3"/>
    </xf>
    <xf numFmtId="0" fontId="3" fillId="5" borderId="3" xfId="0" applyFont="1" applyFill="1" applyBorder="1"/>
    <xf numFmtId="2" fontId="3" fillId="5" borderId="3" xfId="0" applyNumberFormat="1" applyFont="1" applyFill="1" applyBorder="1"/>
    <xf numFmtId="2" fontId="3" fillId="5" borderId="7" xfId="0" applyNumberFormat="1" applyFont="1" applyFill="1" applyBorder="1"/>
    <xf numFmtId="0" fontId="3" fillId="5" borderId="7" xfId="0" applyFont="1" applyFill="1" applyBorder="1"/>
    <xf numFmtId="0" fontId="3" fillId="10" borderId="3" xfId="6" applyFont="1" applyFill="1" applyBorder="1" applyAlignment="1">
      <alignment horizontal="left"/>
    </xf>
    <xf numFmtId="0" fontId="3" fillId="10" borderId="3" xfId="6" applyFont="1" applyFill="1" applyBorder="1" applyAlignment="1">
      <alignment horizontal="center"/>
    </xf>
    <xf numFmtId="167" fontId="3" fillId="10" borderId="3" xfId="6" applyNumberFormat="1" applyFont="1" applyFill="1" applyBorder="1" applyAlignment="1">
      <alignment horizontal="right"/>
    </xf>
    <xf numFmtId="167" fontId="3" fillId="10" borderId="3" xfId="6" applyNumberFormat="1" applyFont="1" applyFill="1" applyBorder="1"/>
    <xf numFmtId="167" fontId="3" fillId="10" borderId="3" xfId="6" applyNumberFormat="1" applyFont="1" applyFill="1" applyBorder="1" applyAlignment="1">
      <alignment horizontal="center"/>
    </xf>
    <xf numFmtId="168" fontId="3" fillId="10" borderId="3" xfId="6" applyNumberFormat="1" applyFont="1" applyFill="1" applyBorder="1"/>
    <xf numFmtId="2" fontId="3" fillId="10" borderId="3" xfId="6" applyNumberFormat="1" applyFont="1" applyFill="1" applyBorder="1"/>
    <xf numFmtId="2" fontId="3" fillId="10" borderId="3" xfId="6" applyNumberFormat="1" applyFont="1" applyFill="1" applyBorder="1" applyAlignment="1">
      <alignment horizontal="center"/>
    </xf>
    <xf numFmtId="2" fontId="3" fillId="10" borderId="3" xfId="6" applyNumberFormat="1" applyFont="1" applyFill="1" applyBorder="1" applyAlignment="1">
      <alignment horizontal="left" indent="3"/>
    </xf>
    <xf numFmtId="2" fontId="3" fillId="10" borderId="23" xfId="6" applyNumberFormat="1" applyFont="1" applyFill="1" applyBorder="1" applyAlignment="1">
      <alignment horizontal="left" indent="3"/>
    </xf>
    <xf numFmtId="0" fontId="3" fillId="11" borderId="3" xfId="6" applyFont="1" applyFill="1" applyBorder="1"/>
    <xf numFmtId="0" fontId="3" fillId="11" borderId="3" xfId="6" applyFont="1" applyFill="1" applyBorder="1" applyAlignment="1">
      <alignment horizontal="center"/>
    </xf>
    <xf numFmtId="167" fontId="3" fillId="11" borderId="3" xfId="6" applyNumberFormat="1" applyFont="1" applyFill="1" applyBorder="1"/>
    <xf numFmtId="167" fontId="3" fillId="11" borderId="3" xfId="6" applyNumberFormat="1" applyFont="1" applyFill="1" applyBorder="1" applyAlignment="1">
      <alignment horizontal="center"/>
    </xf>
    <xf numFmtId="168" fontId="3" fillId="11" borderId="3" xfId="6" applyNumberFormat="1" applyFont="1" applyFill="1" applyBorder="1"/>
    <xf numFmtId="2" fontId="3" fillId="11" borderId="3" xfId="6" applyNumberFormat="1" applyFont="1" applyFill="1" applyBorder="1"/>
    <xf numFmtId="2" fontId="3" fillId="11" borderId="3" xfId="6" applyNumberFormat="1" applyFont="1" applyFill="1" applyBorder="1" applyAlignment="1">
      <alignment horizontal="center"/>
    </xf>
    <xf numFmtId="2" fontId="3" fillId="11" borderId="9" xfId="6" applyNumberFormat="1" applyFont="1" applyFill="1" applyBorder="1" applyAlignment="1">
      <alignment horizontal="left" indent="3"/>
    </xf>
    <xf numFmtId="0" fontId="3" fillId="11" borderId="7" xfId="6" applyFont="1" applyFill="1" applyBorder="1"/>
    <xf numFmtId="0" fontId="3" fillId="11" borderId="7" xfId="6" applyFont="1" applyFill="1" applyBorder="1" applyAlignment="1">
      <alignment horizontal="center"/>
    </xf>
    <xf numFmtId="167" fontId="3" fillId="11" borderId="7" xfId="6" applyNumberFormat="1" applyFont="1" applyFill="1" applyBorder="1"/>
    <xf numFmtId="167" fontId="3" fillId="11" borderId="7" xfId="6" applyNumberFormat="1" applyFont="1" applyFill="1" applyBorder="1" applyAlignment="1">
      <alignment horizontal="center"/>
    </xf>
    <xf numFmtId="168" fontId="3" fillId="11" borderId="7" xfId="6" applyNumberFormat="1" applyFont="1" applyFill="1" applyBorder="1"/>
    <xf numFmtId="2" fontId="3" fillId="11" borderId="7" xfId="6" applyNumberFormat="1" applyFont="1" applyFill="1" applyBorder="1"/>
    <xf numFmtId="2" fontId="3" fillId="11" borderId="7" xfId="6" applyNumberFormat="1" applyFont="1" applyFill="1" applyBorder="1" applyAlignment="1">
      <alignment horizontal="center"/>
    </xf>
    <xf numFmtId="2" fontId="3" fillId="11" borderId="10" xfId="6" applyNumberFormat="1" applyFont="1" applyFill="1" applyBorder="1" applyAlignment="1">
      <alignment horizontal="left" indent="3"/>
    </xf>
    <xf numFmtId="0" fontId="3" fillId="4" borderId="5" xfId="6" applyFont="1" applyFill="1" applyBorder="1"/>
    <xf numFmtId="0" fontId="3" fillId="4" borderId="5" xfId="6" applyFont="1" applyFill="1" applyBorder="1" applyAlignment="1">
      <alignment horizontal="center"/>
    </xf>
    <xf numFmtId="167" fontId="3" fillId="4" borderId="5" xfId="6" applyNumberFormat="1" applyFont="1" applyFill="1" applyBorder="1"/>
    <xf numFmtId="167" fontId="3" fillId="4" borderId="5" xfId="6" applyNumberFormat="1" applyFont="1" applyFill="1" applyBorder="1" applyAlignment="1">
      <alignment horizontal="center"/>
    </xf>
    <xf numFmtId="168" fontId="3" fillId="4" borderId="5" xfId="6" applyNumberFormat="1" applyFont="1" applyFill="1" applyBorder="1"/>
    <xf numFmtId="2" fontId="3" fillId="4" borderId="5" xfId="6" applyNumberFormat="1" applyFont="1" applyFill="1" applyBorder="1"/>
    <xf numFmtId="2" fontId="3" fillId="4" borderId="5" xfId="6" applyNumberFormat="1" applyFont="1" applyFill="1" applyBorder="1" applyAlignment="1">
      <alignment horizontal="center"/>
    </xf>
    <xf numFmtId="2" fontId="3" fillId="4" borderId="5" xfId="6" applyNumberFormat="1" applyFont="1" applyFill="1" applyBorder="1" applyAlignment="1">
      <alignment horizontal="left" indent="3"/>
    </xf>
    <xf numFmtId="2" fontId="3" fillId="4" borderId="22" xfId="6" applyNumberFormat="1" applyFont="1" applyFill="1" applyBorder="1" applyAlignment="1">
      <alignment horizontal="left" indent="3"/>
    </xf>
    <xf numFmtId="0" fontId="3" fillId="4" borderId="3" xfId="6" applyFont="1" applyFill="1" applyBorder="1"/>
    <xf numFmtId="0" fontId="3" fillId="4" borderId="3" xfId="6" applyFont="1" applyFill="1" applyBorder="1" applyAlignment="1">
      <alignment horizontal="center"/>
    </xf>
    <xf numFmtId="167" fontId="3" fillId="4" borderId="3" xfId="6" applyNumberFormat="1" applyFont="1" applyFill="1" applyBorder="1"/>
    <xf numFmtId="167" fontId="3" fillId="4" borderId="3" xfId="6" applyNumberFormat="1" applyFont="1" applyFill="1" applyBorder="1" applyAlignment="1">
      <alignment horizontal="center"/>
    </xf>
    <xf numFmtId="168" fontId="3" fillId="4" borderId="3" xfId="6" applyNumberFormat="1" applyFont="1" applyFill="1" applyBorder="1"/>
    <xf numFmtId="2" fontId="3" fillId="4" borderId="3" xfId="6" applyNumberFormat="1" applyFont="1" applyFill="1" applyBorder="1"/>
    <xf numFmtId="2" fontId="3" fillId="4" borderId="3" xfId="6" applyNumberFormat="1" applyFont="1" applyFill="1" applyBorder="1" applyAlignment="1">
      <alignment horizontal="center"/>
    </xf>
    <xf numFmtId="2" fontId="3" fillId="4" borderId="3" xfId="6" applyNumberFormat="1" applyFont="1" applyFill="1" applyBorder="1" applyAlignment="1">
      <alignment horizontal="left" indent="3"/>
    </xf>
    <xf numFmtId="2" fontId="3" fillId="4" borderId="9" xfId="6" applyNumberFormat="1" applyFont="1" applyFill="1" applyBorder="1" applyAlignment="1">
      <alignment horizontal="left" indent="3"/>
    </xf>
    <xf numFmtId="0" fontId="3" fillId="4" borderId="7" xfId="6" applyFont="1" applyFill="1" applyBorder="1"/>
    <xf numFmtId="0" fontId="3" fillId="4" borderId="7" xfId="6" applyFont="1" applyFill="1" applyBorder="1" applyAlignment="1">
      <alignment horizontal="center"/>
    </xf>
    <xf numFmtId="167" fontId="3" fillId="4" borderId="7" xfId="6" applyNumberFormat="1" applyFont="1" applyFill="1" applyBorder="1"/>
    <xf numFmtId="167" fontId="3" fillId="4" borderId="7" xfId="6" applyNumberFormat="1" applyFont="1" applyFill="1" applyBorder="1" applyAlignment="1">
      <alignment horizontal="center"/>
    </xf>
    <xf numFmtId="168" fontId="3" fillId="4" borderId="7" xfId="6" applyNumberFormat="1" applyFont="1" applyFill="1" applyBorder="1"/>
    <xf numFmtId="2" fontId="3" fillId="4" borderId="7" xfId="6" applyNumberFormat="1" applyFont="1" applyFill="1" applyBorder="1"/>
    <xf numFmtId="2" fontId="3" fillId="4" borderId="7" xfId="6" applyNumberFormat="1" applyFont="1" applyFill="1" applyBorder="1" applyAlignment="1">
      <alignment horizontal="center"/>
    </xf>
    <xf numFmtId="2" fontId="3" fillId="4" borderId="7" xfId="6" applyNumberFormat="1" applyFont="1" applyFill="1" applyBorder="1" applyAlignment="1">
      <alignment horizontal="left" indent="3"/>
    </xf>
    <xf numFmtId="2" fontId="3" fillId="4" borderId="10" xfId="6" applyNumberFormat="1" applyFont="1" applyFill="1" applyBorder="1" applyAlignment="1">
      <alignment horizontal="left" indent="3"/>
    </xf>
    <xf numFmtId="0" fontId="3" fillId="10" borderId="3" xfId="7" applyFont="1" applyFill="1" applyBorder="1" applyAlignment="1">
      <alignment horizontal="left"/>
    </xf>
    <xf numFmtId="0" fontId="3" fillId="10" borderId="3" xfId="7" applyFont="1" applyFill="1" applyBorder="1" applyAlignment="1">
      <alignment horizontal="center"/>
    </xf>
    <xf numFmtId="167" fontId="3" fillId="10" borderId="3" xfId="7" applyNumberFormat="1" applyFont="1" applyFill="1" applyBorder="1" applyAlignment="1">
      <alignment horizontal="right"/>
    </xf>
    <xf numFmtId="167" fontId="3" fillId="10" borderId="3" xfId="7" applyNumberFormat="1" applyFont="1" applyFill="1" applyBorder="1"/>
    <xf numFmtId="167" fontId="3" fillId="10" borderId="3" xfId="7" applyNumberFormat="1" applyFont="1" applyFill="1" applyBorder="1" applyAlignment="1">
      <alignment horizontal="center"/>
    </xf>
    <xf numFmtId="168" fontId="3" fillId="10" borderId="3" xfId="7" applyNumberFormat="1" applyFont="1" applyFill="1" applyBorder="1"/>
    <xf numFmtId="2" fontId="3" fillId="10" borderId="3" xfId="7" applyNumberFormat="1" applyFont="1" applyFill="1" applyBorder="1"/>
    <xf numFmtId="2" fontId="3" fillId="10" borderId="3" xfId="7" applyNumberFormat="1" applyFont="1" applyFill="1" applyBorder="1" applyAlignment="1">
      <alignment horizontal="center"/>
    </xf>
    <xf numFmtId="2" fontId="3" fillId="10" borderId="3" xfId="7" applyNumberFormat="1" applyFont="1" applyFill="1" applyBorder="1" applyAlignment="1">
      <alignment horizontal="left" indent="3"/>
    </xf>
    <xf numFmtId="2" fontId="3" fillId="10" borderId="23" xfId="7" applyNumberFormat="1" applyFont="1" applyFill="1" applyBorder="1" applyAlignment="1">
      <alignment horizontal="left" indent="3"/>
    </xf>
    <xf numFmtId="2" fontId="3" fillId="10" borderId="17" xfId="6" applyNumberFormat="1" applyFont="1" applyFill="1" applyBorder="1" applyAlignment="1">
      <alignment horizontal="left" indent="3"/>
    </xf>
    <xf numFmtId="0" fontId="3" fillId="10" borderId="7" xfId="0" applyFont="1" applyFill="1" applyBorder="1" applyAlignment="1">
      <alignment horizontal="center"/>
    </xf>
    <xf numFmtId="2" fontId="3" fillId="12" borderId="3" xfId="0" applyNumberFormat="1" applyFont="1" applyFill="1" applyBorder="1" applyAlignment="1">
      <alignment horizontal="left" vertical="center"/>
    </xf>
    <xf numFmtId="2" fontId="3" fillId="12" borderId="3" xfId="0" applyNumberFormat="1" applyFont="1" applyFill="1" applyBorder="1" applyAlignment="1">
      <alignment horizontal="center" vertical="center"/>
    </xf>
    <xf numFmtId="2" fontId="3" fillId="12" borderId="9" xfId="0" applyNumberFormat="1" applyFont="1" applyFill="1" applyBorder="1" applyAlignment="1">
      <alignment horizontal="center" vertical="center"/>
    </xf>
    <xf numFmtId="2" fontId="3" fillId="12" borderId="7" xfId="0" applyNumberFormat="1" applyFont="1" applyFill="1" applyBorder="1" applyAlignment="1">
      <alignment horizontal="left" vertical="center"/>
    </xf>
    <xf numFmtId="2" fontId="3" fillId="12" borderId="7" xfId="0" applyNumberFormat="1" applyFont="1" applyFill="1" applyBorder="1" applyAlignment="1">
      <alignment horizontal="center" vertical="center"/>
    </xf>
    <xf numFmtId="2" fontId="3" fillId="12" borderId="10" xfId="0" applyNumberFormat="1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167" fontId="3" fillId="2" borderId="3" xfId="0" applyNumberFormat="1" applyFont="1" applyFill="1" applyBorder="1" applyProtection="1">
      <protection locked="0"/>
    </xf>
    <xf numFmtId="168" fontId="3" fillId="2" borderId="3" xfId="0" applyNumberFormat="1" applyFont="1" applyFill="1" applyBorder="1" applyProtection="1"/>
    <xf numFmtId="2" fontId="3" fillId="2" borderId="3" xfId="0" applyNumberFormat="1" applyFont="1" applyFill="1" applyBorder="1" applyAlignment="1" applyProtection="1">
      <alignment horizontal="left" indent="3"/>
    </xf>
    <xf numFmtId="2" fontId="3" fillId="2" borderId="9" xfId="0" applyNumberFormat="1" applyFont="1" applyFill="1" applyBorder="1" applyAlignment="1" applyProtection="1">
      <alignment horizontal="left" indent="3"/>
    </xf>
    <xf numFmtId="167" fontId="3" fillId="3" borderId="5" xfId="0" applyNumberFormat="1" applyFont="1" applyFill="1" applyBorder="1" applyProtection="1">
      <protection locked="0"/>
    </xf>
    <xf numFmtId="168" fontId="3" fillId="3" borderId="3" xfId="0" applyNumberFormat="1" applyFont="1" applyFill="1" applyBorder="1" applyProtection="1"/>
    <xf numFmtId="167" fontId="3" fillId="3" borderId="3" xfId="0" applyNumberFormat="1" applyFont="1" applyFill="1" applyBorder="1" applyProtection="1">
      <protection locked="0"/>
    </xf>
    <xf numFmtId="2" fontId="3" fillId="3" borderId="3" xfId="0" applyNumberFormat="1" applyFont="1" applyFill="1" applyBorder="1" applyAlignment="1" applyProtection="1">
      <alignment horizontal="left" indent="3"/>
    </xf>
    <xf numFmtId="2" fontId="3" fillId="3" borderId="9" xfId="0" applyNumberFormat="1" applyFont="1" applyFill="1" applyBorder="1" applyAlignment="1" applyProtection="1">
      <alignment horizontal="left" indent="3"/>
    </xf>
    <xf numFmtId="168" fontId="3" fillId="4" borderId="3" xfId="0" applyNumberFormat="1" applyFont="1" applyFill="1" applyBorder="1" applyProtection="1"/>
    <xf numFmtId="167" fontId="3" fillId="4" borderId="3" xfId="0" applyNumberFormat="1" applyFont="1" applyFill="1" applyBorder="1" applyProtection="1">
      <protection locked="0"/>
    </xf>
    <xf numFmtId="2" fontId="3" fillId="4" borderId="3" xfId="0" applyNumberFormat="1" applyFont="1" applyFill="1" applyBorder="1" applyAlignment="1" applyProtection="1">
      <alignment horizontal="left" indent="3"/>
    </xf>
    <xf numFmtId="2" fontId="3" fillId="4" borderId="9" xfId="0" applyNumberFormat="1" applyFont="1" applyFill="1" applyBorder="1" applyAlignment="1" applyProtection="1">
      <alignment horizontal="left" indent="3"/>
    </xf>
    <xf numFmtId="0" fontId="3" fillId="0" borderId="3" xfId="0" applyFont="1" applyFill="1" applyBorder="1" applyAlignment="1">
      <alignment horizontal="center" vertical="center" wrapText="1"/>
    </xf>
    <xf numFmtId="0" fontId="10" fillId="9" borderId="12" xfId="4" applyFont="1" applyFill="1" applyBorder="1"/>
    <xf numFmtId="0" fontId="10" fillId="9" borderId="12" xfId="4" applyFont="1" applyFill="1" applyBorder="1" applyAlignment="1">
      <alignment horizontal="center"/>
    </xf>
    <xf numFmtId="167" fontId="3" fillId="9" borderId="12" xfId="4" applyNumberFormat="1" applyFont="1" applyFill="1" applyBorder="1"/>
    <xf numFmtId="167" fontId="3" fillId="9" borderId="12" xfId="4" applyNumberFormat="1" applyFont="1" applyFill="1" applyBorder="1" applyAlignment="1">
      <alignment horizontal="center"/>
    </xf>
    <xf numFmtId="168" fontId="3" fillId="9" borderId="12" xfId="4" applyNumberFormat="1" applyFont="1" applyFill="1" applyBorder="1"/>
    <xf numFmtId="2" fontId="3" fillId="9" borderId="12" xfId="4" applyNumberFormat="1" applyFont="1" applyFill="1" applyBorder="1"/>
    <xf numFmtId="2" fontId="3" fillId="9" borderId="12" xfId="4" applyNumberFormat="1" applyFont="1" applyFill="1" applyBorder="1" applyAlignment="1">
      <alignment horizontal="center"/>
    </xf>
    <xf numFmtId="2" fontId="3" fillId="9" borderId="12" xfId="4" applyNumberFormat="1" applyFont="1" applyFill="1" applyBorder="1" applyAlignment="1">
      <alignment horizontal="left" indent="3"/>
    </xf>
    <xf numFmtId="2" fontId="3" fillId="9" borderId="23" xfId="4" applyNumberFormat="1" applyFont="1" applyFill="1" applyBorder="1" applyAlignment="1">
      <alignment horizontal="left" indent="3"/>
    </xf>
    <xf numFmtId="0" fontId="3" fillId="12" borderId="3" xfId="4" applyFont="1" applyFill="1" applyBorder="1"/>
    <xf numFmtId="0" fontId="3" fillId="12" borderId="3" xfId="4" applyFont="1" applyFill="1" applyBorder="1" applyAlignment="1">
      <alignment horizontal="center"/>
    </xf>
    <xf numFmtId="167" fontId="3" fillId="12" borderId="3" xfId="4" applyNumberFormat="1" applyFont="1" applyFill="1" applyBorder="1"/>
    <xf numFmtId="167" fontId="3" fillId="12" borderId="3" xfId="4" applyNumberFormat="1" applyFont="1" applyFill="1" applyBorder="1" applyAlignment="1">
      <alignment horizontal="center"/>
    </xf>
    <xf numFmtId="168" fontId="3" fillId="12" borderId="3" xfId="4" applyNumberFormat="1" applyFont="1" applyFill="1" applyBorder="1"/>
    <xf numFmtId="2" fontId="3" fillId="12" borderId="3" xfId="4" applyNumberFormat="1" applyFont="1" applyFill="1" applyBorder="1"/>
    <xf numFmtId="2" fontId="3" fillId="12" borderId="3" xfId="4" applyNumberFormat="1" applyFont="1" applyFill="1" applyBorder="1" applyAlignment="1">
      <alignment horizontal="center"/>
    </xf>
    <xf numFmtId="2" fontId="3" fillId="12" borderId="3" xfId="4" applyNumberFormat="1" applyFont="1" applyFill="1" applyBorder="1" applyAlignment="1">
      <alignment horizontal="left" indent="3"/>
    </xf>
    <xf numFmtId="2" fontId="3" fillId="12" borderId="9" xfId="4" applyNumberFormat="1" applyFont="1" applyFill="1" applyBorder="1" applyAlignment="1">
      <alignment horizontal="left" indent="3"/>
    </xf>
    <xf numFmtId="0" fontId="3" fillId="12" borderId="7" xfId="4" applyFont="1" applyFill="1" applyBorder="1"/>
    <xf numFmtId="0" fontId="3" fillId="12" borderId="7" xfId="4" applyFont="1" applyFill="1" applyBorder="1" applyAlignment="1">
      <alignment horizontal="center"/>
    </xf>
    <xf numFmtId="167" fontId="3" fillId="12" borderId="7" xfId="4" applyNumberFormat="1" applyFont="1" applyFill="1" applyBorder="1"/>
    <xf numFmtId="167" fontId="3" fillId="12" borderId="7" xfId="4" applyNumberFormat="1" applyFont="1" applyFill="1" applyBorder="1" applyAlignment="1">
      <alignment horizontal="center"/>
    </xf>
    <xf numFmtId="168" fontId="3" fillId="12" borderId="7" xfId="4" applyNumberFormat="1" applyFont="1" applyFill="1" applyBorder="1"/>
    <xf numFmtId="2" fontId="3" fillId="12" borderId="7" xfId="4" applyNumberFormat="1" applyFont="1" applyFill="1" applyBorder="1"/>
    <xf numFmtId="2" fontId="3" fillId="12" borderId="7" xfId="4" applyNumberFormat="1" applyFont="1" applyFill="1" applyBorder="1" applyAlignment="1">
      <alignment horizontal="center"/>
    </xf>
    <xf numFmtId="2" fontId="3" fillId="12" borderId="7" xfId="4" applyNumberFormat="1" applyFont="1" applyFill="1" applyBorder="1" applyAlignment="1">
      <alignment horizontal="left" indent="3"/>
    </xf>
    <xf numFmtId="2" fontId="3" fillId="12" borderId="10" xfId="4" applyNumberFormat="1" applyFont="1" applyFill="1" applyBorder="1" applyAlignment="1">
      <alignment horizontal="left" indent="3"/>
    </xf>
    <xf numFmtId="0" fontId="3" fillId="13" borderId="0" xfId="0" applyFont="1" applyFill="1" applyAlignment="1">
      <alignment horizontal="center"/>
    </xf>
    <xf numFmtId="0" fontId="5" fillId="13" borderId="0" xfId="0" applyFont="1" applyFill="1"/>
    <xf numFmtId="0" fontId="3" fillId="13" borderId="0" xfId="0" applyFont="1" applyFill="1" applyBorder="1" applyAlignment="1">
      <alignment vertical="center" wrapText="1"/>
    </xf>
    <xf numFmtId="167" fontId="3" fillId="2" borderId="12" xfId="0" applyNumberFormat="1" applyFont="1" applyFill="1" applyBorder="1" applyProtection="1">
      <protection locked="0"/>
    </xf>
    <xf numFmtId="170" fontId="3" fillId="8" borderId="3" xfId="0" applyNumberFormat="1" applyFont="1" applyFill="1" applyBorder="1"/>
    <xf numFmtId="170" fontId="3" fillId="8" borderId="7" xfId="0" applyNumberFormat="1" applyFont="1" applyFill="1" applyBorder="1"/>
    <xf numFmtId="167" fontId="3" fillId="2" borderId="1" xfId="0" applyNumberFormat="1" applyFont="1" applyFill="1" applyBorder="1" applyProtection="1">
      <protection locked="0"/>
    </xf>
    <xf numFmtId="168" fontId="3" fillId="2" borderId="1" xfId="0" applyNumberFormat="1" applyFont="1" applyFill="1" applyBorder="1" applyProtection="1"/>
    <xf numFmtId="167" fontId="3" fillId="4" borderId="5" xfId="0" applyNumberFormat="1" applyFont="1" applyFill="1" applyBorder="1" applyProtection="1">
      <protection locked="0"/>
    </xf>
    <xf numFmtId="0" fontId="3" fillId="4" borderId="7" xfId="4" applyFont="1" applyFill="1" applyBorder="1"/>
    <xf numFmtId="0" fontId="3" fillId="4" borderId="7" xfId="4" applyFont="1" applyFill="1" applyBorder="1" applyAlignment="1">
      <alignment horizontal="center"/>
    </xf>
    <xf numFmtId="167" fontId="3" fillId="4" borderId="7" xfId="4" applyNumberFormat="1" applyFont="1" applyFill="1" applyBorder="1"/>
    <xf numFmtId="167" fontId="3" fillId="4" borderId="7" xfId="4" applyNumberFormat="1" applyFont="1" applyFill="1" applyBorder="1" applyAlignment="1">
      <alignment horizontal="center"/>
    </xf>
    <xf numFmtId="168" fontId="3" fillId="4" borderId="7" xfId="4" applyNumberFormat="1" applyFont="1" applyFill="1" applyBorder="1"/>
    <xf numFmtId="2" fontId="3" fillId="4" borderId="7" xfId="4" applyNumberFormat="1" applyFont="1" applyFill="1" applyBorder="1"/>
    <xf numFmtId="2" fontId="3" fillId="4" borderId="7" xfId="4" applyNumberFormat="1" applyFont="1" applyFill="1" applyBorder="1" applyAlignment="1">
      <alignment horizontal="center"/>
    </xf>
    <xf numFmtId="2" fontId="3" fillId="4" borderId="7" xfId="4" applyNumberFormat="1" applyFont="1" applyFill="1" applyBorder="1" applyAlignment="1">
      <alignment horizontal="left" indent="3"/>
    </xf>
    <xf numFmtId="2" fontId="3" fillId="4" borderId="10" xfId="4" applyNumberFormat="1" applyFont="1" applyFill="1" applyBorder="1" applyAlignment="1">
      <alignment horizontal="left" indent="3"/>
    </xf>
    <xf numFmtId="0" fontId="3" fillId="4" borderId="7" xfId="11" applyFont="1" applyFill="1" applyBorder="1"/>
    <xf numFmtId="0" fontId="3" fillId="4" borderId="7" xfId="11" applyFont="1" applyFill="1" applyBorder="1" applyAlignment="1">
      <alignment horizontal="center"/>
    </xf>
    <xf numFmtId="167" fontId="3" fillId="4" borderId="7" xfId="11" applyNumberFormat="1" applyFont="1" applyFill="1" applyBorder="1"/>
    <xf numFmtId="167" fontId="3" fillId="4" borderId="7" xfId="11" applyNumberFormat="1" applyFont="1" applyFill="1" applyBorder="1" applyAlignment="1">
      <alignment horizontal="center"/>
    </xf>
    <xf numFmtId="168" fontId="3" fillId="4" borderId="7" xfId="11" applyNumberFormat="1" applyFont="1" applyFill="1" applyBorder="1"/>
    <xf numFmtId="2" fontId="3" fillId="4" borderId="7" xfId="11" applyNumberFormat="1" applyFont="1" applyFill="1" applyBorder="1"/>
    <xf numFmtId="2" fontId="3" fillId="4" borderId="7" xfId="11" applyNumberFormat="1" applyFont="1" applyFill="1" applyBorder="1" applyAlignment="1">
      <alignment horizontal="center"/>
    </xf>
    <xf numFmtId="2" fontId="3" fillId="4" borderId="7" xfId="11" applyNumberFormat="1" applyFont="1" applyFill="1" applyBorder="1" applyAlignment="1">
      <alignment horizontal="left" indent="3"/>
    </xf>
    <xf numFmtId="2" fontId="3" fillId="4" borderId="10" xfId="11" applyNumberFormat="1" applyFont="1" applyFill="1" applyBorder="1" applyAlignment="1">
      <alignment horizontal="left" indent="3"/>
    </xf>
    <xf numFmtId="0" fontId="3" fillId="2" borderId="12" xfId="0" applyFont="1" applyFill="1" applyBorder="1" applyAlignment="1" applyProtection="1">
      <alignment horizontal="center"/>
      <protection locked="0"/>
    </xf>
    <xf numFmtId="167" fontId="3" fillId="2" borderId="12" xfId="0" applyNumberFormat="1" applyFont="1" applyFill="1" applyBorder="1" applyAlignment="1" applyProtection="1">
      <alignment horizontal="left" indent="4"/>
      <protection locked="0"/>
    </xf>
    <xf numFmtId="168" fontId="3" fillId="2" borderId="12" xfId="0" applyNumberFormat="1" applyFont="1" applyFill="1" applyBorder="1" applyProtection="1"/>
    <xf numFmtId="2" fontId="3" fillId="4" borderId="12" xfId="0" applyNumberFormat="1" applyFont="1" applyFill="1" applyBorder="1" applyProtection="1">
      <protection locked="0"/>
    </xf>
    <xf numFmtId="2" fontId="3" fillId="6" borderId="15" xfId="0" applyNumberFormat="1" applyFont="1" applyFill="1" applyBorder="1" applyAlignment="1" applyProtection="1">
      <alignment horizontal="left" indent="3"/>
    </xf>
    <xf numFmtId="2" fontId="3" fillId="6" borderId="22" xfId="0" applyNumberFormat="1" applyFont="1" applyFill="1" applyBorder="1" applyAlignment="1" applyProtection="1">
      <alignment horizontal="left" indent="3"/>
    </xf>
    <xf numFmtId="0" fontId="3" fillId="2" borderId="3" xfId="0" applyFont="1" applyFill="1" applyBorder="1" applyAlignment="1" applyProtection="1">
      <alignment horizontal="center"/>
      <protection locked="0"/>
    </xf>
    <xf numFmtId="167" fontId="3" fillId="2" borderId="3" xfId="0" applyNumberFormat="1" applyFont="1" applyFill="1" applyBorder="1" applyAlignment="1" applyProtection="1">
      <alignment horizontal="left" indent="4"/>
      <protection locked="0"/>
    </xf>
    <xf numFmtId="2" fontId="3" fillId="6" borderId="3" xfId="0" applyNumberFormat="1" applyFont="1" applyFill="1" applyBorder="1" applyAlignment="1" applyProtection="1">
      <alignment horizontal="left" indent="3"/>
    </xf>
    <xf numFmtId="2" fontId="3" fillId="6" borderId="9" xfId="0" applyNumberFormat="1" applyFont="1" applyFill="1" applyBorder="1" applyAlignment="1" applyProtection="1">
      <alignment horizontal="left" indent="3"/>
    </xf>
    <xf numFmtId="0" fontId="3" fillId="16" borderId="5" xfId="0" applyFont="1" applyFill="1" applyBorder="1" applyProtection="1">
      <protection locked="0"/>
    </xf>
    <xf numFmtId="0" fontId="3" fillId="5" borderId="3" xfId="0" applyFont="1" applyFill="1" applyBorder="1" applyAlignment="1" applyProtection="1">
      <alignment horizontal="center"/>
      <protection locked="0"/>
    </xf>
    <xf numFmtId="167" fontId="3" fillId="5" borderId="3" xfId="0" applyNumberFormat="1" applyFont="1" applyFill="1" applyBorder="1" applyProtection="1">
      <protection locked="0"/>
    </xf>
    <xf numFmtId="167" fontId="3" fillId="5" borderId="5" xfId="0" applyNumberFormat="1" applyFont="1" applyFill="1" applyBorder="1" applyProtection="1">
      <protection locked="0"/>
    </xf>
    <xf numFmtId="167" fontId="3" fillId="5" borderId="5" xfId="0" applyNumberFormat="1" applyFont="1" applyFill="1" applyBorder="1" applyAlignment="1" applyProtection="1">
      <alignment horizontal="left" indent="4"/>
      <protection locked="0"/>
    </xf>
    <xf numFmtId="168" fontId="3" fillId="5" borderId="12" xfId="0" applyNumberFormat="1" applyFont="1" applyFill="1" applyBorder="1" applyProtection="1"/>
    <xf numFmtId="2" fontId="3" fillId="5" borderId="12" xfId="0" applyNumberFormat="1" applyFont="1" applyFill="1" applyBorder="1" applyAlignment="1" applyProtection="1">
      <alignment horizontal="left" indent="3"/>
    </xf>
    <xf numFmtId="2" fontId="3" fillId="5" borderId="23" xfId="0" applyNumberFormat="1" applyFont="1" applyFill="1" applyBorder="1" applyAlignment="1" applyProtection="1">
      <alignment horizontal="left" indent="3"/>
    </xf>
    <xf numFmtId="0" fontId="3" fillId="16" borderId="3" xfId="0" applyFont="1" applyFill="1" applyBorder="1" applyProtection="1">
      <protection locked="0"/>
    </xf>
    <xf numFmtId="167" fontId="3" fillId="5" borderId="3" xfId="0" applyNumberFormat="1" applyFont="1" applyFill="1" applyBorder="1" applyAlignment="1" applyProtection="1">
      <alignment horizontal="left" indent="4"/>
      <protection locked="0"/>
    </xf>
    <xf numFmtId="168" fontId="3" fillId="5" borderId="3" xfId="0" applyNumberFormat="1" applyFont="1" applyFill="1" applyBorder="1" applyProtection="1"/>
    <xf numFmtId="2" fontId="3" fillId="5" borderId="9" xfId="0" applyNumberFormat="1" applyFont="1" applyFill="1" applyBorder="1" applyAlignment="1" applyProtection="1">
      <alignment horizontal="left" indent="3"/>
    </xf>
    <xf numFmtId="167" fontId="3" fillId="3" borderId="5" xfId="0" applyNumberFormat="1" applyFont="1" applyFill="1" applyBorder="1" applyAlignment="1" applyProtection="1">
      <alignment horizontal="left" indent="4"/>
      <protection locked="0"/>
    </xf>
    <xf numFmtId="167" fontId="3" fillId="3" borderId="12" xfId="0" applyNumberFormat="1" applyFont="1" applyFill="1" applyBorder="1" applyProtection="1">
      <protection locked="0"/>
    </xf>
    <xf numFmtId="168" fontId="3" fillId="3" borderId="12" xfId="0" applyNumberFormat="1" applyFont="1" applyFill="1" applyBorder="1" applyProtection="1"/>
    <xf numFmtId="2" fontId="3" fillId="3" borderId="12" xfId="0" applyNumberFormat="1" applyFont="1" applyFill="1" applyBorder="1" applyAlignment="1" applyProtection="1">
      <alignment horizontal="left" indent="3"/>
    </xf>
    <xf numFmtId="2" fontId="3" fillId="3" borderId="23" xfId="0" applyNumberFormat="1" applyFont="1" applyFill="1" applyBorder="1" applyAlignment="1" applyProtection="1">
      <alignment horizontal="left" indent="3"/>
    </xf>
    <xf numFmtId="167" fontId="3" fillId="3" borderId="3" xfId="0" applyNumberFormat="1" applyFont="1" applyFill="1" applyBorder="1" applyAlignment="1" applyProtection="1">
      <alignment horizontal="left" indent="4"/>
      <protection locked="0"/>
    </xf>
    <xf numFmtId="0" fontId="3" fillId="4" borderId="5" xfId="0" applyFont="1" applyFill="1" applyBorder="1" applyProtection="1">
      <protection locked="0"/>
    </xf>
    <xf numFmtId="0" fontId="3" fillId="4" borderId="5" xfId="0" applyFont="1" applyFill="1" applyBorder="1" applyAlignment="1" applyProtection="1">
      <alignment horizontal="center"/>
      <protection locked="0"/>
    </xf>
    <xf numFmtId="167" fontId="3" fillId="4" borderId="5" xfId="0" applyNumberFormat="1" applyFont="1" applyFill="1" applyBorder="1" applyAlignment="1" applyProtection="1">
      <alignment horizontal="left" indent="4"/>
      <protection locked="0"/>
    </xf>
    <xf numFmtId="167" fontId="3" fillId="4" borderId="12" xfId="0" applyNumberFormat="1" applyFont="1" applyFill="1" applyBorder="1" applyProtection="1">
      <protection locked="0"/>
    </xf>
    <xf numFmtId="168" fontId="3" fillId="4" borderId="12" xfId="0" applyNumberFormat="1" applyFont="1" applyFill="1" applyBorder="1" applyProtection="1"/>
    <xf numFmtId="2" fontId="3" fillId="4" borderId="12" xfId="0" applyNumberFormat="1" applyFont="1" applyFill="1" applyBorder="1" applyAlignment="1" applyProtection="1">
      <alignment horizontal="left" indent="3"/>
    </xf>
    <xf numFmtId="2" fontId="3" fillId="4" borderId="23" xfId="0" applyNumberFormat="1" applyFont="1" applyFill="1" applyBorder="1" applyAlignment="1" applyProtection="1">
      <alignment horizontal="left" indent="3"/>
    </xf>
    <xf numFmtId="0" fontId="3" fillId="4" borderId="12" xfId="0" applyFont="1" applyFill="1" applyBorder="1" applyAlignment="1" applyProtection="1">
      <alignment horizontal="center"/>
      <protection locked="0"/>
    </xf>
    <xf numFmtId="167" fontId="3" fillId="4" borderId="3" xfId="0" applyNumberFormat="1" applyFont="1" applyFill="1" applyBorder="1" applyAlignment="1" applyProtection="1">
      <alignment horizontal="left" indent="4"/>
      <protection locked="0"/>
    </xf>
    <xf numFmtId="2" fontId="3" fillId="15" borderId="12" xfId="0" applyNumberFormat="1" applyFont="1" applyFill="1" applyBorder="1" applyAlignment="1" applyProtection="1">
      <alignment horizontal="left" indent="3"/>
    </xf>
    <xf numFmtId="168" fontId="3" fillId="15" borderId="3" xfId="0" applyNumberFormat="1" applyFont="1" applyFill="1" applyBorder="1" applyProtection="1"/>
    <xf numFmtId="2" fontId="3" fillId="14" borderId="3" xfId="0" applyNumberFormat="1" applyFont="1" applyFill="1" applyBorder="1" applyAlignment="1">
      <alignment horizontal="left" indent="3"/>
    </xf>
    <xf numFmtId="2" fontId="3" fillId="14" borderId="9" xfId="0" applyNumberFormat="1" applyFont="1" applyFill="1" applyBorder="1" applyAlignment="1">
      <alignment horizontal="left" indent="3"/>
    </xf>
    <xf numFmtId="0" fontId="3" fillId="2" borderId="12" xfId="0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2" fontId="3" fillId="2" borderId="15" xfId="0" applyNumberFormat="1" applyFont="1" applyFill="1" applyBorder="1" applyAlignment="1" applyProtection="1">
      <alignment horizontal="left" indent="3"/>
    </xf>
    <xf numFmtId="0" fontId="3" fillId="2" borderId="3" xfId="0" applyFont="1" applyFill="1" applyBorder="1" applyProtection="1">
      <protection locked="0"/>
    </xf>
    <xf numFmtId="2" fontId="3" fillId="2" borderId="3" xfId="0" applyNumberFormat="1" applyFont="1" applyFill="1" applyBorder="1" applyProtection="1">
      <protection locked="0"/>
    </xf>
    <xf numFmtId="0" fontId="3" fillId="15" borderId="3" xfId="0" applyFont="1" applyFill="1" applyBorder="1" applyProtection="1">
      <protection locked="0"/>
    </xf>
    <xf numFmtId="2" fontId="3" fillId="15" borderId="3" xfId="0" applyNumberFormat="1" applyFont="1" applyFill="1" applyBorder="1" applyProtection="1">
      <protection locked="0"/>
    </xf>
    <xf numFmtId="2" fontId="3" fillId="15" borderId="9" xfId="0" applyNumberFormat="1" applyFont="1" applyFill="1" applyBorder="1" applyAlignment="1" applyProtection="1">
      <alignment horizontal="left" indent="3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3" fillId="3" borderId="5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3" fillId="3" borderId="7" xfId="0" applyFont="1" applyFill="1" applyBorder="1" applyProtection="1">
      <protection locked="0"/>
    </xf>
    <xf numFmtId="2" fontId="3" fillId="3" borderId="7" xfId="0" applyNumberFormat="1" applyFont="1" applyFill="1" applyBorder="1" applyAlignment="1" applyProtection="1">
      <alignment horizontal="left" indent="3"/>
    </xf>
    <xf numFmtId="2" fontId="3" fillId="3" borderId="10" xfId="0" applyNumberFormat="1" applyFont="1" applyFill="1" applyBorder="1" applyAlignment="1" applyProtection="1">
      <alignment horizontal="left" indent="3"/>
    </xf>
    <xf numFmtId="2" fontId="3" fillId="4" borderId="5" xfId="0" applyNumberFormat="1" applyFont="1" applyFill="1" applyBorder="1" applyProtection="1">
      <protection locked="0"/>
    </xf>
    <xf numFmtId="0" fontId="3" fillId="4" borderId="3" xfId="0" applyFont="1" applyFill="1" applyBorder="1" applyProtection="1">
      <protection locked="0"/>
    </xf>
    <xf numFmtId="0" fontId="3" fillId="4" borderId="7" xfId="0" applyFont="1" applyFill="1" applyBorder="1" applyProtection="1">
      <protection locked="0"/>
    </xf>
    <xf numFmtId="2" fontId="3" fillId="4" borderId="7" xfId="0" applyNumberFormat="1" applyFont="1" applyFill="1" applyBorder="1" applyAlignment="1" applyProtection="1">
      <alignment horizontal="left" indent="3"/>
    </xf>
    <xf numFmtId="2" fontId="3" fillId="4" borderId="10" xfId="0" applyNumberFormat="1" applyFont="1" applyFill="1" applyBorder="1" applyAlignment="1" applyProtection="1">
      <alignment horizontal="left" indent="3"/>
    </xf>
    <xf numFmtId="2" fontId="3" fillId="3" borderId="3" xfId="0" applyNumberFormat="1" applyFont="1" applyFill="1" applyBorder="1" applyProtection="1">
      <protection locked="0"/>
    </xf>
    <xf numFmtId="2" fontId="3" fillId="4" borderId="3" xfId="0" applyNumberFormat="1" applyFont="1" applyFill="1" applyBorder="1" applyProtection="1">
      <protection locked="0"/>
    </xf>
    <xf numFmtId="168" fontId="3" fillId="4" borderId="7" xfId="0" applyNumberFormat="1" applyFont="1" applyFill="1" applyBorder="1" applyProtection="1"/>
    <xf numFmtId="2" fontId="3" fillId="4" borderId="7" xfId="0" applyNumberFormat="1" applyFont="1" applyFill="1" applyBorder="1" applyProtection="1">
      <protection locked="0"/>
    </xf>
    <xf numFmtId="168" fontId="3" fillId="2" borderId="7" xfId="0" applyNumberFormat="1" applyFont="1" applyFill="1" applyBorder="1" applyProtection="1"/>
    <xf numFmtId="2" fontId="3" fillId="2" borderId="7" xfId="0" applyNumberFormat="1" applyFont="1" applyFill="1" applyBorder="1" applyProtection="1">
      <protection locked="0"/>
    </xf>
    <xf numFmtId="168" fontId="3" fillId="3" borderId="7" xfId="0" applyNumberFormat="1" applyFont="1" applyFill="1" applyBorder="1" applyProtection="1"/>
    <xf numFmtId="2" fontId="3" fillId="3" borderId="7" xfId="0" applyNumberFormat="1" applyFont="1" applyFill="1" applyBorder="1" applyProtection="1">
      <protection locked="0"/>
    </xf>
    <xf numFmtId="166" fontId="3" fillId="2" borderId="12" xfId="0" applyNumberFormat="1" applyFont="1" applyFill="1" applyBorder="1" applyAlignment="1" applyProtection="1">
      <alignment horizontal="center"/>
      <protection locked="0"/>
    </xf>
    <xf numFmtId="166" fontId="3" fillId="2" borderId="3" xfId="0" applyNumberFormat="1" applyFont="1" applyFill="1" applyBorder="1" applyProtection="1">
      <protection locked="0"/>
    </xf>
    <xf numFmtId="166" fontId="3" fillId="2" borderId="3" xfId="0" applyNumberFormat="1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2" fontId="3" fillId="6" borderId="11" xfId="0" applyNumberFormat="1" applyFont="1" applyFill="1" applyBorder="1" applyAlignment="1" applyProtection="1">
      <alignment horizontal="left" indent="3"/>
    </xf>
    <xf numFmtId="2" fontId="3" fillId="6" borderId="7" xfId="0" applyNumberFormat="1" applyFont="1" applyFill="1" applyBorder="1" applyAlignment="1" applyProtection="1">
      <alignment horizontal="left" indent="3"/>
    </xf>
    <xf numFmtId="2" fontId="3" fillId="6" borderId="10" xfId="0" applyNumberFormat="1" applyFont="1" applyFill="1" applyBorder="1" applyAlignment="1" applyProtection="1">
      <alignment horizontal="left" indent="3"/>
    </xf>
    <xf numFmtId="166" fontId="3" fillId="5" borderId="5" xfId="0" applyNumberFormat="1" applyFont="1" applyFill="1" applyBorder="1" applyProtection="1">
      <protection locked="0"/>
    </xf>
    <xf numFmtId="166" fontId="3" fillId="5" borderId="3" xfId="0" applyNumberFormat="1" applyFont="1" applyFill="1" applyBorder="1" applyProtection="1">
      <protection locked="0"/>
    </xf>
    <xf numFmtId="2" fontId="3" fillId="5" borderId="5" xfId="0" applyNumberFormat="1" applyFont="1" applyFill="1" applyBorder="1" applyProtection="1">
      <protection locked="0"/>
    </xf>
    <xf numFmtId="2" fontId="3" fillId="5" borderId="12" xfId="0" applyNumberFormat="1" applyFont="1" applyFill="1" applyBorder="1" applyProtection="1">
      <protection locked="0"/>
    </xf>
    <xf numFmtId="2" fontId="3" fillId="5" borderId="3" xfId="0" applyNumberFormat="1" applyFont="1" applyFill="1" applyBorder="1" applyProtection="1">
      <protection locked="0"/>
    </xf>
    <xf numFmtId="0" fontId="3" fillId="5" borderId="3" xfId="0" applyFont="1" applyFill="1" applyBorder="1" applyProtection="1">
      <protection locked="0"/>
    </xf>
    <xf numFmtId="2" fontId="3" fillId="5" borderId="3" xfId="0" applyNumberFormat="1" applyFont="1" applyFill="1" applyBorder="1" applyAlignment="1" applyProtection="1">
      <alignment horizontal="left" indent="3"/>
    </xf>
    <xf numFmtId="0" fontId="3" fillId="5" borderId="7" xfId="0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/>
      <protection locked="0"/>
    </xf>
    <xf numFmtId="2" fontId="3" fillId="5" borderId="7" xfId="0" applyNumberFormat="1" applyFont="1" applyFill="1" applyBorder="1" applyProtection="1">
      <protection locked="0"/>
    </xf>
    <xf numFmtId="168" fontId="3" fillId="5" borderId="7" xfId="0" applyNumberFormat="1" applyFont="1" applyFill="1" applyBorder="1" applyProtection="1"/>
    <xf numFmtId="2" fontId="3" fillId="5" borderId="7" xfId="0" applyNumberFormat="1" applyFont="1" applyFill="1" applyBorder="1" applyAlignment="1" applyProtection="1">
      <alignment horizontal="left" indent="3"/>
    </xf>
    <xf numFmtId="2" fontId="3" fillId="5" borderId="10" xfId="0" applyNumberFormat="1" applyFont="1" applyFill="1" applyBorder="1" applyAlignment="1" applyProtection="1">
      <alignment horizontal="left" indent="3"/>
    </xf>
    <xf numFmtId="0" fontId="3" fillId="3" borderId="5" xfId="0" applyFont="1" applyFill="1" applyBorder="1" applyAlignment="1" applyProtection="1">
      <alignment horizontal="center"/>
      <protection locked="0"/>
    </xf>
    <xf numFmtId="166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166" fontId="3" fillId="3" borderId="3" xfId="0" applyNumberFormat="1" applyFont="1" applyFill="1" applyBorder="1" applyProtection="1">
      <protection locked="0"/>
    </xf>
    <xf numFmtId="166" fontId="3" fillId="3" borderId="3" xfId="0" applyNumberFormat="1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166" fontId="3" fillId="3" borderId="7" xfId="0" applyNumberFormat="1" applyFont="1" applyFill="1" applyBorder="1" applyAlignment="1" applyProtection="1">
      <alignment horizontal="center"/>
      <protection locked="0"/>
    </xf>
    <xf numFmtId="166" fontId="3" fillId="4" borderId="5" xfId="0" applyNumberFormat="1" applyFont="1" applyFill="1" applyBorder="1" applyProtection="1">
      <protection locked="0"/>
    </xf>
    <xf numFmtId="166" fontId="3" fillId="4" borderId="5" xfId="0" applyNumberFormat="1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166" fontId="3" fillId="4" borderId="3" xfId="0" applyNumberFormat="1" applyFont="1" applyFill="1" applyBorder="1" applyProtection="1">
      <protection locked="0"/>
    </xf>
    <xf numFmtId="166" fontId="3" fillId="4" borderId="3" xfId="0" applyNumberFormat="1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Protection="1">
      <protection locked="0"/>
    </xf>
    <xf numFmtId="0" fontId="5" fillId="4" borderId="7" xfId="0" applyFont="1" applyFill="1" applyBorder="1" applyProtection="1">
      <protection locked="0"/>
    </xf>
    <xf numFmtId="0" fontId="3" fillId="4" borderId="7" xfId="0" applyFont="1" applyFill="1" applyBorder="1" applyAlignment="1" applyProtection="1">
      <alignment horizontal="center"/>
      <protection locked="0"/>
    </xf>
    <xf numFmtId="167" fontId="3" fillId="4" borderId="7" xfId="0" applyNumberFormat="1" applyFont="1" applyFill="1" applyBorder="1" applyProtection="1">
      <protection locked="0"/>
    </xf>
    <xf numFmtId="166" fontId="3" fillId="4" borderId="7" xfId="0" applyNumberFormat="1" applyFont="1" applyFill="1" applyBorder="1" applyProtection="1">
      <protection locked="0"/>
    </xf>
    <xf numFmtId="0" fontId="12" fillId="0" borderId="4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7" fontId="3" fillId="3" borderId="7" xfId="0" applyNumberFormat="1" applyFont="1" applyFill="1" applyBorder="1" applyProtection="1"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2" fontId="3" fillId="2" borderId="3" xfId="0" applyNumberFormat="1" applyFont="1" applyFill="1" applyBorder="1" applyAlignment="1" applyProtection="1">
      <alignment horizontal="center"/>
      <protection locked="0"/>
    </xf>
    <xf numFmtId="166" fontId="3" fillId="2" borderId="7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3" fillId="3" borderId="3" xfId="0" applyNumberFormat="1" applyFont="1" applyFill="1" applyBorder="1" applyAlignment="1" applyProtection="1">
      <alignment horizontal="center"/>
      <protection locked="0"/>
    </xf>
    <xf numFmtId="2" fontId="3" fillId="3" borderId="7" xfId="0" applyNumberFormat="1" applyFont="1" applyFill="1" applyBorder="1" applyAlignment="1" applyProtection="1">
      <alignment horizontal="center"/>
      <protection locked="0"/>
    </xf>
    <xf numFmtId="2" fontId="3" fillId="4" borderId="5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3" xfId="0" applyNumberFormat="1" applyFont="1" applyFill="1" applyBorder="1" applyAlignment="1" applyProtection="1">
      <alignment horizontal="center"/>
      <protection locked="0"/>
    </xf>
    <xf numFmtId="2" fontId="3" fillId="4" borderId="7" xfId="0" applyNumberFormat="1" applyFont="1" applyFill="1" applyBorder="1" applyAlignment="1" applyProtection="1">
      <alignment horizontal="center"/>
      <protection locked="0"/>
    </xf>
    <xf numFmtId="167" fontId="3" fillId="5" borderId="7" xfId="0" applyNumberFormat="1" applyFont="1" applyFill="1" applyBorder="1" applyProtection="1">
      <protection locked="0"/>
    </xf>
    <xf numFmtId="167" fontId="3" fillId="5" borderId="7" xfId="0" applyNumberFormat="1" applyFont="1" applyFill="1" applyBorder="1" applyAlignment="1" applyProtection="1">
      <alignment horizontal="left" indent="4"/>
      <protection locked="0"/>
    </xf>
    <xf numFmtId="167" fontId="3" fillId="3" borderId="7" xfId="0" applyNumberFormat="1" applyFont="1" applyFill="1" applyBorder="1" applyAlignment="1" applyProtection="1">
      <alignment horizontal="left" indent="4"/>
      <protection locked="0"/>
    </xf>
    <xf numFmtId="167" fontId="3" fillId="4" borderId="3" xfId="0" applyNumberFormat="1" applyFont="1" applyFill="1" applyBorder="1" applyAlignment="1" applyProtection="1">
      <alignment horizontal="center"/>
      <protection locked="0"/>
    </xf>
    <xf numFmtId="167" fontId="3" fillId="2" borderId="19" xfId="0" applyNumberFormat="1" applyFont="1" applyFill="1" applyBorder="1" applyProtection="1">
      <protection locked="0"/>
    </xf>
    <xf numFmtId="167" fontId="3" fillId="2" borderId="1" xfId="0" applyNumberFormat="1" applyFont="1" applyFill="1" applyBorder="1" applyAlignment="1" applyProtection="1">
      <alignment horizontal="left" indent="4"/>
      <protection locked="0"/>
    </xf>
    <xf numFmtId="2" fontId="3" fillId="6" borderId="6" xfId="0" applyNumberFormat="1" applyFont="1" applyFill="1" applyBorder="1" applyAlignment="1" applyProtection="1">
      <alignment horizontal="left" indent="3"/>
    </xf>
    <xf numFmtId="2" fontId="3" fillId="6" borderId="1" xfId="0" applyNumberFormat="1" applyFont="1" applyFill="1" applyBorder="1" applyAlignment="1" applyProtection="1">
      <alignment horizontal="left" indent="3"/>
    </xf>
    <xf numFmtId="2" fontId="3" fillId="6" borderId="2" xfId="0" applyNumberFormat="1" applyFont="1" applyFill="1" applyBorder="1" applyAlignment="1" applyProtection="1">
      <alignment horizontal="left" indent="3"/>
    </xf>
    <xf numFmtId="0" fontId="3" fillId="5" borderId="5" xfId="0" applyFont="1" applyFill="1" applyBorder="1" applyAlignment="1" applyProtection="1">
      <alignment horizontal="center"/>
      <protection locked="0"/>
    </xf>
    <xf numFmtId="167" fontId="3" fillId="17" borderId="32" xfId="0" applyNumberFormat="1" applyFont="1" applyFill="1" applyBorder="1" applyProtection="1">
      <protection locked="0"/>
    </xf>
    <xf numFmtId="168" fontId="3" fillId="5" borderId="5" xfId="0" applyNumberFormat="1" applyFont="1" applyFill="1" applyBorder="1" applyProtection="1"/>
    <xf numFmtId="2" fontId="3" fillId="5" borderId="5" xfId="0" applyNumberFormat="1" applyFont="1" applyFill="1" applyBorder="1" applyAlignment="1" applyProtection="1">
      <alignment horizontal="left" indent="3"/>
    </xf>
    <xf numFmtId="2" fontId="3" fillId="5" borderId="22" xfId="0" applyNumberFormat="1" applyFont="1" applyFill="1" applyBorder="1" applyAlignment="1" applyProtection="1">
      <alignment horizontal="left" indent="3"/>
    </xf>
    <xf numFmtId="0" fontId="3" fillId="5" borderId="8" xfId="0" applyFont="1" applyFill="1" applyBorder="1" applyAlignment="1" applyProtection="1">
      <alignment horizontal="center"/>
      <protection locked="0"/>
    </xf>
    <xf numFmtId="167" fontId="3" fillId="17" borderId="3" xfId="0" applyNumberFormat="1" applyFont="1" applyFill="1" applyBorder="1" applyProtection="1">
      <protection locked="0"/>
    </xf>
    <xf numFmtId="167" fontId="3" fillId="5" borderId="27" xfId="0" applyNumberFormat="1" applyFont="1" applyFill="1" applyBorder="1" applyProtection="1"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19" fillId="0" borderId="20" xfId="0" applyFont="1" applyBorder="1" applyAlignment="1"/>
    <xf numFmtId="0" fontId="19" fillId="0" borderId="20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167" fontId="3" fillId="2" borderId="7" xfId="0" applyNumberFormat="1" applyFont="1" applyFill="1" applyBorder="1" applyProtection="1">
      <protection locked="0"/>
    </xf>
    <xf numFmtId="167" fontId="3" fillId="2" borderId="7" xfId="0" applyNumberFormat="1" applyFont="1" applyFill="1" applyBorder="1" applyAlignment="1" applyProtection="1">
      <alignment horizontal="left" indent="4"/>
      <protection locked="0"/>
    </xf>
    <xf numFmtId="0" fontId="3" fillId="12" borderId="3" xfId="8" applyFont="1" applyFill="1" applyBorder="1" applyAlignment="1">
      <alignment vertical="center"/>
    </xf>
    <xf numFmtId="0" fontId="3" fillId="12" borderId="3" xfId="8" applyFont="1" applyFill="1" applyBorder="1" applyAlignment="1">
      <alignment horizontal="center" vertical="center"/>
    </xf>
    <xf numFmtId="167" fontId="3" fillId="12" borderId="3" xfId="8" applyNumberFormat="1" applyFont="1" applyFill="1" applyBorder="1" applyAlignment="1">
      <alignment horizontal="center" vertical="center"/>
    </xf>
    <xf numFmtId="168" fontId="3" fillId="12" borderId="3" xfId="8" applyNumberFormat="1" applyFont="1" applyFill="1" applyBorder="1" applyAlignment="1">
      <alignment horizontal="center" vertical="center"/>
    </xf>
    <xf numFmtId="2" fontId="3" fillId="12" borderId="3" xfId="8" applyNumberFormat="1" applyFont="1" applyFill="1" applyBorder="1" applyAlignment="1">
      <alignment horizontal="center" vertical="center"/>
    </xf>
    <xf numFmtId="2" fontId="3" fillId="12" borderId="9" xfId="8" applyNumberFormat="1" applyFont="1" applyFill="1" applyBorder="1" applyAlignment="1">
      <alignment horizontal="center" vertical="center"/>
    </xf>
    <xf numFmtId="0" fontId="3" fillId="12" borderId="7" xfId="8" applyFont="1" applyFill="1" applyBorder="1" applyAlignment="1">
      <alignment vertical="center"/>
    </xf>
    <xf numFmtId="0" fontId="3" fillId="12" borderId="7" xfId="8" applyFont="1" applyFill="1" applyBorder="1" applyAlignment="1">
      <alignment horizontal="center" vertical="center"/>
    </xf>
    <xf numFmtId="167" fontId="3" fillId="12" borderId="7" xfId="8" applyNumberFormat="1" applyFont="1" applyFill="1" applyBorder="1" applyAlignment="1">
      <alignment horizontal="center" vertical="center"/>
    </xf>
    <xf numFmtId="168" fontId="3" fillId="12" borderId="7" xfId="8" applyNumberFormat="1" applyFont="1" applyFill="1" applyBorder="1" applyAlignment="1">
      <alignment horizontal="center" vertical="center"/>
    </xf>
    <xf numFmtId="2" fontId="3" fillId="12" borderId="7" xfId="8" applyNumberFormat="1" applyFont="1" applyFill="1" applyBorder="1" applyAlignment="1">
      <alignment horizontal="center" vertical="center"/>
    </xf>
    <xf numFmtId="2" fontId="3" fillId="12" borderId="10" xfId="8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15" borderId="12" xfId="0" applyFont="1" applyFill="1" applyBorder="1" applyAlignment="1">
      <alignment horizontal="center" vertical="center"/>
    </xf>
    <xf numFmtId="0" fontId="3" fillId="15" borderId="3" xfId="0" applyFont="1" applyFill="1" applyBorder="1" applyAlignment="1">
      <alignment horizontal="center" vertical="center"/>
    </xf>
    <xf numFmtId="0" fontId="3" fillId="15" borderId="7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15" borderId="3" xfId="0" applyFont="1" applyFill="1" applyBorder="1" applyAlignment="1" applyProtection="1">
      <alignment horizontal="center"/>
      <protection locked="0"/>
    </xf>
    <xf numFmtId="0" fontId="3" fillId="12" borderId="1" xfId="0" applyFont="1" applyFill="1" applyBorder="1" applyAlignment="1">
      <alignment horizontal="center"/>
    </xf>
    <xf numFmtId="0" fontId="3" fillId="2" borderId="5" xfId="0" applyFont="1" applyFill="1" applyBorder="1" applyProtection="1"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167" fontId="3" fillId="2" borderId="5" xfId="0" applyNumberFormat="1" applyFont="1" applyFill="1" applyBorder="1" applyProtection="1">
      <protection locked="0"/>
    </xf>
    <xf numFmtId="168" fontId="3" fillId="2" borderId="5" xfId="0" applyNumberFormat="1" applyFont="1" applyFill="1" applyBorder="1" applyProtection="1"/>
    <xf numFmtId="2" fontId="3" fillId="2" borderId="5" xfId="0" applyNumberFormat="1" applyFont="1" applyFill="1" applyBorder="1" applyProtection="1">
      <protection locked="0"/>
    </xf>
    <xf numFmtId="2" fontId="3" fillId="6" borderId="13" xfId="0" applyNumberFormat="1" applyFont="1" applyFill="1" applyBorder="1" applyAlignment="1" applyProtection="1">
      <alignment horizontal="left" indent="3"/>
    </xf>
    <xf numFmtId="167" fontId="3" fillId="4" borderId="7" xfId="0" applyNumberFormat="1" applyFont="1" applyFill="1" applyBorder="1" applyAlignment="1" applyProtection="1">
      <alignment horizontal="left" indent="4"/>
      <protection locked="0"/>
    </xf>
    <xf numFmtId="2" fontId="3" fillId="15" borderId="7" xfId="0" applyNumberFormat="1" applyFont="1" applyFill="1" applyBorder="1" applyProtection="1">
      <protection locked="0"/>
    </xf>
    <xf numFmtId="167" fontId="3" fillId="15" borderId="3" xfId="0" applyNumberFormat="1" applyFont="1" applyFill="1" applyBorder="1" applyProtection="1">
      <protection locked="0"/>
    </xf>
    <xf numFmtId="2" fontId="3" fillId="8" borderId="12" xfId="0" applyNumberFormat="1" applyFont="1" applyFill="1" applyBorder="1" applyProtection="1">
      <protection locked="0"/>
    </xf>
    <xf numFmtId="2" fontId="3" fillId="8" borderId="3" xfId="0" applyNumberFormat="1" applyFont="1" applyFill="1" applyBorder="1" applyAlignment="1">
      <alignment horizontal="center"/>
    </xf>
    <xf numFmtId="167" fontId="3" fillId="8" borderId="3" xfId="0" applyNumberFormat="1" applyFont="1" applyFill="1" applyBorder="1" applyAlignment="1">
      <alignment horizontal="center"/>
    </xf>
    <xf numFmtId="167" fontId="3" fillId="8" borderId="7" xfId="0" applyNumberFormat="1" applyFont="1" applyFill="1" applyBorder="1" applyAlignment="1">
      <alignment horizontal="center"/>
    </xf>
    <xf numFmtId="2" fontId="3" fillId="8" borderId="7" xfId="0" applyNumberFormat="1" applyFont="1" applyFill="1" applyBorder="1" applyAlignment="1">
      <alignment horizontal="center"/>
    </xf>
    <xf numFmtId="0" fontId="3" fillId="18" borderId="49" xfId="12" applyFont="1" applyFill="1" applyBorder="1" applyProtection="1">
      <protection locked="0"/>
    </xf>
    <xf numFmtId="167" fontId="3" fillId="18" borderId="50" xfId="12" applyNumberFormat="1" applyFont="1" applyFill="1" applyBorder="1" applyProtection="1">
      <protection locked="0"/>
    </xf>
    <xf numFmtId="167" fontId="3" fillId="18" borderId="50" xfId="12" applyNumberFormat="1" applyFont="1" applyFill="1" applyBorder="1" applyAlignment="1" applyProtection="1">
      <alignment horizontal="left" indent="3"/>
      <protection locked="0"/>
    </xf>
    <xf numFmtId="2" fontId="3" fillId="18" borderId="50" xfId="12" applyNumberFormat="1" applyFont="1" applyFill="1" applyBorder="1" applyProtection="1">
      <protection locked="0"/>
    </xf>
    <xf numFmtId="2" fontId="3" fillId="18" borderId="51" xfId="12" applyNumberFormat="1" applyFont="1" applyFill="1" applyBorder="1" applyAlignment="1" applyProtection="1">
      <alignment horizontal="left" indent="3"/>
    </xf>
    <xf numFmtId="0" fontId="3" fillId="18" borderId="49" xfId="12" applyFont="1" applyFill="1" applyBorder="1" applyAlignment="1" applyProtection="1">
      <alignment horizontal="center"/>
      <protection locked="0"/>
    </xf>
    <xf numFmtId="167" fontId="3" fillId="18" borderId="49" xfId="12" applyNumberFormat="1" applyFont="1" applyFill="1" applyBorder="1" applyProtection="1">
      <protection locked="0"/>
    </xf>
    <xf numFmtId="168" fontId="3" fillId="18" borderId="49" xfId="12" applyNumberFormat="1" applyFont="1" applyFill="1" applyBorder="1" applyProtection="1"/>
    <xf numFmtId="2" fontId="3" fillId="18" borderId="49" xfId="12" applyNumberFormat="1" applyFont="1" applyFill="1" applyBorder="1" applyAlignment="1" applyProtection="1">
      <alignment horizontal="left" indent="3"/>
    </xf>
    <xf numFmtId="167" fontId="3" fillId="18" borderId="54" xfId="12" applyNumberFormat="1" applyFont="1" applyFill="1" applyBorder="1" applyProtection="1">
      <protection locked="0"/>
    </xf>
    <xf numFmtId="167" fontId="3" fillId="18" borderId="54" xfId="12" applyNumberFormat="1" applyFont="1" applyFill="1" applyBorder="1" applyAlignment="1" applyProtection="1">
      <alignment horizontal="left" indent="3"/>
      <protection locked="0"/>
    </xf>
    <xf numFmtId="2" fontId="3" fillId="18" borderId="55" xfId="12" applyNumberFormat="1" applyFont="1" applyFill="1" applyBorder="1" applyProtection="1">
      <protection locked="0"/>
    </xf>
    <xf numFmtId="0" fontId="3" fillId="19" borderId="60" xfId="12" applyFont="1" applyFill="1" applyBorder="1" applyProtection="1">
      <protection locked="0"/>
    </xf>
    <xf numFmtId="0" fontId="3" fillId="19" borderId="60" xfId="12" applyFont="1" applyFill="1" applyBorder="1" applyAlignment="1" applyProtection="1">
      <alignment horizontal="center"/>
      <protection locked="0"/>
    </xf>
    <xf numFmtId="0" fontId="3" fillId="19" borderId="61" xfId="12" applyFont="1" applyFill="1" applyBorder="1" applyAlignment="1" applyProtection="1">
      <alignment horizontal="center"/>
      <protection locked="0"/>
    </xf>
    <xf numFmtId="167" fontId="3" fillId="19" borderId="12" xfId="12" applyNumberFormat="1" applyFont="1" applyFill="1" applyBorder="1" applyProtection="1">
      <protection locked="0"/>
    </xf>
    <xf numFmtId="167" fontId="3" fillId="19" borderId="59" xfId="12" applyNumberFormat="1" applyFont="1" applyFill="1" applyBorder="1" applyProtection="1">
      <protection locked="0"/>
    </xf>
    <xf numFmtId="167" fontId="3" fillId="19" borderId="60" xfId="12" applyNumberFormat="1" applyFont="1" applyFill="1" applyBorder="1" applyProtection="1">
      <protection locked="0"/>
    </xf>
    <xf numFmtId="167" fontId="3" fillId="19" borderId="50" xfId="12" applyNumberFormat="1" applyFont="1" applyFill="1" applyBorder="1" applyAlignment="1" applyProtection="1">
      <alignment horizontal="left" indent="3"/>
      <protection locked="0"/>
    </xf>
    <xf numFmtId="167" fontId="3" fillId="19" borderId="50" xfId="12" applyNumberFormat="1" applyFont="1" applyFill="1" applyBorder="1" applyProtection="1">
      <protection locked="0"/>
    </xf>
    <xf numFmtId="168" fontId="3" fillId="19" borderId="50" xfId="12" applyNumberFormat="1" applyFont="1" applyFill="1" applyBorder="1" applyProtection="1"/>
    <xf numFmtId="2" fontId="3" fillId="19" borderId="50" xfId="12" applyNumberFormat="1" applyFont="1" applyFill="1" applyBorder="1" applyProtection="1">
      <protection locked="0"/>
    </xf>
    <xf numFmtId="2" fontId="3" fillId="19" borderId="50" xfId="12" applyNumberFormat="1" applyFont="1" applyFill="1" applyBorder="1" applyAlignment="1" applyProtection="1">
      <alignment horizontal="left" indent="3"/>
    </xf>
    <xf numFmtId="2" fontId="3" fillId="19" borderId="63" xfId="12" applyNumberFormat="1" applyFont="1" applyFill="1" applyBorder="1" applyAlignment="1" applyProtection="1">
      <alignment horizontal="left" indent="3"/>
    </xf>
    <xf numFmtId="0" fontId="3" fillId="19" borderId="49" xfId="12" applyFont="1" applyFill="1" applyBorder="1" applyProtection="1">
      <protection locked="0"/>
    </xf>
    <xf numFmtId="0" fontId="3" fillId="19" borderId="49" xfId="12" applyFont="1" applyFill="1" applyBorder="1" applyAlignment="1" applyProtection="1">
      <alignment horizontal="center"/>
      <protection locked="0"/>
    </xf>
    <xf numFmtId="0" fontId="3" fillId="19" borderId="58" xfId="12" applyFont="1" applyFill="1" applyBorder="1" applyAlignment="1" applyProtection="1">
      <alignment horizontal="center"/>
      <protection locked="0"/>
    </xf>
    <xf numFmtId="167" fontId="3" fillId="19" borderId="3" xfId="12" applyNumberFormat="1" applyFont="1" applyFill="1" applyBorder="1" applyProtection="1">
      <protection locked="0"/>
    </xf>
    <xf numFmtId="167" fontId="3" fillId="19" borderId="64" xfId="12" applyNumberFormat="1" applyFont="1" applyFill="1" applyBorder="1" applyProtection="1">
      <protection locked="0"/>
    </xf>
    <xf numFmtId="167" fontId="3" fillId="19" borderId="49" xfId="12" applyNumberFormat="1" applyFont="1" applyFill="1" applyBorder="1" applyProtection="1">
      <protection locked="0"/>
    </xf>
    <xf numFmtId="168" fontId="3" fillId="19" borderId="49" xfId="12" applyNumberFormat="1" applyFont="1" applyFill="1" applyBorder="1" applyProtection="1"/>
    <xf numFmtId="2" fontId="3" fillId="19" borderId="49" xfId="12" applyNumberFormat="1" applyFont="1" applyFill="1" applyBorder="1" applyAlignment="1" applyProtection="1">
      <alignment horizontal="left" indent="3"/>
    </xf>
    <xf numFmtId="2" fontId="3" fillId="19" borderId="52" xfId="12" applyNumberFormat="1" applyFont="1" applyFill="1" applyBorder="1" applyAlignment="1" applyProtection="1">
      <alignment horizontal="left" indent="3"/>
    </xf>
    <xf numFmtId="0" fontId="3" fillId="19" borderId="53" xfId="12" applyFont="1" applyFill="1" applyBorder="1" applyAlignment="1" applyProtection="1">
      <alignment horizontal="center"/>
      <protection locked="0"/>
    </xf>
    <xf numFmtId="167" fontId="3" fillId="19" borderId="55" xfId="12" applyNumberFormat="1" applyFont="1" applyFill="1" applyBorder="1" applyProtection="1">
      <protection locked="0"/>
    </xf>
    <xf numFmtId="167" fontId="3" fillId="19" borderId="53" xfId="12" applyNumberFormat="1" applyFont="1" applyFill="1" applyBorder="1" applyProtection="1">
      <protection locked="0"/>
    </xf>
    <xf numFmtId="167" fontId="3" fillId="19" borderId="54" xfId="12" applyNumberFormat="1" applyFont="1" applyFill="1" applyBorder="1" applyAlignment="1" applyProtection="1">
      <alignment horizontal="left" indent="3"/>
      <protection locked="0"/>
    </xf>
    <xf numFmtId="167" fontId="3" fillId="19" borderId="54" xfId="12" applyNumberFormat="1" applyFont="1" applyFill="1" applyBorder="1" applyProtection="1">
      <protection locked="0"/>
    </xf>
    <xf numFmtId="168" fontId="3" fillId="19" borderId="53" xfId="12" applyNumberFormat="1" applyFont="1" applyFill="1" applyBorder="1" applyProtection="1"/>
    <xf numFmtId="2" fontId="3" fillId="19" borderId="53" xfId="12" applyNumberFormat="1" applyFont="1" applyFill="1" applyBorder="1" applyAlignment="1" applyProtection="1">
      <alignment horizontal="left" indent="3"/>
    </xf>
    <xf numFmtId="2" fontId="3" fillId="19" borderId="57" xfId="12" applyNumberFormat="1" applyFont="1" applyFill="1" applyBorder="1" applyAlignment="1" applyProtection="1">
      <alignment horizontal="left" indent="3"/>
    </xf>
    <xf numFmtId="0" fontId="3" fillId="20" borderId="60" xfId="12" applyFont="1" applyFill="1" applyBorder="1" applyAlignment="1" applyProtection="1">
      <alignment horizontal="center"/>
      <protection locked="0"/>
    </xf>
    <xf numFmtId="0" fontId="3" fillId="20" borderId="61" xfId="12" applyFont="1" applyFill="1" applyBorder="1" applyAlignment="1" applyProtection="1">
      <alignment horizontal="center"/>
      <protection locked="0"/>
    </xf>
    <xf numFmtId="167" fontId="3" fillId="20" borderId="12" xfId="12" applyNumberFormat="1" applyFont="1" applyFill="1" applyBorder="1" applyProtection="1">
      <protection locked="0"/>
    </xf>
    <xf numFmtId="167" fontId="3" fillId="20" borderId="59" xfId="12" applyNumberFormat="1" applyFont="1" applyFill="1" applyBorder="1" applyProtection="1">
      <protection locked="0"/>
    </xf>
    <xf numFmtId="167" fontId="3" fillId="20" borderId="60" xfId="12" applyNumberFormat="1" applyFont="1" applyFill="1" applyBorder="1" applyProtection="1">
      <protection locked="0"/>
    </xf>
    <xf numFmtId="167" fontId="3" fillId="20" borderId="61" xfId="12" applyNumberFormat="1" applyFont="1" applyFill="1" applyBorder="1" applyProtection="1">
      <protection locked="0"/>
    </xf>
    <xf numFmtId="167" fontId="3" fillId="20" borderId="12" xfId="12" applyNumberFormat="1" applyFont="1" applyFill="1" applyBorder="1" applyAlignment="1" applyProtection="1">
      <alignment horizontal="left" indent="3"/>
      <protection locked="0"/>
    </xf>
    <xf numFmtId="167" fontId="3" fillId="20" borderId="62" xfId="12" applyNumberFormat="1" applyFont="1" applyFill="1" applyBorder="1" applyProtection="1">
      <protection locked="0"/>
    </xf>
    <xf numFmtId="168" fontId="3" fillId="20" borderId="50" xfId="12" applyNumberFormat="1" applyFont="1" applyFill="1" applyBorder="1" applyProtection="1"/>
    <xf numFmtId="2" fontId="3" fillId="20" borderId="50" xfId="12" applyNumberFormat="1" applyFont="1" applyFill="1" applyBorder="1" applyProtection="1">
      <protection locked="0"/>
    </xf>
    <xf numFmtId="2" fontId="3" fillId="20" borderId="50" xfId="12" applyNumberFormat="1" applyFont="1" applyFill="1" applyBorder="1" applyAlignment="1" applyProtection="1">
      <alignment horizontal="left" indent="3"/>
    </xf>
    <xf numFmtId="2" fontId="3" fillId="20" borderId="63" xfId="12" applyNumberFormat="1" applyFont="1" applyFill="1" applyBorder="1" applyAlignment="1" applyProtection="1">
      <alignment horizontal="left" indent="3"/>
    </xf>
    <xf numFmtId="0" fontId="3" fillId="20" borderId="49" xfId="12" applyFont="1" applyFill="1" applyBorder="1" applyProtection="1">
      <protection locked="0"/>
    </xf>
    <xf numFmtId="0" fontId="3" fillId="20" borderId="49" xfId="12" applyFont="1" applyFill="1" applyBorder="1" applyAlignment="1" applyProtection="1">
      <alignment horizontal="center"/>
      <protection locked="0"/>
    </xf>
    <xf numFmtId="0" fontId="3" fillId="20" borderId="58" xfId="12" applyFont="1" applyFill="1" applyBorder="1" applyAlignment="1" applyProtection="1">
      <alignment horizontal="center"/>
      <protection locked="0"/>
    </xf>
    <xf numFmtId="167" fontId="3" fillId="20" borderId="3" xfId="12" applyNumberFormat="1" applyFont="1" applyFill="1" applyBorder="1" applyProtection="1">
      <protection locked="0"/>
    </xf>
    <xf numFmtId="167" fontId="3" fillId="20" borderId="64" xfId="12" applyNumberFormat="1" applyFont="1" applyFill="1" applyBorder="1" applyProtection="1">
      <protection locked="0"/>
    </xf>
    <xf numFmtId="167" fontId="3" fillId="20" borderId="49" xfId="12" applyNumberFormat="1" applyFont="1" applyFill="1" applyBorder="1" applyProtection="1">
      <protection locked="0"/>
    </xf>
    <xf numFmtId="167" fontId="3" fillId="20" borderId="58" xfId="12" applyNumberFormat="1" applyFont="1" applyFill="1" applyBorder="1" applyProtection="1">
      <protection locked="0"/>
    </xf>
    <xf numFmtId="167" fontId="3" fillId="20" borderId="3" xfId="12" applyNumberFormat="1" applyFont="1" applyFill="1" applyBorder="1" applyAlignment="1" applyProtection="1">
      <alignment horizontal="left" indent="3"/>
      <protection locked="0"/>
    </xf>
    <xf numFmtId="168" fontId="3" fillId="20" borderId="49" xfId="12" applyNumberFormat="1" applyFont="1" applyFill="1" applyBorder="1" applyProtection="1"/>
    <xf numFmtId="2" fontId="3" fillId="20" borderId="49" xfId="12" applyNumberFormat="1" applyFont="1" applyFill="1" applyBorder="1" applyAlignment="1" applyProtection="1">
      <alignment horizontal="left" indent="3"/>
    </xf>
    <xf numFmtId="2" fontId="3" fillId="20" borderId="52" xfId="12" applyNumberFormat="1" applyFont="1" applyFill="1" applyBorder="1" applyAlignment="1" applyProtection="1">
      <alignment horizontal="left" indent="3"/>
    </xf>
    <xf numFmtId="2" fontId="3" fillId="20" borderId="64" xfId="12" applyNumberFormat="1" applyFont="1" applyFill="1" applyBorder="1" applyProtection="1">
      <protection locked="0"/>
    </xf>
    <xf numFmtId="0" fontId="3" fillId="20" borderId="58" xfId="12" applyFont="1" applyFill="1" applyBorder="1" applyProtection="1">
      <protection locked="0"/>
    </xf>
    <xf numFmtId="0" fontId="3" fillId="20" borderId="53" xfId="12" applyFont="1" applyFill="1" applyBorder="1" applyAlignment="1" applyProtection="1">
      <alignment horizontal="center"/>
      <protection locked="0"/>
    </xf>
    <xf numFmtId="167" fontId="3" fillId="20" borderId="55" xfId="12" applyNumberFormat="1" applyFont="1" applyFill="1" applyBorder="1" applyProtection="1">
      <protection locked="0"/>
    </xf>
    <xf numFmtId="2" fontId="3" fillId="20" borderId="53" xfId="12" applyNumberFormat="1" applyFont="1" applyFill="1" applyBorder="1" applyProtection="1">
      <protection locked="0"/>
    </xf>
    <xf numFmtId="0" fontId="3" fillId="20" borderId="53" xfId="12" applyFont="1" applyFill="1" applyBorder="1" applyProtection="1">
      <protection locked="0"/>
    </xf>
    <xf numFmtId="167" fontId="3" fillId="20" borderId="53" xfId="12" applyNumberFormat="1" applyFont="1" applyFill="1" applyBorder="1" applyProtection="1">
      <protection locked="0"/>
    </xf>
    <xf numFmtId="167" fontId="3" fillId="20" borderId="66" xfId="12" applyNumberFormat="1" applyFont="1" applyFill="1" applyBorder="1" applyAlignment="1" applyProtection="1">
      <alignment horizontal="left" indent="3"/>
      <protection locked="0"/>
    </xf>
    <xf numFmtId="167" fontId="3" fillId="20" borderId="67" xfId="12" applyNumberFormat="1" applyFont="1" applyFill="1" applyBorder="1" applyProtection="1">
      <protection locked="0"/>
    </xf>
    <xf numFmtId="168" fontId="3" fillId="20" borderId="53" xfId="12" applyNumberFormat="1" applyFont="1" applyFill="1" applyBorder="1" applyProtection="1"/>
    <xf numFmtId="2" fontId="3" fillId="20" borderId="53" xfId="12" applyNumberFormat="1" applyFont="1" applyFill="1" applyBorder="1" applyAlignment="1" applyProtection="1">
      <alignment horizontal="left" indent="3"/>
    </xf>
    <xf numFmtId="2" fontId="3" fillId="20" borderId="57" xfId="12" applyNumberFormat="1" applyFont="1" applyFill="1" applyBorder="1" applyAlignment="1" applyProtection="1">
      <alignment horizontal="left" indent="3"/>
    </xf>
    <xf numFmtId="0" fontId="3" fillId="10" borderId="3" xfId="4" applyFont="1" applyFill="1" applyBorder="1" applyAlignment="1">
      <alignment horizontal="left"/>
    </xf>
    <xf numFmtId="0" fontId="3" fillId="10" borderId="3" xfId="4" applyFont="1" applyFill="1" applyBorder="1" applyAlignment="1">
      <alignment horizontal="center"/>
    </xf>
    <xf numFmtId="167" fontId="3" fillId="10" borderId="3" xfId="4" applyNumberFormat="1" applyFont="1" applyFill="1" applyBorder="1" applyAlignment="1">
      <alignment horizontal="right"/>
    </xf>
    <xf numFmtId="167" fontId="3" fillId="10" borderId="3" xfId="4" applyNumberFormat="1" applyFont="1" applyFill="1" applyBorder="1"/>
    <xf numFmtId="167" fontId="3" fillId="10" borderId="3" xfId="4" applyNumberFormat="1" applyFont="1" applyFill="1" applyBorder="1" applyAlignment="1">
      <alignment horizontal="center"/>
    </xf>
    <xf numFmtId="168" fontId="3" fillId="10" borderId="3" xfId="4" applyNumberFormat="1" applyFont="1" applyFill="1" applyBorder="1"/>
    <xf numFmtId="2" fontId="3" fillId="10" borderId="3" xfId="4" applyNumberFormat="1" applyFont="1" applyFill="1" applyBorder="1"/>
    <xf numFmtId="2" fontId="3" fillId="10" borderId="3" xfId="4" applyNumberFormat="1" applyFont="1" applyFill="1" applyBorder="1" applyAlignment="1">
      <alignment horizontal="center"/>
    </xf>
    <xf numFmtId="2" fontId="3" fillId="10" borderId="3" xfId="4" applyNumberFormat="1" applyFont="1" applyFill="1" applyBorder="1" applyAlignment="1">
      <alignment horizontal="left" indent="3"/>
    </xf>
    <xf numFmtId="0" fontId="3" fillId="9" borderId="12" xfId="6" applyFont="1" applyFill="1" applyBorder="1"/>
    <xf numFmtId="0" fontId="3" fillId="9" borderId="12" xfId="6" applyFont="1" applyFill="1" applyBorder="1" applyAlignment="1">
      <alignment horizontal="center"/>
    </xf>
    <xf numFmtId="167" fontId="3" fillId="9" borderId="12" xfId="6" applyNumberFormat="1" applyFont="1" applyFill="1" applyBorder="1"/>
    <xf numFmtId="167" fontId="3" fillId="9" borderId="12" xfId="6" applyNumberFormat="1" applyFont="1" applyFill="1" applyBorder="1" applyAlignment="1">
      <alignment horizontal="center"/>
    </xf>
    <xf numFmtId="168" fontId="3" fillId="9" borderId="12" xfId="6" applyNumberFormat="1" applyFont="1" applyFill="1" applyBorder="1"/>
    <xf numFmtId="2" fontId="3" fillId="9" borderId="12" xfId="6" applyNumberFormat="1" applyFont="1" applyFill="1" applyBorder="1"/>
    <xf numFmtId="2" fontId="3" fillId="9" borderId="12" xfId="6" applyNumberFormat="1" applyFont="1" applyFill="1" applyBorder="1" applyAlignment="1">
      <alignment horizontal="center"/>
    </xf>
    <xf numFmtId="2" fontId="3" fillId="9" borderId="12" xfId="6" applyNumberFormat="1" applyFont="1" applyFill="1" applyBorder="1" applyAlignment="1">
      <alignment horizontal="left" indent="3"/>
    </xf>
    <xf numFmtId="2" fontId="3" fillId="9" borderId="23" xfId="6" applyNumberFormat="1" applyFont="1" applyFill="1" applyBorder="1" applyAlignment="1">
      <alignment horizontal="left" indent="3"/>
    </xf>
    <xf numFmtId="0" fontId="3" fillId="9" borderId="19" xfId="6" applyFont="1" applyFill="1" applyBorder="1"/>
    <xf numFmtId="0" fontId="3" fillId="9" borderId="19" xfId="6" applyFont="1" applyFill="1" applyBorder="1" applyAlignment="1">
      <alignment horizontal="center"/>
    </xf>
    <xf numFmtId="167" fontId="3" fillId="9" borderId="19" xfId="6" applyNumberFormat="1" applyFont="1" applyFill="1" applyBorder="1"/>
    <xf numFmtId="167" fontId="3" fillId="9" borderId="19" xfId="6" applyNumberFormat="1" applyFont="1" applyFill="1" applyBorder="1" applyAlignment="1">
      <alignment horizontal="center"/>
    </xf>
    <xf numFmtId="168" fontId="3" fillId="9" borderId="19" xfId="6" applyNumberFormat="1" applyFont="1" applyFill="1" applyBorder="1"/>
    <xf numFmtId="2" fontId="3" fillId="9" borderId="19" xfId="6" applyNumberFormat="1" applyFont="1" applyFill="1" applyBorder="1"/>
    <xf numFmtId="2" fontId="3" fillId="9" borderId="19" xfId="6" applyNumberFormat="1" applyFont="1" applyFill="1" applyBorder="1" applyAlignment="1">
      <alignment horizontal="center"/>
    </xf>
    <xf numFmtId="2" fontId="3" fillId="9" borderId="19" xfId="6" applyNumberFormat="1" applyFont="1" applyFill="1" applyBorder="1" applyAlignment="1">
      <alignment horizontal="left" indent="3"/>
    </xf>
    <xf numFmtId="2" fontId="3" fillId="9" borderId="24" xfId="6" applyNumberFormat="1" applyFont="1" applyFill="1" applyBorder="1" applyAlignment="1">
      <alignment horizontal="left" indent="3"/>
    </xf>
    <xf numFmtId="0" fontId="3" fillId="9" borderId="3" xfId="6" applyFont="1" applyFill="1" applyBorder="1" applyAlignment="1">
      <alignment horizontal="center"/>
    </xf>
    <xf numFmtId="167" fontId="3" fillId="9" borderId="3" xfId="6" applyNumberFormat="1" applyFont="1" applyFill="1" applyBorder="1"/>
    <xf numFmtId="167" fontId="3" fillId="9" borderId="3" xfId="6" applyNumberFormat="1" applyFont="1" applyFill="1" applyBorder="1" applyAlignment="1">
      <alignment horizontal="center"/>
    </xf>
    <xf numFmtId="168" fontId="3" fillId="9" borderId="3" xfId="6" applyNumberFormat="1" applyFont="1" applyFill="1" applyBorder="1"/>
    <xf numFmtId="2" fontId="3" fillId="9" borderId="3" xfId="6" applyNumberFormat="1" applyFont="1" applyFill="1" applyBorder="1"/>
    <xf numFmtId="2" fontId="3" fillId="9" borderId="3" xfId="6" applyNumberFormat="1" applyFont="1" applyFill="1" applyBorder="1" applyAlignment="1">
      <alignment horizontal="center"/>
    </xf>
    <xf numFmtId="2" fontId="3" fillId="9" borderId="3" xfId="6" applyNumberFormat="1" applyFont="1" applyFill="1" applyBorder="1" applyAlignment="1">
      <alignment horizontal="left" indent="3"/>
    </xf>
    <xf numFmtId="0" fontId="3" fillId="8" borderId="3" xfId="6" applyFont="1" applyFill="1" applyBorder="1" applyAlignment="1">
      <alignment horizontal="center"/>
    </xf>
    <xf numFmtId="167" fontId="3" fillId="8" borderId="3" xfId="6" applyNumberFormat="1" applyFont="1" applyFill="1" applyBorder="1"/>
    <xf numFmtId="167" fontId="3" fillId="8" borderId="3" xfId="6" applyNumberFormat="1" applyFont="1" applyFill="1" applyBorder="1" applyAlignment="1">
      <alignment horizontal="center"/>
    </xf>
    <xf numFmtId="168" fontId="3" fillId="8" borderId="3" xfId="6" applyNumberFormat="1" applyFont="1" applyFill="1" applyBorder="1"/>
    <xf numFmtId="2" fontId="3" fillId="8" borderId="3" xfId="6" applyNumberFormat="1" applyFont="1" applyFill="1" applyBorder="1"/>
    <xf numFmtId="2" fontId="3" fillId="8" borderId="3" xfId="6" applyNumberFormat="1" applyFont="1" applyFill="1" applyBorder="1" applyAlignment="1">
      <alignment horizontal="center"/>
    </xf>
    <xf numFmtId="2" fontId="3" fillId="8" borderId="3" xfId="6" applyNumberFormat="1" applyFont="1" applyFill="1" applyBorder="1" applyAlignment="1">
      <alignment horizontal="left" indent="3"/>
    </xf>
    <xf numFmtId="0" fontId="3" fillId="10" borderId="7" xfId="6" applyFont="1" applyFill="1" applyBorder="1" applyAlignment="1">
      <alignment horizontal="left"/>
    </xf>
    <xf numFmtId="0" fontId="3" fillId="10" borderId="7" xfId="6" applyFont="1" applyFill="1" applyBorder="1" applyAlignment="1">
      <alignment horizontal="center"/>
    </xf>
    <xf numFmtId="167" fontId="3" fillId="10" borderId="7" xfId="6" applyNumberFormat="1" applyFont="1" applyFill="1" applyBorder="1" applyAlignment="1">
      <alignment horizontal="right"/>
    </xf>
    <xf numFmtId="167" fontId="3" fillId="10" borderId="7" xfId="6" applyNumberFormat="1" applyFont="1" applyFill="1" applyBorder="1"/>
    <xf numFmtId="167" fontId="3" fillId="10" borderId="7" xfId="6" applyNumberFormat="1" applyFont="1" applyFill="1" applyBorder="1" applyAlignment="1">
      <alignment horizontal="center"/>
    </xf>
    <xf numFmtId="168" fontId="3" fillId="10" borderId="7" xfId="6" applyNumberFormat="1" applyFont="1" applyFill="1" applyBorder="1"/>
    <xf numFmtId="2" fontId="3" fillId="10" borderId="7" xfId="6" applyNumberFormat="1" applyFont="1" applyFill="1" applyBorder="1"/>
    <xf numFmtId="2" fontId="3" fillId="10" borderId="7" xfId="6" applyNumberFormat="1" applyFont="1" applyFill="1" applyBorder="1" applyAlignment="1">
      <alignment horizontal="center"/>
    </xf>
    <xf numFmtId="0" fontId="3" fillId="9" borderId="3" xfId="6" applyFont="1" applyFill="1" applyBorder="1"/>
    <xf numFmtId="2" fontId="3" fillId="9" borderId="9" xfId="6" applyNumberFormat="1" applyFont="1" applyFill="1" applyBorder="1" applyAlignment="1">
      <alignment horizontal="left" indent="3"/>
    </xf>
    <xf numFmtId="0" fontId="3" fillId="9" borderId="7" xfId="6" applyFont="1" applyFill="1" applyBorder="1"/>
    <xf numFmtId="0" fontId="3" fillId="9" borderId="7" xfId="6" applyFont="1" applyFill="1" applyBorder="1" applyAlignment="1">
      <alignment horizontal="center"/>
    </xf>
    <xf numFmtId="167" fontId="3" fillId="9" borderId="7" xfId="6" applyNumberFormat="1" applyFont="1" applyFill="1" applyBorder="1"/>
    <xf numFmtId="167" fontId="3" fillId="9" borderId="7" xfId="6" applyNumberFormat="1" applyFont="1" applyFill="1" applyBorder="1" applyAlignment="1">
      <alignment horizontal="center"/>
    </xf>
    <xf numFmtId="168" fontId="3" fillId="9" borderId="7" xfId="6" applyNumberFormat="1" applyFont="1" applyFill="1" applyBorder="1"/>
    <xf numFmtId="2" fontId="3" fillId="9" borderId="7" xfId="6" applyNumberFormat="1" applyFont="1" applyFill="1" applyBorder="1"/>
    <xf numFmtId="2" fontId="3" fillId="9" borderId="7" xfId="6" applyNumberFormat="1" applyFont="1" applyFill="1" applyBorder="1" applyAlignment="1">
      <alignment horizontal="center"/>
    </xf>
    <xf numFmtId="2" fontId="3" fillId="9" borderId="7" xfId="6" applyNumberFormat="1" applyFont="1" applyFill="1" applyBorder="1" applyAlignment="1">
      <alignment horizontal="left" indent="3"/>
    </xf>
    <xf numFmtId="2" fontId="3" fillId="9" borderId="10" xfId="6" applyNumberFormat="1" applyFont="1" applyFill="1" applyBorder="1" applyAlignment="1">
      <alignment horizontal="left" indent="3"/>
    </xf>
    <xf numFmtId="0" fontId="3" fillId="8" borderId="12" xfId="6" applyFont="1" applyFill="1" applyBorder="1"/>
    <xf numFmtId="0" fontId="3" fillId="8" borderId="12" xfId="6" applyFont="1" applyFill="1" applyBorder="1" applyAlignment="1">
      <alignment horizontal="center"/>
    </xf>
    <xf numFmtId="167" fontId="3" fillId="8" borderId="12" xfId="6" applyNumberFormat="1" applyFont="1" applyFill="1" applyBorder="1"/>
    <xf numFmtId="167" fontId="3" fillId="8" borderId="12" xfId="6" applyNumberFormat="1" applyFont="1" applyFill="1" applyBorder="1" applyAlignment="1">
      <alignment horizontal="center"/>
    </xf>
    <xf numFmtId="168" fontId="3" fillId="8" borderId="12" xfId="6" applyNumberFormat="1" applyFont="1" applyFill="1" applyBorder="1"/>
    <xf numFmtId="2" fontId="3" fillId="8" borderId="12" xfId="6" applyNumberFormat="1" applyFont="1" applyFill="1" applyBorder="1"/>
    <xf numFmtId="2" fontId="3" fillId="8" borderId="12" xfId="6" applyNumberFormat="1" applyFont="1" applyFill="1" applyBorder="1" applyAlignment="1">
      <alignment horizontal="center"/>
    </xf>
    <xf numFmtId="2" fontId="3" fillId="8" borderId="12" xfId="6" applyNumberFormat="1" applyFont="1" applyFill="1" applyBorder="1" applyAlignment="1">
      <alignment horizontal="left" indent="3"/>
    </xf>
    <xf numFmtId="2" fontId="3" fillId="8" borderId="23" xfId="6" applyNumberFormat="1" applyFont="1" applyFill="1" applyBorder="1" applyAlignment="1">
      <alignment horizontal="left" indent="3"/>
    </xf>
    <xf numFmtId="0" fontId="3" fillId="8" borderId="3" xfId="6" applyFont="1" applyFill="1" applyBorder="1"/>
    <xf numFmtId="2" fontId="3" fillId="8" borderId="9" xfId="6" applyNumberFormat="1" applyFont="1" applyFill="1" applyBorder="1" applyAlignment="1">
      <alignment horizontal="left" indent="3"/>
    </xf>
    <xf numFmtId="0" fontId="3" fillId="8" borderId="7" xfId="6" applyFont="1" applyFill="1" applyBorder="1"/>
    <xf numFmtId="0" fontId="3" fillId="8" borderId="7" xfId="6" applyFont="1" applyFill="1" applyBorder="1" applyAlignment="1">
      <alignment horizontal="center"/>
    </xf>
    <xf numFmtId="167" fontId="3" fillId="8" borderId="7" xfId="6" applyNumberFormat="1" applyFont="1" applyFill="1" applyBorder="1"/>
    <xf numFmtId="167" fontId="3" fillId="8" borderId="7" xfId="6" applyNumberFormat="1" applyFont="1" applyFill="1" applyBorder="1" applyAlignment="1">
      <alignment horizontal="center"/>
    </xf>
    <xf numFmtId="168" fontId="3" fillId="8" borderId="7" xfId="6" applyNumberFormat="1" applyFont="1" applyFill="1" applyBorder="1"/>
    <xf numFmtId="2" fontId="3" fillId="8" borderId="7" xfId="6" applyNumberFormat="1" applyFont="1" applyFill="1" applyBorder="1"/>
    <xf numFmtId="2" fontId="3" fillId="8" borderId="7" xfId="6" applyNumberFormat="1" applyFont="1" applyFill="1" applyBorder="1" applyAlignment="1">
      <alignment horizontal="center"/>
    </xf>
    <xf numFmtId="2" fontId="3" fillId="8" borderId="7" xfId="6" applyNumberFormat="1" applyFont="1" applyFill="1" applyBorder="1" applyAlignment="1">
      <alignment horizontal="left" indent="3"/>
    </xf>
    <xf numFmtId="2" fontId="3" fillId="8" borderId="10" xfId="6" applyNumberFormat="1" applyFont="1" applyFill="1" applyBorder="1" applyAlignment="1">
      <alignment horizontal="left" indent="3"/>
    </xf>
    <xf numFmtId="167" fontId="3" fillId="10" borderId="3" xfId="6" applyNumberFormat="1" applyFont="1" applyFill="1" applyBorder="1" applyAlignment="1">
      <alignment horizontal="left" indent="3"/>
    </xf>
    <xf numFmtId="167" fontId="3" fillId="11" borderId="3" xfId="6" applyNumberFormat="1" applyFont="1" applyFill="1" applyBorder="1" applyAlignment="1">
      <alignment horizontal="left" indent="3"/>
    </xf>
    <xf numFmtId="167" fontId="3" fillId="11" borderId="7" xfId="6" applyNumberFormat="1" applyFont="1" applyFill="1" applyBorder="1" applyAlignment="1">
      <alignment horizontal="left" indent="3"/>
    </xf>
    <xf numFmtId="167" fontId="3" fillId="10" borderId="7" xfId="6" applyNumberFormat="1" applyFont="1" applyFill="1" applyBorder="1" applyAlignment="1">
      <alignment horizontal="left" indent="3"/>
    </xf>
    <xf numFmtId="0" fontId="3" fillId="4" borderId="3" xfId="9" applyFont="1" applyFill="1" applyBorder="1"/>
    <xf numFmtId="0" fontId="3" fillId="4" borderId="3" xfId="9" applyFont="1" applyFill="1" applyBorder="1" applyAlignment="1">
      <alignment horizontal="center"/>
    </xf>
    <xf numFmtId="167" fontId="3" fillId="4" borderId="3" xfId="9" applyNumberFormat="1" applyFont="1" applyFill="1" applyBorder="1"/>
    <xf numFmtId="167" fontId="3" fillId="4" borderId="3" xfId="9" applyNumberFormat="1" applyFont="1" applyFill="1" applyBorder="1" applyAlignment="1">
      <alignment horizontal="center"/>
    </xf>
    <xf numFmtId="168" fontId="3" fillId="4" borderId="3" xfId="9" applyNumberFormat="1" applyFont="1" applyFill="1" applyBorder="1"/>
    <xf numFmtId="2" fontId="3" fillId="4" borderId="3" xfId="9" applyNumberFormat="1" applyFont="1" applyFill="1" applyBorder="1"/>
    <xf numFmtId="2" fontId="3" fillId="4" borderId="3" xfId="9" applyNumberFormat="1" applyFont="1" applyFill="1" applyBorder="1" applyAlignment="1">
      <alignment horizontal="center"/>
    </xf>
    <xf numFmtId="2" fontId="3" fillId="4" borderId="3" xfId="9" applyNumberFormat="1" applyFont="1" applyFill="1" applyBorder="1" applyAlignment="1">
      <alignment horizontal="left" indent="3"/>
    </xf>
    <xf numFmtId="2" fontId="3" fillId="4" borderId="9" xfId="9" applyNumberFormat="1" applyFont="1" applyFill="1" applyBorder="1" applyAlignment="1">
      <alignment horizontal="left" indent="3"/>
    </xf>
    <xf numFmtId="2" fontId="3" fillId="6" borderId="3" xfId="4" applyNumberFormat="1" applyFont="1" applyFill="1" applyBorder="1" applyAlignment="1">
      <alignment horizontal="center" vertical="center"/>
    </xf>
    <xf numFmtId="2" fontId="3" fillId="6" borderId="9" xfId="4" applyNumberFormat="1" applyFont="1" applyFill="1" applyBorder="1" applyAlignment="1">
      <alignment horizontal="center" vertical="center"/>
    </xf>
    <xf numFmtId="0" fontId="10" fillId="9" borderId="12" xfId="4" applyFont="1" applyFill="1" applyBorder="1" applyAlignment="1">
      <alignment horizontal="center" vertical="center"/>
    </xf>
    <xf numFmtId="167" fontId="3" fillId="9" borderId="12" xfId="4" applyNumberFormat="1" applyFont="1" applyFill="1" applyBorder="1" applyAlignment="1">
      <alignment horizontal="center" vertical="center"/>
    </xf>
    <xf numFmtId="168" fontId="3" fillId="9" borderId="12" xfId="4" applyNumberFormat="1" applyFont="1" applyFill="1" applyBorder="1" applyAlignment="1">
      <alignment horizontal="center" vertical="center"/>
    </xf>
    <xf numFmtId="2" fontId="3" fillId="9" borderId="12" xfId="4" applyNumberFormat="1" applyFont="1" applyFill="1" applyBorder="1" applyAlignment="1">
      <alignment horizontal="center" vertical="center"/>
    </xf>
    <xf numFmtId="2" fontId="3" fillId="9" borderId="23" xfId="4" applyNumberFormat="1" applyFont="1" applyFill="1" applyBorder="1" applyAlignment="1">
      <alignment horizontal="center" vertical="center"/>
    </xf>
    <xf numFmtId="2" fontId="3" fillId="12" borderId="3" xfId="4" applyNumberFormat="1" applyFont="1" applyFill="1" applyBorder="1" applyAlignment="1">
      <alignment horizontal="center" vertical="center"/>
    </xf>
    <xf numFmtId="2" fontId="3" fillId="12" borderId="9" xfId="4" applyNumberFormat="1" applyFont="1" applyFill="1" applyBorder="1" applyAlignment="1">
      <alignment horizontal="center" vertical="center"/>
    </xf>
    <xf numFmtId="2" fontId="3" fillId="6" borderId="3" xfId="4" applyNumberFormat="1" applyFont="1" applyFill="1" applyBorder="1" applyAlignment="1">
      <alignment horizontal="left" vertical="center"/>
    </xf>
    <xf numFmtId="0" fontId="10" fillId="9" borderId="12" xfId="4" applyFont="1" applyFill="1" applyBorder="1" applyAlignment="1">
      <alignment horizontal="left" vertical="center"/>
    </xf>
    <xf numFmtId="0" fontId="10" fillId="9" borderId="4" xfId="4" applyFont="1" applyFill="1" applyBorder="1" applyAlignment="1">
      <alignment horizontal="left" vertical="center"/>
    </xf>
    <xf numFmtId="0" fontId="10" fillId="9" borderId="4" xfId="4" applyFont="1" applyFill="1" applyBorder="1" applyAlignment="1">
      <alignment horizontal="center" vertical="center"/>
    </xf>
    <xf numFmtId="167" fontId="3" fillId="9" borderId="4" xfId="4" applyNumberFormat="1" applyFont="1" applyFill="1" applyBorder="1" applyAlignment="1">
      <alignment horizontal="center" vertical="center"/>
    </xf>
    <xf numFmtId="168" fontId="3" fillId="9" borderId="4" xfId="4" applyNumberFormat="1" applyFont="1" applyFill="1" applyBorder="1" applyAlignment="1">
      <alignment horizontal="center" vertical="center"/>
    </xf>
    <xf numFmtId="2" fontId="3" fillId="9" borderId="4" xfId="4" applyNumberFormat="1" applyFont="1" applyFill="1" applyBorder="1" applyAlignment="1">
      <alignment horizontal="center" vertical="center"/>
    </xf>
    <xf numFmtId="2" fontId="3" fillId="9" borderId="17" xfId="4" applyNumberFormat="1" applyFont="1" applyFill="1" applyBorder="1" applyAlignment="1">
      <alignment horizontal="center" vertical="center"/>
    </xf>
    <xf numFmtId="2" fontId="3" fillId="12" borderId="3" xfId="4" applyNumberFormat="1" applyFont="1" applyFill="1" applyBorder="1" applyAlignment="1">
      <alignment horizontal="left" vertical="center"/>
    </xf>
    <xf numFmtId="2" fontId="3" fillId="10" borderId="9" xfId="4" applyNumberFormat="1" applyFont="1" applyFill="1" applyBorder="1" applyAlignment="1">
      <alignment horizontal="left" indent="3"/>
    </xf>
    <xf numFmtId="0" fontId="3" fillId="4" borderId="12" xfId="0" applyFont="1" applyFill="1" applyBorder="1" applyProtection="1">
      <protection locked="0"/>
    </xf>
    <xf numFmtId="0" fontId="3" fillId="15" borderId="7" xfId="0" applyFont="1" applyFill="1" applyBorder="1" applyProtection="1">
      <protection locked="0"/>
    </xf>
    <xf numFmtId="0" fontId="3" fillId="15" borderId="7" xfId="0" applyFont="1" applyFill="1" applyBorder="1" applyAlignment="1" applyProtection="1">
      <alignment horizontal="center"/>
      <protection locked="0"/>
    </xf>
    <xf numFmtId="168" fontId="3" fillId="15" borderId="7" xfId="0" applyNumberFormat="1" applyFont="1" applyFill="1" applyBorder="1" applyProtection="1"/>
    <xf numFmtId="2" fontId="3" fillId="15" borderId="7" xfId="0" applyNumberFormat="1" applyFont="1" applyFill="1" applyBorder="1" applyAlignment="1" applyProtection="1">
      <alignment horizontal="left" indent="3"/>
    </xf>
    <xf numFmtId="2" fontId="3" fillId="15" borderId="10" xfId="0" applyNumberFormat="1" applyFont="1" applyFill="1" applyBorder="1" applyAlignment="1" applyProtection="1">
      <alignment horizontal="left" indent="3"/>
    </xf>
    <xf numFmtId="167" fontId="3" fillId="2" borderId="4" xfId="0" applyNumberFormat="1" applyFont="1" applyFill="1" applyBorder="1" applyProtection="1">
      <protection locked="0"/>
    </xf>
    <xf numFmtId="166" fontId="3" fillId="3" borderId="12" xfId="0" applyNumberFormat="1" applyFont="1" applyFill="1" applyBorder="1" applyProtection="1">
      <protection locked="0"/>
    </xf>
    <xf numFmtId="166" fontId="3" fillId="4" borderId="12" xfId="0" applyNumberFormat="1" applyFont="1" applyFill="1" applyBorder="1" applyProtection="1"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/>
    </xf>
    <xf numFmtId="2" fontId="3" fillId="4" borderId="12" xfId="0" applyNumberFormat="1" applyFont="1" applyFill="1" applyBorder="1"/>
    <xf numFmtId="2" fontId="3" fillId="4" borderId="12" xfId="0" applyNumberFormat="1" applyFont="1" applyFill="1" applyBorder="1" applyAlignment="1">
      <alignment horizontal="left" indent="3"/>
    </xf>
    <xf numFmtId="2" fontId="3" fillId="4" borderId="23" xfId="0" applyNumberFormat="1" applyFont="1" applyFill="1" applyBorder="1" applyAlignment="1">
      <alignment horizontal="left" indent="3"/>
    </xf>
    <xf numFmtId="0" fontId="3" fillId="13" borderId="0" xfId="0" applyFont="1" applyFill="1" applyBorder="1" applyProtection="1">
      <protection locked="0"/>
    </xf>
    <xf numFmtId="0" fontId="3" fillId="13" borderId="0" xfId="0" applyFont="1" applyFill="1" applyBorder="1" applyAlignment="1" applyProtection="1">
      <alignment horizontal="center"/>
      <protection locked="0"/>
    </xf>
    <xf numFmtId="167" fontId="3" fillId="13" borderId="0" xfId="0" applyNumberFormat="1" applyFont="1" applyFill="1" applyBorder="1" applyProtection="1">
      <protection locked="0"/>
    </xf>
    <xf numFmtId="167" fontId="3" fillId="13" borderId="0" xfId="0" applyNumberFormat="1" applyFont="1" applyFill="1" applyBorder="1" applyAlignment="1" applyProtection="1">
      <alignment horizontal="left" indent="4"/>
      <protection locked="0"/>
    </xf>
    <xf numFmtId="168" fontId="3" fillId="13" borderId="0" xfId="0" applyNumberFormat="1" applyFont="1" applyFill="1" applyBorder="1" applyProtection="1"/>
    <xf numFmtId="2" fontId="3" fillId="13" borderId="0" xfId="0" applyNumberFormat="1" applyFont="1" applyFill="1" applyBorder="1" applyAlignment="1" applyProtection="1">
      <alignment horizontal="left" indent="3"/>
    </xf>
    <xf numFmtId="0" fontId="3" fillId="4" borderId="12" xfId="0" applyFont="1" applyFill="1" applyBorder="1"/>
    <xf numFmtId="167" fontId="3" fillId="4" borderId="12" xfId="0" applyNumberFormat="1" applyFont="1" applyFill="1" applyBorder="1" applyAlignment="1">
      <alignment horizontal="center"/>
    </xf>
    <xf numFmtId="2" fontId="3" fillId="4" borderId="12" xfId="0" applyNumberFormat="1" applyFont="1" applyFill="1" applyBorder="1" applyAlignment="1">
      <alignment horizontal="center"/>
    </xf>
    <xf numFmtId="168" fontId="3" fillId="0" borderId="0" xfId="0" applyNumberFormat="1" applyFont="1"/>
    <xf numFmtId="168" fontId="7" fillId="0" borderId="0" xfId="0" applyNumberFormat="1" applyFont="1"/>
    <xf numFmtId="166" fontId="3" fillId="2" borderId="3" xfId="0" applyNumberFormat="1" applyFont="1" applyFill="1" applyBorder="1" applyAlignment="1" applyProtection="1">
      <alignment horizontal="left" indent="4"/>
      <protection locked="0"/>
    </xf>
    <xf numFmtId="166" fontId="3" fillId="3" borderId="3" xfId="0" applyNumberFormat="1" applyFont="1" applyFill="1" applyBorder="1" applyAlignment="1" applyProtection="1">
      <alignment horizontal="left" indent="4"/>
      <protection locked="0"/>
    </xf>
    <xf numFmtId="166" fontId="3" fillId="4" borderId="5" xfId="0" applyNumberFormat="1" applyFont="1" applyFill="1" applyBorder="1" applyAlignment="1" applyProtection="1">
      <alignment horizontal="left" indent="4"/>
      <protection locked="0"/>
    </xf>
    <xf numFmtId="166" fontId="3" fillId="4" borderId="3" xfId="0" applyNumberFormat="1" applyFont="1" applyFill="1" applyBorder="1" applyAlignment="1" applyProtection="1">
      <alignment horizontal="left" indent="4"/>
      <protection locked="0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 wrapText="1"/>
    </xf>
    <xf numFmtId="2" fontId="3" fillId="13" borderId="0" xfId="0" applyNumberFormat="1" applyFont="1" applyFill="1" applyBorder="1" applyAlignment="1" applyProtection="1">
      <alignment horizontal="right"/>
      <protection locked="0"/>
    </xf>
    <xf numFmtId="166" fontId="3" fillId="5" borderId="3" xfId="0" applyNumberFormat="1" applyFont="1" applyFill="1" applyBorder="1" applyAlignment="1" applyProtection="1">
      <alignment horizontal="left" indent="4"/>
      <protection locked="0"/>
    </xf>
    <xf numFmtId="2" fontId="3" fillId="6" borderId="23" xfId="0" applyNumberFormat="1" applyFont="1" applyFill="1" applyBorder="1" applyAlignment="1" applyProtection="1">
      <alignment horizontal="left" indent="3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6" fontId="3" fillId="4" borderId="7" xfId="0" applyNumberFormat="1" applyFont="1" applyFill="1" applyBorder="1" applyAlignment="1" applyProtection="1">
      <alignment horizontal="center"/>
      <protection locked="0"/>
    </xf>
    <xf numFmtId="167" fontId="3" fillId="5" borderId="1" xfId="0" applyNumberFormat="1" applyFont="1" applyFill="1" applyBorder="1" applyProtection="1">
      <protection locked="0"/>
    </xf>
    <xf numFmtId="0" fontId="21" fillId="6" borderId="5" xfId="5" applyFont="1" applyFill="1" applyBorder="1" applyAlignment="1" applyProtection="1">
      <alignment horizontal="center" vertical="center" wrapText="1"/>
      <protection locked="0"/>
    </xf>
    <xf numFmtId="0" fontId="21" fillId="6" borderId="5" xfId="5" applyFont="1" applyFill="1" applyBorder="1" applyAlignment="1" applyProtection="1">
      <alignment horizontal="center" vertical="center"/>
      <protection locked="0"/>
    </xf>
    <xf numFmtId="4" fontId="21" fillId="6" borderId="5" xfId="0" applyNumberFormat="1" applyFont="1" applyFill="1" applyBorder="1" applyAlignment="1" applyProtection="1">
      <alignment vertical="top" wrapText="1"/>
      <protection locked="0"/>
    </xf>
    <xf numFmtId="4" fontId="21" fillId="6" borderId="5" xfId="5" applyNumberFormat="1" applyFont="1" applyFill="1" applyBorder="1" applyAlignment="1" applyProtection="1">
      <alignment horizontal="right" vertical="center" wrapText="1"/>
      <protection locked="0"/>
    </xf>
    <xf numFmtId="0" fontId="21" fillId="6" borderId="3" xfId="5" applyFont="1" applyFill="1" applyBorder="1" applyAlignment="1" applyProtection="1">
      <alignment vertical="center" wrapText="1"/>
      <protection locked="0"/>
    </xf>
    <xf numFmtId="0" fontId="21" fillId="6" borderId="3" xfId="5" applyFont="1" applyFill="1" applyBorder="1" applyAlignment="1" applyProtection="1">
      <alignment horizontal="center" vertical="center" wrapText="1"/>
      <protection locked="0"/>
    </xf>
    <xf numFmtId="0" fontId="21" fillId="6" borderId="3" xfId="5" applyFont="1" applyFill="1" applyBorder="1" applyAlignment="1" applyProtection="1">
      <alignment horizontal="center" vertical="center"/>
      <protection locked="0"/>
    </xf>
    <xf numFmtId="4" fontId="21" fillId="6" borderId="3" xfId="0" applyNumberFormat="1" applyFont="1" applyFill="1" applyBorder="1" applyAlignment="1" applyProtection="1">
      <alignment vertical="top" wrapText="1"/>
      <protection locked="0"/>
    </xf>
    <xf numFmtId="4" fontId="21" fillId="6" borderId="3" xfId="5" applyNumberFormat="1" applyFont="1" applyFill="1" applyBorder="1" applyAlignment="1" applyProtection="1">
      <alignment horizontal="right" vertical="center" wrapText="1"/>
      <protection locked="0"/>
    </xf>
    <xf numFmtId="0" fontId="21" fillId="6" borderId="3" xfId="0" applyFont="1" applyFill="1" applyBorder="1" applyAlignment="1" applyProtection="1">
      <alignment vertical="center" wrapText="1"/>
      <protection locked="0"/>
    </xf>
    <xf numFmtId="0" fontId="21" fillId="6" borderId="7" xfId="5" applyFont="1" applyFill="1" applyBorder="1" applyAlignment="1" applyProtection="1">
      <alignment vertical="center" wrapText="1"/>
      <protection locked="0"/>
    </xf>
    <xf numFmtId="0" fontId="21" fillId="6" borderId="7" xfId="5" applyFont="1" applyFill="1" applyBorder="1" applyAlignment="1" applyProtection="1">
      <alignment horizontal="center" vertical="center" wrapText="1"/>
      <protection locked="0"/>
    </xf>
    <xf numFmtId="0" fontId="21" fillId="6" borderId="7" xfId="5" applyFont="1" applyFill="1" applyBorder="1" applyAlignment="1" applyProtection="1">
      <alignment horizontal="center" vertical="center"/>
      <protection locked="0"/>
    </xf>
    <xf numFmtId="4" fontId="21" fillId="6" borderId="7" xfId="0" applyNumberFormat="1" applyFont="1" applyFill="1" applyBorder="1" applyAlignment="1" applyProtection="1">
      <alignment vertical="top" wrapText="1"/>
      <protection locked="0"/>
    </xf>
    <xf numFmtId="4" fontId="21" fillId="6" borderId="7" xfId="5" applyNumberFormat="1" applyFont="1" applyFill="1" applyBorder="1" applyAlignment="1" applyProtection="1">
      <alignment horizontal="right" vertical="center" wrapText="1"/>
      <protection locked="0"/>
    </xf>
    <xf numFmtId="0" fontId="21" fillId="15" borderId="3" xfId="0" applyFont="1" applyFill="1" applyBorder="1" applyAlignment="1" applyProtection="1">
      <alignment vertical="center" wrapText="1"/>
      <protection locked="0"/>
    </xf>
    <xf numFmtId="0" fontId="21" fillId="15" borderId="3" xfId="5" applyFont="1" applyFill="1" applyBorder="1" applyAlignment="1" applyProtection="1">
      <alignment horizontal="center" vertical="center" wrapText="1"/>
      <protection locked="0"/>
    </xf>
    <xf numFmtId="0" fontId="21" fillId="15" borderId="3" xfId="5" applyFont="1" applyFill="1" applyBorder="1" applyAlignment="1" applyProtection="1">
      <alignment horizontal="center" vertical="center"/>
      <protection locked="0"/>
    </xf>
    <xf numFmtId="4" fontId="21" fillId="15" borderId="3" xfId="0" applyNumberFormat="1" applyFont="1" applyFill="1" applyBorder="1" applyAlignment="1" applyProtection="1">
      <alignment vertical="top" wrapText="1"/>
      <protection locked="0"/>
    </xf>
    <xf numFmtId="4" fontId="21" fillId="15" borderId="3" xfId="5" applyNumberFormat="1" applyFont="1" applyFill="1" applyBorder="1" applyAlignment="1" applyProtection="1">
      <alignment horizontal="right" vertical="center" wrapText="1"/>
      <protection locked="0"/>
    </xf>
    <xf numFmtId="0" fontId="21" fillId="15" borderId="1" xfId="0" applyFont="1" applyFill="1" applyBorder="1" applyAlignment="1" applyProtection="1">
      <alignment vertical="center" wrapText="1"/>
      <protection locked="0"/>
    </xf>
    <xf numFmtId="0" fontId="21" fillId="15" borderId="1" xfId="5" applyFont="1" applyFill="1" applyBorder="1" applyAlignment="1" applyProtection="1">
      <alignment horizontal="center" vertical="center" wrapText="1"/>
      <protection locked="0"/>
    </xf>
    <xf numFmtId="0" fontId="21" fillId="15" borderId="1" xfId="5" applyFont="1" applyFill="1" applyBorder="1" applyAlignment="1" applyProtection="1">
      <alignment horizontal="center" vertical="center"/>
      <protection locked="0"/>
    </xf>
    <xf numFmtId="4" fontId="21" fillId="15" borderId="1" xfId="0" applyNumberFormat="1" applyFont="1" applyFill="1" applyBorder="1" applyAlignment="1" applyProtection="1">
      <alignment vertical="top" wrapText="1"/>
      <protection locked="0"/>
    </xf>
    <xf numFmtId="4" fontId="21" fillId="15" borderId="1" xfId="5" applyNumberFormat="1" applyFont="1" applyFill="1" applyBorder="1" applyAlignment="1" applyProtection="1">
      <alignment horizontal="right" vertical="center" wrapText="1"/>
      <protection locked="0"/>
    </xf>
    <xf numFmtId="0" fontId="21" fillId="9" borderId="5" xfId="0" applyFont="1" applyFill="1" applyBorder="1" applyAlignment="1" applyProtection="1">
      <alignment vertical="center" wrapText="1"/>
      <protection locked="0"/>
    </xf>
    <xf numFmtId="0" fontId="21" fillId="9" borderId="5" xfId="5" applyFont="1" applyFill="1" applyBorder="1" applyAlignment="1" applyProtection="1">
      <alignment horizontal="center" vertical="center" wrapText="1"/>
      <protection locked="0"/>
    </xf>
    <xf numFmtId="4" fontId="21" fillId="9" borderId="5" xfId="0" applyNumberFormat="1" applyFont="1" applyFill="1" applyBorder="1" applyAlignment="1" applyProtection="1">
      <alignment vertical="top" wrapText="1"/>
      <protection locked="0"/>
    </xf>
    <xf numFmtId="4" fontId="21" fillId="9" borderId="5" xfId="5" applyNumberFormat="1" applyFont="1" applyFill="1" applyBorder="1" applyAlignment="1" applyProtection="1">
      <alignment horizontal="right" vertical="center" wrapText="1"/>
      <protection locked="0"/>
    </xf>
    <xf numFmtId="0" fontId="21" fillId="9" borderId="3" xfId="0" applyFont="1" applyFill="1" applyBorder="1" applyAlignment="1" applyProtection="1">
      <alignment vertical="center" wrapText="1"/>
      <protection locked="0"/>
    </xf>
    <xf numFmtId="0" fontId="21" fillId="9" borderId="3" xfId="5" applyFont="1" applyFill="1" applyBorder="1" applyAlignment="1" applyProtection="1">
      <alignment horizontal="center" vertical="center" wrapText="1"/>
      <protection locked="0"/>
    </xf>
    <xf numFmtId="0" fontId="21" fillId="9" borderId="3" xfId="5" applyFont="1" applyFill="1" applyBorder="1" applyAlignment="1" applyProtection="1">
      <alignment horizontal="center" vertical="center"/>
      <protection locked="0"/>
    </xf>
    <xf numFmtId="4" fontId="21" fillId="9" borderId="3" xfId="0" applyNumberFormat="1" applyFont="1" applyFill="1" applyBorder="1" applyAlignment="1" applyProtection="1">
      <alignment vertical="top" wrapText="1"/>
      <protection locked="0"/>
    </xf>
    <xf numFmtId="4" fontId="21" fillId="9" borderId="3" xfId="5" applyNumberFormat="1" applyFont="1" applyFill="1" applyBorder="1" applyAlignment="1" applyProtection="1">
      <alignment horizontal="right" vertical="center" wrapText="1"/>
      <protection locked="0"/>
    </xf>
    <xf numFmtId="0" fontId="21" fillId="9" borderId="3" xfId="0" applyFont="1" applyFill="1" applyBorder="1" applyProtection="1">
      <protection locked="0"/>
    </xf>
    <xf numFmtId="0" fontId="21" fillId="9" borderId="3" xfId="0" applyFont="1" applyFill="1" applyBorder="1" applyAlignment="1" applyProtection="1">
      <alignment vertical="top" wrapText="1"/>
      <protection locked="0"/>
    </xf>
    <xf numFmtId="4" fontId="21" fillId="9" borderId="3" xfId="5" applyNumberFormat="1" applyFont="1" applyFill="1" applyBorder="1" applyAlignment="1" applyProtection="1">
      <alignment horizontal="center" vertical="center"/>
      <protection locked="0"/>
    </xf>
    <xf numFmtId="0" fontId="21" fillId="9" borderId="7" xfId="0" applyFont="1" applyFill="1" applyBorder="1" applyAlignment="1" applyProtection="1">
      <alignment vertical="center" wrapText="1"/>
      <protection locked="0"/>
    </xf>
    <xf numFmtId="0" fontId="21" fillId="9" borderId="7" xfId="5" applyFont="1" applyFill="1" applyBorder="1" applyAlignment="1" applyProtection="1">
      <alignment horizontal="center" vertical="center" wrapText="1"/>
      <protection locked="0"/>
    </xf>
    <xf numFmtId="0" fontId="21" fillId="9" borderId="7" xfId="5" applyFont="1" applyFill="1" applyBorder="1" applyAlignment="1" applyProtection="1">
      <alignment horizontal="center" vertical="center"/>
      <protection locked="0"/>
    </xf>
    <xf numFmtId="4" fontId="21" fillId="9" borderId="7" xfId="0" applyNumberFormat="1" applyFont="1" applyFill="1" applyBorder="1" applyAlignment="1" applyProtection="1">
      <alignment vertical="top" wrapText="1"/>
      <protection locked="0"/>
    </xf>
    <xf numFmtId="4" fontId="21" fillId="9" borderId="7" xfId="5" applyNumberFormat="1" applyFont="1" applyFill="1" applyBorder="1" applyAlignment="1" applyProtection="1">
      <alignment horizontal="right" vertical="center" wrapText="1"/>
      <protection locked="0"/>
    </xf>
    <xf numFmtId="0" fontId="21" fillId="8" borderId="12" xfId="0" applyFont="1" applyFill="1" applyBorder="1" applyAlignment="1" applyProtection="1">
      <alignment vertical="center" wrapText="1"/>
      <protection locked="0"/>
    </xf>
    <xf numFmtId="0" fontId="21" fillId="8" borderId="12" xfId="0" applyFont="1" applyFill="1" applyBorder="1" applyAlignment="1" applyProtection="1">
      <alignment horizontal="center" vertical="top" wrapText="1"/>
      <protection locked="0"/>
    </xf>
    <xf numFmtId="4" fontId="21" fillId="8" borderId="12" xfId="5" applyNumberFormat="1" applyFont="1" applyFill="1" applyBorder="1" applyAlignment="1" applyProtection="1">
      <alignment horizontal="center" vertical="center"/>
      <protection locked="0"/>
    </xf>
    <xf numFmtId="4" fontId="21" fillId="8" borderId="12" xfId="0" applyNumberFormat="1" applyFont="1" applyFill="1" applyBorder="1" applyAlignment="1" applyProtection="1">
      <alignment vertical="top" wrapText="1"/>
      <protection locked="0"/>
    </xf>
    <xf numFmtId="0" fontId="21" fillId="8" borderId="3" xfId="0" applyFont="1" applyFill="1" applyBorder="1" applyAlignment="1" applyProtection="1">
      <alignment vertical="top" wrapText="1"/>
      <protection locked="0"/>
    </xf>
    <xf numFmtId="0" fontId="21" fillId="8" borderId="3" xfId="0" applyFont="1" applyFill="1" applyBorder="1" applyAlignment="1" applyProtection="1">
      <alignment horizontal="center" vertical="top" wrapText="1"/>
      <protection locked="0"/>
    </xf>
    <xf numFmtId="4" fontId="21" fillId="8" borderId="3" xfId="5" applyNumberFormat="1" applyFont="1" applyFill="1" applyBorder="1" applyAlignment="1" applyProtection="1">
      <alignment horizontal="center" vertical="center"/>
      <protection locked="0"/>
    </xf>
    <xf numFmtId="4" fontId="21" fillId="8" borderId="3" xfId="0" applyNumberFormat="1" applyFont="1" applyFill="1" applyBorder="1" applyAlignment="1" applyProtection="1">
      <alignment vertical="top" wrapText="1"/>
      <protection locked="0"/>
    </xf>
    <xf numFmtId="2" fontId="3" fillId="8" borderId="3" xfId="0" applyNumberFormat="1" applyFont="1" applyFill="1" applyBorder="1" applyProtection="1">
      <protection locked="0"/>
    </xf>
    <xf numFmtId="0" fontId="21" fillId="8" borderId="3" xfId="0" applyFont="1" applyFill="1" applyBorder="1" applyAlignment="1" applyProtection="1">
      <alignment vertical="center" wrapText="1"/>
      <protection locked="0"/>
    </xf>
    <xf numFmtId="4" fontId="21" fillId="8" borderId="3" xfId="5" applyNumberFormat="1" applyFont="1" applyFill="1" applyBorder="1" applyAlignment="1" applyProtection="1">
      <alignment horizontal="right" vertical="center" wrapText="1"/>
      <protection locked="0"/>
    </xf>
    <xf numFmtId="0" fontId="21" fillId="8" borderId="3" xfId="5" applyFont="1" applyFill="1" applyBorder="1" applyAlignment="1" applyProtection="1">
      <alignment horizontal="center" vertical="center" wrapText="1"/>
      <protection locked="0"/>
    </xf>
    <xf numFmtId="4" fontId="21" fillId="8" borderId="3" xfId="0" applyNumberFormat="1" applyFont="1" applyFill="1" applyBorder="1" applyAlignment="1" applyProtection="1">
      <alignment horizontal="right" vertical="top" wrapText="1"/>
      <protection locked="0"/>
    </xf>
    <xf numFmtId="0" fontId="21" fillId="8" borderId="7" xfId="0" applyFont="1" applyFill="1" applyBorder="1" applyAlignment="1" applyProtection="1">
      <alignment vertical="center" wrapText="1"/>
      <protection locked="0"/>
    </xf>
    <xf numFmtId="0" fontId="21" fillId="8" borderId="7" xfId="5" applyFont="1" applyFill="1" applyBorder="1" applyAlignment="1" applyProtection="1">
      <alignment horizontal="center" vertical="center" wrapText="1"/>
      <protection locked="0"/>
    </xf>
    <xf numFmtId="4" fontId="21" fillId="8" borderId="7" xfId="0" applyNumberFormat="1" applyFont="1" applyFill="1" applyBorder="1" applyAlignment="1" applyProtection="1">
      <alignment vertical="top" wrapText="1"/>
      <protection locked="0"/>
    </xf>
    <xf numFmtId="4" fontId="21" fillId="8" borderId="7" xfId="5" applyNumberFormat="1" applyFont="1" applyFill="1" applyBorder="1" applyAlignment="1" applyProtection="1">
      <alignment horizontal="right" vertical="center" wrapText="1"/>
      <protection locked="0"/>
    </xf>
    <xf numFmtId="165" fontId="3" fillId="8" borderId="3" xfId="0" applyNumberFormat="1" applyFont="1" applyFill="1" applyBorder="1"/>
    <xf numFmtId="165" fontId="3" fillId="8" borderId="7" xfId="0" applyNumberFormat="1" applyFont="1" applyFill="1" applyBorder="1"/>
    <xf numFmtId="164" fontId="3" fillId="8" borderId="3" xfId="1" applyNumberFormat="1" applyFont="1" applyFill="1" applyBorder="1" applyAlignment="1">
      <alignment horizontal="right"/>
    </xf>
    <xf numFmtId="164" fontId="3" fillId="8" borderId="7" xfId="1" applyNumberFormat="1" applyFont="1" applyFill="1" applyBorder="1" applyAlignment="1">
      <alignment horizontal="right"/>
    </xf>
    <xf numFmtId="167" fontId="3" fillId="9" borderId="12" xfId="5" applyNumberFormat="1" applyFont="1" applyFill="1" applyBorder="1"/>
    <xf numFmtId="0" fontId="3" fillId="4" borderId="3" xfId="5" applyFont="1" applyFill="1" applyBorder="1"/>
    <xf numFmtId="0" fontId="3" fillId="4" borderId="3" xfId="5" applyFont="1" applyFill="1" applyBorder="1" applyAlignment="1">
      <alignment horizontal="center"/>
    </xf>
    <xf numFmtId="167" fontId="3" fillId="4" borderId="3" xfId="5" applyNumberFormat="1" applyFont="1" applyFill="1" applyBorder="1"/>
    <xf numFmtId="165" fontId="3" fillId="2" borderId="3" xfId="0" applyNumberFormat="1" applyFont="1" applyFill="1" applyBorder="1" applyAlignment="1" applyProtection="1">
      <alignment horizontal="center"/>
    </xf>
    <xf numFmtId="165" fontId="3" fillId="2" borderId="7" xfId="0" applyNumberFormat="1" applyFont="1" applyFill="1" applyBorder="1" applyAlignment="1" applyProtection="1">
      <alignment horizontal="center"/>
    </xf>
    <xf numFmtId="165" fontId="3" fillId="3" borderId="12" xfId="0" applyNumberFormat="1" applyFont="1" applyFill="1" applyBorder="1" applyAlignment="1" applyProtection="1">
      <alignment horizontal="center"/>
    </xf>
    <xf numFmtId="165" fontId="3" fillId="3" borderId="3" xfId="0" applyNumberFormat="1" applyFont="1" applyFill="1" applyBorder="1" applyAlignment="1" applyProtection="1">
      <alignment horizontal="center"/>
    </xf>
    <xf numFmtId="165" fontId="3" fillId="3" borderId="7" xfId="0" applyNumberFormat="1" applyFont="1" applyFill="1" applyBorder="1" applyAlignment="1" applyProtection="1">
      <alignment horizontal="center"/>
    </xf>
    <xf numFmtId="165" fontId="3" fillId="4" borderId="12" xfId="0" applyNumberFormat="1" applyFont="1" applyFill="1" applyBorder="1" applyAlignment="1" applyProtection="1">
      <alignment horizontal="center"/>
    </xf>
    <xf numFmtId="165" fontId="3" fillId="4" borderId="3" xfId="0" applyNumberFormat="1" applyFont="1" applyFill="1" applyBorder="1" applyAlignment="1" applyProtection="1">
      <alignment horizontal="center"/>
    </xf>
    <xf numFmtId="165" fontId="3" fillId="4" borderId="7" xfId="0" applyNumberFormat="1" applyFont="1" applyFill="1" applyBorder="1" applyAlignment="1" applyProtection="1">
      <alignment horizontal="center"/>
    </xf>
    <xf numFmtId="0" fontId="3" fillId="6" borderId="4" xfId="0" applyFont="1" applyFill="1" applyBorder="1" applyAlignment="1">
      <alignment horizontal="center"/>
    </xf>
    <xf numFmtId="0" fontId="3" fillId="5" borderId="1" xfId="0" applyFont="1" applyFill="1" applyBorder="1" applyProtection="1"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167" fontId="3" fillId="5" borderId="1" xfId="0" applyNumberFormat="1" applyFont="1" applyFill="1" applyBorder="1" applyAlignment="1" applyProtection="1">
      <alignment horizontal="left" indent="4"/>
      <protection locked="0"/>
    </xf>
    <xf numFmtId="168" fontId="3" fillId="5" borderId="1" xfId="0" applyNumberFormat="1" applyFont="1" applyFill="1" applyBorder="1" applyProtection="1"/>
    <xf numFmtId="2" fontId="3" fillId="5" borderId="1" xfId="0" applyNumberFormat="1" applyFont="1" applyFill="1" applyBorder="1" applyProtection="1">
      <protection locked="0"/>
    </xf>
    <xf numFmtId="2" fontId="3" fillId="5" borderId="1" xfId="0" applyNumberFormat="1" applyFont="1" applyFill="1" applyBorder="1" applyAlignment="1" applyProtection="1">
      <alignment horizontal="left" indent="3"/>
    </xf>
    <xf numFmtId="2" fontId="3" fillId="5" borderId="2" xfId="0" applyNumberFormat="1" applyFont="1" applyFill="1" applyBorder="1" applyAlignment="1" applyProtection="1">
      <alignment horizontal="left" indent="3"/>
    </xf>
    <xf numFmtId="0" fontId="3" fillId="18" borderId="68" xfId="12" applyFont="1" applyFill="1" applyBorder="1" applyProtection="1">
      <protection locked="0"/>
    </xf>
    <xf numFmtId="167" fontId="3" fillId="18" borderId="68" xfId="12" applyNumberFormat="1" applyFont="1" applyFill="1" applyBorder="1" applyProtection="1">
      <protection locked="0"/>
    </xf>
    <xf numFmtId="167" fontId="3" fillId="18" borderId="3" xfId="12" applyNumberFormat="1" applyFont="1" applyFill="1" applyBorder="1" applyProtection="1">
      <protection locked="0"/>
    </xf>
    <xf numFmtId="0" fontId="3" fillId="18" borderId="3" xfId="12" applyFont="1" applyFill="1" applyBorder="1" applyProtection="1">
      <protection locked="0"/>
    </xf>
    <xf numFmtId="0" fontId="3" fillId="18" borderId="64" xfId="12" applyFont="1" applyFill="1" applyBorder="1" applyAlignment="1" applyProtection="1">
      <alignment horizontal="center"/>
      <protection locked="0"/>
    </xf>
    <xf numFmtId="167" fontId="3" fillId="18" borderId="58" xfId="12" applyNumberFormat="1" applyFont="1" applyFill="1" applyBorder="1" applyProtection="1">
      <protection locked="0"/>
    </xf>
    <xf numFmtId="167" fontId="3" fillId="18" borderId="62" xfId="12" applyNumberFormat="1" applyFont="1" applyFill="1" applyBorder="1" applyAlignment="1" applyProtection="1">
      <alignment horizontal="left" indent="3"/>
      <protection locked="0"/>
    </xf>
    <xf numFmtId="2" fontId="3" fillId="19" borderId="54" xfId="12" applyNumberFormat="1" applyFont="1" applyFill="1" applyBorder="1" applyProtection="1">
      <protection locked="0"/>
    </xf>
    <xf numFmtId="0" fontId="3" fillId="9" borderId="12" xfId="10" applyFont="1" applyFill="1" applyBorder="1"/>
    <xf numFmtId="0" fontId="3" fillId="9" borderId="12" xfId="10" applyFont="1" applyFill="1" applyBorder="1" applyAlignment="1">
      <alignment horizontal="center"/>
    </xf>
    <xf numFmtId="167" fontId="3" fillId="9" borderId="12" xfId="10" applyNumberFormat="1" applyFont="1" applyFill="1" applyBorder="1"/>
    <xf numFmtId="167" fontId="3" fillId="9" borderId="12" xfId="10" applyNumberFormat="1" applyFont="1" applyFill="1" applyBorder="1" applyAlignment="1">
      <alignment horizontal="center"/>
    </xf>
    <xf numFmtId="168" fontId="3" fillId="9" borderId="12" xfId="10" applyNumberFormat="1" applyFont="1" applyFill="1" applyBorder="1"/>
    <xf numFmtId="2" fontId="3" fillId="9" borderId="12" xfId="10" applyNumberFormat="1" applyFont="1" applyFill="1" applyBorder="1"/>
    <xf numFmtId="2" fontId="3" fillId="9" borderId="12" xfId="10" applyNumberFormat="1" applyFont="1" applyFill="1" applyBorder="1" applyAlignment="1">
      <alignment horizontal="center"/>
    </xf>
    <xf numFmtId="2" fontId="3" fillId="9" borderId="12" xfId="10" applyNumberFormat="1" applyFont="1" applyFill="1" applyBorder="1" applyAlignment="1">
      <alignment horizontal="left" indent="3"/>
    </xf>
    <xf numFmtId="2" fontId="3" fillId="9" borderId="23" xfId="10" applyNumberFormat="1" applyFont="1" applyFill="1" applyBorder="1" applyAlignment="1">
      <alignment horizontal="left" indent="3"/>
    </xf>
    <xf numFmtId="0" fontId="3" fillId="6" borderId="7" xfId="10" applyFont="1" applyFill="1" applyBorder="1" applyAlignment="1">
      <alignment horizontal="center"/>
    </xf>
    <xf numFmtId="167" fontId="3" fillId="6" borderId="7" xfId="10" applyNumberFormat="1" applyFont="1" applyFill="1" applyBorder="1" applyAlignment="1">
      <alignment horizontal="center"/>
    </xf>
    <xf numFmtId="2" fontId="3" fillId="6" borderId="7" xfId="10" applyNumberFormat="1" applyFont="1" applyFill="1" applyBorder="1" applyAlignment="1">
      <alignment horizontal="center"/>
    </xf>
    <xf numFmtId="2" fontId="3" fillId="6" borderId="7" xfId="10" applyNumberFormat="1" applyFont="1" applyFill="1" applyBorder="1" applyAlignment="1">
      <alignment horizontal="left" indent="3"/>
    </xf>
    <xf numFmtId="2" fontId="3" fillId="6" borderId="10" xfId="10" applyNumberFormat="1" applyFont="1" applyFill="1" applyBorder="1" applyAlignment="1">
      <alignment horizontal="left" indent="3"/>
    </xf>
    <xf numFmtId="0" fontId="3" fillId="6" borderId="7" xfId="10" applyFont="1" applyFill="1" applyBorder="1"/>
    <xf numFmtId="167" fontId="3" fillId="6" borderId="7" xfId="10" applyNumberFormat="1" applyFont="1" applyFill="1" applyBorder="1"/>
    <xf numFmtId="168" fontId="3" fillId="6" borderId="7" xfId="10" applyNumberFormat="1" applyFont="1" applyFill="1" applyBorder="1"/>
    <xf numFmtId="2" fontId="3" fillId="6" borderId="7" xfId="10" applyNumberFormat="1" applyFont="1" applyFill="1" applyBorder="1"/>
    <xf numFmtId="0" fontId="3" fillId="12" borderId="3" xfId="8" applyFont="1" applyFill="1" applyBorder="1"/>
    <xf numFmtId="0" fontId="3" fillId="12" borderId="3" xfId="8" applyFont="1" applyFill="1" applyBorder="1" applyAlignment="1">
      <alignment horizontal="center"/>
    </xf>
    <xf numFmtId="167" fontId="3" fillId="12" borderId="3" xfId="8" applyNumberFormat="1" applyFont="1" applyFill="1" applyBorder="1"/>
    <xf numFmtId="167" fontId="3" fillId="12" borderId="3" xfId="8" applyNumberFormat="1" applyFont="1" applyFill="1" applyBorder="1" applyAlignment="1">
      <alignment horizontal="center"/>
    </xf>
    <xf numFmtId="168" fontId="3" fillId="12" borderId="3" xfId="8" applyNumberFormat="1" applyFont="1" applyFill="1" applyBorder="1"/>
    <xf numFmtId="2" fontId="3" fillId="12" borderId="3" xfId="8" applyNumberFormat="1" applyFont="1" applyFill="1" applyBorder="1"/>
    <xf numFmtId="2" fontId="3" fillId="12" borderId="3" xfId="8" applyNumberFormat="1" applyFont="1" applyFill="1" applyBorder="1" applyAlignment="1">
      <alignment horizontal="center"/>
    </xf>
    <xf numFmtId="2" fontId="3" fillId="12" borderId="3" xfId="8" applyNumberFormat="1" applyFont="1" applyFill="1" applyBorder="1" applyAlignment="1">
      <alignment horizontal="left" indent="3"/>
    </xf>
    <xf numFmtId="2" fontId="3" fillId="12" borderId="9" xfId="8" applyNumberFormat="1" applyFont="1" applyFill="1" applyBorder="1" applyAlignment="1">
      <alignment horizontal="left" indent="3"/>
    </xf>
    <xf numFmtId="0" fontId="3" fillId="12" borderId="7" xfId="8" applyFont="1" applyFill="1" applyBorder="1"/>
    <xf numFmtId="0" fontId="3" fillId="12" borderId="7" xfId="8" applyFont="1" applyFill="1" applyBorder="1" applyAlignment="1">
      <alignment horizontal="center"/>
    </xf>
    <xf numFmtId="167" fontId="3" fillId="12" borderId="7" xfId="8" applyNumberFormat="1" applyFont="1" applyFill="1" applyBorder="1"/>
    <xf numFmtId="167" fontId="3" fillId="12" borderId="7" xfId="8" applyNumberFormat="1" applyFont="1" applyFill="1" applyBorder="1" applyAlignment="1">
      <alignment horizontal="center"/>
    </xf>
    <xf numFmtId="168" fontId="3" fillId="12" borderId="7" xfId="8" applyNumberFormat="1" applyFont="1" applyFill="1" applyBorder="1"/>
    <xf numFmtId="2" fontId="3" fillId="12" borderId="7" xfId="8" applyNumberFormat="1" applyFont="1" applyFill="1" applyBorder="1"/>
    <xf numFmtId="2" fontId="3" fillId="12" borderId="7" xfId="8" applyNumberFormat="1" applyFont="1" applyFill="1" applyBorder="1" applyAlignment="1">
      <alignment horizontal="center"/>
    </xf>
    <xf numFmtId="2" fontId="3" fillId="12" borderId="7" xfId="8" applyNumberFormat="1" applyFont="1" applyFill="1" applyBorder="1" applyAlignment="1">
      <alignment horizontal="left" indent="3"/>
    </xf>
    <xf numFmtId="2" fontId="3" fillId="12" borderId="10" xfId="8" applyNumberFormat="1" applyFont="1" applyFill="1" applyBorder="1" applyAlignment="1">
      <alignment horizontal="left" indent="3"/>
    </xf>
    <xf numFmtId="0" fontId="3" fillId="4" borderId="3" xfId="8" applyFont="1" applyFill="1" applyBorder="1"/>
    <xf numFmtId="0" fontId="3" fillId="4" borderId="3" xfId="8" applyFont="1" applyFill="1" applyBorder="1" applyAlignment="1">
      <alignment horizontal="center"/>
    </xf>
    <xf numFmtId="167" fontId="3" fillId="4" borderId="3" xfId="8" applyNumberFormat="1" applyFont="1" applyFill="1" applyBorder="1"/>
    <xf numFmtId="167" fontId="3" fillId="4" borderId="3" xfId="8" applyNumberFormat="1" applyFont="1" applyFill="1" applyBorder="1" applyAlignment="1">
      <alignment horizontal="center"/>
    </xf>
    <xf numFmtId="168" fontId="3" fillId="4" borderId="3" xfId="8" applyNumberFormat="1" applyFont="1" applyFill="1" applyBorder="1"/>
    <xf numFmtId="2" fontId="3" fillId="4" borderId="3" xfId="8" applyNumberFormat="1" applyFont="1" applyFill="1" applyBorder="1"/>
    <xf numFmtId="2" fontId="3" fillId="4" borderId="3" xfId="8" applyNumberFormat="1" applyFont="1" applyFill="1" applyBorder="1" applyAlignment="1">
      <alignment horizontal="center"/>
    </xf>
    <xf numFmtId="2" fontId="3" fillId="4" borderId="3" xfId="8" applyNumberFormat="1" applyFont="1" applyFill="1" applyBorder="1" applyAlignment="1">
      <alignment horizontal="left" indent="3"/>
    </xf>
    <xf numFmtId="2" fontId="3" fillId="4" borderId="9" xfId="8" applyNumberFormat="1" applyFont="1" applyFill="1" applyBorder="1" applyAlignment="1">
      <alignment horizontal="left" indent="3"/>
    </xf>
    <xf numFmtId="0" fontId="10" fillId="9" borderId="12" xfId="5" applyFont="1" applyFill="1" applyBorder="1"/>
    <xf numFmtId="0" fontId="10" fillId="9" borderId="12" xfId="5" applyFont="1" applyFill="1" applyBorder="1" applyAlignment="1">
      <alignment horizontal="center"/>
    </xf>
    <xf numFmtId="167" fontId="3" fillId="9" borderId="12" xfId="5" applyNumberFormat="1" applyFont="1" applyFill="1" applyBorder="1" applyAlignment="1">
      <alignment horizontal="center"/>
    </xf>
    <xf numFmtId="168" fontId="3" fillId="9" borderId="12" xfId="5" applyNumberFormat="1" applyFont="1" applyFill="1" applyBorder="1"/>
    <xf numFmtId="2" fontId="3" fillId="9" borderId="12" xfId="5" applyNumberFormat="1" applyFont="1" applyFill="1" applyBorder="1"/>
    <xf numFmtId="2" fontId="3" fillId="9" borderId="12" xfId="5" applyNumberFormat="1" applyFont="1" applyFill="1" applyBorder="1" applyAlignment="1">
      <alignment horizontal="center"/>
    </xf>
    <xf numFmtId="2" fontId="3" fillId="9" borderId="23" xfId="5" applyNumberFormat="1" applyFont="1" applyFill="1" applyBorder="1" applyAlignment="1">
      <alignment horizontal="left" indent="3"/>
    </xf>
    <xf numFmtId="167" fontId="3" fillId="4" borderId="3" xfId="5" applyNumberFormat="1" applyFont="1" applyFill="1" applyBorder="1" applyAlignment="1">
      <alignment horizontal="center"/>
    </xf>
    <xf numFmtId="168" fontId="3" fillId="4" borderId="3" xfId="5" applyNumberFormat="1" applyFont="1" applyFill="1" applyBorder="1"/>
    <xf numFmtId="2" fontId="3" fillId="4" borderId="3" xfId="5" applyNumberFormat="1" applyFont="1" applyFill="1" applyBorder="1"/>
    <xf numFmtId="2" fontId="3" fillId="4" borderId="3" xfId="5" applyNumberFormat="1" applyFont="1" applyFill="1" applyBorder="1" applyAlignment="1">
      <alignment horizontal="center"/>
    </xf>
    <xf numFmtId="2" fontId="3" fillId="4" borderId="3" xfId="5" applyNumberFormat="1" applyFont="1" applyFill="1" applyBorder="1" applyAlignment="1">
      <alignment horizontal="left" indent="3"/>
    </xf>
    <xf numFmtId="2" fontId="3" fillId="4" borderId="9" xfId="5" applyNumberFormat="1" applyFont="1" applyFill="1" applyBorder="1" applyAlignment="1">
      <alignment horizontal="left" indent="3"/>
    </xf>
    <xf numFmtId="0" fontId="10" fillId="9" borderId="12" xfId="5" applyFont="1" applyFill="1" applyBorder="1" applyAlignment="1">
      <alignment horizontal="left" vertical="center"/>
    </xf>
    <xf numFmtId="0" fontId="10" fillId="9" borderId="12" xfId="5" applyFont="1" applyFill="1" applyBorder="1" applyAlignment="1">
      <alignment horizontal="center" vertical="center"/>
    </xf>
    <xf numFmtId="167" fontId="3" fillId="9" borderId="12" xfId="5" applyNumberFormat="1" applyFont="1" applyFill="1" applyBorder="1" applyAlignment="1">
      <alignment horizontal="center" vertical="center"/>
    </xf>
    <xf numFmtId="168" fontId="3" fillId="9" borderId="12" xfId="5" applyNumberFormat="1" applyFont="1" applyFill="1" applyBorder="1" applyAlignment="1">
      <alignment horizontal="center" vertical="center"/>
    </xf>
    <xf numFmtId="2" fontId="3" fillId="9" borderId="12" xfId="5" applyNumberFormat="1" applyFont="1" applyFill="1" applyBorder="1" applyAlignment="1">
      <alignment horizontal="center" vertical="center"/>
    </xf>
    <xf numFmtId="2" fontId="3" fillId="9" borderId="23" xfId="5" applyNumberFormat="1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vertical="center"/>
    </xf>
    <xf numFmtId="0" fontId="3" fillId="12" borderId="3" xfId="0" applyFont="1" applyFill="1" applyBorder="1" applyAlignment="1">
      <alignment horizontal="center" vertical="center"/>
    </xf>
    <xf numFmtId="167" fontId="3" fillId="12" borderId="3" xfId="0" applyNumberFormat="1" applyFont="1" applyFill="1" applyBorder="1" applyAlignment="1">
      <alignment horizontal="center" vertical="center"/>
    </xf>
    <xf numFmtId="168" fontId="3" fillId="12" borderId="3" xfId="0" applyNumberFormat="1" applyFont="1" applyFill="1" applyBorder="1" applyAlignment="1">
      <alignment horizontal="center" vertical="center"/>
    </xf>
    <xf numFmtId="0" fontId="3" fillId="10" borderId="7" xfId="4" applyFont="1" applyFill="1" applyBorder="1" applyAlignment="1">
      <alignment horizontal="left"/>
    </xf>
    <xf numFmtId="0" fontId="3" fillId="10" borderId="7" xfId="4" applyFont="1" applyFill="1" applyBorder="1" applyAlignment="1">
      <alignment horizontal="center"/>
    </xf>
    <xf numFmtId="167" fontId="3" fillId="10" borderId="7" xfId="4" applyNumberFormat="1" applyFont="1" applyFill="1" applyBorder="1" applyAlignment="1">
      <alignment horizontal="right"/>
    </xf>
    <xf numFmtId="167" fontId="3" fillId="10" borderId="7" xfId="4" applyNumberFormat="1" applyFont="1" applyFill="1" applyBorder="1"/>
    <xf numFmtId="167" fontId="3" fillId="10" borderId="7" xfId="4" applyNumberFormat="1" applyFont="1" applyFill="1" applyBorder="1" applyAlignment="1">
      <alignment horizontal="center"/>
    </xf>
    <xf numFmtId="168" fontId="3" fillId="10" borderId="7" xfId="4" applyNumberFormat="1" applyFont="1" applyFill="1" applyBorder="1"/>
    <xf numFmtId="2" fontId="3" fillId="10" borderId="7" xfId="4" applyNumberFormat="1" applyFont="1" applyFill="1" applyBorder="1"/>
    <xf numFmtId="2" fontId="3" fillId="10" borderId="7" xfId="4" applyNumberFormat="1" applyFont="1" applyFill="1" applyBorder="1" applyAlignment="1">
      <alignment horizontal="center"/>
    </xf>
    <xf numFmtId="2" fontId="3" fillId="10" borderId="7" xfId="4" applyNumberFormat="1" applyFont="1" applyFill="1" applyBorder="1" applyAlignment="1">
      <alignment horizontal="left" indent="3"/>
    </xf>
    <xf numFmtId="2" fontId="3" fillId="10" borderId="10" xfId="4" applyNumberFormat="1" applyFont="1" applyFill="1" applyBorder="1" applyAlignment="1">
      <alignment horizontal="left" indent="3"/>
    </xf>
    <xf numFmtId="0" fontId="10" fillId="9" borderId="12" xfId="13" applyFont="1" applyFill="1" applyBorder="1"/>
    <xf numFmtId="0" fontId="10" fillId="9" borderId="12" xfId="13" applyFont="1" applyFill="1" applyBorder="1" applyAlignment="1">
      <alignment horizontal="center"/>
    </xf>
    <xf numFmtId="167" fontId="3" fillId="9" borderId="12" xfId="13" applyNumberFormat="1" applyFont="1" applyFill="1" applyBorder="1"/>
    <xf numFmtId="167" fontId="3" fillId="9" borderId="12" xfId="13" applyNumberFormat="1" applyFont="1" applyFill="1" applyBorder="1" applyAlignment="1">
      <alignment horizontal="center"/>
    </xf>
    <xf numFmtId="168" fontId="3" fillId="9" borderId="12" xfId="13" applyNumberFormat="1" applyFont="1" applyFill="1" applyBorder="1"/>
    <xf numFmtId="2" fontId="3" fillId="9" borderId="12" xfId="13" applyNumberFormat="1" applyFont="1" applyFill="1" applyBorder="1"/>
    <xf numFmtId="2" fontId="3" fillId="9" borderId="12" xfId="13" applyNumberFormat="1" applyFont="1" applyFill="1" applyBorder="1" applyAlignment="1">
      <alignment horizontal="center"/>
    </xf>
    <xf numFmtId="2" fontId="3" fillId="9" borderId="12" xfId="13" applyNumberFormat="1" applyFont="1" applyFill="1" applyBorder="1" applyAlignment="1">
      <alignment horizontal="left" indent="3"/>
    </xf>
    <xf numFmtId="2" fontId="3" fillId="9" borderId="23" xfId="13" applyNumberFormat="1" applyFont="1" applyFill="1" applyBorder="1" applyAlignment="1">
      <alignment horizontal="left" indent="3"/>
    </xf>
    <xf numFmtId="0" fontId="3" fillId="12" borderId="3" xfId="13" applyFont="1" applyFill="1" applyBorder="1"/>
    <xf numFmtId="0" fontId="3" fillId="12" borderId="3" xfId="13" applyFont="1" applyFill="1" applyBorder="1" applyAlignment="1">
      <alignment horizontal="center"/>
    </xf>
    <xf numFmtId="167" fontId="3" fillId="12" borderId="3" xfId="13" applyNumberFormat="1" applyFont="1" applyFill="1" applyBorder="1"/>
    <xf numFmtId="167" fontId="3" fillId="12" borderId="3" xfId="13" applyNumberFormat="1" applyFont="1" applyFill="1" applyBorder="1" applyAlignment="1">
      <alignment horizontal="center"/>
    </xf>
    <xf numFmtId="168" fontId="3" fillId="12" borderId="3" xfId="13" applyNumberFormat="1" applyFont="1" applyFill="1" applyBorder="1"/>
    <xf numFmtId="2" fontId="3" fillId="12" borderId="3" xfId="13" applyNumberFormat="1" applyFont="1" applyFill="1" applyBorder="1"/>
    <xf numFmtId="2" fontId="3" fillId="12" borderId="3" xfId="13" applyNumberFormat="1" applyFont="1" applyFill="1" applyBorder="1" applyAlignment="1">
      <alignment horizontal="center"/>
    </xf>
    <xf numFmtId="2" fontId="3" fillId="12" borderId="3" xfId="13" applyNumberFormat="1" applyFont="1" applyFill="1" applyBorder="1" applyAlignment="1">
      <alignment horizontal="left" indent="3"/>
    </xf>
    <xf numFmtId="2" fontId="3" fillId="12" borderId="9" xfId="13" applyNumberFormat="1" applyFont="1" applyFill="1" applyBorder="1" applyAlignment="1">
      <alignment horizontal="left" indent="3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6" fontId="3" fillId="2" borderId="12" xfId="0" applyNumberFormat="1" applyFont="1" applyFill="1" applyBorder="1" applyProtection="1">
      <protection locked="0"/>
    </xf>
    <xf numFmtId="0" fontId="3" fillId="3" borderId="12" xfId="0" applyFont="1" applyFill="1" applyBorder="1" applyProtection="1">
      <protection locked="0"/>
    </xf>
    <xf numFmtId="167" fontId="3" fillId="17" borderId="19" xfId="0" applyNumberFormat="1" applyFont="1" applyFill="1" applyBorder="1" applyProtection="1">
      <protection locked="0"/>
    </xf>
    <xf numFmtId="0" fontId="3" fillId="0" borderId="0" xfId="110" applyFont="1"/>
    <xf numFmtId="0" fontId="3" fillId="0" borderId="0" xfId="110" applyFont="1" applyAlignment="1">
      <alignment horizontal="left"/>
    </xf>
    <xf numFmtId="0" fontId="3" fillId="53" borderId="0" xfId="110" applyFont="1" applyFill="1" applyBorder="1" applyAlignment="1">
      <alignment horizontal="center"/>
    </xf>
    <xf numFmtId="0" fontId="38" fillId="53" borderId="0" xfId="110" applyFont="1" applyFill="1" applyBorder="1" applyAlignment="1">
      <alignment horizontal="center"/>
    </xf>
    <xf numFmtId="0" fontId="3" fillId="53" borderId="0" xfId="110" applyFont="1" applyFill="1" applyBorder="1" applyAlignment="1">
      <alignment horizontal="left"/>
    </xf>
    <xf numFmtId="0" fontId="3" fillId="53" borderId="0" xfId="110" applyFont="1" applyFill="1" applyBorder="1"/>
    <xf numFmtId="0" fontId="3" fillId="61" borderId="0" xfId="110" applyFont="1" applyFill="1" applyAlignment="1">
      <alignment horizontal="center"/>
    </xf>
    <xf numFmtId="0" fontId="3" fillId="0" borderId="0" xfId="110" applyFont="1"/>
    <xf numFmtId="0" fontId="3" fillId="0" borderId="0" xfId="110" applyFont="1" applyAlignment="1">
      <alignment horizontal="left"/>
    </xf>
    <xf numFmtId="0" fontId="3" fillId="53" borderId="0" xfId="110" applyFont="1" applyFill="1" applyBorder="1" applyAlignment="1">
      <alignment horizontal="center"/>
    </xf>
    <xf numFmtId="0" fontId="38" fillId="53" borderId="0" xfId="110" applyFont="1" applyFill="1" applyBorder="1" applyAlignment="1">
      <alignment horizontal="center"/>
    </xf>
    <xf numFmtId="0" fontId="3" fillId="53" borderId="0" xfId="110" applyFont="1" applyFill="1" applyBorder="1" applyAlignment="1">
      <alignment horizontal="left"/>
    </xf>
    <xf numFmtId="0" fontId="3" fillId="53" borderId="0" xfId="110" applyFont="1" applyFill="1" applyBorder="1"/>
    <xf numFmtId="0" fontId="3" fillId="61" borderId="0" xfId="110" applyFont="1" applyFill="1" applyAlignment="1">
      <alignment horizontal="center"/>
    </xf>
    <xf numFmtId="0" fontId="3" fillId="0" borderId="45" xfId="0" applyFont="1" applyBorder="1"/>
    <xf numFmtId="0" fontId="3" fillId="0" borderId="19" xfId="0" applyFont="1" applyBorder="1" applyAlignment="1">
      <alignment vertical="center"/>
    </xf>
    <xf numFmtId="0" fontId="3" fillId="0" borderId="3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2" borderId="1" xfId="110" applyFont="1" applyFill="1" applyBorder="1" applyAlignment="1">
      <alignment horizontal="center"/>
    </xf>
    <xf numFmtId="0" fontId="3" fillId="2" borderId="3" xfId="110" applyFont="1" applyFill="1" applyBorder="1" applyAlignment="1">
      <alignment horizontal="center"/>
    </xf>
    <xf numFmtId="0" fontId="3" fillId="5" borderId="3" xfId="110" applyFont="1" applyFill="1" applyBorder="1" applyAlignment="1">
      <alignment horizontal="center"/>
    </xf>
    <xf numFmtId="0" fontId="3" fillId="4" borderId="3" xfId="110" applyFont="1" applyFill="1" applyBorder="1" applyAlignment="1">
      <alignment horizontal="center"/>
    </xf>
    <xf numFmtId="0" fontId="3" fillId="3" borderId="3" xfId="110" applyFont="1" applyFill="1" applyBorder="1" applyAlignment="1">
      <alignment horizontal="center"/>
    </xf>
    <xf numFmtId="0" fontId="3" fillId="2" borderId="5" xfId="110" applyFont="1" applyFill="1" applyBorder="1" applyAlignment="1">
      <alignment horizontal="center"/>
    </xf>
    <xf numFmtId="169" fontId="3" fillId="2" borderId="5" xfId="158" applyNumberFormat="1" applyFont="1" applyFill="1" applyBorder="1" applyAlignment="1">
      <alignment horizontal="right" vertical="distributed"/>
    </xf>
    <xf numFmtId="0" fontId="3" fillId="5" borderId="5" xfId="110" applyFont="1" applyFill="1" applyBorder="1" applyAlignment="1">
      <alignment horizontal="center"/>
    </xf>
    <xf numFmtId="169" fontId="3" fillId="5" borderId="5" xfId="158" applyNumberFormat="1" applyFont="1" applyFill="1" applyBorder="1" applyAlignment="1">
      <alignment horizontal="right" vertical="distributed"/>
    </xf>
    <xf numFmtId="0" fontId="3" fillId="3" borderId="5" xfId="110" applyFont="1" applyFill="1" applyBorder="1" applyAlignment="1">
      <alignment horizontal="center"/>
    </xf>
    <xf numFmtId="0" fontId="3" fillId="4" borderId="5" xfId="110" applyFont="1" applyFill="1" applyBorder="1" applyAlignment="1">
      <alignment horizontal="center"/>
    </xf>
    <xf numFmtId="0" fontId="3" fillId="5" borderId="1" xfId="110" applyFont="1" applyFill="1" applyBorder="1" applyAlignment="1">
      <alignment horizontal="center"/>
    </xf>
    <xf numFmtId="2" fontId="3" fillId="6" borderId="23" xfId="110" applyNumberFormat="1" applyFont="1" applyFill="1" applyBorder="1" applyAlignment="1" applyProtection="1">
      <alignment horizontal="left" indent="3"/>
    </xf>
    <xf numFmtId="0" fontId="3" fillId="0" borderId="3" xfId="0" applyFont="1" applyFill="1" applyBorder="1" applyAlignment="1">
      <alignment horizontal="center" vertical="center" wrapText="1"/>
    </xf>
    <xf numFmtId="0" fontId="3" fillId="77" borderId="3" xfId="0" applyFont="1" applyFill="1" applyBorder="1" applyAlignment="1">
      <alignment horizontal="center"/>
    </xf>
    <xf numFmtId="0" fontId="3" fillId="77" borderId="7" xfId="0" applyFont="1" applyFill="1" applyBorder="1" applyAlignment="1">
      <alignment horizontal="center"/>
    </xf>
    <xf numFmtId="0" fontId="3" fillId="10" borderId="3" xfId="5" applyFont="1" applyFill="1" applyBorder="1" applyAlignment="1">
      <alignment horizontal="left"/>
    </xf>
    <xf numFmtId="0" fontId="3" fillId="10" borderId="3" xfId="5" applyFont="1" applyFill="1" applyBorder="1" applyAlignment="1">
      <alignment horizontal="center"/>
    </xf>
    <xf numFmtId="167" fontId="3" fillId="10" borderId="3" xfId="5" applyNumberFormat="1" applyFont="1" applyFill="1" applyBorder="1" applyAlignment="1">
      <alignment horizontal="right"/>
    </xf>
    <xf numFmtId="167" fontId="3" fillId="10" borderId="3" xfId="5" applyNumberFormat="1" applyFont="1" applyFill="1" applyBorder="1"/>
    <xf numFmtId="167" fontId="3" fillId="10" borderId="3" xfId="5" applyNumberFormat="1" applyFont="1" applyFill="1" applyBorder="1" applyAlignment="1">
      <alignment horizontal="center"/>
    </xf>
    <xf numFmtId="168" fontId="3" fillId="10" borderId="3" xfId="5" applyNumberFormat="1" applyFont="1" applyFill="1" applyBorder="1"/>
    <xf numFmtId="2" fontId="3" fillId="10" borderId="3" xfId="5" applyNumberFormat="1" applyFont="1" applyFill="1" applyBorder="1"/>
    <xf numFmtId="2" fontId="3" fillId="10" borderId="3" xfId="5" applyNumberFormat="1" applyFont="1" applyFill="1" applyBorder="1" applyAlignment="1">
      <alignment horizontal="center"/>
    </xf>
    <xf numFmtId="167" fontId="3" fillId="10" borderId="3" xfId="5" applyNumberFormat="1" applyFont="1" applyFill="1" applyBorder="1" applyAlignment="1">
      <alignment horizontal="left" indent="3"/>
    </xf>
    <xf numFmtId="2" fontId="3" fillId="10" borderId="23" xfId="5" applyNumberFormat="1" applyFont="1" applyFill="1" applyBorder="1" applyAlignment="1">
      <alignment horizontal="left" indent="3"/>
    </xf>
    <xf numFmtId="167" fontId="3" fillId="9" borderId="12" xfId="5" applyNumberFormat="1" applyFont="1" applyFill="1" applyBorder="1" applyAlignment="1">
      <alignment horizontal="left" indent="3"/>
    </xf>
    <xf numFmtId="0" fontId="3" fillId="12" borderId="12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10" fillId="9" borderId="4" xfId="4" applyFont="1" applyFill="1" applyBorder="1"/>
    <xf numFmtId="0" fontId="10" fillId="9" borderId="4" xfId="4" applyFont="1" applyFill="1" applyBorder="1" applyAlignment="1">
      <alignment horizontal="center"/>
    </xf>
    <xf numFmtId="167" fontId="3" fillId="9" borderId="4" xfId="4" applyNumberFormat="1" applyFont="1" applyFill="1" applyBorder="1"/>
    <xf numFmtId="167" fontId="3" fillId="9" borderId="4" xfId="4" applyNumberFormat="1" applyFont="1" applyFill="1" applyBorder="1" applyAlignment="1">
      <alignment horizontal="center"/>
    </xf>
    <xf numFmtId="168" fontId="3" fillId="9" borderId="4" xfId="4" applyNumberFormat="1" applyFont="1" applyFill="1" applyBorder="1"/>
    <xf numFmtId="2" fontId="3" fillId="9" borderId="4" xfId="4" applyNumberFormat="1" applyFont="1" applyFill="1" applyBorder="1"/>
    <xf numFmtId="2" fontId="3" fillId="9" borderId="4" xfId="4" applyNumberFormat="1" applyFont="1" applyFill="1" applyBorder="1" applyAlignment="1">
      <alignment horizontal="center"/>
    </xf>
    <xf numFmtId="2" fontId="3" fillId="9" borderId="4" xfId="4" applyNumberFormat="1" applyFont="1" applyFill="1" applyBorder="1" applyAlignment="1">
      <alignment horizontal="left" indent="3"/>
    </xf>
    <xf numFmtId="2" fontId="3" fillId="9" borderId="17" xfId="4" applyNumberFormat="1" applyFont="1" applyFill="1" applyBorder="1" applyAlignment="1">
      <alignment horizontal="left" indent="3"/>
    </xf>
    <xf numFmtId="0" fontId="3" fillId="10" borderId="7" xfId="7" applyFont="1" applyFill="1" applyBorder="1" applyAlignment="1">
      <alignment horizontal="left"/>
    </xf>
    <xf numFmtId="0" fontId="3" fillId="10" borderId="7" xfId="7" applyFont="1" applyFill="1" applyBorder="1" applyAlignment="1">
      <alignment horizontal="center"/>
    </xf>
    <xf numFmtId="167" fontId="3" fillId="10" borderId="7" xfId="7" applyNumberFormat="1" applyFont="1" applyFill="1" applyBorder="1" applyAlignment="1">
      <alignment horizontal="right"/>
    </xf>
    <xf numFmtId="167" fontId="3" fillId="10" borderId="7" xfId="7" applyNumberFormat="1" applyFont="1" applyFill="1" applyBorder="1"/>
    <xf numFmtId="167" fontId="3" fillId="10" borderId="7" xfId="7" applyNumberFormat="1" applyFont="1" applyFill="1" applyBorder="1" applyAlignment="1">
      <alignment horizontal="center"/>
    </xf>
    <xf numFmtId="168" fontId="3" fillId="10" borderId="7" xfId="7" applyNumberFormat="1" applyFont="1" applyFill="1" applyBorder="1"/>
    <xf numFmtId="2" fontId="3" fillId="10" borderId="7" xfId="7" applyNumberFormat="1" applyFont="1" applyFill="1" applyBorder="1"/>
    <xf numFmtId="2" fontId="3" fillId="10" borderId="7" xfId="7" applyNumberFormat="1" applyFont="1" applyFill="1" applyBorder="1" applyAlignment="1">
      <alignment horizontal="center"/>
    </xf>
    <xf numFmtId="2" fontId="3" fillId="10" borderId="7" xfId="7" applyNumberFormat="1" applyFont="1" applyFill="1" applyBorder="1" applyAlignment="1">
      <alignment horizontal="left" indent="3"/>
    </xf>
    <xf numFmtId="2" fontId="3" fillId="10" borderId="17" xfId="7" applyNumberFormat="1" applyFont="1" applyFill="1" applyBorder="1" applyAlignment="1">
      <alignment horizontal="left" indent="3"/>
    </xf>
    <xf numFmtId="0" fontId="22" fillId="0" borderId="0" xfId="0" applyFont="1"/>
    <xf numFmtId="166" fontId="3" fillId="5" borderId="5" xfId="0" applyNumberFormat="1" applyFont="1" applyFill="1" applyBorder="1" applyAlignment="1" applyProtection="1">
      <alignment horizontal="left" indent="4"/>
      <protection locked="0"/>
    </xf>
    <xf numFmtId="166" fontId="3" fillId="3" borderId="5" xfId="0" applyNumberFormat="1" applyFont="1" applyFill="1" applyBorder="1" applyProtection="1">
      <protection locked="0"/>
    </xf>
    <xf numFmtId="2" fontId="3" fillId="3" borderId="5" xfId="0" applyNumberFormat="1" applyFont="1" applyFill="1" applyBorder="1" applyProtection="1">
      <protection locked="0"/>
    </xf>
    <xf numFmtId="166" fontId="3" fillId="3" borderId="5" xfId="0" applyNumberFormat="1" applyFont="1" applyFill="1" applyBorder="1" applyAlignment="1" applyProtection="1">
      <alignment horizontal="left" indent="4"/>
      <protection locked="0"/>
    </xf>
    <xf numFmtId="166" fontId="3" fillId="5" borderId="12" xfId="0" applyNumberFormat="1" applyFont="1" applyFill="1" applyBorder="1" applyProtection="1">
      <protection locked="0"/>
    </xf>
    <xf numFmtId="166" fontId="3" fillId="5" borderId="7" xfId="0" applyNumberFormat="1" applyFont="1" applyFill="1" applyBorder="1" applyProtection="1">
      <protection locked="0"/>
    </xf>
    <xf numFmtId="166" fontId="3" fillId="3" borderId="7" xfId="0" applyNumberFormat="1" applyFont="1" applyFill="1" applyBorder="1" applyProtection="1">
      <protection locked="0"/>
    </xf>
    <xf numFmtId="2" fontId="3" fillId="2" borderId="22" xfId="0" applyNumberFormat="1" applyFont="1" applyFill="1" applyBorder="1" applyAlignment="1" applyProtection="1">
      <alignment horizontal="left" indent="3"/>
    </xf>
    <xf numFmtId="0" fontId="3" fillId="8" borderId="5" xfId="0" applyFont="1" applyFill="1" applyBorder="1" applyProtection="1">
      <protection locked="0"/>
    </xf>
    <xf numFmtId="0" fontId="3" fillId="8" borderId="5" xfId="0" applyFont="1" applyFill="1" applyBorder="1" applyAlignment="1" applyProtection="1">
      <alignment horizontal="center"/>
      <protection locked="0"/>
    </xf>
    <xf numFmtId="2" fontId="3" fillId="8" borderId="12" xfId="0" applyNumberFormat="1" applyFont="1" applyFill="1" applyBorder="1" applyAlignment="1" applyProtection="1">
      <alignment horizontal="left" indent="3"/>
    </xf>
    <xf numFmtId="2" fontId="3" fillId="8" borderId="23" xfId="0" applyNumberFormat="1" applyFont="1" applyFill="1" applyBorder="1" applyAlignment="1" applyProtection="1">
      <alignment horizontal="left" indent="3"/>
    </xf>
    <xf numFmtId="0" fontId="3" fillId="8" borderId="3" xfId="0" applyFont="1" applyFill="1" applyBorder="1" applyProtection="1">
      <protection locked="0"/>
    </xf>
    <xf numFmtId="0" fontId="3" fillId="8" borderId="3" xfId="0" applyFont="1" applyFill="1" applyBorder="1" applyAlignment="1" applyProtection="1">
      <alignment horizontal="center"/>
      <protection locked="0"/>
    </xf>
    <xf numFmtId="167" fontId="3" fillId="8" borderId="3" xfId="0" applyNumberFormat="1" applyFont="1" applyFill="1" applyBorder="1" applyProtection="1">
      <protection locked="0"/>
    </xf>
    <xf numFmtId="167" fontId="3" fillId="8" borderId="3" xfId="0" applyNumberFormat="1" applyFont="1" applyFill="1" applyBorder="1" applyAlignment="1" applyProtection="1">
      <alignment horizontal="left" indent="4"/>
      <protection locked="0"/>
    </xf>
    <xf numFmtId="168" fontId="3" fillId="8" borderId="3" xfId="0" applyNumberFormat="1" applyFont="1" applyFill="1" applyBorder="1" applyProtection="1"/>
    <xf numFmtId="2" fontId="3" fillId="8" borderId="3" xfId="0" applyNumberFormat="1" applyFont="1" applyFill="1" applyBorder="1" applyAlignment="1" applyProtection="1">
      <alignment horizontal="left" indent="3"/>
    </xf>
    <xf numFmtId="2" fontId="3" fillId="8" borderId="9" xfId="0" applyNumberFormat="1" applyFont="1" applyFill="1" applyBorder="1" applyAlignment="1" applyProtection="1">
      <alignment horizontal="left" indent="3"/>
    </xf>
    <xf numFmtId="0" fontId="3" fillId="8" borderId="7" xfId="0" applyFont="1" applyFill="1" applyBorder="1" applyProtection="1">
      <protection locked="0"/>
    </xf>
    <xf numFmtId="0" fontId="3" fillId="8" borderId="7" xfId="0" applyFont="1" applyFill="1" applyBorder="1" applyAlignment="1" applyProtection="1">
      <alignment horizontal="center"/>
      <protection locked="0"/>
    </xf>
    <xf numFmtId="168" fontId="3" fillId="8" borderId="7" xfId="0" applyNumberFormat="1" applyFont="1" applyFill="1" applyBorder="1" applyProtection="1"/>
    <xf numFmtId="2" fontId="3" fillId="8" borderId="7" xfId="0" applyNumberFormat="1" applyFont="1" applyFill="1" applyBorder="1" applyAlignment="1" applyProtection="1">
      <alignment horizontal="left" indent="3"/>
    </xf>
    <xf numFmtId="2" fontId="3" fillId="8" borderId="10" xfId="0" applyNumberFormat="1" applyFont="1" applyFill="1" applyBorder="1" applyAlignment="1" applyProtection="1">
      <alignment horizontal="left" indent="3"/>
    </xf>
    <xf numFmtId="168" fontId="3" fillId="3" borderId="5" xfId="0" applyNumberFormat="1" applyFont="1" applyFill="1" applyBorder="1" applyProtection="1"/>
    <xf numFmtId="2" fontId="3" fillId="3" borderId="5" xfId="0" applyNumberFormat="1" applyFont="1" applyFill="1" applyBorder="1" applyAlignment="1" applyProtection="1">
      <alignment horizontal="left" indent="3"/>
    </xf>
    <xf numFmtId="2" fontId="3" fillId="3" borderId="22" xfId="0" applyNumberFormat="1" applyFont="1" applyFill="1" applyBorder="1" applyAlignment="1" applyProtection="1">
      <alignment horizontal="left" indent="3"/>
    </xf>
    <xf numFmtId="0" fontId="3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167" fontId="3" fillId="3" borderId="1" xfId="0" applyNumberFormat="1" applyFont="1" applyFill="1" applyBorder="1" applyProtection="1">
      <protection locked="0"/>
    </xf>
    <xf numFmtId="167" fontId="3" fillId="3" borderId="1" xfId="0" applyNumberFormat="1" applyFont="1" applyFill="1" applyBorder="1" applyAlignment="1" applyProtection="1">
      <alignment horizontal="left" indent="4"/>
      <protection locked="0"/>
    </xf>
    <xf numFmtId="168" fontId="3" fillId="3" borderId="1" xfId="0" applyNumberFormat="1" applyFont="1" applyFill="1" applyBorder="1" applyProtection="1"/>
    <xf numFmtId="2" fontId="3" fillId="3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left" indent="3"/>
    </xf>
    <xf numFmtId="2" fontId="3" fillId="3" borderId="2" xfId="0" applyNumberFormat="1" applyFont="1" applyFill="1" applyBorder="1" applyAlignment="1" applyProtection="1">
      <alignment horizontal="left" indent="3"/>
    </xf>
    <xf numFmtId="168" fontId="3" fillId="4" borderId="5" xfId="0" applyNumberFormat="1" applyFont="1" applyFill="1" applyBorder="1" applyProtection="1"/>
    <xf numFmtId="2" fontId="3" fillId="4" borderId="5" xfId="0" applyNumberFormat="1" applyFont="1" applyFill="1" applyBorder="1" applyAlignment="1" applyProtection="1">
      <alignment horizontal="left" indent="3"/>
    </xf>
    <xf numFmtId="2" fontId="3" fillId="4" borderId="22" xfId="0" applyNumberFormat="1" applyFont="1" applyFill="1" applyBorder="1" applyAlignment="1" applyProtection="1">
      <alignment horizontal="left" indent="3"/>
    </xf>
    <xf numFmtId="166" fontId="3" fillId="61" borderId="3" xfId="0" applyNumberFormat="1" applyFont="1" applyFill="1" applyBorder="1" applyAlignment="1">
      <alignment horizontal="center"/>
    </xf>
    <xf numFmtId="166" fontId="3" fillId="61" borderId="7" xfId="0" applyNumberFormat="1" applyFont="1" applyFill="1" applyBorder="1" applyAlignment="1">
      <alignment horizontal="center"/>
    </xf>
    <xf numFmtId="0" fontId="3" fillId="8" borderId="41" xfId="0" applyFont="1" applyFill="1" applyBorder="1"/>
    <xf numFmtId="0" fontId="3" fillId="8" borderId="25" xfId="0" applyFont="1" applyFill="1" applyBorder="1" applyAlignment="1">
      <alignment horizontal="center"/>
    </xf>
    <xf numFmtId="2" fontId="3" fillId="8" borderId="5" xfId="0" applyNumberFormat="1" applyFont="1" applyFill="1" applyBorder="1" applyAlignment="1">
      <alignment horizontal="center"/>
    </xf>
    <xf numFmtId="166" fontId="3" fillId="8" borderId="5" xfId="3" applyNumberFormat="1" applyFont="1" applyFill="1" applyBorder="1" applyAlignment="1">
      <alignment horizontal="center" vertical="top"/>
    </xf>
    <xf numFmtId="0" fontId="3" fillId="8" borderId="42" xfId="0" applyFont="1" applyFill="1" applyBorder="1"/>
    <xf numFmtId="0" fontId="3" fillId="8" borderId="26" xfId="0" applyFont="1" applyFill="1" applyBorder="1" applyAlignment="1">
      <alignment horizontal="center"/>
    </xf>
    <xf numFmtId="166" fontId="3" fillId="8" borderId="3" xfId="3" applyNumberFormat="1" applyFont="1" applyFill="1" applyBorder="1" applyAlignment="1">
      <alignment horizontal="center" vertical="top"/>
    </xf>
    <xf numFmtId="166" fontId="3" fillId="8" borderId="3" xfId="0" applyNumberFormat="1" applyFont="1" applyFill="1" applyBorder="1" applyAlignment="1">
      <alignment horizontal="center"/>
    </xf>
    <xf numFmtId="0" fontId="3" fillId="8" borderId="43" xfId="0" applyFont="1" applyFill="1" applyBorder="1"/>
    <xf numFmtId="0" fontId="3" fillId="8" borderId="28" xfId="0" applyFont="1" applyFill="1" applyBorder="1" applyAlignment="1">
      <alignment horizontal="center"/>
    </xf>
    <xf numFmtId="166" fontId="3" fillId="8" borderId="7" xfId="0" applyNumberFormat="1" applyFont="1" applyFill="1" applyBorder="1" applyAlignment="1">
      <alignment horizontal="center"/>
    </xf>
    <xf numFmtId="166" fontId="3" fillId="8" borderId="7" xfId="3" applyNumberFormat="1" applyFont="1" applyFill="1" applyBorder="1" applyAlignment="1">
      <alignment horizontal="center" vertical="top"/>
    </xf>
    <xf numFmtId="167" fontId="3" fillId="8" borderId="5" xfId="0" applyNumberFormat="1" applyFont="1" applyFill="1" applyBorder="1"/>
    <xf numFmtId="167" fontId="3" fillId="8" borderId="5" xfId="0" applyNumberFormat="1" applyFont="1" applyFill="1" applyBorder="1" applyAlignment="1">
      <alignment horizontal="center"/>
    </xf>
    <xf numFmtId="168" fontId="3" fillId="8" borderId="5" xfId="0" applyNumberFormat="1" applyFont="1" applyFill="1" applyBorder="1" applyAlignment="1">
      <alignment horizontal="center"/>
    </xf>
    <xf numFmtId="2" fontId="3" fillId="8" borderId="13" xfId="0" applyNumberFormat="1" applyFont="1" applyFill="1" applyBorder="1" applyAlignment="1">
      <alignment horizontal="left" indent="3"/>
    </xf>
    <xf numFmtId="2" fontId="3" fillId="8" borderId="5" xfId="0" applyNumberFormat="1" applyFont="1" applyFill="1" applyBorder="1" applyAlignment="1">
      <alignment horizontal="left" indent="3"/>
    </xf>
    <xf numFmtId="2" fontId="3" fillId="8" borderId="22" xfId="0" applyNumberFormat="1" applyFont="1" applyFill="1" applyBorder="1" applyAlignment="1">
      <alignment horizontal="left" indent="3"/>
    </xf>
    <xf numFmtId="168" fontId="3" fillId="8" borderId="3" xfId="0" applyNumberFormat="1" applyFont="1" applyFill="1" applyBorder="1" applyAlignment="1">
      <alignment horizontal="center"/>
    </xf>
    <xf numFmtId="2" fontId="3" fillId="8" borderId="12" xfId="0" applyNumberFormat="1" applyFont="1" applyFill="1" applyBorder="1" applyAlignment="1">
      <alignment horizontal="center"/>
    </xf>
    <xf numFmtId="2" fontId="3" fillId="8" borderId="15" xfId="0" applyNumberFormat="1" applyFont="1" applyFill="1" applyBorder="1" applyAlignment="1">
      <alignment horizontal="left" indent="3"/>
    </xf>
    <xf numFmtId="168" fontId="3" fillId="8" borderId="7" xfId="0" applyNumberFormat="1" applyFont="1" applyFill="1" applyBorder="1" applyAlignment="1">
      <alignment horizontal="center"/>
    </xf>
    <xf numFmtId="2" fontId="3" fillId="8" borderId="4" xfId="0" applyNumberFormat="1" applyFont="1" applyFill="1" applyBorder="1" applyAlignment="1">
      <alignment horizontal="center"/>
    </xf>
    <xf numFmtId="2" fontId="3" fillId="8" borderId="16" xfId="0" applyNumberFormat="1" applyFont="1" applyFill="1" applyBorder="1" applyAlignment="1">
      <alignment horizontal="left" indent="3"/>
    </xf>
    <xf numFmtId="0" fontId="3" fillId="14" borderId="41" xfId="0" applyFont="1" applyFill="1" applyBorder="1"/>
    <xf numFmtId="0" fontId="3" fillId="14" borderId="25" xfId="0" applyFont="1" applyFill="1" applyBorder="1" applyAlignment="1">
      <alignment horizontal="center"/>
    </xf>
    <xf numFmtId="2" fontId="3" fillId="14" borderId="5" xfId="0" applyNumberFormat="1" applyFont="1" applyFill="1" applyBorder="1" applyAlignment="1">
      <alignment horizontal="center"/>
    </xf>
    <xf numFmtId="166" fontId="3" fillId="14" borderId="5" xfId="3" applyNumberFormat="1" applyFont="1" applyFill="1" applyBorder="1" applyAlignment="1">
      <alignment horizontal="center" vertical="top"/>
    </xf>
    <xf numFmtId="0" fontId="3" fillId="14" borderId="42" xfId="0" applyFont="1" applyFill="1" applyBorder="1"/>
    <xf numFmtId="0" fontId="3" fillId="14" borderId="26" xfId="0" applyFont="1" applyFill="1" applyBorder="1" applyAlignment="1">
      <alignment horizontal="center"/>
    </xf>
    <xf numFmtId="2" fontId="3" fillId="14" borderId="3" xfId="0" applyNumberFormat="1" applyFont="1" applyFill="1" applyBorder="1" applyAlignment="1">
      <alignment horizontal="center"/>
    </xf>
    <xf numFmtId="166" fontId="3" fillId="14" borderId="3" xfId="3" applyNumberFormat="1" applyFont="1" applyFill="1" applyBorder="1" applyAlignment="1">
      <alignment horizontal="center" vertical="top"/>
    </xf>
    <xf numFmtId="0" fontId="3" fillId="14" borderId="3" xfId="0" applyFont="1" applyFill="1" applyBorder="1" applyAlignment="1">
      <alignment horizontal="center" vertical="top"/>
    </xf>
    <xf numFmtId="0" fontId="3" fillId="14" borderId="43" xfId="0" applyFont="1" applyFill="1" applyBorder="1"/>
    <xf numFmtId="0" fontId="3" fillId="14" borderId="28" xfId="0" applyFont="1" applyFill="1" applyBorder="1" applyAlignment="1">
      <alignment horizontal="center"/>
    </xf>
    <xf numFmtId="166" fontId="3" fillId="14" borderId="7" xfId="3" applyNumberFormat="1" applyFont="1" applyFill="1" applyBorder="1" applyAlignment="1">
      <alignment horizontal="center" vertical="top"/>
    </xf>
    <xf numFmtId="166" fontId="3" fillId="14" borderId="5" xfId="0" applyNumberFormat="1" applyFont="1" applyFill="1" applyBorder="1" applyAlignment="1">
      <alignment horizontal="center"/>
    </xf>
    <xf numFmtId="167" fontId="3" fillId="14" borderId="5" xfId="0" applyNumberFormat="1" applyFont="1" applyFill="1" applyBorder="1"/>
    <xf numFmtId="167" fontId="3" fillId="14" borderId="5" xfId="0" applyNumberFormat="1" applyFont="1" applyFill="1" applyBorder="1" applyAlignment="1">
      <alignment horizontal="center"/>
    </xf>
    <xf numFmtId="168" fontId="3" fillId="14" borderId="5" xfId="0" applyNumberFormat="1" applyFont="1" applyFill="1" applyBorder="1" applyAlignment="1">
      <alignment horizontal="center"/>
    </xf>
    <xf numFmtId="2" fontId="3" fillId="14" borderId="13" xfId="0" applyNumberFormat="1" applyFont="1" applyFill="1" applyBorder="1" applyAlignment="1">
      <alignment horizontal="left" indent="3"/>
    </xf>
    <xf numFmtId="2" fontId="3" fillId="14" borderId="5" xfId="0" applyNumberFormat="1" applyFont="1" applyFill="1" applyBorder="1" applyAlignment="1">
      <alignment horizontal="left" indent="3"/>
    </xf>
    <xf numFmtId="2" fontId="3" fillId="14" borderId="22" xfId="0" applyNumberFormat="1" applyFont="1" applyFill="1" applyBorder="1" applyAlignment="1">
      <alignment horizontal="left" indent="3"/>
    </xf>
    <xf numFmtId="167" fontId="3" fillId="14" borderId="3" xfId="0" applyNumberFormat="1" applyFont="1" applyFill="1" applyBorder="1"/>
    <xf numFmtId="167" fontId="3" fillId="14" borderId="3" xfId="0" applyNumberFormat="1" applyFont="1" applyFill="1" applyBorder="1" applyAlignment="1">
      <alignment horizontal="center"/>
    </xf>
    <xf numFmtId="168" fontId="3" fillId="14" borderId="3" xfId="0" applyNumberFormat="1" applyFont="1" applyFill="1" applyBorder="1" applyAlignment="1">
      <alignment horizontal="center"/>
    </xf>
    <xf numFmtId="2" fontId="3" fillId="14" borderId="15" xfId="0" applyNumberFormat="1" applyFont="1" applyFill="1" applyBorder="1" applyAlignment="1">
      <alignment horizontal="left" indent="3"/>
    </xf>
    <xf numFmtId="167" fontId="3" fillId="14" borderId="7" xfId="0" applyNumberFormat="1" applyFont="1" applyFill="1" applyBorder="1"/>
    <xf numFmtId="167" fontId="3" fillId="14" borderId="7" xfId="0" applyNumberFormat="1" applyFont="1" applyFill="1" applyBorder="1" applyAlignment="1">
      <alignment horizontal="center"/>
    </xf>
    <xf numFmtId="2" fontId="3" fillId="14" borderId="16" xfId="0" applyNumberFormat="1" applyFont="1" applyFill="1" applyBorder="1" applyAlignment="1">
      <alignment horizontal="left" indent="3"/>
    </xf>
    <xf numFmtId="2" fontId="3" fillId="14" borderId="7" xfId="0" applyNumberFormat="1" applyFont="1" applyFill="1" applyBorder="1" applyAlignment="1">
      <alignment horizontal="left" indent="3"/>
    </xf>
    <xf numFmtId="2" fontId="3" fillId="14" borderId="10" xfId="0" applyNumberFormat="1" applyFont="1" applyFill="1" applyBorder="1" applyAlignment="1">
      <alignment horizontal="left" indent="3"/>
    </xf>
    <xf numFmtId="0" fontId="3" fillId="6" borderId="41" xfId="0" applyFont="1" applyFill="1" applyBorder="1"/>
    <xf numFmtId="0" fontId="3" fillId="6" borderId="25" xfId="0" applyFont="1" applyFill="1" applyBorder="1" applyAlignment="1">
      <alignment horizontal="center"/>
    </xf>
    <xf numFmtId="2" fontId="3" fillId="6" borderId="5" xfId="0" applyNumberFormat="1" applyFont="1" applyFill="1" applyBorder="1" applyAlignment="1">
      <alignment horizontal="center"/>
    </xf>
    <xf numFmtId="166" fontId="3" fillId="6" borderId="5" xfId="3" applyNumberFormat="1" applyFont="1" applyFill="1" applyBorder="1" applyAlignment="1">
      <alignment horizontal="center" vertical="top"/>
    </xf>
    <xf numFmtId="0" fontId="3" fillId="6" borderId="42" xfId="0" applyFont="1" applyFill="1" applyBorder="1"/>
    <xf numFmtId="0" fontId="3" fillId="6" borderId="26" xfId="0" applyFont="1" applyFill="1" applyBorder="1" applyAlignment="1">
      <alignment horizontal="center"/>
    </xf>
    <xf numFmtId="166" fontId="3" fillId="6" borderId="3" xfId="3" applyNumberFormat="1" applyFont="1" applyFill="1" applyBorder="1" applyAlignment="1">
      <alignment horizontal="center" vertical="top"/>
    </xf>
    <xf numFmtId="0" fontId="3" fillId="6" borderId="47" xfId="0" applyFont="1" applyFill="1" applyBorder="1"/>
    <xf numFmtId="0" fontId="3" fillId="6" borderId="28" xfId="0" applyFont="1" applyFill="1" applyBorder="1" applyAlignment="1">
      <alignment horizontal="center"/>
    </xf>
    <xf numFmtId="166" fontId="3" fillId="6" borderId="7" xfId="3" applyNumberFormat="1" applyFont="1" applyFill="1" applyBorder="1" applyAlignment="1">
      <alignment horizontal="center" vertical="top"/>
    </xf>
    <xf numFmtId="167" fontId="3" fillId="6" borderId="5" xfId="0" applyNumberFormat="1" applyFont="1" applyFill="1" applyBorder="1"/>
    <xf numFmtId="166" fontId="3" fillId="6" borderId="5" xfId="0" applyNumberFormat="1" applyFont="1" applyFill="1" applyBorder="1" applyAlignment="1">
      <alignment horizontal="center"/>
    </xf>
    <xf numFmtId="167" fontId="3" fillId="6" borderId="5" xfId="0" applyNumberFormat="1" applyFont="1" applyFill="1" applyBorder="1" applyAlignment="1">
      <alignment horizontal="center"/>
    </xf>
    <xf numFmtId="168" fontId="3" fillId="6" borderId="5" xfId="0" applyNumberFormat="1" applyFont="1" applyFill="1" applyBorder="1" applyAlignment="1">
      <alignment horizontal="center"/>
    </xf>
    <xf numFmtId="2" fontId="3" fillId="6" borderId="13" xfId="0" applyNumberFormat="1" applyFont="1" applyFill="1" applyBorder="1" applyAlignment="1">
      <alignment horizontal="left" indent="3"/>
    </xf>
    <xf numFmtId="2" fontId="3" fillId="6" borderId="5" xfId="0" applyNumberFormat="1" applyFont="1" applyFill="1" applyBorder="1" applyAlignment="1">
      <alignment horizontal="left" indent="3"/>
    </xf>
    <xf numFmtId="2" fontId="3" fillId="6" borderId="22" xfId="0" applyNumberFormat="1" applyFont="1" applyFill="1" applyBorder="1" applyAlignment="1">
      <alignment horizontal="left" indent="3"/>
    </xf>
    <xf numFmtId="167" fontId="3" fillId="6" borderId="3" xfId="0" applyNumberFormat="1" applyFont="1" applyFill="1" applyBorder="1"/>
    <xf numFmtId="167" fontId="3" fillId="6" borderId="3" xfId="0" applyNumberFormat="1" applyFont="1" applyFill="1" applyBorder="1" applyAlignment="1">
      <alignment horizontal="center"/>
    </xf>
    <xf numFmtId="2" fontId="3" fillId="6" borderId="15" xfId="0" applyNumberFormat="1" applyFont="1" applyFill="1" applyBorder="1" applyAlignment="1">
      <alignment horizontal="left" indent="3"/>
    </xf>
    <xf numFmtId="2" fontId="3" fillId="6" borderId="3" xfId="0" applyNumberFormat="1" applyFont="1" applyFill="1" applyBorder="1" applyAlignment="1">
      <alignment horizontal="left" indent="3"/>
    </xf>
    <xf numFmtId="2" fontId="3" fillId="6" borderId="9" xfId="0" applyNumberFormat="1" applyFont="1" applyFill="1" applyBorder="1" applyAlignment="1">
      <alignment horizontal="left" indent="3"/>
    </xf>
    <xf numFmtId="167" fontId="3" fillId="6" borderId="27" xfId="0" applyNumberFormat="1" applyFont="1" applyFill="1" applyBorder="1" applyAlignment="1">
      <alignment horizontal="center"/>
    </xf>
    <xf numFmtId="167" fontId="3" fillId="6" borderId="7" xfId="0" applyNumberFormat="1" applyFont="1" applyFill="1" applyBorder="1"/>
    <xf numFmtId="167" fontId="3" fillId="6" borderId="7" xfId="0" applyNumberFormat="1" applyFont="1" applyFill="1" applyBorder="1" applyAlignment="1">
      <alignment horizontal="center"/>
    </xf>
    <xf numFmtId="2" fontId="3" fillId="6" borderId="16" xfId="0" applyNumberFormat="1" applyFont="1" applyFill="1" applyBorder="1" applyAlignment="1">
      <alignment horizontal="left" indent="3"/>
    </xf>
    <xf numFmtId="2" fontId="3" fillId="6" borderId="7" xfId="0" applyNumberFormat="1" applyFont="1" applyFill="1" applyBorder="1" applyAlignment="1">
      <alignment horizontal="left" indent="3"/>
    </xf>
    <xf numFmtId="2" fontId="3" fillId="6" borderId="10" xfId="0" applyNumberFormat="1" applyFont="1" applyFill="1" applyBorder="1" applyAlignment="1">
      <alignment horizontal="left" indent="3"/>
    </xf>
    <xf numFmtId="0" fontId="3" fillId="2" borderId="12" xfId="110" applyFont="1" applyFill="1" applyBorder="1" applyProtection="1">
      <protection locked="0"/>
    </xf>
    <xf numFmtId="0" fontId="3" fillId="2" borderId="12" xfId="110" applyFont="1" applyFill="1" applyBorder="1" applyAlignment="1" applyProtection="1">
      <alignment horizontal="center"/>
      <protection locked="0"/>
    </xf>
    <xf numFmtId="167" fontId="3" fillId="2" borderId="12" xfId="110" applyNumberFormat="1" applyFont="1" applyFill="1" applyBorder="1" applyProtection="1">
      <protection locked="0"/>
    </xf>
    <xf numFmtId="167" fontId="3" fillId="2" borderId="12" xfId="110" applyNumberFormat="1" applyFont="1" applyFill="1" applyBorder="1" applyAlignment="1" applyProtection="1">
      <alignment horizontal="left" indent="4"/>
      <protection locked="0"/>
    </xf>
    <xf numFmtId="2" fontId="3" fillId="2" borderId="12" xfId="110" applyNumberFormat="1" applyFont="1" applyFill="1" applyBorder="1" applyProtection="1">
      <protection locked="0"/>
    </xf>
    <xf numFmtId="0" fontId="3" fillId="2" borderId="3" xfId="110" applyFont="1" applyFill="1" applyBorder="1" applyProtection="1">
      <protection locked="0"/>
    </xf>
    <xf numFmtId="0" fontId="3" fillId="2" borderId="3" xfId="110" applyFont="1" applyFill="1" applyBorder="1" applyAlignment="1" applyProtection="1">
      <alignment horizontal="center"/>
      <protection locked="0"/>
    </xf>
    <xf numFmtId="167" fontId="3" fillId="2" borderId="3" xfId="110" applyNumberFormat="1" applyFont="1" applyFill="1" applyBorder="1" applyProtection="1">
      <protection locked="0"/>
    </xf>
    <xf numFmtId="168" fontId="3" fillId="2" borderId="12" xfId="110" applyNumberFormat="1" applyFont="1" applyFill="1" applyBorder="1" applyProtection="1"/>
    <xf numFmtId="168" fontId="3" fillId="2" borderId="3" xfId="110" applyNumberFormat="1" applyFont="1" applyFill="1" applyBorder="1" applyProtection="1"/>
    <xf numFmtId="2" fontId="3" fillId="6" borderId="15" xfId="110" applyNumberFormat="1" applyFont="1" applyFill="1" applyBorder="1" applyAlignment="1" applyProtection="1">
      <alignment horizontal="left" indent="3"/>
    </xf>
    <xf numFmtId="2" fontId="3" fillId="6" borderId="3" xfId="110" applyNumberFormat="1" applyFont="1" applyFill="1" applyBorder="1" applyAlignment="1" applyProtection="1">
      <alignment horizontal="left" indent="3"/>
    </xf>
    <xf numFmtId="2" fontId="3" fillId="6" borderId="9" xfId="110" applyNumberFormat="1" applyFont="1" applyFill="1" applyBorder="1" applyAlignment="1" applyProtection="1">
      <alignment horizontal="left" indent="3"/>
    </xf>
    <xf numFmtId="0" fontId="3" fillId="16" borderId="5" xfId="110" applyFont="1" applyFill="1" applyBorder="1" applyProtection="1">
      <protection locked="0"/>
    </xf>
    <xf numFmtId="167" fontId="3" fillId="16" borderId="5" xfId="110" applyNumberFormat="1" applyFont="1" applyFill="1" applyBorder="1" applyProtection="1">
      <protection locked="0"/>
    </xf>
    <xf numFmtId="167" fontId="3" fillId="16" borderId="12" xfId="110" applyNumberFormat="1" applyFont="1" applyFill="1" applyBorder="1" applyProtection="1">
      <protection locked="0"/>
    </xf>
    <xf numFmtId="167" fontId="3" fillId="16" borderId="12" xfId="110" applyNumberFormat="1" applyFont="1" applyFill="1" applyBorder="1" applyAlignment="1" applyProtection="1">
      <alignment horizontal="left" indent="4"/>
      <protection locked="0"/>
    </xf>
    <xf numFmtId="168" fontId="3" fillId="16" borderId="12" xfId="110" applyNumberFormat="1" applyFont="1" applyFill="1" applyBorder="1" applyProtection="1"/>
    <xf numFmtId="2" fontId="3" fillId="16" borderId="12" xfId="110" applyNumberFormat="1" applyFont="1" applyFill="1" applyBorder="1" applyProtection="1">
      <protection locked="0"/>
    </xf>
    <xf numFmtId="2" fontId="3" fillId="16" borderId="12" xfId="110" applyNumberFormat="1" applyFont="1" applyFill="1" applyBorder="1" applyAlignment="1" applyProtection="1">
      <alignment horizontal="left" indent="3"/>
    </xf>
    <xf numFmtId="2" fontId="3" fillId="16" borderId="23" xfId="110" applyNumberFormat="1" applyFont="1" applyFill="1" applyBorder="1" applyAlignment="1" applyProtection="1">
      <alignment horizontal="left" indent="3"/>
    </xf>
    <xf numFmtId="0" fontId="3" fillId="16" borderId="3" xfId="110" applyFont="1" applyFill="1" applyBorder="1" applyProtection="1">
      <protection locked="0"/>
    </xf>
    <xf numFmtId="0" fontId="3" fillId="16" borderId="3" xfId="110" applyFont="1" applyFill="1" applyBorder="1" applyAlignment="1" applyProtection="1">
      <alignment horizontal="center"/>
      <protection locked="0"/>
    </xf>
    <xf numFmtId="167" fontId="3" fillId="16" borderId="3" xfId="110" applyNumberFormat="1" applyFont="1" applyFill="1" applyBorder="1" applyProtection="1">
      <protection locked="0"/>
    </xf>
    <xf numFmtId="168" fontId="3" fillId="16" borderId="3" xfId="110" applyNumberFormat="1" applyFont="1" applyFill="1" applyBorder="1" applyProtection="1"/>
    <xf numFmtId="2" fontId="3" fillId="16" borderId="3" xfId="110" applyNumberFormat="1" applyFont="1" applyFill="1" applyBorder="1" applyAlignment="1" applyProtection="1">
      <alignment horizontal="left" indent="3"/>
    </xf>
    <xf numFmtId="2" fontId="3" fillId="16" borderId="9" xfId="110" applyNumberFormat="1" applyFont="1" applyFill="1" applyBorder="1" applyAlignment="1" applyProtection="1">
      <alignment horizontal="left" indent="3"/>
    </xf>
    <xf numFmtId="0" fontId="3" fillId="16" borderId="7" xfId="110" applyFont="1" applyFill="1" applyBorder="1" applyAlignment="1" applyProtection="1">
      <alignment horizontal="center"/>
      <protection locked="0"/>
    </xf>
    <xf numFmtId="0" fontId="3" fillId="16" borderId="7" xfId="110" applyFont="1" applyFill="1" applyBorder="1" applyProtection="1">
      <protection locked="0"/>
    </xf>
    <xf numFmtId="168" fontId="3" fillId="16" borderId="7" xfId="110" applyNumberFormat="1" applyFont="1" applyFill="1" applyBorder="1" applyProtection="1"/>
    <xf numFmtId="2" fontId="3" fillId="16" borderId="7" xfId="110" applyNumberFormat="1" applyFont="1" applyFill="1" applyBorder="1" applyAlignment="1" applyProtection="1">
      <alignment horizontal="left" indent="3"/>
    </xf>
    <xf numFmtId="2" fontId="3" fillId="16" borderId="10" xfId="110" applyNumberFormat="1" applyFont="1" applyFill="1" applyBorder="1" applyAlignment="1" applyProtection="1">
      <alignment horizontal="left" indent="3"/>
    </xf>
    <xf numFmtId="0" fontId="3" fillId="21" borderId="5" xfId="110" applyFont="1" applyFill="1" applyBorder="1" applyProtection="1">
      <protection locked="0"/>
    </xf>
    <xf numFmtId="0" fontId="3" fillId="21" borderId="5" xfId="110" applyFont="1" applyFill="1" applyBorder="1" applyAlignment="1" applyProtection="1">
      <alignment horizontal="center"/>
      <protection locked="0"/>
    </xf>
    <xf numFmtId="167" fontId="3" fillId="21" borderId="5" xfId="110" applyNumberFormat="1" applyFont="1" applyFill="1" applyBorder="1" applyProtection="1">
      <protection locked="0"/>
    </xf>
    <xf numFmtId="167" fontId="3" fillId="21" borderId="12" xfId="110" applyNumberFormat="1" applyFont="1" applyFill="1" applyBorder="1" applyProtection="1">
      <protection locked="0"/>
    </xf>
    <xf numFmtId="167" fontId="3" fillId="21" borderId="12" xfId="110" applyNumberFormat="1" applyFont="1" applyFill="1" applyBorder="1" applyAlignment="1" applyProtection="1">
      <alignment horizontal="left" indent="4"/>
      <protection locked="0"/>
    </xf>
    <xf numFmtId="2" fontId="3" fillId="21" borderId="12" xfId="110" applyNumberFormat="1" applyFont="1" applyFill="1" applyBorder="1" applyProtection="1">
      <protection locked="0"/>
    </xf>
    <xf numFmtId="2" fontId="3" fillId="21" borderId="12" xfId="110" applyNumberFormat="1" applyFont="1" applyFill="1" applyBorder="1" applyAlignment="1" applyProtection="1">
      <alignment horizontal="left" indent="3"/>
    </xf>
    <xf numFmtId="0" fontId="3" fillId="21" borderId="3" xfId="110" applyFont="1" applyFill="1" applyBorder="1" applyProtection="1">
      <protection locked="0"/>
    </xf>
    <xf numFmtId="0" fontId="3" fillId="21" borderId="3" xfId="110" applyFont="1" applyFill="1" applyBorder="1" applyAlignment="1" applyProtection="1">
      <alignment horizontal="center"/>
      <protection locked="0"/>
    </xf>
    <xf numFmtId="167" fontId="3" fillId="21" borderId="3" xfId="110" applyNumberFormat="1" applyFont="1" applyFill="1" applyBorder="1" applyProtection="1">
      <protection locked="0"/>
    </xf>
    <xf numFmtId="168" fontId="3" fillId="21" borderId="3" xfId="110" applyNumberFormat="1" applyFont="1" applyFill="1" applyBorder="1" applyProtection="1"/>
    <xf numFmtId="2" fontId="3" fillId="21" borderId="3" xfId="110" applyNumberFormat="1" applyFont="1" applyFill="1" applyBorder="1" applyAlignment="1" applyProtection="1">
      <alignment horizontal="left" indent="3"/>
    </xf>
    <xf numFmtId="2" fontId="3" fillId="21" borderId="9" xfId="110" applyNumberFormat="1" applyFont="1" applyFill="1" applyBorder="1" applyAlignment="1" applyProtection="1">
      <alignment horizontal="left" indent="3"/>
    </xf>
    <xf numFmtId="0" fontId="5" fillId="21" borderId="3" xfId="110" applyFont="1" applyFill="1" applyBorder="1" applyProtection="1">
      <protection locked="0"/>
    </xf>
    <xf numFmtId="0" fontId="5" fillId="21" borderId="7" xfId="110" applyFont="1" applyFill="1" applyBorder="1" applyProtection="1">
      <protection locked="0"/>
    </xf>
    <xf numFmtId="0" fontId="3" fillId="21" borderId="7" xfId="110" applyFont="1" applyFill="1" applyBorder="1" applyAlignment="1" applyProtection="1">
      <alignment horizontal="center"/>
      <protection locked="0"/>
    </xf>
    <xf numFmtId="0" fontId="3" fillId="21" borderId="7" xfId="110" applyFont="1" applyFill="1" applyBorder="1" applyProtection="1">
      <protection locked="0"/>
    </xf>
    <xf numFmtId="168" fontId="3" fillId="21" borderId="7" xfId="110" applyNumberFormat="1" applyFont="1" applyFill="1" applyBorder="1" applyProtection="1"/>
    <xf numFmtId="2" fontId="3" fillId="21" borderId="7" xfId="110" applyNumberFormat="1" applyFont="1" applyFill="1" applyBorder="1" applyAlignment="1" applyProtection="1">
      <alignment horizontal="left" indent="3"/>
    </xf>
    <xf numFmtId="2" fontId="3" fillId="21" borderId="10" xfId="110" applyNumberFormat="1" applyFont="1" applyFill="1" applyBorder="1" applyAlignment="1" applyProtection="1">
      <alignment horizontal="left" indent="3"/>
    </xf>
    <xf numFmtId="167" fontId="3" fillId="16" borderId="7" xfId="110" applyNumberFormat="1" applyFont="1" applyFill="1" applyBorder="1" applyProtection="1">
      <protection locked="0"/>
    </xf>
    <xf numFmtId="0" fontId="3" fillId="14" borderId="5" xfId="110" applyFont="1" applyFill="1" applyBorder="1" applyAlignment="1" applyProtection="1">
      <alignment horizontal="center"/>
      <protection locked="0"/>
    </xf>
    <xf numFmtId="167" fontId="3" fillId="14" borderId="5" xfId="110" applyNumberFormat="1" applyFont="1" applyFill="1" applyBorder="1" applyProtection="1">
      <protection locked="0"/>
    </xf>
    <xf numFmtId="167" fontId="3" fillId="14" borderId="12" xfId="110" applyNumberFormat="1" applyFont="1" applyFill="1" applyBorder="1" applyProtection="1">
      <protection locked="0"/>
    </xf>
    <xf numFmtId="167" fontId="3" fillId="14" borderId="12" xfId="110" applyNumberFormat="1" applyFont="1" applyFill="1" applyBorder="1" applyAlignment="1" applyProtection="1">
      <alignment horizontal="left" indent="4"/>
      <protection locked="0"/>
    </xf>
    <xf numFmtId="2" fontId="3" fillId="14" borderId="12" xfId="110" applyNumberFormat="1" applyFont="1" applyFill="1" applyBorder="1" applyProtection="1">
      <protection locked="0"/>
    </xf>
    <xf numFmtId="2" fontId="3" fillId="14" borderId="12" xfId="110" applyNumberFormat="1" applyFont="1" applyFill="1" applyBorder="1" applyAlignment="1" applyProtection="1">
      <alignment horizontal="left" indent="3"/>
    </xf>
    <xf numFmtId="0" fontId="3" fillId="14" borderId="3" xfId="110" applyFont="1" applyFill="1" applyBorder="1" applyAlignment="1" applyProtection="1">
      <alignment horizontal="center"/>
      <protection locked="0"/>
    </xf>
    <xf numFmtId="167" fontId="3" fillId="14" borderId="3" xfId="110" applyNumberFormat="1" applyFont="1" applyFill="1" applyBorder="1" applyProtection="1">
      <protection locked="0"/>
    </xf>
    <xf numFmtId="168" fontId="3" fillId="14" borderId="3" xfId="110" applyNumberFormat="1" applyFont="1" applyFill="1" applyBorder="1" applyProtection="1"/>
    <xf numFmtId="2" fontId="3" fillId="14" borderId="3" xfId="110" applyNumberFormat="1" applyFont="1" applyFill="1" applyBorder="1" applyAlignment="1" applyProtection="1">
      <alignment horizontal="left" indent="3"/>
    </xf>
    <xf numFmtId="2" fontId="3" fillId="14" borderId="9" xfId="110" applyNumberFormat="1" applyFont="1" applyFill="1" applyBorder="1" applyAlignment="1" applyProtection="1">
      <alignment horizontal="left" indent="3"/>
    </xf>
    <xf numFmtId="0" fontId="3" fillId="14" borderId="7" xfId="110" applyFont="1" applyFill="1" applyBorder="1" applyAlignment="1" applyProtection="1">
      <alignment horizontal="center"/>
      <protection locked="0"/>
    </xf>
    <xf numFmtId="167" fontId="3" fillId="14" borderId="7" xfId="110" applyNumberFormat="1" applyFont="1" applyFill="1" applyBorder="1" applyProtection="1">
      <protection locked="0"/>
    </xf>
    <xf numFmtId="168" fontId="3" fillId="14" borderId="7" xfId="110" applyNumberFormat="1" applyFont="1" applyFill="1" applyBorder="1" applyProtection="1"/>
    <xf numFmtId="2" fontId="3" fillId="14" borderId="7" xfId="110" applyNumberFormat="1" applyFont="1" applyFill="1" applyBorder="1" applyAlignment="1" applyProtection="1">
      <alignment horizontal="left" indent="3"/>
    </xf>
    <xf numFmtId="2" fontId="3" fillId="14" borderId="10" xfId="110" applyNumberFormat="1" applyFont="1" applyFill="1" applyBorder="1" applyAlignment="1" applyProtection="1">
      <alignment horizontal="left" indent="3"/>
    </xf>
    <xf numFmtId="167" fontId="3" fillId="2" borderId="19" xfId="110" applyNumberFormat="1" applyFont="1" applyFill="1" applyBorder="1" applyProtection="1">
      <protection locked="0"/>
    </xf>
    <xf numFmtId="167" fontId="3" fillId="2" borderId="19" xfId="110" applyNumberFormat="1" applyFont="1" applyFill="1" applyBorder="1" applyAlignment="1" applyProtection="1">
      <alignment horizontal="left" indent="4"/>
      <protection locked="0"/>
    </xf>
    <xf numFmtId="2" fontId="3" fillId="2" borderId="19" xfId="110" applyNumberFormat="1" applyFont="1" applyFill="1" applyBorder="1" applyProtection="1">
      <protection locked="0"/>
    </xf>
    <xf numFmtId="0" fontId="3" fillId="14" borderId="25" xfId="110" applyFont="1" applyFill="1" applyBorder="1" applyProtection="1">
      <protection locked="0"/>
    </xf>
    <xf numFmtId="167" fontId="3" fillId="14" borderId="5" xfId="110" applyNumberFormat="1" applyFont="1" applyFill="1" applyBorder="1" applyAlignment="1" applyProtection="1">
      <alignment horizontal="left" indent="4"/>
      <protection locked="0"/>
    </xf>
    <xf numFmtId="168" fontId="3" fillId="14" borderId="5" xfId="110" applyNumberFormat="1" applyFont="1" applyFill="1" applyBorder="1" applyProtection="1"/>
    <xf numFmtId="2" fontId="3" fillId="14" borderId="5" xfId="110" applyNumberFormat="1" applyFont="1" applyFill="1" applyBorder="1" applyProtection="1">
      <protection locked="0"/>
    </xf>
    <xf numFmtId="2" fontId="3" fillId="14" borderId="5" xfId="110" applyNumberFormat="1" applyFont="1" applyFill="1" applyBorder="1" applyAlignment="1" applyProtection="1">
      <alignment horizontal="left" indent="3"/>
    </xf>
    <xf numFmtId="2" fontId="3" fillId="14" borderId="22" xfId="110" applyNumberFormat="1" applyFont="1" applyFill="1" applyBorder="1" applyAlignment="1" applyProtection="1">
      <alignment horizontal="left" indent="3"/>
    </xf>
    <xf numFmtId="0" fontId="3" fillId="14" borderId="26" xfId="110" applyFont="1" applyFill="1" applyBorder="1" applyProtection="1">
      <protection locked="0"/>
    </xf>
    <xf numFmtId="0" fontId="3" fillId="14" borderId="28" xfId="110" applyFont="1" applyFill="1" applyBorder="1" applyProtection="1">
      <protection locked="0"/>
    </xf>
    <xf numFmtId="167" fontId="3" fillId="14" borderId="4" xfId="110" applyNumberFormat="1" applyFont="1" applyFill="1" applyBorder="1" applyProtection="1">
      <protection locked="0"/>
    </xf>
    <xf numFmtId="167" fontId="3" fillId="14" borderId="4" xfId="110" applyNumberFormat="1" applyFont="1" applyFill="1" applyBorder="1" applyAlignment="1" applyProtection="1">
      <alignment horizontal="left" indent="4"/>
      <protection locked="0"/>
    </xf>
    <xf numFmtId="2" fontId="3" fillId="14" borderId="4" xfId="110" applyNumberFormat="1" applyFont="1" applyFill="1" applyBorder="1" applyProtection="1">
      <protection locked="0"/>
    </xf>
    <xf numFmtId="167" fontId="3" fillId="21" borderId="5" xfId="110" applyNumberFormat="1" applyFont="1" applyFill="1" applyBorder="1" applyAlignment="1" applyProtection="1">
      <alignment horizontal="left" indent="4"/>
      <protection locked="0"/>
    </xf>
    <xf numFmtId="168" fontId="3" fillId="21" borderId="5" xfId="110" applyNumberFormat="1" applyFont="1" applyFill="1" applyBorder="1" applyProtection="1"/>
    <xf numFmtId="2" fontId="3" fillId="21" borderId="5" xfId="110" applyNumberFormat="1" applyFont="1" applyFill="1" applyBorder="1" applyProtection="1">
      <protection locked="0"/>
    </xf>
    <xf numFmtId="2" fontId="3" fillId="21" borderId="5" xfId="110" applyNumberFormat="1" applyFont="1" applyFill="1" applyBorder="1" applyAlignment="1" applyProtection="1">
      <alignment horizontal="left" indent="3"/>
    </xf>
    <xf numFmtId="2" fontId="3" fillId="21" borderId="22" xfId="110" applyNumberFormat="1" applyFont="1" applyFill="1" applyBorder="1" applyAlignment="1" applyProtection="1">
      <alignment horizontal="left" indent="3"/>
    </xf>
    <xf numFmtId="167" fontId="3" fillId="21" borderId="4" xfId="110" applyNumberFormat="1" applyFont="1" applyFill="1" applyBorder="1" applyProtection="1">
      <protection locked="0"/>
    </xf>
    <xf numFmtId="167" fontId="3" fillId="21" borderId="4" xfId="110" applyNumberFormat="1" applyFont="1" applyFill="1" applyBorder="1" applyAlignment="1" applyProtection="1">
      <alignment horizontal="left" indent="4"/>
      <protection locked="0"/>
    </xf>
    <xf numFmtId="2" fontId="3" fillId="21" borderId="4" xfId="110" applyNumberFormat="1" applyFont="1" applyFill="1" applyBorder="1" applyProtection="1">
      <protection locked="0"/>
    </xf>
    <xf numFmtId="0" fontId="3" fillId="2" borderId="1" xfId="110" applyFont="1" applyFill="1" applyBorder="1" applyProtection="1">
      <protection locked="0"/>
    </xf>
    <xf numFmtId="0" fontId="3" fillId="2" borderId="1" xfId="110" applyFont="1" applyFill="1" applyBorder="1" applyAlignment="1" applyProtection="1">
      <alignment horizontal="center"/>
      <protection locked="0"/>
    </xf>
    <xf numFmtId="167" fontId="3" fillId="2" borderId="1" xfId="110" applyNumberFormat="1" applyFont="1" applyFill="1" applyBorder="1" applyProtection="1">
      <protection locked="0"/>
    </xf>
    <xf numFmtId="168" fontId="3" fillId="2" borderId="1" xfId="110" applyNumberFormat="1" applyFont="1" applyFill="1" applyBorder="1" applyProtection="1"/>
    <xf numFmtId="2" fontId="3" fillId="6" borderId="6" xfId="110" applyNumberFormat="1" applyFont="1" applyFill="1" applyBorder="1" applyAlignment="1" applyProtection="1">
      <alignment horizontal="left" indent="3"/>
    </xf>
    <xf numFmtId="2" fontId="3" fillId="6" borderId="1" xfId="110" applyNumberFormat="1" applyFont="1" applyFill="1" applyBorder="1" applyAlignment="1" applyProtection="1">
      <alignment horizontal="left" indent="3"/>
    </xf>
    <xf numFmtId="2" fontId="3" fillId="6" borderId="2" xfId="110" applyNumberFormat="1" applyFont="1" applyFill="1" applyBorder="1" applyAlignment="1" applyProtection="1">
      <alignment horizontal="left" indent="3"/>
    </xf>
    <xf numFmtId="0" fontId="3" fillId="16" borderId="5" xfId="110" applyFont="1" applyFill="1" applyBorder="1" applyAlignment="1" applyProtection="1">
      <alignment horizontal="center"/>
      <protection locked="0"/>
    </xf>
    <xf numFmtId="167" fontId="3" fillId="16" borderId="5" xfId="110" applyNumberFormat="1" applyFont="1" applyFill="1" applyBorder="1" applyAlignment="1" applyProtection="1">
      <alignment horizontal="left" indent="4"/>
      <protection locked="0"/>
    </xf>
    <xf numFmtId="168" fontId="3" fillId="16" borderId="5" xfId="110" applyNumberFormat="1" applyFont="1" applyFill="1" applyBorder="1" applyProtection="1"/>
    <xf numFmtId="2" fontId="3" fillId="16" borderId="5" xfId="110" applyNumberFormat="1" applyFont="1" applyFill="1" applyBorder="1" applyProtection="1">
      <protection locked="0"/>
    </xf>
    <xf numFmtId="2" fontId="3" fillId="16" borderId="5" xfId="110" applyNumberFormat="1" applyFont="1" applyFill="1" applyBorder="1" applyAlignment="1" applyProtection="1">
      <alignment horizontal="left" indent="3"/>
    </xf>
    <xf numFmtId="2" fontId="3" fillId="16" borderId="22" xfId="110" applyNumberFormat="1" applyFont="1" applyFill="1" applyBorder="1" applyAlignment="1" applyProtection="1">
      <alignment horizontal="left" indent="3"/>
    </xf>
    <xf numFmtId="167" fontId="3" fillId="16" borderId="4" xfId="110" applyNumberFormat="1" applyFont="1" applyFill="1" applyBorder="1" applyProtection="1">
      <protection locked="0"/>
    </xf>
    <xf numFmtId="167" fontId="3" fillId="16" borderId="4" xfId="110" applyNumberFormat="1" applyFont="1" applyFill="1" applyBorder="1" applyAlignment="1" applyProtection="1">
      <alignment horizontal="left" indent="4"/>
      <protection locked="0"/>
    </xf>
    <xf numFmtId="2" fontId="3" fillId="16" borderId="4" xfId="110" applyNumberFormat="1" applyFont="1" applyFill="1" applyBorder="1" applyProtection="1">
      <protection locked="0"/>
    </xf>
    <xf numFmtId="167" fontId="3" fillId="2" borderId="5" xfId="0" applyNumberFormat="1" applyFont="1" applyFill="1" applyBorder="1" applyAlignment="1" applyProtection="1">
      <alignment horizontal="left" indent="4"/>
      <protection locked="0"/>
    </xf>
    <xf numFmtId="0" fontId="21" fillId="6" borderId="5" xfId="0" applyFont="1" applyFill="1" applyBorder="1" applyAlignment="1" applyProtection="1">
      <alignment vertical="top" wrapText="1"/>
      <protection locked="0"/>
    </xf>
    <xf numFmtId="4" fontId="21" fillId="6" borderId="5" xfId="0" applyNumberFormat="1" applyFont="1" applyFill="1" applyBorder="1" applyAlignment="1" applyProtection="1">
      <alignment horizontal="right" vertical="top" wrapText="1"/>
      <protection locked="0"/>
    </xf>
    <xf numFmtId="2" fontId="21" fillId="6" borderId="5" xfId="0" applyNumberFormat="1" applyFont="1" applyFill="1" applyBorder="1" applyProtection="1">
      <protection locked="0"/>
    </xf>
    <xf numFmtId="2" fontId="21" fillId="6" borderId="3" xfId="0" applyNumberFormat="1" applyFont="1" applyFill="1" applyBorder="1" applyProtection="1">
      <protection locked="0"/>
    </xf>
    <xf numFmtId="2" fontId="21" fillId="6" borderId="7" xfId="0" applyNumberFormat="1" applyFont="1" applyFill="1" applyBorder="1" applyProtection="1">
      <protection locked="0"/>
    </xf>
    <xf numFmtId="0" fontId="21" fillId="15" borderId="12" xfId="0" applyFont="1" applyFill="1" applyBorder="1" applyAlignment="1" applyProtection="1">
      <alignment wrapText="1"/>
      <protection locked="0"/>
    </xf>
    <xf numFmtId="0" fontId="21" fillId="15" borderId="12" xfId="0" applyFont="1" applyFill="1" applyBorder="1" applyAlignment="1" applyProtection="1">
      <alignment horizontal="center" vertical="top" wrapText="1"/>
      <protection locked="0"/>
    </xf>
    <xf numFmtId="0" fontId="21" fillId="15" borderId="12" xfId="5" applyFont="1" applyFill="1" applyBorder="1" applyAlignment="1" applyProtection="1">
      <alignment horizontal="center" vertical="center"/>
      <protection locked="0"/>
    </xf>
    <xf numFmtId="4" fontId="21" fillId="15" borderId="12" xfId="0" applyNumberFormat="1" applyFont="1" applyFill="1" applyBorder="1" applyAlignment="1" applyProtection="1">
      <alignment vertical="top" wrapText="1"/>
      <protection locked="0"/>
    </xf>
    <xf numFmtId="2" fontId="21" fillId="15" borderId="12" xfId="0" applyNumberFormat="1" applyFont="1" applyFill="1" applyBorder="1" applyProtection="1">
      <protection locked="0"/>
    </xf>
    <xf numFmtId="2" fontId="21" fillId="15" borderId="3" xfId="0" applyNumberFormat="1" applyFont="1" applyFill="1" applyBorder="1" applyProtection="1">
      <protection locked="0"/>
    </xf>
    <xf numFmtId="2" fontId="21" fillId="15" borderId="1" xfId="0" applyNumberFormat="1" applyFont="1" applyFill="1" applyBorder="1" applyProtection="1">
      <protection locked="0"/>
    </xf>
    <xf numFmtId="0" fontId="21" fillId="9" borderId="5" xfId="5" applyFont="1" applyFill="1" applyBorder="1" applyAlignment="1" applyProtection="1">
      <alignment horizontal="center" vertical="center"/>
      <protection locked="0"/>
    </xf>
    <xf numFmtId="2" fontId="21" fillId="9" borderId="5" xfId="0" applyNumberFormat="1" applyFont="1" applyFill="1" applyBorder="1" applyProtection="1">
      <protection locked="0"/>
    </xf>
    <xf numFmtId="2" fontId="21" fillId="9" borderId="3" xfId="0" applyNumberFormat="1" applyFont="1" applyFill="1" applyBorder="1" applyProtection="1">
      <protection locked="0"/>
    </xf>
    <xf numFmtId="4" fontId="21" fillId="9" borderId="3" xfId="0" applyNumberFormat="1" applyFont="1" applyFill="1" applyBorder="1" applyAlignment="1" applyProtection="1">
      <alignment horizontal="right" vertical="top" wrapText="1"/>
      <protection locked="0"/>
    </xf>
    <xf numFmtId="2" fontId="21" fillId="9" borderId="7" xfId="0" applyNumberFormat="1" applyFont="1" applyFill="1" applyBorder="1" applyProtection="1">
      <protection locked="0"/>
    </xf>
    <xf numFmtId="2" fontId="21" fillId="8" borderId="12" xfId="0" applyNumberFormat="1" applyFont="1" applyFill="1" applyBorder="1" applyProtection="1">
      <protection locked="0"/>
    </xf>
    <xf numFmtId="2" fontId="21" fillId="8" borderId="3" xfId="0" applyNumberFormat="1" applyFont="1" applyFill="1" applyBorder="1" applyProtection="1">
      <protection locked="0"/>
    </xf>
    <xf numFmtId="0" fontId="21" fillId="8" borderId="7" xfId="5" applyFont="1" applyFill="1" applyBorder="1" applyAlignment="1" applyProtection="1">
      <alignment horizontal="center" vertical="center"/>
      <protection locked="0"/>
    </xf>
    <xf numFmtId="2" fontId="21" fillId="8" borderId="7" xfId="0" applyNumberFormat="1" applyFont="1" applyFill="1" applyBorder="1" applyProtection="1">
      <protection locked="0"/>
    </xf>
    <xf numFmtId="0" fontId="3" fillId="2" borderId="5" xfId="0" applyFont="1" applyFill="1" applyBorder="1"/>
    <xf numFmtId="0" fontId="3" fillId="2" borderId="5" xfId="0" applyFont="1" applyFill="1" applyBorder="1" applyAlignment="1">
      <alignment horizontal="center"/>
    </xf>
    <xf numFmtId="2" fontId="3" fillId="2" borderId="5" xfId="0" applyNumberFormat="1" applyFont="1" applyFill="1" applyBorder="1"/>
    <xf numFmtId="2" fontId="3" fillId="2" borderId="5" xfId="0" applyNumberFormat="1" applyFont="1" applyFill="1" applyBorder="1" applyAlignment="1">
      <alignment horizontal="right"/>
    </xf>
    <xf numFmtId="165" fontId="3" fillId="2" borderId="5" xfId="0" applyNumberFormat="1" applyFont="1" applyFill="1" applyBorder="1"/>
    <xf numFmtId="165" fontId="3" fillId="2" borderId="5" xfId="0" applyNumberFormat="1" applyFont="1" applyFill="1" applyBorder="1" applyAlignment="1">
      <alignment horizontal="left" indent="4"/>
    </xf>
    <xf numFmtId="170" fontId="3" fillId="2" borderId="5" xfId="0" applyNumberFormat="1" applyFont="1" applyFill="1" applyBorder="1"/>
    <xf numFmtId="166" fontId="3" fillId="2" borderId="5" xfId="0" applyNumberFormat="1" applyFont="1" applyFill="1" applyBorder="1"/>
    <xf numFmtId="2" fontId="3" fillId="2" borderId="5" xfId="0" applyNumberFormat="1" applyFont="1" applyFill="1" applyBorder="1" applyAlignment="1">
      <alignment horizontal="left" indent="3"/>
    </xf>
    <xf numFmtId="2" fontId="3" fillId="2" borderId="22" xfId="0" applyNumberFormat="1" applyFont="1" applyFill="1" applyBorder="1" applyAlignment="1">
      <alignment horizontal="left" indent="3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166" fontId="3" fillId="2" borderId="3" xfId="0" applyNumberFormat="1" applyFont="1" applyFill="1" applyBorder="1"/>
    <xf numFmtId="165" fontId="3" fillId="2" borderId="3" xfId="0" applyNumberFormat="1" applyFont="1" applyFill="1" applyBorder="1"/>
    <xf numFmtId="2" fontId="3" fillId="2" borderId="3" xfId="0" applyNumberFormat="1" applyFont="1" applyFill="1" applyBorder="1"/>
    <xf numFmtId="167" fontId="3" fillId="2" borderId="3" xfId="0" applyNumberFormat="1" applyFont="1" applyFill="1" applyBorder="1"/>
    <xf numFmtId="165" fontId="3" fillId="2" borderId="3" xfId="0" applyNumberFormat="1" applyFont="1" applyFill="1" applyBorder="1" applyAlignment="1">
      <alignment horizontal="left" indent="4"/>
    </xf>
    <xf numFmtId="170" fontId="3" fillId="2" borderId="3" xfId="0" applyNumberFormat="1" applyFont="1" applyFill="1" applyBorder="1"/>
    <xf numFmtId="2" fontId="3" fillId="2" borderId="3" xfId="0" applyNumberFormat="1" applyFont="1" applyFill="1" applyBorder="1" applyAlignment="1">
      <alignment horizontal="left" indent="3"/>
    </xf>
    <xf numFmtId="2" fontId="3" fillId="2" borderId="9" xfId="0" applyNumberFormat="1" applyFont="1" applyFill="1" applyBorder="1" applyAlignment="1">
      <alignment horizontal="left" indent="3"/>
    </xf>
    <xf numFmtId="166" fontId="3" fillId="2" borderId="3" xfId="0" applyNumberFormat="1" applyFont="1" applyFill="1" applyBorder="1" applyAlignment="1">
      <alignment horizontal="left" indent="4"/>
    </xf>
    <xf numFmtId="0" fontId="3" fillId="2" borderId="7" xfId="0" applyFont="1" applyFill="1" applyBorder="1"/>
    <xf numFmtId="0" fontId="3" fillId="2" borderId="7" xfId="0" applyFont="1" applyFill="1" applyBorder="1" applyAlignment="1">
      <alignment horizontal="center"/>
    </xf>
    <xf numFmtId="2" fontId="3" fillId="2" borderId="7" xfId="0" applyNumberFormat="1" applyFont="1" applyFill="1" applyBorder="1"/>
    <xf numFmtId="165" fontId="3" fillId="2" borderId="7" xfId="0" applyNumberFormat="1" applyFont="1" applyFill="1" applyBorder="1"/>
    <xf numFmtId="165" fontId="3" fillId="2" borderId="7" xfId="0" applyNumberFormat="1" applyFont="1" applyFill="1" applyBorder="1" applyAlignment="1">
      <alignment horizontal="left" indent="4"/>
    </xf>
    <xf numFmtId="170" fontId="3" fillId="2" borderId="7" xfId="0" applyNumberFormat="1" applyFont="1" applyFill="1" applyBorder="1"/>
    <xf numFmtId="166" fontId="3" fillId="2" borderId="7" xfId="0" applyNumberFormat="1" applyFont="1" applyFill="1" applyBorder="1"/>
    <xf numFmtId="2" fontId="3" fillId="2" borderId="7" xfId="0" applyNumberFormat="1" applyFont="1" applyFill="1" applyBorder="1" applyAlignment="1">
      <alignment horizontal="left" indent="3"/>
    </xf>
    <xf numFmtId="2" fontId="3" fillId="2" borderId="10" xfId="0" applyNumberFormat="1" applyFont="1" applyFill="1" applyBorder="1" applyAlignment="1">
      <alignment horizontal="left" indent="3"/>
    </xf>
    <xf numFmtId="0" fontId="3" fillId="5" borderId="5" xfId="0" applyFont="1" applyFill="1" applyBorder="1"/>
    <xf numFmtId="0" fontId="3" fillId="5" borderId="5" xfId="0" applyFont="1" applyFill="1" applyBorder="1" applyAlignment="1">
      <alignment horizontal="center"/>
    </xf>
    <xf numFmtId="2" fontId="3" fillId="5" borderId="5" xfId="0" applyNumberFormat="1" applyFont="1" applyFill="1" applyBorder="1"/>
    <xf numFmtId="2" fontId="3" fillId="5" borderId="5" xfId="0" applyNumberFormat="1" applyFont="1" applyFill="1" applyBorder="1" applyAlignment="1">
      <alignment horizontal="right"/>
    </xf>
    <xf numFmtId="165" fontId="3" fillId="5" borderId="5" xfId="0" applyNumberFormat="1" applyFont="1" applyFill="1" applyBorder="1"/>
    <xf numFmtId="165" fontId="3" fillId="5" borderId="5" xfId="0" applyNumberFormat="1" applyFont="1" applyFill="1" applyBorder="1" applyAlignment="1">
      <alignment horizontal="left" indent="4"/>
    </xf>
    <xf numFmtId="170" fontId="3" fillId="5" borderId="5" xfId="0" applyNumberFormat="1" applyFont="1" applyFill="1" applyBorder="1"/>
    <xf numFmtId="166" fontId="3" fillId="5" borderId="5" xfId="0" applyNumberFormat="1" applyFont="1" applyFill="1" applyBorder="1"/>
    <xf numFmtId="2" fontId="3" fillId="5" borderId="5" xfId="0" applyNumberFormat="1" applyFont="1" applyFill="1" applyBorder="1" applyAlignment="1">
      <alignment horizontal="left" indent="3"/>
    </xf>
    <xf numFmtId="2" fontId="3" fillId="5" borderId="22" xfId="0" applyNumberFormat="1" applyFont="1" applyFill="1" applyBorder="1" applyAlignment="1">
      <alignment horizontal="left" indent="3"/>
    </xf>
    <xf numFmtId="165" fontId="3" fillId="5" borderId="3" xfId="0" applyNumberFormat="1" applyFont="1" applyFill="1" applyBorder="1"/>
    <xf numFmtId="165" fontId="3" fillId="5" borderId="3" xfId="0" applyNumberFormat="1" applyFont="1" applyFill="1" applyBorder="1" applyAlignment="1">
      <alignment horizontal="left" indent="4"/>
    </xf>
    <xf numFmtId="170" fontId="3" fillId="5" borderId="3" xfId="0" applyNumberFormat="1" applyFont="1" applyFill="1" applyBorder="1"/>
    <xf numFmtId="166" fontId="3" fillId="5" borderId="3" xfId="0" applyNumberFormat="1" applyFont="1" applyFill="1" applyBorder="1"/>
    <xf numFmtId="171" fontId="3" fillId="5" borderId="7" xfId="158" applyNumberFormat="1" applyFont="1" applyFill="1" applyBorder="1" applyAlignment="1">
      <alignment horizontal="right"/>
    </xf>
    <xf numFmtId="165" fontId="3" fillId="5" borderId="7" xfId="0" applyNumberFormat="1" applyFont="1" applyFill="1" applyBorder="1"/>
    <xf numFmtId="165" fontId="3" fillId="5" borderId="7" xfId="0" applyNumberFormat="1" applyFont="1" applyFill="1" applyBorder="1" applyAlignment="1">
      <alignment horizontal="left" indent="4"/>
    </xf>
    <xf numFmtId="170" fontId="3" fillId="5" borderId="7" xfId="0" applyNumberFormat="1" applyFont="1" applyFill="1" applyBorder="1"/>
    <xf numFmtId="166" fontId="3" fillId="5" borderId="7" xfId="0" applyNumberFormat="1" applyFont="1" applyFill="1" applyBorder="1"/>
    <xf numFmtId="2" fontId="3" fillId="5" borderId="10" xfId="0" applyNumberFormat="1" applyFont="1" applyFill="1" applyBorder="1" applyAlignment="1">
      <alignment horizontal="left" indent="3"/>
    </xf>
    <xf numFmtId="0" fontId="3" fillId="3" borderId="5" xfId="0" applyFont="1" applyFill="1" applyBorder="1"/>
    <xf numFmtId="0" fontId="3" fillId="3" borderId="5" xfId="0" applyFont="1" applyFill="1" applyBorder="1" applyAlignment="1">
      <alignment horizontal="center"/>
    </xf>
    <xf numFmtId="2" fontId="3" fillId="3" borderId="5" xfId="0" applyNumberFormat="1" applyFont="1" applyFill="1" applyBorder="1"/>
    <xf numFmtId="165" fontId="3" fillId="3" borderId="5" xfId="0" applyNumberFormat="1" applyFont="1" applyFill="1" applyBorder="1"/>
    <xf numFmtId="165" fontId="3" fillId="3" borderId="5" xfId="0" applyNumberFormat="1" applyFont="1" applyFill="1" applyBorder="1" applyAlignment="1">
      <alignment horizontal="left" indent="4"/>
    </xf>
    <xf numFmtId="170" fontId="3" fillId="3" borderId="5" xfId="0" applyNumberFormat="1" applyFont="1" applyFill="1" applyBorder="1"/>
    <xf numFmtId="166" fontId="3" fillId="3" borderId="5" xfId="0" applyNumberFormat="1" applyFont="1" applyFill="1" applyBorder="1"/>
    <xf numFmtId="2" fontId="3" fillId="3" borderId="5" xfId="0" applyNumberFormat="1" applyFont="1" applyFill="1" applyBorder="1" applyAlignment="1">
      <alignment horizontal="left" indent="3"/>
    </xf>
    <xf numFmtId="2" fontId="3" fillId="3" borderId="22" xfId="0" applyNumberFormat="1" applyFont="1" applyFill="1" applyBorder="1" applyAlignment="1">
      <alignment horizontal="left" indent="3"/>
    </xf>
    <xf numFmtId="0" fontId="3" fillId="3" borderId="3" xfId="0" applyFont="1" applyFill="1" applyBorder="1"/>
    <xf numFmtId="0" fontId="3" fillId="3" borderId="3" xfId="0" applyFont="1" applyFill="1" applyBorder="1" applyAlignment="1">
      <alignment horizontal="center"/>
    </xf>
    <xf numFmtId="2" fontId="3" fillId="3" borderId="3" xfId="0" applyNumberFormat="1" applyFont="1" applyFill="1" applyBorder="1"/>
    <xf numFmtId="165" fontId="3" fillId="3" borderId="3" xfId="0" applyNumberFormat="1" applyFont="1" applyFill="1" applyBorder="1"/>
    <xf numFmtId="165" fontId="3" fillId="3" borderId="3" xfId="0" applyNumberFormat="1" applyFont="1" applyFill="1" applyBorder="1" applyAlignment="1">
      <alignment horizontal="left" indent="4"/>
    </xf>
    <xf numFmtId="170" fontId="3" fillId="3" borderId="3" xfId="0" applyNumberFormat="1" applyFont="1" applyFill="1" applyBorder="1"/>
    <xf numFmtId="166" fontId="3" fillId="3" borderId="3" xfId="0" applyNumberFormat="1" applyFont="1" applyFill="1" applyBorder="1"/>
    <xf numFmtId="2" fontId="3" fillId="3" borderId="3" xfId="0" applyNumberFormat="1" applyFont="1" applyFill="1" applyBorder="1" applyAlignment="1">
      <alignment horizontal="left" indent="3"/>
    </xf>
    <xf numFmtId="2" fontId="3" fillId="3" borderId="9" xfId="0" applyNumberFormat="1" applyFont="1" applyFill="1" applyBorder="1" applyAlignment="1">
      <alignment horizontal="left" indent="3"/>
    </xf>
    <xf numFmtId="167" fontId="3" fillId="3" borderId="3" xfId="0" applyNumberFormat="1" applyFont="1" applyFill="1" applyBorder="1"/>
    <xf numFmtId="0" fontId="3" fillId="4" borderId="5" xfId="0" applyFont="1" applyFill="1" applyBorder="1"/>
    <xf numFmtId="0" fontId="3" fillId="4" borderId="5" xfId="0" applyFont="1" applyFill="1" applyBorder="1" applyAlignment="1">
      <alignment horizontal="center"/>
    </xf>
    <xf numFmtId="2" fontId="3" fillId="4" borderId="5" xfId="0" applyNumberFormat="1" applyFont="1" applyFill="1" applyBorder="1"/>
    <xf numFmtId="167" fontId="3" fillId="4" borderId="5" xfId="0" applyNumberFormat="1" applyFont="1" applyFill="1" applyBorder="1"/>
    <xf numFmtId="2" fontId="3" fillId="4" borderId="5" xfId="0" applyNumberFormat="1" applyFont="1" applyFill="1" applyBorder="1" applyAlignment="1">
      <alignment horizontal="left" indent="4"/>
    </xf>
    <xf numFmtId="170" fontId="3" fillId="4" borderId="5" xfId="0" applyNumberFormat="1" applyFont="1" applyFill="1" applyBorder="1"/>
    <xf numFmtId="166" fontId="3" fillId="4" borderId="5" xfId="0" applyNumberFormat="1" applyFont="1" applyFill="1" applyBorder="1"/>
    <xf numFmtId="2" fontId="3" fillId="4" borderId="5" xfId="0" applyNumberFormat="1" applyFont="1" applyFill="1" applyBorder="1" applyAlignment="1">
      <alignment horizontal="left" indent="3"/>
    </xf>
    <xf numFmtId="2" fontId="3" fillId="4" borderId="22" xfId="0" applyNumberFormat="1" applyFont="1" applyFill="1" applyBorder="1" applyAlignment="1">
      <alignment horizontal="left" indent="3"/>
    </xf>
    <xf numFmtId="2" fontId="3" fillId="4" borderId="3" xfId="0" applyNumberFormat="1" applyFont="1" applyFill="1" applyBorder="1" applyAlignment="1">
      <alignment horizontal="left" indent="4"/>
    </xf>
    <xf numFmtId="170" fontId="3" fillId="4" borderId="3" xfId="0" applyNumberFormat="1" applyFont="1" applyFill="1" applyBorder="1"/>
    <xf numFmtId="166" fontId="3" fillId="4" borderId="3" xfId="0" applyNumberFormat="1" applyFont="1" applyFill="1" applyBorder="1"/>
    <xf numFmtId="166" fontId="3" fillId="5" borderId="7" xfId="0" applyNumberFormat="1" applyFont="1" applyFill="1" applyBorder="1" applyAlignment="1" applyProtection="1">
      <alignment horizontal="left" indent="4"/>
      <protection locked="0"/>
    </xf>
    <xf numFmtId="166" fontId="3" fillId="3" borderId="7" xfId="0" applyNumberFormat="1" applyFont="1" applyFill="1" applyBorder="1" applyAlignment="1" applyProtection="1">
      <alignment horizontal="left" indent="4"/>
      <protection locked="0"/>
    </xf>
    <xf numFmtId="165" fontId="3" fillId="2" borderId="12" xfId="0" applyNumberFormat="1" applyFont="1" applyFill="1" applyBorder="1" applyAlignment="1" applyProtection="1">
      <alignment horizontal="center"/>
    </xf>
    <xf numFmtId="2" fontId="3" fillId="2" borderId="11" xfId="0" applyNumberFormat="1" applyFont="1" applyFill="1" applyBorder="1" applyAlignment="1" applyProtection="1">
      <alignment horizontal="left" indent="3"/>
    </xf>
    <xf numFmtId="2" fontId="3" fillId="2" borderId="7" xfId="0" applyNumberFormat="1" applyFont="1" applyFill="1" applyBorder="1" applyAlignment="1" applyProtection="1">
      <alignment horizontal="left" indent="3"/>
    </xf>
    <xf numFmtId="2" fontId="3" fillId="2" borderId="10" xfId="0" applyNumberFormat="1" applyFont="1" applyFill="1" applyBorder="1" applyAlignment="1" applyProtection="1">
      <alignment horizontal="left" indent="3"/>
    </xf>
    <xf numFmtId="0" fontId="3" fillId="5" borderId="12" xfId="0" applyFont="1" applyFill="1" applyBorder="1" applyProtection="1">
      <protection locked="0"/>
    </xf>
    <xf numFmtId="0" fontId="3" fillId="5" borderId="12" xfId="0" applyFont="1" applyFill="1" applyBorder="1" applyAlignment="1" applyProtection="1">
      <alignment horizontal="center"/>
      <protection locked="0"/>
    </xf>
    <xf numFmtId="166" fontId="3" fillId="5" borderId="12" xfId="0" applyNumberFormat="1" applyFont="1" applyFill="1" applyBorder="1" applyAlignment="1" applyProtection="1">
      <alignment horizontal="center"/>
      <protection locked="0"/>
    </xf>
    <xf numFmtId="2" fontId="3" fillId="5" borderId="12" xfId="0" applyNumberFormat="1" applyFont="1" applyFill="1" applyBorder="1" applyAlignment="1" applyProtection="1">
      <alignment horizontal="center"/>
      <protection locked="0"/>
    </xf>
    <xf numFmtId="165" fontId="3" fillId="5" borderId="12" xfId="0" applyNumberFormat="1" applyFont="1" applyFill="1" applyBorder="1" applyAlignment="1" applyProtection="1">
      <alignment horizontal="center"/>
    </xf>
    <xf numFmtId="166" fontId="3" fillId="5" borderId="3" xfId="0" applyNumberFormat="1" applyFont="1" applyFill="1" applyBorder="1" applyAlignment="1" applyProtection="1">
      <alignment horizontal="center"/>
      <protection locked="0"/>
    </xf>
    <xf numFmtId="2" fontId="3" fillId="5" borderId="3" xfId="0" applyNumberFormat="1" applyFont="1" applyFill="1" applyBorder="1" applyAlignment="1" applyProtection="1">
      <alignment horizontal="center"/>
      <protection locked="0"/>
    </xf>
    <xf numFmtId="165" fontId="3" fillId="5" borderId="3" xfId="0" applyNumberFormat="1" applyFont="1" applyFill="1" applyBorder="1" applyAlignment="1" applyProtection="1">
      <alignment horizontal="center"/>
    </xf>
    <xf numFmtId="166" fontId="3" fillId="5" borderId="7" xfId="0" applyNumberFormat="1" applyFont="1" applyFill="1" applyBorder="1" applyAlignment="1" applyProtection="1">
      <alignment horizontal="center"/>
      <protection locked="0"/>
    </xf>
    <xf numFmtId="2" fontId="3" fillId="5" borderId="7" xfId="0" applyNumberFormat="1" applyFont="1" applyFill="1" applyBorder="1" applyAlignment="1" applyProtection="1">
      <alignment horizontal="center"/>
      <protection locked="0"/>
    </xf>
    <xf numFmtId="165" fontId="3" fillId="5" borderId="7" xfId="0" applyNumberFormat="1" applyFont="1" applyFill="1" applyBorder="1" applyAlignment="1" applyProtection="1">
      <alignment horizontal="center"/>
    </xf>
    <xf numFmtId="166" fontId="3" fillId="3" borderId="12" xfId="0" applyNumberFormat="1" applyFont="1" applyFill="1" applyBorder="1" applyAlignment="1" applyProtection="1">
      <alignment horizontal="center"/>
      <protection locked="0"/>
    </xf>
    <xf numFmtId="166" fontId="3" fillId="4" borderId="12" xfId="0" applyNumberFormat="1" applyFont="1" applyFill="1" applyBorder="1" applyAlignment="1" applyProtection="1">
      <alignment horizontal="center"/>
      <protection locked="0"/>
    </xf>
    <xf numFmtId="166" fontId="3" fillId="4" borderId="27" xfId="0" applyNumberFormat="1" applyFont="1" applyFill="1" applyBorder="1" applyAlignment="1" applyProtection="1">
      <alignment horizontal="center"/>
      <protection locked="0"/>
    </xf>
    <xf numFmtId="0" fontId="3" fillId="18" borderId="50" xfId="12" applyFont="1" applyFill="1" applyBorder="1" applyAlignment="1" applyProtection="1">
      <alignment horizontal="center"/>
      <protection locked="0"/>
    </xf>
    <xf numFmtId="168" fontId="3" fillId="18" borderId="50" xfId="12" applyNumberFormat="1" applyFont="1" applyFill="1" applyBorder="1" applyProtection="1"/>
    <xf numFmtId="2" fontId="3" fillId="18" borderId="52" xfId="12" applyNumberFormat="1" applyFont="1" applyFill="1" applyBorder="1" applyAlignment="1" applyProtection="1">
      <alignment horizontal="left" indent="3"/>
    </xf>
    <xf numFmtId="0" fontId="3" fillId="18" borderId="87" xfId="12" applyFont="1" applyFill="1" applyBorder="1" applyProtection="1">
      <protection locked="0"/>
    </xf>
    <xf numFmtId="0" fontId="3" fillId="18" borderId="53" xfId="12" applyFont="1" applyFill="1" applyBorder="1" applyAlignment="1" applyProtection="1">
      <alignment horizontal="center"/>
      <protection locked="0"/>
    </xf>
    <xf numFmtId="167" fontId="3" fillId="18" borderId="53" xfId="12" applyNumberFormat="1" applyFont="1" applyFill="1" applyBorder="1" applyProtection="1">
      <protection locked="0"/>
    </xf>
    <xf numFmtId="167" fontId="3" fillId="18" borderId="87" xfId="12" applyNumberFormat="1" applyFont="1" applyFill="1" applyBorder="1" applyProtection="1">
      <protection locked="0"/>
    </xf>
    <xf numFmtId="168" fontId="3" fillId="18" borderId="53" xfId="12" applyNumberFormat="1" applyFont="1" applyFill="1" applyBorder="1" applyProtection="1"/>
    <xf numFmtId="2" fontId="3" fillId="18" borderId="56" xfId="12" applyNumberFormat="1" applyFont="1" applyFill="1" applyBorder="1" applyAlignment="1" applyProtection="1">
      <alignment horizontal="left" indent="3"/>
    </xf>
    <xf numFmtId="2" fontId="3" fillId="18" borderId="53" xfId="12" applyNumberFormat="1" applyFont="1" applyFill="1" applyBorder="1" applyAlignment="1" applyProtection="1">
      <alignment horizontal="left" indent="3"/>
    </xf>
    <xf numFmtId="2" fontId="3" fillId="18" borderId="57" xfId="12" applyNumberFormat="1" applyFont="1" applyFill="1" applyBorder="1" applyAlignment="1" applyProtection="1">
      <alignment horizontal="left" indent="3"/>
    </xf>
    <xf numFmtId="0" fontId="3" fillId="20" borderId="88" xfId="12" applyFont="1" applyFill="1" applyBorder="1" applyProtection="1">
      <protection locked="0"/>
    </xf>
    <xf numFmtId="0" fontId="3" fillId="20" borderId="89" xfId="12" applyFont="1" applyFill="1" applyBorder="1" applyProtection="1">
      <protection locked="0"/>
    </xf>
    <xf numFmtId="0" fontId="3" fillId="10" borderId="3" xfId="11" applyFont="1" applyFill="1" applyBorder="1" applyAlignment="1">
      <alignment horizontal="left"/>
    </xf>
    <xf numFmtId="0" fontId="3" fillId="10" borderId="3" xfId="11" applyFont="1" applyFill="1" applyBorder="1" applyAlignment="1">
      <alignment horizontal="center"/>
    </xf>
    <xf numFmtId="167" fontId="3" fillId="10" borderId="3" xfId="11" applyNumberFormat="1" applyFont="1" applyFill="1" applyBorder="1" applyAlignment="1">
      <alignment horizontal="right"/>
    </xf>
    <xf numFmtId="167" fontId="3" fillId="10" borderId="3" xfId="11" applyNumberFormat="1" applyFont="1" applyFill="1" applyBorder="1"/>
    <xf numFmtId="167" fontId="3" fillId="10" borderId="3" xfId="11" applyNumberFormat="1" applyFont="1" applyFill="1" applyBorder="1" applyAlignment="1">
      <alignment horizontal="center"/>
    </xf>
    <xf numFmtId="168" fontId="3" fillId="10" borderId="3" xfId="11" applyNumberFormat="1" applyFont="1" applyFill="1" applyBorder="1"/>
    <xf numFmtId="2" fontId="3" fillId="10" borderId="3" xfId="11" applyNumberFormat="1" applyFont="1" applyFill="1" applyBorder="1"/>
    <xf numFmtId="2" fontId="3" fillId="10" borderId="3" xfId="11" applyNumberFormat="1" applyFont="1" applyFill="1" applyBorder="1" applyAlignment="1">
      <alignment horizontal="center"/>
    </xf>
    <xf numFmtId="2" fontId="3" fillId="10" borderId="3" xfId="11" applyNumberFormat="1" applyFont="1" applyFill="1" applyBorder="1" applyAlignment="1">
      <alignment horizontal="left" indent="3"/>
    </xf>
    <xf numFmtId="2" fontId="3" fillId="10" borderId="22" xfId="11" applyNumberFormat="1" applyFont="1" applyFill="1" applyBorder="1" applyAlignment="1">
      <alignment horizontal="left" indent="3"/>
    </xf>
    <xf numFmtId="2" fontId="3" fillId="10" borderId="3" xfId="11" applyNumberFormat="1" applyFont="1" applyFill="1" applyBorder="1" applyAlignment="1">
      <alignment horizontal="right"/>
    </xf>
    <xf numFmtId="168" fontId="3" fillId="10" borderId="3" xfId="11" applyNumberFormat="1" applyFont="1" applyFill="1" applyBorder="1" applyAlignment="1">
      <alignment horizontal="right"/>
    </xf>
    <xf numFmtId="2" fontId="3" fillId="10" borderId="23" xfId="11" applyNumberFormat="1" applyFont="1" applyFill="1" applyBorder="1" applyAlignment="1">
      <alignment horizontal="left" indent="3"/>
    </xf>
    <xf numFmtId="0" fontId="3" fillId="78" borderId="3" xfId="11" applyFont="1" applyFill="1" applyBorder="1" applyAlignment="1">
      <alignment horizontal="left"/>
    </xf>
    <xf numFmtId="0" fontId="3" fillId="78" borderId="3" xfId="11" applyFont="1" applyFill="1" applyBorder="1" applyAlignment="1">
      <alignment horizontal="center"/>
    </xf>
    <xf numFmtId="167" fontId="3" fillId="78" borderId="3" xfId="11" applyNumberFormat="1" applyFont="1" applyFill="1" applyBorder="1" applyAlignment="1">
      <alignment horizontal="right"/>
    </xf>
    <xf numFmtId="167" fontId="3" fillId="78" borderId="3" xfId="11" applyNumberFormat="1" applyFont="1" applyFill="1" applyBorder="1"/>
    <xf numFmtId="167" fontId="3" fillId="78" borderId="3" xfId="11" applyNumberFormat="1" applyFont="1" applyFill="1" applyBorder="1" applyAlignment="1">
      <alignment horizontal="center"/>
    </xf>
    <xf numFmtId="168" fontId="3" fillId="78" borderId="3" xfId="11" applyNumberFormat="1" applyFont="1" applyFill="1" applyBorder="1"/>
    <xf numFmtId="2" fontId="3" fillId="78" borderId="3" xfId="11" applyNumberFormat="1" applyFont="1" applyFill="1" applyBorder="1"/>
    <xf numFmtId="2" fontId="3" fillId="78" borderId="3" xfId="11" applyNumberFormat="1" applyFont="1" applyFill="1" applyBorder="1" applyAlignment="1">
      <alignment horizontal="center"/>
    </xf>
    <xf numFmtId="2" fontId="3" fillId="78" borderId="3" xfId="11" applyNumberFormat="1" applyFont="1" applyFill="1" applyBorder="1" applyAlignment="1">
      <alignment horizontal="left" indent="3"/>
    </xf>
    <xf numFmtId="0" fontId="3" fillId="6" borderId="5" xfId="11" applyFont="1" applyFill="1" applyBorder="1"/>
    <xf numFmtId="0" fontId="3" fillId="6" borderId="5" xfId="11" applyFont="1" applyFill="1" applyBorder="1" applyAlignment="1">
      <alignment horizontal="center"/>
    </xf>
    <xf numFmtId="167" fontId="3" fillId="6" borderId="5" xfId="11" applyNumberFormat="1" applyFont="1" applyFill="1" applyBorder="1"/>
    <xf numFmtId="167" fontId="3" fillId="6" borderId="5" xfId="11" applyNumberFormat="1" applyFont="1" applyFill="1" applyBorder="1" applyAlignment="1">
      <alignment horizontal="center"/>
    </xf>
    <xf numFmtId="168" fontId="3" fillId="6" borderId="5" xfId="11" applyNumberFormat="1" applyFont="1" applyFill="1" applyBorder="1"/>
    <xf numFmtId="2" fontId="3" fillId="6" borderId="5" xfId="11" applyNumberFormat="1" applyFont="1" applyFill="1" applyBorder="1"/>
    <xf numFmtId="2" fontId="3" fillId="6" borderId="5" xfId="11" applyNumberFormat="1" applyFont="1" applyFill="1" applyBorder="1" applyAlignment="1">
      <alignment horizontal="center"/>
    </xf>
    <xf numFmtId="2" fontId="3" fillId="6" borderId="5" xfId="11" applyNumberFormat="1" applyFont="1" applyFill="1" applyBorder="1" applyAlignment="1">
      <alignment horizontal="left" indent="3"/>
    </xf>
    <xf numFmtId="2" fontId="3" fillId="6" borderId="22" xfId="11" applyNumberFormat="1" applyFont="1" applyFill="1" applyBorder="1" applyAlignment="1">
      <alignment horizontal="left" indent="3"/>
    </xf>
    <xf numFmtId="0" fontId="3" fillId="6" borderId="3" xfId="11" applyFont="1" applyFill="1" applyBorder="1"/>
    <xf numFmtId="0" fontId="3" fillId="6" borderId="3" xfId="11" applyFont="1" applyFill="1" applyBorder="1" applyAlignment="1">
      <alignment horizontal="center"/>
    </xf>
    <xf numFmtId="167" fontId="3" fillId="6" borderId="3" xfId="11" applyNumberFormat="1" applyFont="1" applyFill="1" applyBorder="1"/>
    <xf numFmtId="167" fontId="3" fillId="6" borderId="3" xfId="11" applyNumberFormat="1" applyFont="1" applyFill="1" applyBorder="1" applyAlignment="1">
      <alignment horizontal="center"/>
    </xf>
    <xf numFmtId="168" fontId="3" fillId="6" borderId="3" xfId="11" applyNumberFormat="1" applyFont="1" applyFill="1" applyBorder="1"/>
    <xf numFmtId="2" fontId="3" fillId="6" borderId="3" xfId="11" applyNumberFormat="1" applyFont="1" applyFill="1" applyBorder="1"/>
    <xf numFmtId="2" fontId="3" fillId="6" borderId="3" xfId="11" applyNumberFormat="1" applyFont="1" applyFill="1" applyBorder="1" applyAlignment="1">
      <alignment horizontal="center"/>
    </xf>
    <xf numFmtId="2" fontId="3" fillId="6" borderId="3" xfId="11" applyNumberFormat="1" applyFont="1" applyFill="1" applyBorder="1" applyAlignment="1">
      <alignment horizontal="left" indent="3"/>
    </xf>
    <xf numFmtId="2" fontId="3" fillId="6" borderId="9" xfId="11" applyNumberFormat="1" applyFont="1" applyFill="1" applyBorder="1" applyAlignment="1">
      <alignment horizontal="left" indent="3"/>
    </xf>
    <xf numFmtId="0" fontId="3" fillId="11" borderId="5" xfId="11" applyFont="1" applyFill="1" applyBorder="1"/>
    <xf numFmtId="0" fontId="3" fillId="11" borderId="5" xfId="11" applyFont="1" applyFill="1" applyBorder="1" applyAlignment="1">
      <alignment horizontal="center"/>
    </xf>
    <xf numFmtId="167" fontId="3" fillId="11" borderId="5" xfId="11" applyNumberFormat="1" applyFont="1" applyFill="1" applyBorder="1"/>
    <xf numFmtId="167" fontId="3" fillId="11" borderId="5" xfId="11" applyNumberFormat="1" applyFont="1" applyFill="1" applyBorder="1" applyAlignment="1">
      <alignment horizontal="center"/>
    </xf>
    <xf numFmtId="168" fontId="3" fillId="11" borderId="5" xfId="11" applyNumberFormat="1" applyFont="1" applyFill="1" applyBorder="1"/>
    <xf numFmtId="2" fontId="3" fillId="11" borderId="5" xfId="11" applyNumberFormat="1" applyFont="1" applyFill="1" applyBorder="1"/>
    <xf numFmtId="2" fontId="3" fillId="11" borderId="5" xfId="11" applyNumberFormat="1" applyFont="1" applyFill="1" applyBorder="1" applyAlignment="1">
      <alignment horizontal="center"/>
    </xf>
    <xf numFmtId="2" fontId="3" fillId="11" borderId="5" xfId="11" applyNumberFormat="1" applyFont="1" applyFill="1" applyBorder="1" applyAlignment="1">
      <alignment horizontal="left" indent="3"/>
    </xf>
    <xf numFmtId="2" fontId="3" fillId="11" borderId="22" xfId="11" applyNumberFormat="1" applyFont="1" applyFill="1" applyBorder="1" applyAlignment="1">
      <alignment horizontal="left" indent="3"/>
    </xf>
    <xf numFmtId="0" fontId="3" fillId="11" borderId="3" xfId="11" applyFont="1" applyFill="1" applyBorder="1"/>
    <xf numFmtId="0" fontId="3" fillId="11" borderId="3" xfId="11" applyFont="1" applyFill="1" applyBorder="1" applyAlignment="1">
      <alignment horizontal="center"/>
    </xf>
    <xf numFmtId="167" fontId="3" fillId="11" borderId="3" xfId="11" applyNumberFormat="1" applyFont="1" applyFill="1" applyBorder="1"/>
    <xf numFmtId="167" fontId="3" fillId="11" borderId="3" xfId="11" applyNumberFormat="1" applyFont="1" applyFill="1" applyBorder="1" applyAlignment="1">
      <alignment horizontal="center"/>
    </xf>
    <xf numFmtId="168" fontId="3" fillId="11" borderId="3" xfId="11" applyNumberFormat="1" applyFont="1" applyFill="1" applyBorder="1"/>
    <xf numFmtId="2" fontId="3" fillId="11" borderId="3" xfId="11" applyNumberFormat="1" applyFont="1" applyFill="1" applyBorder="1"/>
    <xf numFmtId="2" fontId="3" fillId="11" borderId="3" xfId="11" applyNumberFormat="1" applyFont="1" applyFill="1" applyBorder="1" applyAlignment="1">
      <alignment horizontal="center"/>
    </xf>
    <xf numFmtId="2" fontId="3" fillId="11" borderId="3" xfId="11" applyNumberFormat="1" applyFont="1" applyFill="1" applyBorder="1" applyAlignment="1">
      <alignment horizontal="left" indent="3"/>
    </xf>
    <xf numFmtId="2" fontId="3" fillId="11" borderId="9" xfId="11" applyNumberFormat="1" applyFont="1" applyFill="1" applyBorder="1" applyAlignment="1">
      <alignment horizontal="left" indent="3"/>
    </xf>
    <xf numFmtId="0" fontId="3" fillId="11" borderId="7" xfId="11" applyFont="1" applyFill="1" applyBorder="1"/>
    <xf numFmtId="0" fontId="3" fillId="11" borderId="7" xfId="11" applyFont="1" applyFill="1" applyBorder="1" applyAlignment="1">
      <alignment horizontal="center"/>
    </xf>
    <xf numFmtId="167" fontId="3" fillId="11" borderId="7" xfId="11" applyNumberFormat="1" applyFont="1" applyFill="1" applyBorder="1"/>
    <xf numFmtId="167" fontId="3" fillId="11" borderId="7" xfId="11" applyNumberFormat="1" applyFont="1" applyFill="1" applyBorder="1" applyAlignment="1">
      <alignment horizontal="center"/>
    </xf>
    <xf numFmtId="168" fontId="3" fillId="11" borderId="7" xfId="11" applyNumberFormat="1" applyFont="1" applyFill="1" applyBorder="1"/>
    <xf numFmtId="2" fontId="3" fillId="11" borderId="7" xfId="11" applyNumberFormat="1" applyFont="1" applyFill="1" applyBorder="1"/>
    <xf numFmtId="2" fontId="3" fillId="11" borderId="7" xfId="11" applyNumberFormat="1" applyFont="1" applyFill="1" applyBorder="1" applyAlignment="1">
      <alignment horizontal="center"/>
    </xf>
    <xf numFmtId="2" fontId="3" fillId="11" borderId="7" xfId="11" applyNumberFormat="1" applyFont="1" applyFill="1" applyBorder="1" applyAlignment="1">
      <alignment horizontal="left" indent="3"/>
    </xf>
    <xf numFmtId="2" fontId="3" fillId="11" borderId="10" xfId="11" applyNumberFormat="1" applyFont="1" applyFill="1" applyBorder="1" applyAlignment="1">
      <alignment horizontal="left" indent="3"/>
    </xf>
    <xf numFmtId="0" fontId="3" fillId="9" borderId="12" xfId="11" applyFont="1" applyFill="1" applyBorder="1"/>
    <xf numFmtId="0" fontId="3" fillId="9" borderId="12" xfId="11" applyFont="1" applyFill="1" applyBorder="1" applyAlignment="1">
      <alignment horizontal="center"/>
    </xf>
    <xf numFmtId="167" fontId="3" fillId="9" borderId="12" xfId="11" applyNumberFormat="1" applyFont="1" applyFill="1" applyBorder="1"/>
    <xf numFmtId="167" fontId="3" fillId="9" borderId="12" xfId="11" applyNumberFormat="1" applyFont="1" applyFill="1" applyBorder="1" applyAlignment="1">
      <alignment horizontal="center"/>
    </xf>
    <xf numFmtId="168" fontId="3" fillId="9" borderId="12" xfId="11" applyNumberFormat="1" applyFont="1" applyFill="1" applyBorder="1"/>
    <xf numFmtId="2" fontId="3" fillId="9" borderId="12" xfId="11" applyNumberFormat="1" applyFont="1" applyFill="1" applyBorder="1"/>
    <xf numFmtId="2" fontId="3" fillId="9" borderId="12" xfId="11" applyNumberFormat="1" applyFont="1" applyFill="1" applyBorder="1" applyAlignment="1">
      <alignment horizontal="center"/>
    </xf>
    <xf numFmtId="2" fontId="3" fillId="9" borderId="12" xfId="11" applyNumberFormat="1" applyFont="1" applyFill="1" applyBorder="1" applyAlignment="1">
      <alignment horizontal="left" indent="3"/>
    </xf>
    <xf numFmtId="2" fontId="3" fillId="9" borderId="23" xfId="11" applyNumberFormat="1" applyFont="1" applyFill="1" applyBorder="1" applyAlignment="1">
      <alignment horizontal="left" indent="3"/>
    </xf>
    <xf numFmtId="0" fontId="3" fillId="9" borderId="7" xfId="11" applyFont="1" applyFill="1" applyBorder="1"/>
    <xf numFmtId="0" fontId="3" fillId="9" borderId="7" xfId="11" applyFont="1" applyFill="1" applyBorder="1" applyAlignment="1">
      <alignment horizontal="center"/>
    </xf>
    <xf numFmtId="167" fontId="3" fillId="9" borderId="7" xfId="11" applyNumberFormat="1" applyFont="1" applyFill="1" applyBorder="1"/>
    <xf numFmtId="167" fontId="3" fillId="9" borderId="7" xfId="11" applyNumberFormat="1" applyFont="1" applyFill="1" applyBorder="1" applyAlignment="1">
      <alignment horizontal="center"/>
    </xf>
    <xf numFmtId="168" fontId="3" fillId="9" borderId="7" xfId="11" applyNumberFormat="1" applyFont="1" applyFill="1" applyBorder="1"/>
    <xf numFmtId="2" fontId="3" fillId="9" borderId="7" xfId="11" applyNumberFormat="1" applyFont="1" applyFill="1" applyBorder="1"/>
    <xf numFmtId="2" fontId="3" fillId="9" borderId="7" xfId="11" applyNumberFormat="1" applyFont="1" applyFill="1" applyBorder="1" applyAlignment="1">
      <alignment horizontal="center"/>
    </xf>
    <xf numFmtId="2" fontId="3" fillId="9" borderId="7" xfId="11" applyNumberFormat="1" applyFont="1" applyFill="1" applyBorder="1" applyAlignment="1">
      <alignment horizontal="left" indent="3"/>
    </xf>
    <xf numFmtId="2" fontId="3" fillId="9" borderId="10" xfId="11" applyNumberFormat="1" applyFont="1" applyFill="1" applyBorder="1" applyAlignment="1">
      <alignment horizontal="left" indent="3"/>
    </xf>
    <xf numFmtId="0" fontId="3" fillId="12" borderId="3" xfId="11" applyFont="1" applyFill="1" applyBorder="1"/>
    <xf numFmtId="0" fontId="3" fillId="12" borderId="3" xfId="11" applyFont="1" applyFill="1" applyBorder="1" applyAlignment="1">
      <alignment horizontal="center"/>
    </xf>
    <xf numFmtId="167" fontId="3" fillId="12" borderId="3" xfId="11" applyNumberFormat="1" applyFont="1" applyFill="1" applyBorder="1"/>
    <xf numFmtId="167" fontId="3" fillId="12" borderId="3" xfId="11" applyNumberFormat="1" applyFont="1" applyFill="1" applyBorder="1" applyAlignment="1">
      <alignment horizontal="center"/>
    </xf>
    <xf numFmtId="168" fontId="3" fillId="12" borderId="3" xfId="11" applyNumberFormat="1" applyFont="1" applyFill="1" applyBorder="1"/>
    <xf numFmtId="2" fontId="3" fillId="12" borderId="3" xfId="11" applyNumberFormat="1" applyFont="1" applyFill="1" applyBorder="1"/>
    <xf numFmtId="2" fontId="3" fillId="12" borderId="3" xfId="11" applyNumberFormat="1" applyFont="1" applyFill="1" applyBorder="1" applyAlignment="1">
      <alignment horizontal="center"/>
    </xf>
    <xf numFmtId="2" fontId="3" fillId="12" borderId="3" xfId="11" applyNumberFormat="1" applyFont="1" applyFill="1" applyBorder="1" applyAlignment="1">
      <alignment horizontal="left" indent="3"/>
    </xf>
    <xf numFmtId="2" fontId="3" fillId="12" borderId="9" xfId="11" applyNumberFormat="1" applyFont="1" applyFill="1" applyBorder="1" applyAlignment="1">
      <alignment horizontal="left" indent="3"/>
    </xf>
    <xf numFmtId="0" fontId="3" fillId="4" borderId="5" xfId="11" applyFont="1" applyFill="1" applyBorder="1"/>
    <xf numFmtId="0" fontId="3" fillId="4" borderId="5" xfId="11" applyFont="1" applyFill="1" applyBorder="1" applyAlignment="1">
      <alignment horizontal="center"/>
    </xf>
    <xf numFmtId="167" fontId="3" fillId="4" borderId="5" xfId="11" applyNumberFormat="1" applyFont="1" applyFill="1" applyBorder="1"/>
    <xf numFmtId="167" fontId="3" fillId="4" borderId="5" xfId="11" applyNumberFormat="1" applyFont="1" applyFill="1" applyBorder="1" applyAlignment="1">
      <alignment horizontal="center"/>
    </xf>
    <xf numFmtId="168" fontId="3" fillId="4" borderId="5" xfId="11" applyNumberFormat="1" applyFont="1" applyFill="1" applyBorder="1"/>
    <xf numFmtId="2" fontId="3" fillId="4" borderId="5" xfId="11" applyNumberFormat="1" applyFont="1" applyFill="1" applyBorder="1"/>
    <xf numFmtId="2" fontId="3" fillId="4" borderId="5" xfId="11" applyNumberFormat="1" applyFont="1" applyFill="1" applyBorder="1" applyAlignment="1">
      <alignment horizontal="center"/>
    </xf>
    <xf numFmtId="2" fontId="3" fillId="4" borderId="5" xfId="11" applyNumberFormat="1" applyFont="1" applyFill="1" applyBorder="1" applyAlignment="1">
      <alignment horizontal="left" indent="3"/>
    </xf>
    <xf numFmtId="2" fontId="3" fillId="4" borderId="22" xfId="11" applyNumberFormat="1" applyFont="1" applyFill="1" applyBorder="1" applyAlignment="1">
      <alignment horizontal="left" indent="3"/>
    </xf>
    <xf numFmtId="0" fontId="3" fillId="4" borderId="3" xfId="11" applyFont="1" applyFill="1" applyBorder="1"/>
    <xf numFmtId="0" fontId="3" fillId="4" borderId="3" xfId="11" applyFont="1" applyFill="1" applyBorder="1" applyAlignment="1">
      <alignment horizontal="center"/>
    </xf>
    <xf numFmtId="167" fontId="3" fillId="4" borderId="3" xfId="11" applyNumberFormat="1" applyFont="1" applyFill="1" applyBorder="1"/>
    <xf numFmtId="167" fontId="3" fillId="4" borderId="3" xfId="11" applyNumberFormat="1" applyFont="1" applyFill="1" applyBorder="1" applyAlignment="1">
      <alignment horizontal="center"/>
    </xf>
    <xf numFmtId="168" fontId="3" fillId="4" borderId="3" xfId="11" applyNumberFormat="1" applyFont="1" applyFill="1" applyBorder="1"/>
    <xf numFmtId="2" fontId="3" fillId="4" borderId="3" xfId="11" applyNumberFormat="1" applyFont="1" applyFill="1" applyBorder="1"/>
    <xf numFmtId="2" fontId="3" fillId="4" borderId="3" xfId="11" applyNumberFormat="1" applyFont="1" applyFill="1" applyBorder="1" applyAlignment="1">
      <alignment horizontal="center"/>
    </xf>
    <xf numFmtId="2" fontId="3" fillId="4" borderId="3" xfId="11" applyNumberFormat="1" applyFont="1" applyFill="1" applyBorder="1" applyAlignment="1">
      <alignment horizontal="left" indent="3"/>
    </xf>
    <xf numFmtId="2" fontId="3" fillId="4" borderId="9" xfId="11" applyNumberFormat="1" applyFont="1" applyFill="1" applyBorder="1" applyAlignment="1">
      <alignment horizontal="left" indent="3"/>
    </xf>
    <xf numFmtId="0" fontId="3" fillId="77" borderId="12" xfId="0" applyFont="1" applyFill="1" applyBorder="1" applyAlignment="1">
      <alignment horizontal="center"/>
    </xf>
    <xf numFmtId="0" fontId="10" fillId="9" borderId="19" xfId="5" applyFont="1" applyFill="1" applyBorder="1"/>
    <xf numFmtId="0" fontId="10" fillId="9" borderId="19" xfId="5" applyFont="1" applyFill="1" applyBorder="1" applyAlignment="1">
      <alignment horizontal="center"/>
    </xf>
    <xf numFmtId="167" fontId="3" fillId="9" borderId="19" xfId="5" applyNumberFormat="1" applyFont="1" applyFill="1" applyBorder="1"/>
    <xf numFmtId="167" fontId="3" fillId="9" borderId="19" xfId="5" applyNumberFormat="1" applyFont="1" applyFill="1" applyBorder="1" applyAlignment="1">
      <alignment horizontal="center"/>
    </xf>
    <xf numFmtId="168" fontId="3" fillId="9" borderId="19" xfId="5" applyNumberFormat="1" applyFont="1" applyFill="1" applyBorder="1"/>
    <xf numFmtId="2" fontId="3" fillId="9" borderId="19" xfId="5" applyNumberFormat="1" applyFont="1" applyFill="1" applyBorder="1"/>
    <xf numFmtId="2" fontId="3" fillId="9" borderId="19" xfId="5" applyNumberFormat="1" applyFont="1" applyFill="1" applyBorder="1" applyAlignment="1">
      <alignment horizontal="center"/>
    </xf>
    <xf numFmtId="167" fontId="3" fillId="9" borderId="19" xfId="5" applyNumberFormat="1" applyFont="1" applyFill="1" applyBorder="1" applyAlignment="1">
      <alignment horizontal="left" indent="3"/>
    </xf>
    <xf numFmtId="2" fontId="3" fillId="9" borderId="24" xfId="5" applyNumberFormat="1" applyFont="1" applyFill="1" applyBorder="1" applyAlignment="1">
      <alignment horizontal="left" indent="3"/>
    </xf>
    <xf numFmtId="0" fontId="3" fillId="12" borderId="7" xfId="5" applyFont="1" applyFill="1" applyBorder="1"/>
    <xf numFmtId="0" fontId="3" fillId="12" borderId="7" xfId="5" applyFont="1" applyFill="1" applyBorder="1" applyAlignment="1">
      <alignment horizontal="center"/>
    </xf>
    <xf numFmtId="167" fontId="3" fillId="12" borderId="7" xfId="5" applyNumberFormat="1" applyFont="1" applyFill="1" applyBorder="1"/>
    <xf numFmtId="167" fontId="3" fillId="12" borderId="7" xfId="5" applyNumberFormat="1" applyFont="1" applyFill="1" applyBorder="1" applyAlignment="1">
      <alignment horizontal="center"/>
    </xf>
    <xf numFmtId="168" fontId="3" fillId="12" borderId="7" xfId="5" applyNumberFormat="1" applyFont="1" applyFill="1" applyBorder="1"/>
    <xf numFmtId="2" fontId="3" fillId="12" borderId="7" xfId="5" applyNumberFormat="1" applyFont="1" applyFill="1" applyBorder="1"/>
    <xf numFmtId="2" fontId="3" fillId="12" borderId="7" xfId="5" applyNumberFormat="1" applyFont="1" applyFill="1" applyBorder="1" applyAlignment="1">
      <alignment horizontal="center"/>
    </xf>
    <xf numFmtId="167" fontId="3" fillId="12" borderId="7" xfId="5" applyNumberFormat="1" applyFont="1" applyFill="1" applyBorder="1" applyAlignment="1">
      <alignment horizontal="left" indent="3"/>
    </xf>
    <xf numFmtId="2" fontId="3" fillId="12" borderId="10" xfId="5" applyNumberFormat="1" applyFont="1" applyFill="1" applyBorder="1" applyAlignment="1">
      <alignment horizontal="left" indent="3"/>
    </xf>
    <xf numFmtId="0" fontId="3" fillId="4" borderId="5" xfId="5" applyFont="1" applyFill="1" applyBorder="1" applyAlignment="1">
      <alignment horizontal="center"/>
    </xf>
    <xf numFmtId="167" fontId="3" fillId="4" borderId="5" xfId="5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 applyProtection="1">
      <alignment horizontal="left" indent="4"/>
      <protection locked="0"/>
    </xf>
    <xf numFmtId="170" fontId="3" fillId="2" borderId="12" xfId="0" applyNumberFormat="1" applyFont="1" applyFill="1" applyBorder="1" applyProtection="1">
      <protection locked="0"/>
    </xf>
    <xf numFmtId="165" fontId="3" fillId="2" borderId="3" xfId="0" applyNumberFormat="1" applyFont="1" applyFill="1" applyBorder="1" applyAlignment="1" applyProtection="1">
      <alignment horizontal="left" indent="4"/>
      <protection locked="0"/>
    </xf>
    <xf numFmtId="167" fontId="3" fillId="2" borderId="3" xfId="0" applyNumberFormat="1" applyFont="1" applyFill="1" applyBorder="1" applyAlignment="1" applyProtection="1">
      <alignment horizontal="right"/>
      <protection locked="0"/>
    </xf>
    <xf numFmtId="166" fontId="3" fillId="2" borderId="7" xfId="0" applyNumberFormat="1" applyFont="1" applyFill="1" applyBorder="1" applyProtection="1">
      <protection locked="0"/>
    </xf>
    <xf numFmtId="166" fontId="3" fillId="2" borderId="7" xfId="0" applyNumberFormat="1" applyFont="1" applyFill="1" applyBorder="1" applyAlignment="1" applyProtection="1">
      <alignment horizontal="left" indent="4"/>
      <protection locked="0"/>
    </xf>
    <xf numFmtId="166" fontId="3" fillId="6" borderId="15" xfId="0" applyNumberFormat="1" applyFont="1" applyFill="1" applyBorder="1" applyAlignment="1" applyProtection="1">
      <alignment horizontal="left" indent="3"/>
    </xf>
    <xf numFmtId="166" fontId="3" fillId="6" borderId="3" xfId="0" applyNumberFormat="1" applyFont="1" applyFill="1" applyBorder="1" applyAlignment="1" applyProtection="1">
      <alignment horizontal="left" indent="3"/>
    </xf>
    <xf numFmtId="166" fontId="3" fillId="2" borderId="1" xfId="0" applyNumberFormat="1" applyFont="1" applyFill="1" applyBorder="1" applyProtection="1">
      <protection locked="0"/>
    </xf>
    <xf numFmtId="166" fontId="3" fillId="2" borderId="1" xfId="0" applyNumberFormat="1" applyFont="1" applyFill="1" applyBorder="1" applyAlignment="1" applyProtection="1">
      <alignment horizontal="left" indent="4"/>
      <protection locked="0"/>
    </xf>
    <xf numFmtId="170" fontId="3" fillId="2" borderId="19" xfId="0" applyNumberFormat="1" applyFont="1" applyFill="1" applyBorder="1" applyProtection="1">
      <protection locked="0"/>
    </xf>
    <xf numFmtId="166" fontId="3" fillId="6" borderId="6" xfId="0" applyNumberFormat="1" applyFont="1" applyFill="1" applyBorder="1" applyAlignment="1" applyProtection="1">
      <alignment horizontal="left" indent="3"/>
    </xf>
    <xf numFmtId="0" fontId="3" fillId="15" borderId="5" xfId="0" applyFont="1" applyFill="1" applyBorder="1" applyProtection="1">
      <protection locked="0"/>
    </xf>
    <xf numFmtId="0" fontId="3" fillId="15" borderId="5" xfId="0" applyFont="1" applyFill="1" applyBorder="1" applyAlignment="1" applyProtection="1">
      <alignment horizontal="center"/>
      <protection locked="0"/>
    </xf>
    <xf numFmtId="166" fontId="3" fillId="15" borderId="5" xfId="0" applyNumberFormat="1" applyFont="1" applyFill="1" applyBorder="1" applyProtection="1">
      <protection locked="0"/>
    </xf>
    <xf numFmtId="2" fontId="3" fillId="15" borderId="5" xfId="0" applyNumberFormat="1" applyFont="1" applyFill="1" applyBorder="1" applyProtection="1">
      <protection locked="0"/>
    </xf>
    <xf numFmtId="166" fontId="3" fillId="15" borderId="5" xfId="0" applyNumberFormat="1" applyFont="1" applyFill="1" applyBorder="1" applyAlignment="1" applyProtection="1">
      <alignment horizontal="left" indent="4"/>
      <protection locked="0"/>
    </xf>
    <xf numFmtId="168" fontId="3" fillId="15" borderId="5" xfId="0" applyNumberFormat="1" applyFont="1" applyFill="1" applyBorder="1" applyProtection="1"/>
    <xf numFmtId="170" fontId="3" fillId="15" borderId="5" xfId="0" applyNumberFormat="1" applyFont="1" applyFill="1" applyBorder="1" applyProtection="1">
      <protection locked="0"/>
    </xf>
    <xf numFmtId="166" fontId="3" fillId="15" borderId="5" xfId="0" applyNumberFormat="1" applyFont="1" applyFill="1" applyBorder="1" applyAlignment="1" applyProtection="1">
      <alignment horizontal="left" indent="3"/>
    </xf>
    <xf numFmtId="2" fontId="3" fillId="15" borderId="5" xfId="0" applyNumberFormat="1" applyFont="1" applyFill="1" applyBorder="1" applyAlignment="1" applyProtection="1">
      <alignment horizontal="left" indent="3"/>
    </xf>
    <xf numFmtId="2" fontId="3" fillId="15" borderId="22" xfId="0" applyNumberFormat="1" applyFont="1" applyFill="1" applyBorder="1" applyAlignment="1" applyProtection="1">
      <alignment horizontal="left" indent="3"/>
    </xf>
    <xf numFmtId="166" fontId="3" fillId="15" borderId="3" xfId="0" applyNumberFormat="1" applyFont="1" applyFill="1" applyBorder="1" applyProtection="1">
      <protection locked="0"/>
    </xf>
    <xf numFmtId="166" fontId="3" fillId="15" borderId="3" xfId="0" applyNumberFormat="1" applyFont="1" applyFill="1" applyBorder="1" applyAlignment="1" applyProtection="1">
      <alignment horizontal="left" indent="4"/>
      <protection locked="0"/>
    </xf>
    <xf numFmtId="168" fontId="3" fillId="15" borderId="12" xfId="0" applyNumberFormat="1" applyFont="1" applyFill="1" applyBorder="1" applyProtection="1"/>
    <xf numFmtId="170" fontId="3" fillId="15" borderId="12" xfId="0" applyNumberFormat="1" applyFont="1" applyFill="1" applyBorder="1" applyProtection="1">
      <protection locked="0"/>
    </xf>
    <xf numFmtId="166" fontId="3" fillId="15" borderId="12" xfId="0" applyNumberFormat="1" applyFont="1" applyFill="1" applyBorder="1" applyAlignment="1" applyProtection="1">
      <alignment horizontal="left" indent="3"/>
    </xf>
    <xf numFmtId="2" fontId="3" fillId="15" borderId="23" xfId="0" applyNumberFormat="1" applyFont="1" applyFill="1" applyBorder="1" applyAlignment="1" applyProtection="1">
      <alignment horizontal="left" indent="3"/>
    </xf>
    <xf numFmtId="166" fontId="3" fillId="15" borderId="3" xfId="0" applyNumberFormat="1" applyFont="1" applyFill="1" applyBorder="1" applyAlignment="1" applyProtection="1">
      <alignment horizontal="left" indent="3"/>
    </xf>
    <xf numFmtId="166" fontId="3" fillId="15" borderId="7" xfId="0" applyNumberFormat="1" applyFont="1" applyFill="1" applyBorder="1" applyProtection="1">
      <protection locked="0"/>
    </xf>
    <xf numFmtId="166" fontId="3" fillId="15" borderId="7" xfId="0" applyNumberFormat="1" applyFont="1" applyFill="1" applyBorder="1" applyAlignment="1" applyProtection="1">
      <alignment horizontal="left" indent="4"/>
      <protection locked="0"/>
    </xf>
    <xf numFmtId="170" fontId="3" fillId="15" borderId="4" xfId="0" applyNumberFormat="1" applyFont="1" applyFill="1" applyBorder="1" applyProtection="1">
      <protection locked="0"/>
    </xf>
    <xf numFmtId="166" fontId="3" fillId="15" borderId="7" xfId="0" applyNumberFormat="1" applyFont="1" applyFill="1" applyBorder="1" applyAlignment="1" applyProtection="1">
      <alignment horizontal="left" indent="3"/>
    </xf>
    <xf numFmtId="170" fontId="3" fillId="14" borderId="12" xfId="0" applyNumberFormat="1" applyFont="1" applyFill="1" applyBorder="1" applyProtection="1">
      <protection locked="0"/>
    </xf>
    <xf numFmtId="2" fontId="3" fillId="14" borderId="12" xfId="0" applyNumberFormat="1" applyFont="1" applyFill="1" applyBorder="1" applyAlignment="1" applyProtection="1">
      <alignment horizontal="left" indent="3"/>
    </xf>
    <xf numFmtId="0" fontId="3" fillId="14" borderId="3" xfId="0" applyFont="1" applyFill="1" applyBorder="1" applyProtection="1">
      <protection locked="0"/>
    </xf>
    <xf numFmtId="0" fontId="3" fillId="14" borderId="3" xfId="0" applyFont="1" applyFill="1" applyBorder="1" applyAlignment="1" applyProtection="1">
      <alignment horizontal="center"/>
      <protection locked="0"/>
    </xf>
    <xf numFmtId="166" fontId="3" fillId="14" borderId="3" xfId="0" applyNumberFormat="1" applyFont="1" applyFill="1" applyBorder="1" applyProtection="1">
      <protection locked="0"/>
    </xf>
    <xf numFmtId="2" fontId="3" fillId="14" borderId="3" xfId="0" applyNumberFormat="1" applyFont="1" applyFill="1" applyBorder="1" applyProtection="1">
      <protection locked="0"/>
    </xf>
    <xf numFmtId="166" fontId="3" fillId="14" borderId="3" xfId="0" applyNumberFormat="1" applyFont="1" applyFill="1" applyBorder="1" applyAlignment="1" applyProtection="1">
      <alignment horizontal="left" indent="4"/>
      <protection locked="0"/>
    </xf>
    <xf numFmtId="168" fontId="3" fillId="14" borderId="3" xfId="0" applyNumberFormat="1" applyFont="1" applyFill="1" applyBorder="1" applyProtection="1"/>
    <xf numFmtId="166" fontId="3" fillId="14" borderId="3" xfId="0" applyNumberFormat="1" applyFont="1" applyFill="1" applyBorder="1" applyAlignment="1" applyProtection="1">
      <alignment horizontal="left" indent="3"/>
    </xf>
    <xf numFmtId="2" fontId="3" fillId="14" borderId="9" xfId="0" applyNumberFormat="1" applyFont="1" applyFill="1" applyBorder="1" applyAlignment="1" applyProtection="1">
      <alignment horizontal="left" indent="3"/>
    </xf>
    <xf numFmtId="0" fontId="3" fillId="14" borderId="7" xfId="0" applyFont="1" applyFill="1" applyBorder="1" applyProtection="1">
      <protection locked="0"/>
    </xf>
    <xf numFmtId="0" fontId="3" fillId="14" borderId="7" xfId="0" applyFont="1" applyFill="1" applyBorder="1" applyAlignment="1" applyProtection="1">
      <alignment horizontal="center"/>
      <protection locked="0"/>
    </xf>
    <xf numFmtId="166" fontId="3" fillId="14" borderId="7" xfId="0" applyNumberFormat="1" applyFont="1" applyFill="1" applyBorder="1" applyProtection="1">
      <protection locked="0"/>
    </xf>
    <xf numFmtId="2" fontId="3" fillId="14" borderId="7" xfId="0" applyNumberFormat="1" applyFont="1" applyFill="1" applyBorder="1" applyProtection="1">
      <protection locked="0"/>
    </xf>
    <xf numFmtId="166" fontId="3" fillId="14" borderId="7" xfId="0" applyNumberFormat="1" applyFont="1" applyFill="1" applyBorder="1" applyAlignment="1" applyProtection="1">
      <alignment horizontal="left" indent="4"/>
      <protection locked="0"/>
    </xf>
    <xf numFmtId="168" fontId="3" fillId="14" borderId="7" xfId="0" applyNumberFormat="1" applyFont="1" applyFill="1" applyBorder="1" applyProtection="1"/>
    <xf numFmtId="166" fontId="3" fillId="14" borderId="7" xfId="0" applyNumberFormat="1" applyFont="1" applyFill="1" applyBorder="1" applyAlignment="1" applyProtection="1">
      <alignment horizontal="left" indent="3"/>
    </xf>
    <xf numFmtId="2" fontId="3" fillId="14" borderId="7" xfId="0" applyNumberFormat="1" applyFont="1" applyFill="1" applyBorder="1" applyAlignment="1" applyProtection="1">
      <alignment horizontal="left" indent="3"/>
    </xf>
    <xf numFmtId="2" fontId="3" fillId="14" borderId="10" xfId="0" applyNumberFormat="1" applyFont="1" applyFill="1" applyBorder="1" applyAlignment="1" applyProtection="1">
      <alignment horizontal="left" indent="3"/>
    </xf>
    <xf numFmtId="0" fontId="3" fillId="14" borderId="5" xfId="0" applyFont="1" applyFill="1" applyBorder="1" applyProtection="1">
      <protection locked="0"/>
    </xf>
    <xf numFmtId="0" fontId="3" fillId="14" borderId="5" xfId="0" applyFont="1" applyFill="1" applyBorder="1" applyAlignment="1" applyProtection="1">
      <alignment horizontal="center"/>
      <protection locked="0"/>
    </xf>
    <xf numFmtId="166" fontId="3" fillId="14" borderId="5" xfId="0" applyNumberFormat="1" applyFont="1" applyFill="1" applyBorder="1" applyProtection="1">
      <protection locked="0"/>
    </xf>
    <xf numFmtId="2" fontId="3" fillId="14" borderId="5" xfId="0" applyNumberFormat="1" applyFont="1" applyFill="1" applyBorder="1" applyProtection="1">
      <protection locked="0"/>
    </xf>
    <xf numFmtId="166" fontId="3" fillId="14" borderId="5" xfId="0" applyNumberFormat="1" applyFont="1" applyFill="1" applyBorder="1" applyAlignment="1" applyProtection="1">
      <alignment horizontal="left" indent="4"/>
      <protection locked="0"/>
    </xf>
    <xf numFmtId="168" fontId="3" fillId="14" borderId="5" xfId="0" applyNumberFormat="1" applyFont="1" applyFill="1" applyBorder="1" applyProtection="1"/>
    <xf numFmtId="170" fontId="3" fillId="14" borderId="5" xfId="0" applyNumberFormat="1" applyFont="1" applyFill="1" applyBorder="1" applyProtection="1">
      <protection locked="0"/>
    </xf>
    <xf numFmtId="166" fontId="3" fillId="14" borderId="5" xfId="0" applyNumberFormat="1" applyFont="1" applyFill="1" applyBorder="1" applyAlignment="1" applyProtection="1">
      <alignment horizontal="left" indent="3"/>
    </xf>
    <xf numFmtId="2" fontId="3" fillId="14" borderId="5" xfId="0" applyNumberFormat="1" applyFont="1" applyFill="1" applyBorder="1" applyAlignment="1" applyProtection="1">
      <alignment horizontal="left" indent="3"/>
    </xf>
    <xf numFmtId="2" fontId="3" fillId="14" borderId="22" xfId="0" applyNumberFormat="1" applyFont="1" applyFill="1" applyBorder="1" applyAlignment="1" applyProtection="1">
      <alignment horizontal="left" indent="3"/>
    </xf>
    <xf numFmtId="170" fontId="3" fillId="14" borderId="4" xfId="0" applyNumberFormat="1" applyFont="1" applyFill="1" applyBorder="1" applyProtection="1">
      <protection locked="0"/>
    </xf>
    <xf numFmtId="0" fontId="3" fillId="8" borderId="12" xfId="0" applyFont="1" applyFill="1" applyBorder="1" applyProtection="1">
      <protection locked="0"/>
    </xf>
    <xf numFmtId="0" fontId="3" fillId="8" borderId="12" xfId="0" applyFont="1" applyFill="1" applyBorder="1" applyAlignment="1" applyProtection="1">
      <alignment horizontal="center"/>
      <protection locked="0"/>
    </xf>
    <xf numFmtId="166" fontId="3" fillId="8" borderId="12" xfId="0" applyNumberFormat="1" applyFont="1" applyFill="1" applyBorder="1" applyProtection="1">
      <protection locked="0"/>
    </xf>
    <xf numFmtId="166" fontId="3" fillId="8" borderId="12" xfId="0" applyNumberFormat="1" applyFont="1" applyFill="1" applyBorder="1" applyAlignment="1" applyProtection="1">
      <alignment horizontal="left" indent="4"/>
      <protection locked="0"/>
    </xf>
    <xf numFmtId="170" fontId="3" fillId="8" borderId="12" xfId="0" applyNumberFormat="1" applyFont="1" applyFill="1" applyBorder="1" applyProtection="1"/>
    <xf numFmtId="170" fontId="3" fillId="8" borderId="12" xfId="0" applyNumberFormat="1" applyFont="1" applyFill="1" applyBorder="1" applyProtection="1">
      <protection locked="0"/>
    </xf>
    <xf numFmtId="166" fontId="3" fillId="8" borderId="12" xfId="0" applyNumberFormat="1" applyFont="1" applyFill="1" applyBorder="1" applyAlignment="1" applyProtection="1">
      <alignment horizontal="left" indent="3"/>
    </xf>
    <xf numFmtId="166" fontId="3" fillId="8" borderId="3" xfId="0" applyNumberFormat="1" applyFont="1" applyFill="1" applyBorder="1" applyProtection="1">
      <protection locked="0"/>
    </xf>
    <xf numFmtId="166" fontId="3" fillId="8" borderId="3" xfId="0" applyNumberFormat="1" applyFont="1" applyFill="1" applyBorder="1" applyAlignment="1" applyProtection="1">
      <alignment horizontal="left" indent="4"/>
      <protection locked="0"/>
    </xf>
    <xf numFmtId="170" fontId="3" fillId="8" borderId="3" xfId="0" applyNumberFormat="1" applyFont="1" applyFill="1" applyBorder="1" applyProtection="1"/>
    <xf numFmtId="166" fontId="3" fillId="8" borderId="3" xfId="0" applyNumberFormat="1" applyFont="1" applyFill="1" applyBorder="1" applyAlignment="1" applyProtection="1">
      <alignment horizontal="left" indent="3"/>
    </xf>
    <xf numFmtId="0" fontId="5" fillId="8" borderId="3" xfId="0" applyFont="1" applyFill="1" applyBorder="1" applyProtection="1">
      <protection locked="0"/>
    </xf>
    <xf numFmtId="0" fontId="5" fillId="8" borderId="7" xfId="0" applyFont="1" applyFill="1" applyBorder="1" applyProtection="1">
      <protection locked="0"/>
    </xf>
    <xf numFmtId="167" fontId="3" fillId="2" borderId="12" xfId="0" applyNumberFormat="1" applyFont="1" applyFill="1" applyBorder="1" applyAlignment="1" applyProtection="1">
      <alignment horizontal="center"/>
      <protection locked="0"/>
    </xf>
    <xf numFmtId="168" fontId="3" fillId="2" borderId="12" xfId="0" applyNumberFormat="1" applyFont="1" applyFill="1" applyBorder="1" applyAlignment="1" applyProtection="1">
      <alignment horizontal="center"/>
    </xf>
    <xf numFmtId="2" fontId="3" fillId="2" borderId="15" xfId="0" applyNumberFormat="1" applyFont="1" applyFill="1" applyBorder="1" applyAlignment="1" applyProtection="1">
      <alignment horizontal="center"/>
    </xf>
    <xf numFmtId="2" fontId="3" fillId="2" borderId="22" xfId="0" applyNumberFormat="1" applyFont="1" applyFill="1" applyBorder="1" applyAlignment="1" applyProtection="1">
      <alignment horizontal="center"/>
    </xf>
    <xf numFmtId="167" fontId="3" fillId="2" borderId="3" xfId="0" applyNumberFormat="1" applyFont="1" applyFill="1" applyBorder="1" applyAlignment="1" applyProtection="1">
      <alignment horizontal="center"/>
      <protection locked="0"/>
    </xf>
    <xf numFmtId="168" fontId="3" fillId="2" borderId="3" xfId="0" applyNumberFormat="1" applyFont="1" applyFill="1" applyBorder="1" applyAlignment="1" applyProtection="1">
      <alignment horizontal="center"/>
    </xf>
    <xf numFmtId="2" fontId="3" fillId="2" borderId="3" xfId="0" applyNumberFormat="1" applyFont="1" applyFill="1" applyBorder="1" applyAlignment="1" applyProtection="1">
      <alignment horizontal="center"/>
    </xf>
    <xf numFmtId="2" fontId="3" fillId="2" borderId="9" xfId="0" applyNumberFormat="1" applyFont="1" applyFill="1" applyBorder="1" applyAlignment="1" applyProtection="1">
      <alignment horizontal="center"/>
    </xf>
    <xf numFmtId="167" fontId="3" fillId="8" borderId="5" xfId="0" applyNumberFormat="1" applyFont="1" applyFill="1" applyBorder="1" applyAlignment="1" applyProtection="1">
      <alignment horizontal="center"/>
      <protection locked="0"/>
    </xf>
    <xf numFmtId="167" fontId="3" fillId="8" borderId="12" xfId="0" applyNumberFormat="1" applyFont="1" applyFill="1" applyBorder="1" applyAlignment="1" applyProtection="1">
      <alignment horizontal="center"/>
      <protection locked="0"/>
    </xf>
    <xf numFmtId="168" fontId="3" fillId="8" borderId="12" xfId="0" applyNumberFormat="1" applyFont="1" applyFill="1" applyBorder="1" applyAlignment="1" applyProtection="1">
      <alignment horizontal="center"/>
    </xf>
    <xf numFmtId="2" fontId="3" fillId="8" borderId="12" xfId="0" applyNumberFormat="1" applyFont="1" applyFill="1" applyBorder="1" applyAlignment="1" applyProtection="1">
      <alignment horizontal="center"/>
      <protection locked="0"/>
    </xf>
    <xf numFmtId="2" fontId="3" fillId="8" borderId="12" xfId="0" applyNumberFormat="1" applyFont="1" applyFill="1" applyBorder="1" applyAlignment="1" applyProtection="1">
      <alignment horizontal="center"/>
    </xf>
    <xf numFmtId="2" fontId="3" fillId="8" borderId="23" xfId="0" applyNumberFormat="1" applyFont="1" applyFill="1" applyBorder="1" applyAlignment="1" applyProtection="1">
      <alignment horizontal="center"/>
    </xf>
    <xf numFmtId="167" fontId="3" fillId="8" borderId="3" xfId="0" applyNumberFormat="1" applyFont="1" applyFill="1" applyBorder="1" applyAlignment="1" applyProtection="1">
      <alignment horizontal="center"/>
      <protection locked="0"/>
    </xf>
    <xf numFmtId="168" fontId="3" fillId="8" borderId="3" xfId="0" applyNumberFormat="1" applyFont="1" applyFill="1" applyBorder="1" applyAlignment="1" applyProtection="1">
      <alignment horizontal="center"/>
    </xf>
    <xf numFmtId="2" fontId="3" fillId="8" borderId="3" xfId="0" applyNumberFormat="1" applyFont="1" applyFill="1" applyBorder="1" applyAlignment="1" applyProtection="1">
      <alignment horizontal="center"/>
      <protection locked="0"/>
    </xf>
    <xf numFmtId="2" fontId="3" fillId="8" borderId="3" xfId="0" applyNumberFormat="1" applyFont="1" applyFill="1" applyBorder="1" applyAlignment="1" applyProtection="1">
      <alignment horizontal="center"/>
    </xf>
    <xf numFmtId="2" fontId="3" fillId="8" borderId="9" xfId="0" applyNumberFormat="1" applyFont="1" applyFill="1" applyBorder="1" applyAlignment="1" applyProtection="1">
      <alignment horizontal="center"/>
    </xf>
    <xf numFmtId="167" fontId="3" fillId="14" borderId="5" xfId="0" applyNumberFormat="1" applyFont="1" applyFill="1" applyBorder="1" applyAlignment="1" applyProtection="1">
      <alignment horizontal="center"/>
      <protection locked="0"/>
    </xf>
    <xf numFmtId="167" fontId="3" fillId="14" borderId="3" xfId="0" applyNumberFormat="1" applyFont="1" applyFill="1" applyBorder="1" applyAlignment="1" applyProtection="1">
      <alignment horizontal="center"/>
      <protection locked="0"/>
    </xf>
    <xf numFmtId="168" fontId="3" fillId="14" borderId="12" xfId="0" applyNumberFormat="1" applyFont="1" applyFill="1" applyBorder="1" applyAlignment="1" applyProtection="1">
      <alignment horizontal="center"/>
    </xf>
    <xf numFmtId="2" fontId="3" fillId="14" borderId="12" xfId="0" applyNumberFormat="1" applyFont="1" applyFill="1" applyBorder="1" applyAlignment="1" applyProtection="1">
      <alignment horizontal="center"/>
      <protection locked="0"/>
    </xf>
    <xf numFmtId="2" fontId="3" fillId="14" borderId="12" xfId="0" applyNumberFormat="1" applyFont="1" applyFill="1" applyBorder="1" applyAlignment="1" applyProtection="1">
      <alignment horizontal="center"/>
    </xf>
    <xf numFmtId="2" fontId="3" fillId="14" borderId="23" xfId="0" applyNumberFormat="1" applyFont="1" applyFill="1" applyBorder="1" applyAlignment="1" applyProtection="1">
      <alignment horizontal="center"/>
    </xf>
    <xf numFmtId="2" fontId="3" fillId="14" borderId="3" xfId="0" applyNumberFormat="1" applyFont="1" applyFill="1" applyBorder="1" applyAlignment="1" applyProtection="1">
      <alignment horizontal="center"/>
      <protection locked="0"/>
    </xf>
    <xf numFmtId="168" fontId="3" fillId="14" borderId="3" xfId="0" applyNumberFormat="1" applyFont="1" applyFill="1" applyBorder="1" applyAlignment="1" applyProtection="1">
      <alignment horizontal="center"/>
    </xf>
    <xf numFmtId="2" fontId="3" fillId="14" borderId="9" xfId="0" applyNumberFormat="1" applyFont="1" applyFill="1" applyBorder="1" applyAlignment="1" applyProtection="1">
      <alignment horizontal="center"/>
    </xf>
    <xf numFmtId="167" fontId="3" fillId="14" borderId="3" xfId="0" applyNumberFormat="1" applyFont="1" applyFill="1" applyBorder="1" applyProtection="1">
      <protection locked="0"/>
    </xf>
    <xf numFmtId="167" fontId="3" fillId="14" borderId="3" xfId="0" applyNumberFormat="1" applyFont="1" applyFill="1" applyBorder="1" applyAlignment="1" applyProtection="1">
      <alignment horizontal="left" indent="4"/>
      <protection locked="0"/>
    </xf>
    <xf numFmtId="2" fontId="3" fillId="14" borderId="3" xfId="0" applyNumberFormat="1" applyFont="1" applyFill="1" applyBorder="1" applyAlignment="1" applyProtection="1">
      <alignment horizontal="left" indent="3"/>
    </xf>
    <xf numFmtId="167" fontId="3" fillId="14" borderId="7" xfId="0" applyNumberFormat="1" applyFont="1" applyFill="1" applyBorder="1" applyProtection="1">
      <protection locked="0"/>
    </xf>
    <xf numFmtId="167" fontId="3" fillId="14" borderId="7" xfId="0" applyNumberFormat="1" applyFont="1" applyFill="1" applyBorder="1" applyAlignment="1" applyProtection="1">
      <alignment horizontal="left" indent="4"/>
      <protection locked="0"/>
    </xf>
    <xf numFmtId="0" fontId="3" fillId="79" borderId="5" xfId="0" applyFont="1" applyFill="1" applyBorder="1" applyAlignment="1">
      <alignment horizontal="center"/>
    </xf>
    <xf numFmtId="0" fontId="3" fillId="79" borderId="3" xfId="0" applyFont="1" applyFill="1" applyBorder="1" applyProtection="1">
      <protection locked="0"/>
    </xf>
    <xf numFmtId="0" fontId="3" fillId="79" borderId="3" xfId="0" applyFont="1" applyFill="1" applyBorder="1" applyAlignment="1" applyProtection="1">
      <alignment horizontal="center"/>
      <protection locked="0"/>
    </xf>
    <xf numFmtId="167" fontId="3" fillId="79" borderId="5" xfId="0" applyNumberFormat="1" applyFont="1" applyFill="1" applyBorder="1" applyAlignment="1" applyProtection="1">
      <alignment horizontal="center"/>
      <protection locked="0"/>
    </xf>
    <xf numFmtId="167" fontId="3" fillId="79" borderId="3" xfId="0" applyNumberFormat="1" applyFont="1" applyFill="1" applyBorder="1" applyAlignment="1" applyProtection="1">
      <alignment horizontal="center"/>
      <protection locked="0"/>
    </xf>
    <xf numFmtId="168" fontId="3" fillId="79" borderId="12" xfId="0" applyNumberFormat="1" applyFont="1" applyFill="1" applyBorder="1" applyAlignment="1" applyProtection="1">
      <alignment horizontal="center"/>
    </xf>
    <xf numFmtId="2" fontId="3" fillId="79" borderId="12" xfId="0" applyNumberFormat="1" applyFont="1" applyFill="1" applyBorder="1" applyAlignment="1" applyProtection="1">
      <alignment horizontal="center"/>
      <protection locked="0"/>
    </xf>
    <xf numFmtId="2" fontId="3" fillId="79" borderId="12" xfId="0" applyNumberFormat="1" applyFont="1" applyFill="1" applyBorder="1" applyAlignment="1" applyProtection="1">
      <alignment horizontal="center"/>
    </xf>
    <xf numFmtId="2" fontId="3" fillId="79" borderId="23" xfId="0" applyNumberFormat="1" applyFont="1" applyFill="1" applyBorder="1" applyAlignment="1" applyProtection="1">
      <alignment horizontal="center"/>
    </xf>
    <xf numFmtId="0" fontId="3" fillId="79" borderId="3" xfId="0" applyFont="1" applyFill="1" applyBorder="1" applyAlignment="1">
      <alignment horizontal="center" vertical="top"/>
    </xf>
    <xf numFmtId="2" fontId="3" fillId="79" borderId="3" xfId="0" applyNumberFormat="1" applyFont="1" applyFill="1" applyBorder="1" applyAlignment="1" applyProtection="1">
      <alignment horizontal="center"/>
      <protection locked="0"/>
    </xf>
    <xf numFmtId="0" fontId="3" fillId="79" borderId="3" xfId="0" applyFont="1" applyFill="1" applyBorder="1" applyAlignment="1">
      <alignment horizontal="center"/>
    </xf>
    <xf numFmtId="168" fontId="3" fillId="79" borderId="3" xfId="0" applyNumberFormat="1" applyFont="1" applyFill="1" applyBorder="1" applyAlignment="1" applyProtection="1">
      <alignment horizontal="center"/>
    </xf>
    <xf numFmtId="2" fontId="3" fillId="79" borderId="9" xfId="0" applyNumberFormat="1" applyFont="1" applyFill="1" applyBorder="1" applyAlignment="1" applyProtection="1">
      <alignment horizontal="center"/>
    </xf>
    <xf numFmtId="0" fontId="3" fillId="79" borderId="8" xfId="0" applyFont="1" applyFill="1" applyBorder="1" applyAlignment="1" applyProtection="1">
      <alignment horizontal="center"/>
      <protection locked="0"/>
    </xf>
    <xf numFmtId="167" fontId="3" fillId="79" borderId="3" xfId="0" applyNumberFormat="1" applyFont="1" applyFill="1" applyBorder="1" applyProtection="1">
      <protection locked="0"/>
    </xf>
    <xf numFmtId="167" fontId="3" fillId="79" borderId="27" xfId="0" applyNumberFormat="1" applyFont="1" applyFill="1" applyBorder="1" applyProtection="1">
      <protection locked="0"/>
    </xf>
    <xf numFmtId="167" fontId="3" fillId="79" borderId="3" xfId="0" applyNumberFormat="1" applyFont="1" applyFill="1" applyBorder="1" applyAlignment="1" applyProtection="1">
      <alignment horizontal="left" indent="4"/>
      <protection locked="0"/>
    </xf>
    <xf numFmtId="168" fontId="3" fillId="79" borderId="3" xfId="0" applyNumberFormat="1" applyFont="1" applyFill="1" applyBorder="1" applyProtection="1"/>
    <xf numFmtId="2" fontId="3" fillId="79" borderId="3" xfId="0" applyNumberFormat="1" applyFont="1" applyFill="1" applyBorder="1" applyProtection="1">
      <protection locked="0"/>
    </xf>
    <xf numFmtId="2" fontId="3" fillId="79" borderId="3" xfId="0" applyNumberFormat="1" applyFont="1" applyFill="1" applyBorder="1" applyAlignment="1" applyProtection="1">
      <alignment horizontal="left" indent="3"/>
    </xf>
    <xf numFmtId="2" fontId="3" fillId="79" borderId="12" xfId="0" applyNumberFormat="1" applyFont="1" applyFill="1" applyBorder="1" applyAlignment="1" applyProtection="1">
      <alignment horizontal="left" indent="3"/>
    </xf>
    <xf numFmtId="2" fontId="3" fillId="79" borderId="9" xfId="0" applyNumberFormat="1" applyFont="1" applyFill="1" applyBorder="1" applyAlignment="1" applyProtection="1">
      <alignment horizontal="left" indent="3"/>
    </xf>
    <xf numFmtId="0" fontId="3" fillId="79" borderId="1" xfId="0" applyFont="1" applyFill="1" applyBorder="1" applyAlignment="1">
      <alignment horizontal="center"/>
    </xf>
    <xf numFmtId="0" fontId="3" fillId="79" borderId="7" xfId="0" applyFont="1" applyFill="1" applyBorder="1" applyAlignment="1">
      <alignment horizontal="center"/>
    </xf>
    <xf numFmtId="0" fontId="3" fillId="79" borderId="7" xfId="0" applyFont="1" applyFill="1" applyBorder="1" applyProtection="1">
      <protection locked="0"/>
    </xf>
    <xf numFmtId="0" fontId="3" fillId="79" borderId="7" xfId="0" applyFont="1" applyFill="1" applyBorder="1" applyAlignment="1" applyProtection="1">
      <alignment horizontal="center"/>
      <protection locked="0"/>
    </xf>
    <xf numFmtId="167" fontId="3" fillId="79" borderId="4" xfId="0" applyNumberFormat="1" applyFont="1" applyFill="1" applyBorder="1" applyProtection="1">
      <protection locked="0"/>
    </xf>
    <xf numFmtId="167" fontId="3" fillId="79" borderId="7" xfId="0" applyNumberFormat="1" applyFont="1" applyFill="1" applyBorder="1" applyProtection="1">
      <protection locked="0"/>
    </xf>
    <xf numFmtId="167" fontId="3" fillId="79" borderId="7" xfId="0" applyNumberFormat="1" applyFont="1" applyFill="1" applyBorder="1" applyAlignment="1" applyProtection="1">
      <alignment horizontal="left" indent="4"/>
      <protection locked="0"/>
    </xf>
    <xf numFmtId="168" fontId="3" fillId="79" borderId="7" xfId="0" applyNumberFormat="1" applyFont="1" applyFill="1" applyBorder="1" applyProtection="1"/>
    <xf numFmtId="2" fontId="3" fillId="79" borderId="7" xfId="0" applyNumberFormat="1" applyFont="1" applyFill="1" applyBorder="1" applyProtection="1">
      <protection locked="0"/>
    </xf>
    <xf numFmtId="2" fontId="3" fillId="79" borderId="7" xfId="0" applyNumberFormat="1" applyFont="1" applyFill="1" applyBorder="1" applyAlignment="1" applyProtection="1">
      <alignment horizontal="left" indent="3"/>
    </xf>
    <xf numFmtId="2" fontId="3" fillId="79" borderId="10" xfId="0" applyNumberFormat="1" applyFont="1" applyFill="1" applyBorder="1" applyAlignment="1" applyProtection="1">
      <alignment horizontal="left" indent="3"/>
    </xf>
    <xf numFmtId="2" fontId="3" fillId="5" borderId="5" xfId="0" applyNumberFormat="1" applyFont="1" applyFill="1" applyBorder="1" applyAlignment="1" applyProtection="1">
      <alignment horizontal="left" indent="4"/>
      <protection locked="0"/>
    </xf>
    <xf numFmtId="2" fontId="3" fillId="5" borderId="3" xfId="0" applyNumberFormat="1" applyFont="1" applyFill="1" applyBorder="1" applyAlignment="1" applyProtection="1">
      <alignment horizontal="left" indent="4"/>
      <protection locked="0"/>
    </xf>
    <xf numFmtId="165" fontId="3" fillId="5" borderId="3" xfId="0" applyNumberFormat="1" applyFont="1" applyFill="1" applyBorder="1" applyProtection="1">
      <protection locked="0"/>
    </xf>
    <xf numFmtId="165" fontId="3" fillId="5" borderId="7" xfId="0" applyNumberFormat="1" applyFont="1" applyFill="1" applyBorder="1" applyProtection="1">
      <protection locked="0"/>
    </xf>
    <xf numFmtId="2" fontId="3" fillId="3" borderId="3" xfId="0" applyNumberFormat="1" applyFont="1" applyFill="1" applyBorder="1" applyAlignment="1" applyProtection="1">
      <alignment horizontal="left" indent="4"/>
      <protection locked="0"/>
    </xf>
    <xf numFmtId="2" fontId="3" fillId="3" borderId="7" xfId="0" applyNumberFormat="1" applyFont="1" applyFill="1" applyBorder="1" applyAlignment="1" applyProtection="1">
      <alignment horizontal="left" indent="4"/>
      <protection locked="0"/>
    </xf>
    <xf numFmtId="2" fontId="3" fillId="3" borderId="4" xfId="0" applyNumberFormat="1" applyFont="1" applyFill="1" applyBorder="1" applyProtection="1">
      <protection locked="0"/>
    </xf>
    <xf numFmtId="2" fontId="3" fillId="5" borderId="4" xfId="0" applyNumberFormat="1" applyFont="1" applyFill="1" applyBorder="1" applyProtection="1">
      <protection locked="0"/>
    </xf>
    <xf numFmtId="166" fontId="3" fillId="2" borderId="5" xfId="0" applyNumberFormat="1" applyFont="1" applyFill="1" applyBorder="1" applyProtection="1">
      <protection locked="0"/>
    </xf>
    <xf numFmtId="166" fontId="3" fillId="2" borderId="5" xfId="0" applyNumberFormat="1" applyFont="1" applyFill="1" applyBorder="1" applyAlignment="1" applyProtection="1">
      <alignment horizontal="left" indent="4"/>
      <protection locked="0"/>
    </xf>
    <xf numFmtId="0" fontId="3" fillId="0" borderId="3" xfId="0" applyFont="1" applyFill="1" applyBorder="1" applyAlignment="1">
      <alignment horizontal="center" vertical="center" wrapText="1"/>
    </xf>
    <xf numFmtId="2" fontId="3" fillId="61" borderId="5" xfId="0" applyNumberFormat="1" applyFont="1" applyFill="1" applyBorder="1" applyAlignment="1">
      <alignment horizontal="center"/>
    </xf>
    <xf numFmtId="2" fontId="3" fillId="61" borderId="3" xfId="0" applyNumberFormat="1" applyFont="1" applyFill="1" applyBorder="1" applyAlignment="1">
      <alignment horizontal="center"/>
    </xf>
    <xf numFmtId="2" fontId="3" fillId="61" borderId="32" xfId="0" applyNumberFormat="1" applyFont="1" applyFill="1" applyBorder="1" applyAlignment="1">
      <alignment horizontal="center"/>
    </xf>
    <xf numFmtId="2" fontId="3" fillId="61" borderId="1" xfId="0" applyNumberFormat="1" applyFont="1" applyFill="1" applyBorder="1" applyAlignment="1">
      <alignment horizontal="center"/>
    </xf>
    <xf numFmtId="2" fontId="3" fillId="15" borderId="3" xfId="0" applyNumberFormat="1" applyFont="1" applyFill="1" applyBorder="1" applyAlignment="1">
      <alignment horizontal="center"/>
    </xf>
    <xf numFmtId="0" fontId="3" fillId="15" borderId="41" xfId="0" applyFont="1" applyFill="1" applyBorder="1"/>
    <xf numFmtId="0" fontId="3" fillId="15" borderId="25" xfId="0" applyFont="1" applyFill="1" applyBorder="1" applyAlignment="1">
      <alignment horizontal="center"/>
    </xf>
    <xf numFmtId="2" fontId="3" fillId="15" borderId="5" xfId="0" applyNumberFormat="1" applyFont="1" applyFill="1" applyBorder="1" applyAlignment="1">
      <alignment horizontal="center"/>
    </xf>
    <xf numFmtId="166" fontId="3" fillId="15" borderId="5" xfId="3" applyNumberFormat="1" applyFont="1" applyFill="1" applyBorder="1" applyAlignment="1">
      <alignment horizontal="center" vertical="top"/>
    </xf>
    <xf numFmtId="0" fontId="3" fillId="15" borderId="42" xfId="0" applyFont="1" applyFill="1" applyBorder="1"/>
    <xf numFmtId="0" fontId="3" fillId="15" borderId="26" xfId="0" applyFont="1" applyFill="1" applyBorder="1" applyAlignment="1">
      <alignment horizontal="center"/>
    </xf>
    <xf numFmtId="166" fontId="3" fillId="15" borderId="3" xfId="3" applyNumberFormat="1" applyFont="1" applyFill="1" applyBorder="1" applyAlignment="1">
      <alignment horizontal="center" vertical="top"/>
    </xf>
    <xf numFmtId="166" fontId="3" fillId="15" borderId="3" xfId="0" applyNumberFormat="1" applyFont="1" applyFill="1" applyBorder="1" applyAlignment="1">
      <alignment horizontal="center"/>
    </xf>
    <xf numFmtId="167" fontId="3" fillId="15" borderId="5" xfId="0" applyNumberFormat="1" applyFont="1" applyFill="1" applyBorder="1"/>
    <xf numFmtId="166" fontId="3" fillId="15" borderId="5" xfId="0" applyNumberFormat="1" applyFont="1" applyFill="1" applyBorder="1" applyAlignment="1">
      <alignment horizontal="center"/>
    </xf>
    <xf numFmtId="167" fontId="3" fillId="15" borderId="5" xfId="0" applyNumberFormat="1" applyFont="1" applyFill="1" applyBorder="1" applyAlignment="1">
      <alignment horizontal="center"/>
    </xf>
    <xf numFmtId="168" fontId="3" fillId="15" borderId="5" xfId="0" applyNumberFormat="1" applyFont="1" applyFill="1" applyBorder="1" applyAlignment="1">
      <alignment horizontal="center"/>
    </xf>
    <xf numFmtId="2" fontId="3" fillId="15" borderId="13" xfId="0" applyNumberFormat="1" applyFont="1" applyFill="1" applyBorder="1" applyAlignment="1">
      <alignment horizontal="left" indent="3"/>
    </xf>
    <xf numFmtId="2" fontId="3" fillId="15" borderId="5" xfId="0" applyNumberFormat="1" applyFont="1" applyFill="1" applyBorder="1" applyAlignment="1">
      <alignment horizontal="left" indent="3"/>
    </xf>
    <xf numFmtId="2" fontId="3" fillId="15" borderId="22" xfId="0" applyNumberFormat="1" applyFont="1" applyFill="1" applyBorder="1" applyAlignment="1">
      <alignment horizontal="left" indent="3"/>
    </xf>
    <xf numFmtId="167" fontId="3" fillId="15" borderId="3" xfId="0" applyNumberFormat="1" applyFont="1" applyFill="1" applyBorder="1"/>
    <xf numFmtId="167" fontId="3" fillId="15" borderId="3" xfId="0" applyNumberFormat="1" applyFont="1" applyFill="1" applyBorder="1" applyAlignment="1">
      <alignment horizontal="center"/>
    </xf>
    <xf numFmtId="168" fontId="3" fillId="15" borderId="3" xfId="0" applyNumberFormat="1" applyFont="1" applyFill="1" applyBorder="1" applyAlignment="1">
      <alignment horizontal="center"/>
    </xf>
    <xf numFmtId="2" fontId="3" fillId="15" borderId="12" xfId="0" applyNumberFormat="1" applyFont="1" applyFill="1" applyBorder="1" applyAlignment="1">
      <alignment horizontal="center"/>
    </xf>
    <xf numFmtId="2" fontId="3" fillId="15" borderId="15" xfId="0" applyNumberFormat="1" applyFont="1" applyFill="1" applyBorder="1" applyAlignment="1">
      <alignment horizontal="left" indent="3"/>
    </xf>
    <xf numFmtId="2" fontId="3" fillId="15" borderId="3" xfId="0" applyNumberFormat="1" applyFont="1" applyFill="1" applyBorder="1" applyAlignment="1">
      <alignment horizontal="left" indent="3"/>
    </xf>
    <xf numFmtId="2" fontId="3" fillId="15" borderId="9" xfId="0" applyNumberFormat="1" applyFont="1" applyFill="1" applyBorder="1" applyAlignment="1">
      <alignment horizontal="left" indent="3"/>
    </xf>
    <xf numFmtId="167" fontId="3" fillId="2" borderId="7" xfId="0" applyNumberFormat="1" applyFont="1" applyFill="1" applyBorder="1" applyAlignment="1" applyProtection="1">
      <alignment horizontal="center"/>
      <protection locked="0"/>
    </xf>
    <xf numFmtId="167" fontId="3" fillId="5" borderId="5" xfId="0" applyNumberFormat="1" applyFont="1" applyFill="1" applyBorder="1" applyAlignment="1" applyProtection="1">
      <alignment horizontal="center"/>
      <protection locked="0"/>
    </xf>
    <xf numFmtId="167" fontId="3" fillId="5" borderId="3" xfId="0" applyNumberFormat="1" applyFont="1" applyFill="1" applyBorder="1" applyAlignment="1" applyProtection="1">
      <alignment horizontal="center"/>
      <protection locked="0"/>
    </xf>
    <xf numFmtId="167" fontId="3" fillId="5" borderId="7" xfId="0" applyNumberFormat="1" applyFont="1" applyFill="1" applyBorder="1" applyAlignment="1" applyProtection="1">
      <alignment horizontal="center"/>
      <protection locked="0"/>
    </xf>
    <xf numFmtId="167" fontId="3" fillId="3" borderId="5" xfId="0" applyNumberFormat="1" applyFont="1" applyFill="1" applyBorder="1" applyAlignment="1" applyProtection="1">
      <alignment horizontal="center"/>
      <protection locked="0"/>
    </xf>
    <xf numFmtId="167" fontId="3" fillId="3" borderId="3" xfId="0" applyNumberFormat="1" applyFont="1" applyFill="1" applyBorder="1" applyAlignment="1" applyProtection="1">
      <alignment horizontal="center"/>
      <protection locked="0"/>
    </xf>
    <xf numFmtId="167" fontId="3" fillId="3" borderId="7" xfId="0" applyNumberFormat="1" applyFont="1" applyFill="1" applyBorder="1" applyAlignment="1" applyProtection="1">
      <alignment horizontal="center"/>
      <protection locked="0"/>
    </xf>
    <xf numFmtId="167" fontId="3" fillId="4" borderId="5" xfId="0" applyNumberFormat="1" applyFont="1" applyFill="1" applyBorder="1" applyAlignment="1" applyProtection="1">
      <alignment horizontal="center"/>
      <protection locked="0"/>
    </xf>
    <xf numFmtId="0" fontId="3" fillId="3" borderId="1" xfId="11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/>
    <xf numFmtId="165" fontId="3" fillId="3" borderId="1" xfId="0" applyNumberFormat="1" applyFont="1" applyFill="1" applyBorder="1"/>
    <xf numFmtId="2" fontId="3" fillId="3" borderId="1" xfId="0" applyNumberFormat="1" applyFont="1" applyFill="1" applyBorder="1" applyAlignment="1">
      <alignment horizontal="right"/>
    </xf>
    <xf numFmtId="165" fontId="3" fillId="3" borderId="1" xfId="0" applyNumberFormat="1" applyFont="1" applyFill="1" applyBorder="1" applyAlignment="1">
      <alignment horizontal="right"/>
    </xf>
    <xf numFmtId="170" fontId="3" fillId="3" borderId="1" xfId="0" applyNumberFormat="1" applyFont="1" applyFill="1" applyBorder="1"/>
    <xf numFmtId="166" fontId="3" fillId="3" borderId="1" xfId="0" applyNumberFormat="1" applyFont="1" applyFill="1" applyBorder="1"/>
    <xf numFmtId="2" fontId="3" fillId="3" borderId="1" xfId="0" applyNumberFormat="1" applyFont="1" applyFill="1" applyBorder="1" applyAlignment="1">
      <alignment horizontal="left" indent="3"/>
    </xf>
    <xf numFmtId="2" fontId="3" fillId="3" borderId="2" xfId="0" applyNumberFormat="1" applyFont="1" applyFill="1" applyBorder="1" applyAlignment="1">
      <alignment horizontal="left" indent="3"/>
    </xf>
    <xf numFmtId="166" fontId="3" fillId="5" borderId="5" xfId="0" applyNumberFormat="1" applyFont="1" applyFill="1" applyBorder="1" applyAlignment="1" applyProtection="1">
      <alignment horizontal="center"/>
      <protection locked="0"/>
    </xf>
    <xf numFmtId="0" fontId="3" fillId="5" borderId="5" xfId="5" applyFont="1" applyFill="1" applyBorder="1"/>
    <xf numFmtId="0" fontId="3" fillId="5" borderId="5" xfId="5" applyFont="1" applyFill="1" applyBorder="1" applyAlignment="1">
      <alignment horizontal="center"/>
    </xf>
    <xf numFmtId="167" fontId="3" fillId="5" borderId="3" xfId="5" applyNumberFormat="1" applyFont="1" applyFill="1" applyBorder="1"/>
    <xf numFmtId="167" fontId="3" fillId="5" borderId="5" xfId="5" applyNumberFormat="1" applyFont="1" applyFill="1" applyBorder="1"/>
    <xf numFmtId="167" fontId="3" fillId="5" borderId="5" xfId="5" applyNumberFormat="1" applyFont="1" applyFill="1" applyBorder="1" applyAlignment="1">
      <alignment horizontal="left" indent="4"/>
    </xf>
    <xf numFmtId="0" fontId="3" fillId="5" borderId="3" xfId="5" applyFont="1" applyFill="1" applyBorder="1"/>
    <xf numFmtId="0" fontId="3" fillId="5" borderId="3" xfId="5" applyFont="1" applyFill="1" applyBorder="1" applyAlignment="1">
      <alignment horizontal="center"/>
    </xf>
    <xf numFmtId="167" fontId="3" fillId="5" borderId="3" xfId="5" applyNumberFormat="1" applyFont="1" applyFill="1" applyBorder="1" applyAlignment="1">
      <alignment horizontal="left" indent="4"/>
    </xf>
    <xf numFmtId="0" fontId="3" fillId="3" borderId="5" xfId="5" applyFont="1" applyFill="1" applyBorder="1"/>
    <xf numFmtId="0" fontId="3" fillId="3" borderId="5" xfId="5" applyFont="1" applyFill="1" applyBorder="1" applyAlignment="1">
      <alignment horizontal="center"/>
    </xf>
    <xf numFmtId="167" fontId="3" fillId="3" borderId="5" xfId="5" applyNumberFormat="1" applyFont="1" applyFill="1" applyBorder="1"/>
    <xf numFmtId="167" fontId="3" fillId="3" borderId="5" xfId="5" applyNumberFormat="1" applyFont="1" applyFill="1" applyBorder="1" applyAlignment="1">
      <alignment horizontal="left" indent="4"/>
    </xf>
    <xf numFmtId="0" fontId="3" fillId="3" borderId="3" xfId="5" applyFont="1" applyFill="1" applyBorder="1"/>
    <xf numFmtId="0" fontId="3" fillId="3" borderId="3" xfId="5" applyFont="1" applyFill="1" applyBorder="1" applyAlignment="1">
      <alignment horizontal="center"/>
    </xf>
    <xf numFmtId="167" fontId="3" fillId="3" borderId="3" xfId="5" applyNumberFormat="1" applyFont="1" applyFill="1" applyBorder="1"/>
    <xf numFmtId="167" fontId="3" fillId="3" borderId="3" xfId="5" applyNumberFormat="1" applyFont="1" applyFill="1" applyBorder="1" applyAlignment="1">
      <alignment horizontal="left" indent="4"/>
    </xf>
    <xf numFmtId="0" fontId="3" fillId="4" borderId="5" xfId="5" applyFont="1" applyFill="1" applyBorder="1" applyAlignment="1">
      <alignment wrapText="1"/>
    </xf>
    <xf numFmtId="167" fontId="3" fillId="4" borderId="32" xfId="5" applyNumberFormat="1" applyFont="1" applyFill="1" applyBorder="1"/>
    <xf numFmtId="167" fontId="3" fillId="4" borderId="5" xfId="5" applyNumberFormat="1" applyFont="1" applyFill="1" applyBorder="1" applyAlignment="1">
      <alignment horizontal="left" indent="4"/>
    </xf>
    <xf numFmtId="167" fontId="3" fillId="4" borderId="3" xfId="5" applyNumberFormat="1" applyFont="1" applyFill="1" applyBorder="1" applyAlignment="1">
      <alignment horizontal="left" indent="4"/>
    </xf>
    <xf numFmtId="166" fontId="3" fillId="2" borderId="12" xfId="0" applyNumberFormat="1" applyFont="1" applyFill="1" applyBorder="1" applyAlignment="1" applyProtection="1">
      <alignment horizontal="left" indent="4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167" fontId="3" fillId="4" borderId="7" xfId="0" applyNumberFormat="1" applyFont="1" applyFill="1" applyBorder="1" applyAlignment="1" applyProtection="1">
      <alignment horizontal="center" vertical="center"/>
      <protection locked="0"/>
    </xf>
    <xf numFmtId="0" fontId="3" fillId="18" borderId="90" xfId="12" applyFont="1" applyFill="1" applyBorder="1" applyProtection="1">
      <protection locked="0"/>
    </xf>
    <xf numFmtId="0" fontId="3" fillId="18" borderId="91" xfId="12" applyFont="1" applyFill="1" applyBorder="1" applyProtection="1">
      <protection locked="0"/>
    </xf>
    <xf numFmtId="167" fontId="3" fillId="18" borderId="90" xfId="12" applyNumberFormat="1" applyFont="1" applyFill="1" applyBorder="1" applyProtection="1">
      <protection locked="0"/>
    </xf>
    <xf numFmtId="0" fontId="3" fillId="18" borderId="50" xfId="12" applyFont="1" applyFill="1" applyBorder="1" applyProtection="1">
      <protection locked="0"/>
    </xf>
    <xf numFmtId="2" fontId="3" fillId="18" borderId="63" xfId="12" applyNumberFormat="1" applyFont="1" applyFill="1" applyBorder="1" applyAlignment="1" applyProtection="1">
      <alignment horizontal="left" indent="3"/>
    </xf>
    <xf numFmtId="0" fontId="3" fillId="80" borderId="49" xfId="12" applyFont="1" applyFill="1" applyBorder="1" applyProtection="1">
      <protection locked="0"/>
    </xf>
    <xf numFmtId="0" fontId="3" fillId="81" borderId="49" xfId="12" applyFont="1" applyFill="1" applyBorder="1" applyAlignment="1" applyProtection="1">
      <alignment horizontal="center"/>
      <protection locked="0"/>
    </xf>
    <xf numFmtId="0" fontId="3" fillId="81" borderId="58" xfId="12" applyFont="1" applyFill="1" applyBorder="1" applyAlignment="1" applyProtection="1">
      <alignment horizontal="center"/>
      <protection locked="0"/>
    </xf>
    <xf numFmtId="167" fontId="3" fillId="81" borderId="12" xfId="12" applyNumberFormat="1" applyFont="1" applyFill="1" applyBorder="1" applyProtection="1">
      <protection locked="0"/>
    </xf>
    <xf numFmtId="167" fontId="3" fillId="81" borderId="59" xfId="12" applyNumberFormat="1" applyFont="1" applyFill="1" applyBorder="1" applyProtection="1">
      <protection locked="0"/>
    </xf>
    <xf numFmtId="167" fontId="3" fillId="81" borderId="60" xfId="12" applyNumberFormat="1" applyFont="1" applyFill="1" applyBorder="1" applyProtection="1">
      <protection locked="0"/>
    </xf>
    <xf numFmtId="167" fontId="3" fillId="81" borderId="49" xfId="12" applyNumberFormat="1" applyFont="1" applyFill="1" applyBorder="1" applyProtection="1">
      <protection locked="0"/>
    </xf>
    <xf numFmtId="167" fontId="3" fillId="81" borderId="58" xfId="12" applyNumberFormat="1" applyFont="1" applyFill="1" applyBorder="1" applyProtection="1">
      <protection locked="0"/>
    </xf>
    <xf numFmtId="167" fontId="3" fillId="81" borderId="12" xfId="12" applyNumberFormat="1" applyFont="1" applyFill="1" applyBorder="1" applyAlignment="1" applyProtection="1">
      <alignment horizontal="left" indent="3"/>
      <protection locked="0"/>
    </xf>
    <xf numFmtId="168" fontId="3" fillId="81" borderId="62" xfId="12" applyNumberFormat="1" applyFont="1" applyFill="1" applyBorder="1" applyProtection="1"/>
    <xf numFmtId="2" fontId="3" fillId="81" borderId="50" xfId="12" applyNumberFormat="1" applyFont="1" applyFill="1" applyBorder="1" applyProtection="1">
      <protection locked="0"/>
    </xf>
    <xf numFmtId="2" fontId="3" fillId="81" borderId="50" xfId="12" applyNumberFormat="1" applyFont="1" applyFill="1" applyBorder="1" applyAlignment="1" applyProtection="1">
      <alignment horizontal="left" indent="3"/>
    </xf>
    <xf numFmtId="2" fontId="3" fillId="81" borderId="63" xfId="12" applyNumberFormat="1" applyFont="1" applyFill="1" applyBorder="1" applyAlignment="1" applyProtection="1">
      <alignment horizontal="left" indent="3"/>
    </xf>
    <xf numFmtId="0" fontId="3" fillId="81" borderId="49" xfId="12" applyFont="1" applyFill="1" applyBorder="1" applyProtection="1">
      <protection locked="0"/>
    </xf>
    <xf numFmtId="167" fontId="3" fillId="81" borderId="3" xfId="12" applyNumberFormat="1" applyFont="1" applyFill="1" applyBorder="1" applyProtection="1">
      <protection locked="0"/>
    </xf>
    <xf numFmtId="167" fontId="3" fillId="81" borderId="64" xfId="12" applyNumberFormat="1" applyFont="1" applyFill="1" applyBorder="1" applyProtection="1">
      <protection locked="0"/>
    </xf>
    <xf numFmtId="167" fontId="3" fillId="81" borderId="3" xfId="12" applyNumberFormat="1" applyFont="1" applyFill="1" applyBorder="1" applyAlignment="1" applyProtection="1">
      <alignment horizontal="left" indent="3"/>
      <protection locked="0"/>
    </xf>
    <xf numFmtId="2" fontId="3" fillId="81" borderId="52" xfId="12" applyNumberFormat="1" applyFont="1" applyFill="1" applyBorder="1" applyAlignment="1" applyProtection="1">
      <alignment horizontal="left" indent="3"/>
    </xf>
    <xf numFmtId="168" fontId="3" fillId="81" borderId="64" xfId="12" applyNumberFormat="1" applyFont="1" applyFill="1" applyBorder="1" applyProtection="1"/>
    <xf numFmtId="2" fontId="3" fillId="81" borderId="49" xfId="12" applyNumberFormat="1" applyFont="1" applyFill="1" applyBorder="1" applyAlignment="1" applyProtection="1">
      <alignment horizontal="left" indent="3"/>
    </xf>
    <xf numFmtId="0" fontId="3" fillId="81" borderId="53" xfId="12" applyFont="1" applyFill="1" applyBorder="1" applyProtection="1">
      <protection locked="0"/>
    </xf>
    <xf numFmtId="0" fontId="3" fillId="81" borderId="53" xfId="12" applyFont="1" applyFill="1" applyBorder="1" applyAlignment="1" applyProtection="1">
      <alignment horizontal="center"/>
      <protection locked="0"/>
    </xf>
    <xf numFmtId="167" fontId="3" fillId="81" borderId="55" xfId="12" applyNumberFormat="1" applyFont="1" applyFill="1" applyBorder="1" applyProtection="1">
      <protection locked="0"/>
    </xf>
    <xf numFmtId="167" fontId="3" fillId="81" borderId="53" xfId="12" applyNumberFormat="1" applyFont="1" applyFill="1" applyBorder="1" applyProtection="1">
      <protection locked="0"/>
    </xf>
    <xf numFmtId="167" fontId="3" fillId="81" borderId="56" xfId="12" applyNumberFormat="1" applyFont="1" applyFill="1" applyBorder="1" applyProtection="1">
      <protection locked="0"/>
    </xf>
    <xf numFmtId="167" fontId="3" fillId="81" borderId="7" xfId="12" applyNumberFormat="1" applyFont="1" applyFill="1" applyBorder="1" applyAlignment="1" applyProtection="1">
      <alignment horizontal="left" indent="3"/>
      <protection locked="0"/>
    </xf>
    <xf numFmtId="167" fontId="3" fillId="81" borderId="7" xfId="12" applyNumberFormat="1" applyFont="1" applyFill="1" applyBorder="1" applyProtection="1">
      <protection locked="0"/>
    </xf>
    <xf numFmtId="168" fontId="3" fillId="81" borderId="65" xfId="12" applyNumberFormat="1" applyFont="1" applyFill="1" applyBorder="1" applyProtection="1"/>
    <xf numFmtId="2" fontId="3" fillId="81" borderId="54" xfId="12" applyNumberFormat="1" applyFont="1" applyFill="1" applyBorder="1" applyProtection="1">
      <protection locked="0"/>
    </xf>
    <xf numFmtId="2" fontId="3" fillId="81" borderId="53" xfId="12" applyNumberFormat="1" applyFont="1" applyFill="1" applyBorder="1" applyAlignment="1" applyProtection="1">
      <alignment horizontal="left" indent="3"/>
    </xf>
    <xf numFmtId="2" fontId="3" fillId="81" borderId="57" xfId="12" applyNumberFormat="1" applyFont="1" applyFill="1" applyBorder="1" applyAlignment="1" applyProtection="1">
      <alignment horizontal="left" indent="3"/>
    </xf>
    <xf numFmtId="0" fontId="70" fillId="0" borderId="0" xfId="0" applyFont="1" applyAlignment="1">
      <alignment vertical="center"/>
    </xf>
    <xf numFmtId="0" fontId="3" fillId="78" borderId="1" xfId="11" applyFont="1" applyFill="1" applyBorder="1" applyAlignment="1">
      <alignment horizontal="left"/>
    </xf>
    <xf numFmtId="0" fontId="3" fillId="78" borderId="1" xfId="11" applyFont="1" applyFill="1" applyBorder="1" applyAlignment="1">
      <alignment horizontal="center"/>
    </xf>
    <xf numFmtId="167" fontId="3" fillId="78" borderId="1" xfId="11" applyNumberFormat="1" applyFont="1" applyFill="1" applyBorder="1" applyAlignment="1">
      <alignment horizontal="right"/>
    </xf>
    <xf numFmtId="167" fontId="3" fillId="78" borderId="1" xfId="11" applyNumberFormat="1" applyFont="1" applyFill="1" applyBorder="1"/>
    <xf numFmtId="167" fontId="3" fillId="78" borderId="1" xfId="11" applyNumberFormat="1" applyFont="1" applyFill="1" applyBorder="1" applyAlignment="1">
      <alignment horizontal="center"/>
    </xf>
    <xf numFmtId="168" fontId="3" fillId="78" borderId="1" xfId="11" applyNumberFormat="1" applyFont="1" applyFill="1" applyBorder="1"/>
    <xf numFmtId="2" fontId="3" fillId="78" borderId="1" xfId="11" applyNumberFormat="1" applyFont="1" applyFill="1" applyBorder="1"/>
    <xf numFmtId="2" fontId="3" fillId="78" borderId="1" xfId="11" applyNumberFormat="1" applyFont="1" applyFill="1" applyBorder="1" applyAlignment="1">
      <alignment horizontal="center"/>
    </xf>
    <xf numFmtId="2" fontId="3" fillId="78" borderId="1" xfId="11" applyNumberFormat="1" applyFont="1" applyFill="1" applyBorder="1" applyAlignment="1">
      <alignment horizontal="left" indent="3"/>
    </xf>
    <xf numFmtId="0" fontId="3" fillId="78" borderId="5" xfId="11" applyFont="1" applyFill="1" applyBorder="1" applyAlignment="1">
      <alignment horizontal="left"/>
    </xf>
    <xf numFmtId="0" fontId="3" fillId="78" borderId="5" xfId="11" applyFont="1" applyFill="1" applyBorder="1" applyAlignment="1">
      <alignment horizontal="center"/>
    </xf>
    <xf numFmtId="167" fontId="3" fillId="78" borderId="5" xfId="11" applyNumberFormat="1" applyFont="1" applyFill="1" applyBorder="1" applyAlignment="1">
      <alignment horizontal="right"/>
    </xf>
    <xf numFmtId="167" fontId="3" fillId="78" borderId="5" xfId="11" applyNumberFormat="1" applyFont="1" applyFill="1" applyBorder="1"/>
    <xf numFmtId="167" fontId="3" fillId="78" borderId="5" xfId="11" applyNumberFormat="1" applyFont="1" applyFill="1" applyBorder="1" applyAlignment="1">
      <alignment horizontal="center"/>
    </xf>
    <xf numFmtId="168" fontId="3" fillId="78" borderId="5" xfId="11" applyNumberFormat="1" applyFont="1" applyFill="1" applyBorder="1"/>
    <xf numFmtId="2" fontId="3" fillId="78" borderId="5" xfId="11" applyNumberFormat="1" applyFont="1" applyFill="1" applyBorder="1"/>
    <xf numFmtId="2" fontId="3" fillId="78" borderId="5" xfId="11" applyNumberFormat="1" applyFont="1" applyFill="1" applyBorder="1" applyAlignment="1">
      <alignment horizontal="center"/>
    </xf>
    <xf numFmtId="2" fontId="3" fillId="78" borderId="5" xfId="11" applyNumberFormat="1" applyFont="1" applyFill="1" applyBorder="1" applyAlignment="1">
      <alignment horizontal="left" indent="3"/>
    </xf>
    <xf numFmtId="2" fontId="3" fillId="78" borderId="22" xfId="11" applyNumberFormat="1" applyFont="1" applyFill="1" applyBorder="1" applyAlignment="1">
      <alignment horizontal="left" indent="3"/>
    </xf>
    <xf numFmtId="0" fontId="3" fillId="0" borderId="3" xfId="8" applyFont="1" applyFill="1" applyBorder="1" applyAlignment="1">
      <alignment horizontal="left" vertical="center"/>
    </xf>
    <xf numFmtId="0" fontId="3" fillId="0" borderId="3" xfId="8" applyFont="1" applyFill="1" applyBorder="1" applyAlignment="1">
      <alignment horizontal="center" vertical="center"/>
    </xf>
    <xf numFmtId="1" fontId="3" fillId="0" borderId="3" xfId="8" applyNumberFormat="1" applyFont="1" applyFill="1" applyBorder="1" applyAlignment="1">
      <alignment horizontal="center" vertical="center"/>
    </xf>
    <xf numFmtId="167" fontId="3" fillId="0" borderId="3" xfId="8" applyNumberFormat="1" applyFont="1" applyFill="1" applyBorder="1" applyAlignment="1">
      <alignment horizontal="center" vertical="center"/>
    </xf>
    <xf numFmtId="168" fontId="3" fillId="0" borderId="3" xfId="8" applyNumberFormat="1" applyFont="1" applyFill="1" applyBorder="1" applyAlignment="1">
      <alignment horizontal="center" vertical="center"/>
    </xf>
    <xf numFmtId="2" fontId="3" fillId="0" borderId="3" xfId="8" applyNumberFormat="1" applyFont="1" applyFill="1" applyBorder="1" applyAlignment="1">
      <alignment horizontal="center" vertical="center"/>
    </xf>
    <xf numFmtId="2" fontId="3" fillId="0" borderId="9" xfId="8" applyNumberFormat="1" applyFont="1" applyFill="1" applyBorder="1" applyAlignment="1">
      <alignment horizontal="center" vertical="center"/>
    </xf>
    <xf numFmtId="167" fontId="3" fillId="0" borderId="12" xfId="8" applyNumberFormat="1" applyFont="1" applyFill="1" applyBorder="1" applyAlignment="1">
      <alignment vertical="center"/>
    </xf>
    <xf numFmtId="1" fontId="3" fillId="0" borderId="12" xfId="8" applyNumberFormat="1" applyFont="1" applyFill="1" applyBorder="1" applyAlignment="1">
      <alignment horizontal="center" vertical="center"/>
    </xf>
    <xf numFmtId="167" fontId="3" fillId="0" borderId="12" xfId="8" applyNumberFormat="1" applyFont="1" applyFill="1" applyBorder="1" applyAlignment="1">
      <alignment horizontal="center" vertical="center"/>
    </xf>
    <xf numFmtId="168" fontId="3" fillId="0" borderId="12" xfId="8" applyNumberFormat="1" applyFont="1" applyFill="1" applyBorder="1" applyAlignment="1">
      <alignment horizontal="center" vertical="center"/>
    </xf>
    <xf numFmtId="2" fontId="3" fillId="0" borderId="12" xfId="8" applyNumberFormat="1" applyFont="1" applyFill="1" applyBorder="1" applyAlignment="1">
      <alignment horizontal="center" vertical="center"/>
    </xf>
    <xf numFmtId="2" fontId="3" fillId="0" borderId="23" xfId="8" applyNumberFormat="1" applyFont="1" applyFill="1" applyBorder="1" applyAlignment="1">
      <alignment horizontal="center" vertical="center"/>
    </xf>
    <xf numFmtId="167" fontId="3" fillId="78" borderId="12" xfId="8" applyNumberFormat="1" applyFont="1" applyFill="1" applyBorder="1" applyAlignment="1">
      <alignment vertical="center"/>
    </xf>
    <xf numFmtId="1" fontId="3" fillId="78" borderId="12" xfId="8" applyNumberFormat="1" applyFont="1" applyFill="1" applyBorder="1" applyAlignment="1">
      <alignment horizontal="center" vertical="center"/>
    </xf>
    <xf numFmtId="167" fontId="3" fillId="78" borderId="12" xfId="8" applyNumberFormat="1" applyFont="1" applyFill="1" applyBorder="1" applyAlignment="1">
      <alignment horizontal="center" vertical="center"/>
    </xf>
    <xf numFmtId="168" fontId="3" fillId="78" borderId="12" xfId="8" applyNumberFormat="1" applyFont="1" applyFill="1" applyBorder="1" applyAlignment="1">
      <alignment horizontal="center" vertical="center"/>
    </xf>
    <xf numFmtId="2" fontId="3" fillId="78" borderId="12" xfId="8" applyNumberFormat="1" applyFont="1" applyFill="1" applyBorder="1" applyAlignment="1">
      <alignment horizontal="center" vertical="center"/>
    </xf>
    <xf numFmtId="2" fontId="3" fillId="78" borderId="23" xfId="8" applyNumberFormat="1" applyFont="1" applyFill="1" applyBorder="1" applyAlignment="1">
      <alignment horizontal="center" vertical="center"/>
    </xf>
    <xf numFmtId="0" fontId="10" fillId="9" borderId="5" xfId="8" applyFont="1" applyFill="1" applyBorder="1" applyAlignment="1">
      <alignment vertical="center"/>
    </xf>
    <xf numFmtId="0" fontId="10" fillId="9" borderId="5" xfId="8" applyFont="1" applyFill="1" applyBorder="1" applyAlignment="1">
      <alignment horizontal="center" vertical="center"/>
    </xf>
    <xf numFmtId="1" fontId="3" fillId="9" borderId="5" xfId="8" applyNumberFormat="1" applyFont="1" applyFill="1" applyBorder="1" applyAlignment="1">
      <alignment horizontal="center" vertical="center"/>
    </xf>
    <xf numFmtId="167" fontId="3" fillId="9" borderId="5" xfId="8" applyNumberFormat="1" applyFont="1" applyFill="1" applyBorder="1" applyAlignment="1">
      <alignment horizontal="center" vertical="center"/>
    </xf>
    <xf numFmtId="168" fontId="3" fillId="9" borderId="5" xfId="8" applyNumberFormat="1" applyFont="1" applyFill="1" applyBorder="1" applyAlignment="1">
      <alignment horizontal="center" vertical="center"/>
    </xf>
    <xf numFmtId="2" fontId="3" fillId="9" borderId="5" xfId="8" applyNumberFormat="1" applyFont="1" applyFill="1" applyBorder="1" applyAlignment="1">
      <alignment horizontal="center" vertical="center"/>
    </xf>
    <xf numFmtId="2" fontId="3" fillId="9" borderId="22" xfId="8" applyNumberFormat="1" applyFont="1" applyFill="1" applyBorder="1" applyAlignment="1">
      <alignment horizontal="center" vertical="center"/>
    </xf>
    <xf numFmtId="0" fontId="10" fillId="9" borderId="12" xfId="8" applyFont="1" applyFill="1" applyBorder="1" applyAlignment="1">
      <alignment vertical="center"/>
    </xf>
    <xf numFmtId="0" fontId="10" fillId="9" borderId="12" xfId="8" applyFont="1" applyFill="1" applyBorder="1" applyAlignment="1">
      <alignment horizontal="center" vertical="center"/>
    </xf>
    <xf numFmtId="167" fontId="3" fillId="9" borderId="12" xfId="8" applyNumberFormat="1" applyFont="1" applyFill="1" applyBorder="1" applyAlignment="1">
      <alignment horizontal="center" vertical="center"/>
    </xf>
    <xf numFmtId="168" fontId="3" fillId="9" borderId="12" xfId="8" applyNumberFormat="1" applyFont="1" applyFill="1" applyBorder="1" applyAlignment="1">
      <alignment horizontal="center" vertical="center"/>
    </xf>
    <xf numFmtId="2" fontId="3" fillId="9" borderId="12" xfId="8" applyNumberFormat="1" applyFont="1" applyFill="1" applyBorder="1" applyAlignment="1">
      <alignment horizontal="center" vertical="center"/>
    </xf>
    <xf numFmtId="2" fontId="3" fillId="9" borderId="23" xfId="8" applyNumberFormat="1" applyFont="1" applyFill="1" applyBorder="1" applyAlignment="1">
      <alignment horizontal="center" vertical="center"/>
    </xf>
    <xf numFmtId="0" fontId="10" fillId="9" borderId="4" xfId="8" applyFont="1" applyFill="1" applyBorder="1" applyAlignment="1">
      <alignment vertical="center"/>
    </xf>
    <xf numFmtId="0" fontId="10" fillId="9" borderId="4" xfId="8" applyFont="1" applyFill="1" applyBorder="1" applyAlignment="1">
      <alignment horizontal="center" vertical="center"/>
    </xf>
    <xf numFmtId="167" fontId="3" fillId="9" borderId="4" xfId="8" applyNumberFormat="1" applyFont="1" applyFill="1" applyBorder="1" applyAlignment="1">
      <alignment horizontal="center" vertical="center"/>
    </xf>
    <xf numFmtId="168" fontId="3" fillId="9" borderId="4" xfId="8" applyNumberFormat="1" applyFont="1" applyFill="1" applyBorder="1" applyAlignment="1">
      <alignment horizontal="center" vertical="center"/>
    </xf>
    <xf numFmtId="2" fontId="3" fillId="9" borderId="4" xfId="8" applyNumberFormat="1" applyFont="1" applyFill="1" applyBorder="1" applyAlignment="1">
      <alignment horizontal="center" vertical="center"/>
    </xf>
    <xf numFmtId="2" fontId="3" fillId="9" borderId="17" xfId="8" applyNumberFormat="1" applyFont="1" applyFill="1" applyBorder="1" applyAlignment="1">
      <alignment horizontal="center" vertical="center"/>
    </xf>
    <xf numFmtId="0" fontId="3" fillId="12" borderId="12" xfId="8" applyFont="1" applyFill="1" applyBorder="1" applyAlignment="1">
      <alignment vertical="center"/>
    </xf>
    <xf numFmtId="0" fontId="3" fillId="12" borderId="12" xfId="8" applyFont="1" applyFill="1" applyBorder="1" applyAlignment="1">
      <alignment horizontal="center" vertical="center"/>
    </xf>
    <xf numFmtId="167" fontId="3" fillId="12" borderId="12" xfId="8" applyNumberFormat="1" applyFont="1" applyFill="1" applyBorder="1" applyAlignment="1">
      <alignment horizontal="center" vertical="center"/>
    </xf>
    <xf numFmtId="168" fontId="3" fillId="12" borderId="12" xfId="8" applyNumberFormat="1" applyFont="1" applyFill="1" applyBorder="1" applyAlignment="1">
      <alignment horizontal="center" vertical="center"/>
    </xf>
    <xf numFmtId="2" fontId="3" fillId="12" borderId="12" xfId="8" applyNumberFormat="1" applyFont="1" applyFill="1" applyBorder="1" applyAlignment="1">
      <alignment horizontal="center" vertical="center"/>
    </xf>
    <xf numFmtId="2" fontId="3" fillId="12" borderId="23" xfId="8" applyNumberFormat="1" applyFont="1" applyFill="1" applyBorder="1" applyAlignment="1">
      <alignment horizontal="center" vertical="center"/>
    </xf>
    <xf numFmtId="0" fontId="3" fillId="78" borderId="25" xfId="8" applyFont="1" applyFill="1" applyBorder="1" applyAlignment="1">
      <alignment horizontal="center" vertical="center"/>
    </xf>
    <xf numFmtId="0" fontId="3" fillId="78" borderId="5" xfId="8" applyFont="1" applyFill="1" applyBorder="1" applyAlignment="1">
      <alignment horizontal="left" vertical="center"/>
    </xf>
    <xf numFmtId="0" fontId="3" fillId="78" borderId="5" xfId="8" applyFont="1" applyFill="1" applyBorder="1" applyAlignment="1">
      <alignment horizontal="center" vertical="center"/>
    </xf>
    <xf numFmtId="167" fontId="3" fillId="78" borderId="5" xfId="8" applyNumberFormat="1" applyFont="1" applyFill="1" applyBorder="1" applyAlignment="1">
      <alignment horizontal="center" vertical="center"/>
    </xf>
    <xf numFmtId="168" fontId="3" fillId="78" borderId="5" xfId="8" applyNumberFormat="1" applyFont="1" applyFill="1" applyBorder="1" applyAlignment="1">
      <alignment horizontal="center" vertical="center"/>
    </xf>
    <xf numFmtId="2" fontId="3" fillId="78" borderId="5" xfId="8" applyNumberFormat="1" applyFont="1" applyFill="1" applyBorder="1" applyAlignment="1">
      <alignment horizontal="center" vertical="center"/>
    </xf>
    <xf numFmtId="2" fontId="3" fillId="78" borderId="22" xfId="8" applyNumberFormat="1" applyFont="1" applyFill="1" applyBorder="1" applyAlignment="1">
      <alignment horizontal="center" vertical="center"/>
    </xf>
    <xf numFmtId="0" fontId="3" fillId="78" borderId="26" xfId="8" applyFont="1" applyFill="1" applyBorder="1" applyAlignment="1">
      <alignment horizontal="center" vertical="center"/>
    </xf>
    <xf numFmtId="0" fontId="3" fillId="78" borderId="3" xfId="8" applyFont="1" applyFill="1" applyBorder="1" applyAlignment="1">
      <alignment horizontal="left" vertical="center"/>
    </xf>
    <xf numFmtId="0" fontId="3" fillId="78" borderId="3" xfId="8" applyFont="1" applyFill="1" applyBorder="1" applyAlignment="1">
      <alignment horizontal="center" vertical="center"/>
    </xf>
    <xf numFmtId="167" fontId="3" fillId="78" borderId="3" xfId="8" applyNumberFormat="1" applyFont="1" applyFill="1" applyBorder="1" applyAlignment="1">
      <alignment horizontal="center" vertical="center"/>
    </xf>
    <xf numFmtId="168" fontId="3" fillId="78" borderId="3" xfId="8" applyNumberFormat="1" applyFont="1" applyFill="1" applyBorder="1" applyAlignment="1">
      <alignment horizontal="center" vertical="center"/>
    </xf>
    <xf numFmtId="2" fontId="3" fillId="78" borderId="3" xfId="8" applyNumberFormat="1" applyFont="1" applyFill="1" applyBorder="1" applyAlignment="1">
      <alignment horizontal="center" vertical="center"/>
    </xf>
    <xf numFmtId="2" fontId="3" fillId="78" borderId="9" xfId="8" applyNumberFormat="1" applyFont="1" applyFill="1" applyBorder="1" applyAlignment="1">
      <alignment horizontal="center" vertical="center"/>
    </xf>
    <xf numFmtId="0" fontId="10" fillId="9" borderId="12" xfId="8" applyFont="1" applyFill="1" applyBorder="1" applyAlignment="1">
      <alignment horizontal="left" vertical="center"/>
    </xf>
    <xf numFmtId="2" fontId="3" fillId="6" borderId="1" xfId="4" applyNumberFormat="1" applyFont="1" applyFill="1" applyBorder="1" applyAlignment="1">
      <alignment horizontal="left" vertical="center"/>
    </xf>
    <xf numFmtId="2" fontId="3" fillId="6" borderId="1" xfId="4" applyNumberFormat="1" applyFont="1" applyFill="1" applyBorder="1" applyAlignment="1">
      <alignment horizontal="center" vertical="center"/>
    </xf>
    <xf numFmtId="2" fontId="3" fillId="6" borderId="2" xfId="4" applyNumberFormat="1" applyFont="1" applyFill="1" applyBorder="1" applyAlignment="1">
      <alignment horizontal="center" vertical="center"/>
    </xf>
    <xf numFmtId="0" fontId="10" fillId="9" borderId="5" xfId="8" applyFont="1" applyFill="1" applyBorder="1" applyAlignment="1">
      <alignment horizontal="left" vertical="center"/>
    </xf>
    <xf numFmtId="2" fontId="3" fillId="12" borderId="12" xfId="8" applyNumberFormat="1" applyFont="1" applyFill="1" applyBorder="1" applyAlignment="1">
      <alignment horizontal="left" vertical="center"/>
    </xf>
    <xf numFmtId="2" fontId="3" fillId="12" borderId="3" xfId="8" applyNumberFormat="1" applyFont="1" applyFill="1" applyBorder="1" applyAlignment="1">
      <alignment horizontal="left" vertical="center"/>
    </xf>
    <xf numFmtId="1" fontId="3" fillId="12" borderId="3" xfId="8" applyNumberFormat="1" applyFont="1" applyFill="1" applyBorder="1" applyAlignment="1">
      <alignment horizontal="center" vertical="center"/>
    </xf>
    <xf numFmtId="0" fontId="3" fillId="78" borderId="5" xfId="8" applyFont="1" applyFill="1" applyBorder="1" applyAlignment="1">
      <alignment vertical="center"/>
    </xf>
    <xf numFmtId="167" fontId="3" fillId="78" borderId="5" xfId="8" applyNumberFormat="1" applyFont="1" applyFill="1" applyBorder="1" applyAlignment="1">
      <alignment vertical="center"/>
    </xf>
    <xf numFmtId="165" fontId="3" fillId="78" borderId="5" xfId="8" applyNumberFormat="1" applyFont="1" applyFill="1" applyBorder="1" applyAlignment="1">
      <alignment horizontal="center" vertical="center"/>
    </xf>
    <xf numFmtId="2" fontId="3" fillId="78" borderId="5" xfId="8" applyNumberFormat="1" applyFont="1" applyFill="1" applyBorder="1" applyAlignment="1">
      <alignment vertical="center"/>
    </xf>
    <xf numFmtId="0" fontId="3" fillId="78" borderId="3" xfId="8" applyFont="1" applyFill="1" applyBorder="1" applyAlignment="1">
      <alignment vertical="center"/>
    </xf>
    <xf numFmtId="167" fontId="3" fillId="78" borderId="3" xfId="8" applyNumberFormat="1" applyFont="1" applyFill="1" applyBorder="1" applyAlignment="1">
      <alignment vertical="center"/>
    </xf>
    <xf numFmtId="0" fontId="3" fillId="78" borderId="12" xfId="8" applyFont="1" applyFill="1" applyBorder="1" applyAlignment="1">
      <alignment vertical="center"/>
    </xf>
    <xf numFmtId="165" fontId="3" fillId="78" borderId="3" xfId="8" applyNumberFormat="1" applyFont="1" applyFill="1" applyBorder="1" applyAlignment="1">
      <alignment horizontal="center" vertical="center"/>
    </xf>
    <xf numFmtId="2" fontId="3" fillId="78" borderId="3" xfId="8" applyNumberFormat="1" applyFont="1" applyFill="1" applyBorder="1" applyAlignment="1">
      <alignment vertical="center"/>
    </xf>
    <xf numFmtId="0" fontId="10" fillId="9" borderId="12" xfId="8" applyFont="1" applyFill="1" applyBorder="1"/>
    <xf numFmtId="0" fontId="10" fillId="9" borderId="12" xfId="8" applyFont="1" applyFill="1" applyBorder="1" applyAlignment="1">
      <alignment horizontal="center"/>
    </xf>
    <xf numFmtId="167" fontId="3" fillId="9" borderId="12" xfId="8" applyNumberFormat="1" applyFont="1" applyFill="1" applyBorder="1"/>
    <xf numFmtId="167" fontId="3" fillId="9" borderId="12" xfId="8" applyNumberFormat="1" applyFont="1" applyFill="1" applyBorder="1" applyAlignment="1">
      <alignment horizontal="center"/>
    </xf>
    <xf numFmtId="168" fontId="3" fillId="9" borderId="12" xfId="8" applyNumberFormat="1" applyFont="1" applyFill="1" applyBorder="1"/>
    <xf numFmtId="2" fontId="3" fillId="9" borderId="12" xfId="8" applyNumberFormat="1" applyFont="1" applyFill="1" applyBorder="1"/>
    <xf numFmtId="2" fontId="3" fillId="9" borderId="12" xfId="8" applyNumberFormat="1" applyFont="1" applyFill="1" applyBorder="1" applyAlignment="1">
      <alignment horizontal="center"/>
    </xf>
    <xf numFmtId="2" fontId="3" fillId="9" borderId="12" xfId="8" applyNumberFormat="1" applyFont="1" applyFill="1" applyBorder="1" applyAlignment="1">
      <alignment horizontal="left" indent="3"/>
    </xf>
    <xf numFmtId="2" fontId="3" fillId="9" borderId="23" xfId="8" applyNumberFormat="1" applyFont="1" applyFill="1" applyBorder="1" applyAlignment="1">
      <alignment horizontal="left" indent="3"/>
    </xf>
    <xf numFmtId="0" fontId="3" fillId="10" borderId="5" xfId="8" applyFont="1" applyFill="1" applyBorder="1" applyAlignment="1">
      <alignment horizontal="left"/>
    </xf>
    <xf numFmtId="0" fontId="3" fillId="10" borderId="5" xfId="8" applyFont="1" applyFill="1" applyBorder="1" applyAlignment="1">
      <alignment horizontal="center"/>
    </xf>
    <xf numFmtId="167" fontId="3" fillId="10" borderId="5" xfId="8" applyNumberFormat="1" applyFont="1" applyFill="1" applyBorder="1" applyAlignment="1">
      <alignment horizontal="right"/>
    </xf>
    <xf numFmtId="167" fontId="3" fillId="10" borderId="5" xfId="8" applyNumberFormat="1" applyFont="1" applyFill="1" applyBorder="1"/>
    <xf numFmtId="167" fontId="3" fillId="10" borderId="5" xfId="8" applyNumberFormat="1" applyFont="1" applyFill="1" applyBorder="1" applyAlignment="1">
      <alignment horizontal="center"/>
    </xf>
    <xf numFmtId="168" fontId="3" fillId="10" borderId="5" xfId="8" applyNumberFormat="1" applyFont="1" applyFill="1" applyBorder="1"/>
    <xf numFmtId="2" fontId="3" fillId="10" borderId="5" xfId="8" applyNumberFormat="1" applyFont="1" applyFill="1" applyBorder="1"/>
    <xf numFmtId="2" fontId="3" fillId="10" borderId="5" xfId="8" applyNumberFormat="1" applyFont="1" applyFill="1" applyBorder="1" applyAlignment="1">
      <alignment horizontal="center"/>
    </xf>
    <xf numFmtId="167" fontId="3" fillId="10" borderId="5" xfId="8" applyNumberFormat="1" applyFont="1" applyFill="1" applyBorder="1" applyAlignment="1">
      <alignment horizontal="left" indent="3"/>
    </xf>
    <xf numFmtId="2" fontId="3" fillId="10" borderId="22" xfId="8" applyNumberFormat="1" applyFont="1" applyFill="1" applyBorder="1" applyAlignment="1">
      <alignment horizontal="left" indent="3"/>
    </xf>
    <xf numFmtId="0" fontId="3" fillId="10" borderId="3" xfId="8" applyFont="1" applyFill="1" applyBorder="1" applyAlignment="1">
      <alignment horizontal="left"/>
    </xf>
    <xf numFmtId="0" fontId="3" fillId="10" borderId="3" xfId="8" applyFont="1" applyFill="1" applyBorder="1" applyAlignment="1">
      <alignment horizontal="center"/>
    </xf>
    <xf numFmtId="167" fontId="3" fillId="10" borderId="3" xfId="8" applyNumberFormat="1" applyFont="1" applyFill="1" applyBorder="1" applyAlignment="1">
      <alignment horizontal="right"/>
    </xf>
    <xf numFmtId="167" fontId="3" fillId="10" borderId="3" xfId="8" applyNumberFormat="1" applyFont="1" applyFill="1" applyBorder="1"/>
    <xf numFmtId="167" fontId="3" fillId="10" borderId="3" xfId="8" applyNumberFormat="1" applyFont="1" applyFill="1" applyBorder="1" applyAlignment="1">
      <alignment horizontal="center"/>
    </xf>
    <xf numFmtId="168" fontId="3" fillId="10" borderId="3" xfId="8" applyNumberFormat="1" applyFont="1" applyFill="1" applyBorder="1"/>
    <xf numFmtId="2" fontId="3" fillId="10" borderId="3" xfId="8" applyNumberFormat="1" applyFont="1" applyFill="1" applyBorder="1"/>
    <xf numFmtId="2" fontId="3" fillId="10" borderId="3" xfId="8" applyNumberFormat="1" applyFont="1" applyFill="1" applyBorder="1" applyAlignment="1">
      <alignment horizontal="center"/>
    </xf>
    <xf numFmtId="167" fontId="3" fillId="10" borderId="3" xfId="8" applyNumberFormat="1" applyFont="1" applyFill="1" applyBorder="1" applyAlignment="1">
      <alignment horizontal="left" indent="3"/>
    </xf>
    <xf numFmtId="2" fontId="3" fillId="10" borderId="23" xfId="8" applyNumberFormat="1" applyFont="1" applyFill="1" applyBorder="1" applyAlignment="1">
      <alignment horizontal="left" indent="3"/>
    </xf>
    <xf numFmtId="0" fontId="3" fillId="6" borderId="5" xfId="8" applyFont="1" applyFill="1" applyBorder="1"/>
    <xf numFmtId="0" fontId="3" fillId="6" borderId="5" xfId="8" applyFont="1" applyFill="1" applyBorder="1" applyAlignment="1">
      <alignment horizontal="center"/>
    </xf>
    <xf numFmtId="167" fontId="3" fillId="6" borderId="5" xfId="8" applyNumberFormat="1" applyFont="1" applyFill="1" applyBorder="1"/>
    <xf numFmtId="167" fontId="3" fillId="6" borderId="5" xfId="8" applyNumberFormat="1" applyFont="1" applyFill="1" applyBorder="1" applyAlignment="1">
      <alignment horizontal="center"/>
    </xf>
    <xf numFmtId="168" fontId="3" fillId="6" borderId="5" xfId="8" applyNumberFormat="1" applyFont="1" applyFill="1" applyBorder="1"/>
    <xf numFmtId="2" fontId="3" fillId="6" borderId="5" xfId="8" applyNumberFormat="1" applyFont="1" applyFill="1" applyBorder="1"/>
    <xf numFmtId="2" fontId="3" fillId="6" borderId="5" xfId="8" applyNumberFormat="1" applyFont="1" applyFill="1" applyBorder="1" applyAlignment="1">
      <alignment horizontal="center"/>
    </xf>
    <xf numFmtId="167" fontId="3" fillId="6" borderId="5" xfId="8" applyNumberFormat="1" applyFont="1" applyFill="1" applyBorder="1" applyAlignment="1">
      <alignment horizontal="left" indent="3"/>
    </xf>
    <xf numFmtId="2" fontId="3" fillId="6" borderId="22" xfId="8" applyNumberFormat="1" applyFont="1" applyFill="1" applyBorder="1" applyAlignment="1">
      <alignment horizontal="left" indent="3"/>
    </xf>
    <xf numFmtId="0" fontId="3" fillId="6" borderId="3" xfId="8" applyFont="1" applyFill="1" applyBorder="1"/>
    <xf numFmtId="0" fontId="3" fillId="6" borderId="3" xfId="8" applyFont="1" applyFill="1" applyBorder="1" applyAlignment="1">
      <alignment horizontal="center"/>
    </xf>
    <xf numFmtId="167" fontId="3" fillId="6" borderId="3" xfId="8" applyNumberFormat="1" applyFont="1" applyFill="1" applyBorder="1"/>
    <xf numFmtId="167" fontId="3" fillId="6" borderId="3" xfId="8" applyNumberFormat="1" applyFont="1" applyFill="1" applyBorder="1" applyAlignment="1">
      <alignment horizontal="center"/>
    </xf>
    <xf numFmtId="168" fontId="3" fillId="6" borderId="3" xfId="8" applyNumberFormat="1" applyFont="1" applyFill="1" applyBorder="1"/>
    <xf numFmtId="2" fontId="3" fillId="6" borderId="3" xfId="8" applyNumberFormat="1" applyFont="1" applyFill="1" applyBorder="1"/>
    <xf numFmtId="2" fontId="3" fillId="6" borderId="3" xfId="8" applyNumberFormat="1" applyFont="1" applyFill="1" applyBorder="1" applyAlignment="1">
      <alignment horizontal="center"/>
    </xf>
    <xf numFmtId="167" fontId="3" fillId="6" borderId="3" xfId="8" applyNumberFormat="1" applyFont="1" applyFill="1" applyBorder="1" applyAlignment="1">
      <alignment horizontal="left" indent="3"/>
    </xf>
    <xf numFmtId="2" fontId="3" fillId="6" borderId="9" xfId="8" applyNumberFormat="1" applyFont="1" applyFill="1" applyBorder="1" applyAlignment="1">
      <alignment horizontal="left" indent="3"/>
    </xf>
    <xf numFmtId="0" fontId="3" fillId="11" borderId="5" xfId="8" applyFont="1" applyFill="1" applyBorder="1"/>
    <xf numFmtId="0" fontId="3" fillId="11" borderId="5" xfId="8" applyFont="1" applyFill="1" applyBorder="1" applyAlignment="1">
      <alignment horizontal="center"/>
    </xf>
    <xf numFmtId="167" fontId="3" fillId="11" borderId="5" xfId="8" applyNumberFormat="1" applyFont="1" applyFill="1" applyBorder="1"/>
    <xf numFmtId="167" fontId="3" fillId="11" borderId="5" xfId="8" applyNumberFormat="1" applyFont="1" applyFill="1" applyBorder="1" applyAlignment="1">
      <alignment horizontal="center"/>
    </xf>
    <xf numFmtId="168" fontId="3" fillId="11" borderId="5" xfId="8" applyNumberFormat="1" applyFont="1" applyFill="1" applyBorder="1"/>
    <xf numFmtId="2" fontId="3" fillId="11" borderId="5" xfId="8" applyNumberFormat="1" applyFont="1" applyFill="1" applyBorder="1"/>
    <xf numFmtId="2" fontId="3" fillId="11" borderId="5" xfId="8" applyNumberFormat="1" applyFont="1" applyFill="1" applyBorder="1" applyAlignment="1">
      <alignment horizontal="center"/>
    </xf>
    <xf numFmtId="167" fontId="3" fillId="11" borderId="5" xfId="8" applyNumberFormat="1" applyFont="1" applyFill="1" applyBorder="1" applyAlignment="1">
      <alignment horizontal="left" indent="3"/>
    </xf>
    <xf numFmtId="2" fontId="3" fillId="11" borderId="22" xfId="8" applyNumberFormat="1" applyFont="1" applyFill="1" applyBorder="1" applyAlignment="1">
      <alignment horizontal="left" indent="3"/>
    </xf>
    <xf numFmtId="167" fontId="3" fillId="9" borderId="12" xfId="8" applyNumberFormat="1" applyFont="1" applyFill="1" applyBorder="1" applyAlignment="1">
      <alignment horizontal="left" indent="3"/>
    </xf>
    <xf numFmtId="0" fontId="3" fillId="12" borderId="5" xfId="8" applyFont="1" applyFill="1" applyBorder="1"/>
    <xf numFmtId="0" fontId="3" fillId="12" borderId="5" xfId="8" applyFont="1" applyFill="1" applyBorder="1" applyAlignment="1">
      <alignment horizontal="center"/>
    </xf>
    <xf numFmtId="167" fontId="3" fillId="12" borderId="5" xfId="8" applyNumberFormat="1" applyFont="1" applyFill="1" applyBorder="1"/>
    <xf numFmtId="167" fontId="3" fillId="12" borderId="5" xfId="8" applyNumberFormat="1" applyFont="1" applyFill="1" applyBorder="1" applyAlignment="1">
      <alignment horizontal="center"/>
    </xf>
    <xf numFmtId="168" fontId="3" fillId="12" borderId="5" xfId="8" applyNumberFormat="1" applyFont="1" applyFill="1" applyBorder="1"/>
    <xf numFmtId="2" fontId="3" fillId="12" borderId="5" xfId="8" applyNumberFormat="1" applyFont="1" applyFill="1" applyBorder="1"/>
    <xf numFmtId="2" fontId="3" fillId="12" borderId="5" xfId="8" applyNumberFormat="1" applyFont="1" applyFill="1" applyBorder="1" applyAlignment="1">
      <alignment horizontal="center"/>
    </xf>
    <xf numFmtId="167" fontId="3" fillId="12" borderId="5" xfId="8" applyNumberFormat="1" applyFont="1" applyFill="1" applyBorder="1" applyAlignment="1">
      <alignment horizontal="left" indent="3"/>
    </xf>
    <xf numFmtId="2" fontId="3" fillId="12" borderId="22" xfId="8" applyNumberFormat="1" applyFont="1" applyFill="1" applyBorder="1" applyAlignment="1">
      <alignment horizontal="left" indent="3"/>
    </xf>
    <xf numFmtId="167" fontId="3" fillId="12" borderId="3" xfId="8" applyNumberFormat="1" applyFont="1" applyFill="1" applyBorder="1" applyAlignment="1">
      <alignment horizontal="left" indent="3"/>
    </xf>
    <xf numFmtId="0" fontId="3" fillId="12" borderId="1" xfId="8" applyFont="1" applyFill="1" applyBorder="1"/>
    <xf numFmtId="0" fontId="3" fillId="12" borderId="1" xfId="8" applyFont="1" applyFill="1" applyBorder="1" applyAlignment="1">
      <alignment horizontal="center"/>
    </xf>
    <xf numFmtId="167" fontId="3" fillId="12" borderId="1" xfId="8" applyNumberFormat="1" applyFont="1" applyFill="1" applyBorder="1"/>
    <xf numFmtId="167" fontId="3" fillId="12" borderId="1" xfId="8" applyNumberFormat="1" applyFont="1" applyFill="1" applyBorder="1" applyAlignment="1">
      <alignment horizontal="center"/>
    </xf>
    <xf numFmtId="168" fontId="3" fillId="12" borderId="1" xfId="8" applyNumberFormat="1" applyFont="1" applyFill="1" applyBorder="1"/>
    <xf numFmtId="2" fontId="3" fillId="12" borderId="1" xfId="8" applyNumberFormat="1" applyFont="1" applyFill="1" applyBorder="1"/>
    <xf numFmtId="2" fontId="3" fillId="12" borderId="1" xfId="8" applyNumberFormat="1" applyFont="1" applyFill="1" applyBorder="1" applyAlignment="1">
      <alignment horizontal="center"/>
    </xf>
    <xf numFmtId="167" fontId="3" fillId="12" borderId="1" xfId="8" applyNumberFormat="1" applyFont="1" applyFill="1" applyBorder="1" applyAlignment="1">
      <alignment horizontal="left" indent="3"/>
    </xf>
    <xf numFmtId="2" fontId="3" fillId="12" borderId="2" xfId="8" applyNumberFormat="1" applyFont="1" applyFill="1" applyBorder="1" applyAlignment="1">
      <alignment horizontal="left" indent="3"/>
    </xf>
    <xf numFmtId="168" fontId="3" fillId="78" borderId="3" xfId="8" applyNumberFormat="1" applyFont="1" applyFill="1" applyBorder="1" applyAlignment="1">
      <alignment vertical="center"/>
    </xf>
    <xf numFmtId="0" fontId="3" fillId="9" borderId="12" xfId="8" applyFont="1" applyFill="1" applyBorder="1"/>
    <xf numFmtId="0" fontId="3" fillId="9" borderId="12" xfId="8" applyFont="1" applyFill="1" applyBorder="1" applyAlignment="1">
      <alignment horizontal="center"/>
    </xf>
    <xf numFmtId="0" fontId="3" fillId="9" borderId="19" xfId="8" applyFont="1" applyFill="1" applyBorder="1"/>
    <xf numFmtId="0" fontId="3" fillId="9" borderId="19" xfId="8" applyFont="1" applyFill="1" applyBorder="1" applyAlignment="1">
      <alignment horizontal="center"/>
    </xf>
    <xf numFmtId="167" fontId="3" fillId="9" borderId="19" xfId="8" applyNumberFormat="1" applyFont="1" applyFill="1" applyBorder="1"/>
    <xf numFmtId="167" fontId="3" fillId="9" borderId="19" xfId="8" applyNumberFormat="1" applyFont="1" applyFill="1" applyBorder="1" applyAlignment="1">
      <alignment horizontal="center"/>
    </xf>
    <xf numFmtId="168" fontId="3" fillId="9" borderId="19" xfId="8" applyNumberFormat="1" applyFont="1" applyFill="1" applyBorder="1"/>
    <xf numFmtId="2" fontId="3" fillId="9" borderId="19" xfId="8" applyNumberFormat="1" applyFont="1" applyFill="1" applyBorder="1"/>
    <xf numFmtId="2" fontId="3" fillId="9" borderId="19" xfId="8" applyNumberFormat="1" applyFont="1" applyFill="1" applyBorder="1" applyAlignment="1">
      <alignment horizontal="center"/>
    </xf>
    <xf numFmtId="2" fontId="3" fillId="9" borderId="19" xfId="8" applyNumberFormat="1" applyFont="1" applyFill="1" applyBorder="1" applyAlignment="1">
      <alignment horizontal="left" indent="3"/>
    </xf>
    <xf numFmtId="2" fontId="3" fillId="9" borderId="24" xfId="8" applyNumberFormat="1" applyFont="1" applyFill="1" applyBorder="1" applyAlignment="1">
      <alignment horizontal="left" indent="3"/>
    </xf>
    <xf numFmtId="2" fontId="3" fillId="12" borderId="5" xfId="8" applyNumberFormat="1" applyFont="1" applyFill="1" applyBorder="1" applyAlignment="1">
      <alignment horizontal="left" indent="3"/>
    </xf>
    <xf numFmtId="0" fontId="3" fillId="4" borderId="5" xfId="8" applyFont="1" applyFill="1" applyBorder="1"/>
    <xf numFmtId="0" fontId="3" fillId="4" borderId="5" xfId="8" applyFont="1" applyFill="1" applyBorder="1" applyAlignment="1">
      <alignment horizontal="center"/>
    </xf>
    <xf numFmtId="167" fontId="3" fillId="4" borderId="5" xfId="8" applyNumberFormat="1" applyFont="1" applyFill="1" applyBorder="1"/>
    <xf numFmtId="167" fontId="3" fillId="4" borderId="5" xfId="8" applyNumberFormat="1" applyFont="1" applyFill="1" applyBorder="1" applyAlignment="1">
      <alignment horizontal="center"/>
    </xf>
    <xf numFmtId="168" fontId="3" fillId="4" borderId="5" xfId="8" applyNumberFormat="1" applyFont="1" applyFill="1" applyBorder="1"/>
    <xf numFmtId="2" fontId="3" fillId="4" borderId="5" xfId="8" applyNumberFormat="1" applyFont="1" applyFill="1" applyBorder="1"/>
    <xf numFmtId="2" fontId="3" fillId="4" borderId="5" xfId="8" applyNumberFormat="1" applyFont="1" applyFill="1" applyBorder="1" applyAlignment="1">
      <alignment horizontal="center"/>
    </xf>
    <xf numFmtId="2" fontId="3" fillId="4" borderId="5" xfId="8" applyNumberFormat="1" applyFont="1" applyFill="1" applyBorder="1" applyAlignment="1">
      <alignment horizontal="left" indent="3"/>
    </xf>
    <xf numFmtId="2" fontId="3" fillId="4" borderId="22" xfId="8" applyNumberFormat="1" applyFont="1" applyFill="1" applyBorder="1" applyAlignment="1">
      <alignment horizontal="left" indent="3"/>
    </xf>
    <xf numFmtId="0" fontId="3" fillId="78" borderId="5" xfId="8" applyFont="1" applyFill="1" applyBorder="1" applyAlignment="1">
      <alignment horizontal="left"/>
    </xf>
    <xf numFmtId="0" fontId="3" fillId="78" borderId="5" xfId="8" applyFont="1" applyFill="1" applyBorder="1" applyAlignment="1">
      <alignment horizontal="center"/>
    </xf>
    <xf numFmtId="167" fontId="3" fillId="78" borderId="5" xfId="8" applyNumberFormat="1" applyFont="1" applyFill="1" applyBorder="1" applyAlignment="1">
      <alignment horizontal="center"/>
    </xf>
    <xf numFmtId="168" fontId="3" fillId="78" borderId="5" xfId="8" applyNumberFormat="1" applyFont="1" applyFill="1" applyBorder="1" applyAlignment="1">
      <alignment horizontal="center"/>
    </xf>
    <xf numFmtId="2" fontId="3" fillId="78" borderId="5" xfId="8" applyNumberFormat="1" applyFont="1" applyFill="1" applyBorder="1" applyAlignment="1">
      <alignment horizontal="center"/>
    </xf>
    <xf numFmtId="2" fontId="3" fillId="78" borderId="22" xfId="8" applyNumberFormat="1" applyFont="1" applyFill="1" applyBorder="1" applyAlignment="1">
      <alignment horizontal="center"/>
    </xf>
    <xf numFmtId="0" fontId="3" fillId="78" borderId="3" xfId="8" applyFont="1" applyFill="1" applyBorder="1" applyAlignment="1">
      <alignment horizontal="left"/>
    </xf>
    <xf numFmtId="0" fontId="3" fillId="78" borderId="3" xfId="8" applyFont="1" applyFill="1" applyBorder="1" applyAlignment="1">
      <alignment horizontal="center"/>
    </xf>
    <xf numFmtId="167" fontId="3" fillId="78" borderId="3" xfId="8" applyNumberFormat="1" applyFont="1" applyFill="1" applyBorder="1" applyAlignment="1">
      <alignment horizontal="center"/>
    </xf>
    <xf numFmtId="168" fontId="3" fillId="78" borderId="3" xfId="8" applyNumberFormat="1" applyFont="1" applyFill="1" applyBorder="1" applyAlignment="1">
      <alignment horizontal="center"/>
    </xf>
    <xf numFmtId="2" fontId="3" fillId="78" borderId="3" xfId="8" applyNumberFormat="1" applyFont="1" applyFill="1" applyBorder="1" applyAlignment="1">
      <alignment horizontal="center"/>
    </xf>
    <xf numFmtId="2" fontId="3" fillId="78" borderId="9" xfId="8" applyNumberFormat="1" applyFont="1" applyFill="1" applyBorder="1" applyAlignment="1">
      <alignment horizontal="center"/>
    </xf>
    <xf numFmtId="167" fontId="3" fillId="4" borderId="5" xfId="8" applyNumberFormat="1" applyFont="1" applyFill="1" applyBorder="1" applyAlignment="1">
      <alignment horizontal="right"/>
    </xf>
    <xf numFmtId="167" fontId="3" fillId="4" borderId="12" xfId="8" applyNumberFormat="1" applyFont="1" applyFill="1" applyBorder="1"/>
    <xf numFmtId="0" fontId="3" fillId="78" borderId="0" xfId="11" applyFont="1" applyFill="1" applyAlignment="1">
      <alignment vertical="center"/>
    </xf>
    <xf numFmtId="0" fontId="7" fillId="0" borderId="0" xfId="11" applyFont="1" applyAlignment="1">
      <alignment vertical="center"/>
    </xf>
    <xf numFmtId="0" fontId="7" fillId="6" borderId="29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15" borderId="41" xfId="0" applyFont="1" applyFill="1" applyBorder="1" applyAlignment="1">
      <alignment horizontal="center" vertical="center" wrapText="1"/>
    </xf>
    <xf numFmtId="0" fontId="3" fillId="15" borderId="42" xfId="0" applyFont="1" applyFill="1" applyBorder="1" applyAlignment="1">
      <alignment horizontal="center" vertical="center" wrapText="1"/>
    </xf>
    <xf numFmtId="0" fontId="3" fillId="15" borderId="47" xfId="0" applyFont="1" applyFill="1" applyBorder="1" applyAlignment="1">
      <alignment horizontal="center" vertical="center" wrapText="1"/>
    </xf>
    <xf numFmtId="0" fontId="3" fillId="15" borderId="43" xfId="0" applyFont="1" applyFill="1" applyBorder="1" applyAlignment="1">
      <alignment horizontal="center" vertical="center" wrapText="1"/>
    </xf>
    <xf numFmtId="0" fontId="7" fillId="9" borderId="29" xfId="0" applyFont="1" applyFill="1" applyBorder="1" applyAlignment="1">
      <alignment horizontal="center" vertical="center" wrapText="1"/>
    </xf>
    <xf numFmtId="0" fontId="7" fillId="9" borderId="26" xfId="0" applyFont="1" applyFill="1" applyBorder="1" applyAlignment="1">
      <alignment horizontal="center" vertical="center" wrapText="1"/>
    </xf>
    <xf numFmtId="0" fontId="7" fillId="9" borderId="30" xfId="0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 applyProtection="1">
      <alignment horizontal="center" vertical="center" textRotation="90" wrapText="1"/>
      <protection locked="0"/>
    </xf>
    <xf numFmtId="0" fontId="3" fillId="2" borderId="26" xfId="0" applyFont="1" applyFill="1" applyBorder="1" applyAlignment="1" applyProtection="1">
      <alignment horizontal="center" vertical="center" textRotation="90" wrapText="1"/>
      <protection locked="0"/>
    </xf>
    <xf numFmtId="0" fontId="3" fillId="2" borderId="28" xfId="0" applyFont="1" applyFill="1" applyBorder="1" applyAlignment="1" applyProtection="1">
      <alignment horizontal="center" vertical="center" textRotation="90" wrapText="1"/>
      <protection locked="0"/>
    </xf>
    <xf numFmtId="0" fontId="7" fillId="5" borderId="25" xfId="0" applyFont="1" applyFill="1" applyBorder="1" applyAlignment="1" applyProtection="1">
      <alignment horizontal="center" vertical="center" textRotation="90" wrapText="1"/>
      <protection locked="0"/>
    </xf>
    <xf numFmtId="0" fontId="3" fillId="5" borderId="26" xfId="0" applyFont="1" applyFill="1" applyBorder="1" applyAlignment="1" applyProtection="1">
      <alignment horizontal="center" vertical="center" textRotation="90" wrapText="1"/>
      <protection locked="0"/>
    </xf>
    <xf numFmtId="0" fontId="3" fillId="5" borderId="28" xfId="0" applyFont="1" applyFill="1" applyBorder="1" applyAlignment="1" applyProtection="1">
      <alignment horizontal="center" vertical="center" textRotation="90" wrapText="1"/>
      <protection locked="0"/>
    </xf>
    <xf numFmtId="0" fontId="7" fillId="3" borderId="25" xfId="0" applyFont="1" applyFill="1" applyBorder="1" applyAlignment="1" applyProtection="1">
      <alignment horizontal="center" vertical="center" textRotation="90" wrapText="1"/>
      <protection locked="0"/>
    </xf>
    <xf numFmtId="0" fontId="3" fillId="3" borderId="26" xfId="0" applyFont="1" applyFill="1" applyBorder="1" applyAlignment="1" applyProtection="1">
      <alignment horizontal="center" vertical="center" textRotation="90" wrapText="1"/>
      <protection locked="0"/>
    </xf>
    <xf numFmtId="0" fontId="3" fillId="3" borderId="28" xfId="0" applyFont="1" applyFill="1" applyBorder="1" applyAlignment="1" applyProtection="1">
      <alignment horizontal="center" vertical="center" textRotation="90" wrapText="1"/>
      <protection locked="0"/>
    </xf>
    <xf numFmtId="0" fontId="7" fillId="4" borderId="25" xfId="0" applyFont="1" applyFill="1" applyBorder="1" applyAlignment="1" applyProtection="1">
      <alignment horizontal="center" vertical="center" textRotation="90" wrapText="1"/>
      <protection locked="0"/>
    </xf>
    <xf numFmtId="0" fontId="3" fillId="4" borderId="26" xfId="0" applyFont="1" applyFill="1" applyBorder="1" applyAlignment="1" applyProtection="1">
      <alignment horizontal="center" vertical="center" textRotation="90" wrapText="1"/>
      <protection locked="0"/>
    </xf>
    <xf numFmtId="0" fontId="3" fillId="4" borderId="28" xfId="0" applyFont="1" applyFill="1" applyBorder="1" applyAlignment="1" applyProtection="1">
      <alignment horizontal="center" vertical="center" textRotation="90" wrapText="1"/>
      <protection locked="0"/>
    </xf>
    <xf numFmtId="0" fontId="7" fillId="8" borderId="2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9" fillId="0" borderId="20" xfId="0" applyFont="1" applyBorder="1" applyAlignment="1">
      <alignment horizontal="right"/>
    </xf>
    <xf numFmtId="0" fontId="3" fillId="0" borderId="3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7" fillId="6" borderId="46" xfId="0" applyFont="1" applyFill="1" applyBorder="1" applyAlignment="1">
      <alignment horizontal="center" vertical="center" wrapText="1"/>
    </xf>
    <xf numFmtId="0" fontId="7" fillId="6" borderId="42" xfId="0" applyFont="1" applyFill="1" applyBorder="1" applyAlignment="1">
      <alignment horizontal="center" vertical="center" wrapText="1"/>
    </xf>
    <xf numFmtId="0" fontId="7" fillId="6" borderId="43" xfId="0" applyFont="1" applyFill="1" applyBorder="1" applyAlignment="1">
      <alignment horizontal="center" vertical="center" wrapText="1"/>
    </xf>
    <xf numFmtId="0" fontId="7" fillId="79" borderId="41" xfId="0" applyFont="1" applyFill="1" applyBorder="1" applyAlignment="1">
      <alignment horizontal="center" vertical="center" wrapText="1"/>
    </xf>
    <xf numFmtId="0" fontId="3" fillId="79" borderId="42" xfId="0" applyFont="1" applyFill="1" applyBorder="1" applyAlignment="1">
      <alignment horizontal="center" vertical="center" wrapText="1"/>
    </xf>
    <xf numFmtId="0" fontId="3" fillId="79" borderId="47" xfId="0" applyFont="1" applyFill="1" applyBorder="1" applyAlignment="1">
      <alignment horizontal="center" vertical="center" wrapText="1"/>
    </xf>
    <xf numFmtId="0" fontId="3" fillId="79" borderId="43" xfId="0" applyFont="1" applyFill="1" applyBorder="1" applyAlignment="1">
      <alignment horizontal="center" vertical="center" wrapText="1"/>
    </xf>
    <xf numFmtId="0" fontId="7" fillId="14" borderId="25" xfId="0" applyFont="1" applyFill="1" applyBorder="1" applyAlignment="1">
      <alignment horizontal="center" vertical="center" wrapText="1"/>
    </xf>
    <xf numFmtId="0" fontId="3" fillId="14" borderId="26" xfId="0" applyFont="1" applyFill="1" applyBorder="1" applyAlignment="1">
      <alignment horizontal="center" vertical="center" wrapText="1"/>
    </xf>
    <xf numFmtId="0" fontId="3" fillId="14" borderId="28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7" fillId="8" borderId="46" xfId="0" applyFont="1" applyFill="1" applyBorder="1" applyAlignment="1">
      <alignment horizontal="center" vertical="center" wrapText="1"/>
    </xf>
    <xf numFmtId="0" fontId="3" fillId="8" borderId="42" xfId="0" applyFont="1" applyFill="1" applyBorder="1" applyAlignment="1">
      <alignment horizontal="center" vertical="center" wrapText="1"/>
    </xf>
    <xf numFmtId="0" fontId="3" fillId="8" borderId="4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7" fillId="6" borderId="25" xfId="0" applyFont="1" applyFill="1" applyBorder="1" applyAlignment="1">
      <alignment horizontal="center" vertical="center" wrapText="1"/>
    </xf>
    <xf numFmtId="0" fontId="7" fillId="9" borderId="25" xfId="0" applyFont="1" applyFill="1" applyBorder="1" applyAlignment="1">
      <alignment horizontal="center" vertical="center" wrapText="1"/>
    </xf>
    <xf numFmtId="0" fontId="3" fillId="9" borderId="26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 wrapText="1"/>
    </xf>
    <xf numFmtId="0" fontId="7" fillId="15" borderId="25" xfId="0" applyFont="1" applyFill="1" applyBorder="1" applyAlignment="1">
      <alignment horizontal="center" vertical="center" wrapText="1"/>
    </xf>
    <xf numFmtId="0" fontId="7" fillId="15" borderId="26" xfId="0" applyFont="1" applyFill="1" applyBorder="1" applyAlignment="1">
      <alignment horizontal="center" vertical="center" wrapText="1"/>
    </xf>
    <xf numFmtId="0" fontId="7" fillId="15" borderId="28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7" fillId="6" borderId="40" xfId="0" applyFont="1" applyFill="1" applyBorder="1" applyAlignment="1">
      <alignment horizontal="center" vertical="center" wrapText="1"/>
    </xf>
    <xf numFmtId="0" fontId="3" fillId="15" borderId="26" xfId="0" applyFont="1" applyFill="1" applyBorder="1" applyAlignment="1">
      <alignment horizontal="center" vertical="center" wrapText="1"/>
    </xf>
    <xf numFmtId="0" fontId="3" fillId="15" borderId="2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7" fillId="15" borderId="30" xfId="0" applyFont="1" applyFill="1" applyBorder="1" applyAlignment="1">
      <alignment horizontal="center" vertical="center" wrapText="1"/>
    </xf>
    <xf numFmtId="0" fontId="20" fillId="13" borderId="0" xfId="0" applyFont="1" applyFill="1" applyAlignment="1">
      <alignment horizontal="center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7" fillId="14" borderId="35" xfId="0" applyFont="1" applyFill="1" applyBorder="1" applyAlignment="1">
      <alignment horizontal="center" vertical="center" wrapText="1"/>
    </xf>
    <xf numFmtId="0" fontId="7" fillId="14" borderId="39" xfId="0" applyFont="1" applyFill="1" applyBorder="1" applyAlignment="1">
      <alignment horizontal="center" vertical="center" wrapText="1"/>
    </xf>
    <xf numFmtId="0" fontId="7" fillId="8" borderId="35" xfId="0" applyFont="1" applyFill="1" applyBorder="1" applyAlignment="1">
      <alignment horizontal="center" vertical="center" wrapText="1"/>
    </xf>
    <xf numFmtId="0" fontId="7" fillId="8" borderId="39" xfId="0" applyFont="1" applyFill="1" applyBorder="1" applyAlignment="1">
      <alignment horizontal="center" vertical="center" wrapText="1"/>
    </xf>
    <xf numFmtId="0" fontId="7" fillId="8" borderId="40" xfId="0" applyFont="1" applyFill="1" applyBorder="1" applyAlignment="1">
      <alignment horizontal="center" vertical="center" wrapText="1"/>
    </xf>
    <xf numFmtId="0" fontId="12" fillId="0" borderId="35" xfId="0" applyFont="1" applyBorder="1" applyAlignment="1" applyProtection="1">
      <alignment horizontal="center" vertical="center" wrapText="1"/>
      <protection locked="0"/>
    </xf>
    <xf numFmtId="0" fontId="12" fillId="0" borderId="39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14" borderId="25" xfId="0" applyFont="1" applyFill="1" applyBorder="1" applyAlignment="1">
      <alignment horizontal="center" vertical="center" wrapText="1"/>
    </xf>
    <xf numFmtId="0" fontId="7" fillId="15" borderId="29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2" fillId="0" borderId="3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7" fillId="12" borderId="25" xfId="0" applyFont="1" applyFill="1" applyBorder="1" applyAlignment="1">
      <alignment horizontal="left" vertical="top" wrapText="1"/>
    </xf>
    <xf numFmtId="0" fontId="3" fillId="12" borderId="26" xfId="0" applyFont="1" applyFill="1" applyBorder="1" applyAlignment="1">
      <alignment horizontal="left" vertical="top" wrapText="1"/>
    </xf>
    <xf numFmtId="0" fontId="3" fillId="12" borderId="28" xfId="0" applyFont="1" applyFill="1" applyBorder="1" applyAlignment="1">
      <alignment horizontal="left" vertical="top" wrapText="1"/>
    </xf>
    <xf numFmtId="0" fontId="7" fillId="10" borderId="35" xfId="0" applyFont="1" applyFill="1" applyBorder="1" applyAlignment="1">
      <alignment horizontal="left" vertical="top" wrapText="1"/>
    </xf>
    <xf numFmtId="0" fontId="3" fillId="10" borderId="39" xfId="0" applyFont="1" applyFill="1" applyBorder="1" applyAlignment="1">
      <alignment horizontal="left" vertical="top" wrapText="1"/>
    </xf>
    <xf numFmtId="0" fontId="3" fillId="6" borderId="25" xfId="0" applyFont="1" applyFill="1" applyBorder="1" applyAlignment="1">
      <alignment horizontal="left" vertical="top" wrapText="1"/>
    </xf>
    <xf numFmtId="0" fontId="3" fillId="6" borderId="26" xfId="0" applyFont="1" applyFill="1" applyBorder="1" applyAlignment="1">
      <alignment horizontal="left" vertical="top" wrapText="1"/>
    </xf>
    <xf numFmtId="0" fontId="3" fillId="6" borderId="28" xfId="0" applyFont="1" applyFill="1" applyBorder="1" applyAlignment="1">
      <alignment horizontal="left" vertical="top" wrapText="1"/>
    </xf>
    <xf numFmtId="0" fontId="7" fillId="9" borderId="39" xfId="0" applyFont="1" applyFill="1" applyBorder="1" applyAlignment="1">
      <alignment horizontal="left" vertical="top" wrapText="1"/>
    </xf>
    <xf numFmtId="0" fontId="3" fillId="9" borderId="39" xfId="0" applyFont="1" applyFill="1" applyBorder="1" applyAlignment="1">
      <alignment horizontal="left" vertical="top" wrapText="1"/>
    </xf>
    <xf numFmtId="0" fontId="3" fillId="15" borderId="25" xfId="0" applyFont="1" applyFill="1" applyBorder="1" applyAlignment="1">
      <alignment horizontal="center" vertical="center" wrapText="1"/>
    </xf>
    <xf numFmtId="0" fontId="3" fillId="9" borderId="25" xfId="0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center" vertical="center" wrapText="1"/>
    </xf>
    <xf numFmtId="0" fontId="3" fillId="8" borderId="40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top" wrapText="1"/>
    </xf>
    <xf numFmtId="0" fontId="7" fillId="4" borderId="45" xfId="0" applyFont="1" applyFill="1" applyBorder="1" applyAlignment="1">
      <alignment horizontal="center" vertical="top" wrapText="1"/>
    </xf>
    <xf numFmtId="0" fontId="7" fillId="4" borderId="18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left" vertical="top" wrapText="1"/>
    </xf>
    <xf numFmtId="0" fontId="3" fillId="6" borderId="30" xfId="0" applyFont="1" applyFill="1" applyBorder="1" applyAlignment="1">
      <alignment horizontal="left" vertical="top" wrapText="1"/>
    </xf>
    <xf numFmtId="0" fontId="7" fillId="8" borderId="33" xfId="0" applyFont="1" applyFill="1" applyBorder="1" applyAlignment="1">
      <alignment horizontal="center" vertical="top" wrapText="1"/>
    </xf>
    <xf numFmtId="0" fontId="7" fillId="8" borderId="45" xfId="0" applyFont="1" applyFill="1" applyBorder="1" applyAlignment="1">
      <alignment horizontal="center" vertical="top" wrapText="1"/>
    </xf>
    <xf numFmtId="0" fontId="7" fillId="8" borderId="18" xfId="0" applyFont="1" applyFill="1" applyBorder="1" applyAlignment="1">
      <alignment horizontal="center" vertical="top" wrapText="1"/>
    </xf>
    <xf numFmtId="0" fontId="7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15" borderId="30" xfId="0" applyFont="1" applyFill="1" applyBorder="1" applyAlignment="1">
      <alignment horizontal="center" vertical="center" wrapText="1"/>
    </xf>
    <xf numFmtId="0" fontId="3" fillId="14" borderId="30" xfId="0" applyFont="1" applyFill="1" applyBorder="1" applyAlignment="1">
      <alignment horizontal="center" vertical="center" wrapText="1"/>
    </xf>
    <xf numFmtId="2" fontId="3" fillId="0" borderId="36" xfId="0" applyNumberFormat="1" applyFont="1" applyBorder="1" applyAlignment="1">
      <alignment horizontal="center" wrapText="1"/>
    </xf>
    <xf numFmtId="2" fontId="3" fillId="0" borderId="23" xfId="0" applyNumberFormat="1" applyFont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7" fillId="77" borderId="39" xfId="0" applyFont="1" applyFill="1" applyBorder="1" applyAlignment="1">
      <alignment horizontal="left" vertical="top" wrapText="1"/>
    </xf>
    <xf numFmtId="0" fontId="7" fillId="77" borderId="40" xfId="0" applyFont="1" applyFill="1" applyBorder="1" applyAlignment="1">
      <alignment horizontal="left" vertical="top" wrapText="1"/>
    </xf>
    <xf numFmtId="0" fontId="3" fillId="6" borderId="35" xfId="0" applyFont="1" applyFill="1" applyBorder="1" applyAlignment="1">
      <alignment horizontal="left" vertical="top" wrapText="1"/>
    </xf>
    <xf numFmtId="0" fontId="3" fillId="6" borderId="39" xfId="0" applyFont="1" applyFill="1" applyBorder="1" applyAlignment="1">
      <alignment horizontal="left" vertical="top" wrapText="1"/>
    </xf>
    <xf numFmtId="0" fontId="3" fillId="6" borderId="40" xfId="0" applyFont="1" applyFill="1" applyBorder="1" applyAlignment="1">
      <alignment horizontal="left" vertical="top" wrapText="1"/>
    </xf>
    <xf numFmtId="0" fontId="3" fillId="11" borderId="35" xfId="0" applyFont="1" applyFill="1" applyBorder="1" applyAlignment="1">
      <alignment horizontal="left" vertical="top" wrapText="1"/>
    </xf>
    <xf numFmtId="0" fontId="3" fillId="11" borderId="39" xfId="0" applyFont="1" applyFill="1" applyBorder="1" applyAlignment="1">
      <alignment horizontal="left" vertical="top" wrapText="1"/>
    </xf>
    <xf numFmtId="0" fontId="3" fillId="11" borderId="40" xfId="0" applyFont="1" applyFill="1" applyBorder="1" applyAlignment="1">
      <alignment horizontal="left" vertical="top" wrapText="1"/>
    </xf>
    <xf numFmtId="0" fontId="7" fillId="9" borderId="35" xfId="0" applyFont="1" applyFill="1" applyBorder="1" applyAlignment="1">
      <alignment horizontal="left" vertical="top" wrapText="1"/>
    </xf>
    <xf numFmtId="0" fontId="7" fillId="9" borderId="40" xfId="0" applyFont="1" applyFill="1" applyBorder="1" applyAlignment="1">
      <alignment horizontal="left" vertical="top" wrapText="1"/>
    </xf>
    <xf numFmtId="0" fontId="7" fillId="12" borderId="35" xfId="0" applyFont="1" applyFill="1" applyBorder="1" applyAlignment="1">
      <alignment horizontal="left" vertical="top" wrapText="1"/>
    </xf>
    <xf numFmtId="0" fontId="7" fillId="12" borderId="39" xfId="0" applyFont="1" applyFill="1" applyBorder="1" applyAlignment="1">
      <alignment horizontal="left" vertical="top" wrapText="1"/>
    </xf>
    <xf numFmtId="0" fontId="3" fillId="10" borderId="40" xfId="0" applyFont="1" applyFill="1" applyBorder="1" applyAlignment="1">
      <alignment horizontal="left" vertical="top" wrapText="1"/>
    </xf>
    <xf numFmtId="0" fontId="7" fillId="12" borderId="29" xfId="0" applyFont="1" applyFill="1" applyBorder="1" applyAlignment="1">
      <alignment horizontal="left" vertical="top" wrapText="1"/>
    </xf>
    <xf numFmtId="0" fontId="7" fillId="10" borderId="25" xfId="0" applyFont="1" applyFill="1" applyBorder="1" applyAlignment="1">
      <alignment horizontal="left" vertical="top" wrapText="1"/>
    </xf>
    <xf numFmtId="0" fontId="3" fillId="10" borderId="26" xfId="0" applyFont="1" applyFill="1" applyBorder="1" applyAlignment="1">
      <alignment horizontal="left" vertical="top" wrapText="1"/>
    </xf>
    <xf numFmtId="0" fontId="3" fillId="10" borderId="28" xfId="0" applyFont="1" applyFill="1" applyBorder="1" applyAlignment="1">
      <alignment horizontal="left" vertical="top" wrapText="1"/>
    </xf>
    <xf numFmtId="0" fontId="3" fillId="9" borderId="40" xfId="0" applyFont="1" applyFill="1" applyBorder="1" applyAlignment="1">
      <alignment horizontal="left" vertical="top" wrapText="1"/>
    </xf>
    <xf numFmtId="0" fontId="7" fillId="9" borderId="25" xfId="0" applyFont="1" applyFill="1" applyBorder="1" applyAlignment="1">
      <alignment horizontal="left" vertical="top" wrapText="1"/>
    </xf>
    <xf numFmtId="0" fontId="3" fillId="9" borderId="26" xfId="0" applyFont="1" applyFill="1" applyBorder="1" applyAlignment="1">
      <alignment horizontal="left" vertical="top" wrapText="1"/>
    </xf>
    <xf numFmtId="0" fontId="3" fillId="9" borderId="28" xfId="0" applyFont="1" applyFill="1" applyBorder="1" applyAlignment="1">
      <alignment horizontal="left" vertical="top" wrapText="1"/>
    </xf>
    <xf numFmtId="0" fontId="7" fillId="15" borderId="25" xfId="0" applyFont="1" applyFill="1" applyBorder="1" applyAlignment="1">
      <alignment horizontal="center" vertical="top" wrapText="1"/>
    </xf>
    <xf numFmtId="0" fontId="3" fillId="15" borderId="26" xfId="0" applyFont="1" applyFill="1" applyBorder="1" applyAlignment="1">
      <alignment horizontal="center" vertical="top" wrapText="1"/>
    </xf>
    <xf numFmtId="0" fontId="3" fillId="15" borderId="30" xfId="0" applyFont="1" applyFill="1" applyBorder="1" applyAlignment="1">
      <alignment horizontal="center" vertical="top" wrapText="1"/>
    </xf>
    <xf numFmtId="0" fontId="7" fillId="14" borderId="25" xfId="0" applyFont="1" applyFill="1" applyBorder="1" applyAlignment="1">
      <alignment horizontal="center" vertical="top" wrapText="1"/>
    </xf>
    <xf numFmtId="0" fontId="3" fillId="14" borderId="26" xfId="0" applyFont="1" applyFill="1" applyBorder="1" applyAlignment="1">
      <alignment horizontal="center" vertical="top" wrapText="1"/>
    </xf>
    <xf numFmtId="0" fontId="3" fillId="14" borderId="30" xfId="0" applyFont="1" applyFill="1" applyBorder="1" applyAlignment="1">
      <alignment horizontal="center" vertical="top" wrapText="1"/>
    </xf>
    <xf numFmtId="0" fontId="7" fillId="8" borderId="25" xfId="0" applyFont="1" applyFill="1" applyBorder="1" applyAlignment="1">
      <alignment horizontal="center" vertical="top" wrapText="1"/>
    </xf>
    <xf numFmtId="0" fontId="7" fillId="8" borderId="26" xfId="0" applyFont="1" applyFill="1" applyBorder="1" applyAlignment="1">
      <alignment horizontal="center" vertical="top" wrapText="1"/>
    </xf>
    <xf numFmtId="0" fontId="7" fillId="8" borderId="28" xfId="0" applyFont="1" applyFill="1" applyBorder="1" applyAlignment="1">
      <alignment horizontal="center" vertical="top" wrapText="1"/>
    </xf>
    <xf numFmtId="0" fontId="7" fillId="6" borderId="41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 vertical="center" wrapText="1"/>
    </xf>
    <xf numFmtId="0" fontId="3" fillId="11" borderId="41" xfId="0" applyFont="1" applyFill="1" applyBorder="1" applyAlignment="1">
      <alignment horizontal="left" vertical="top" wrapText="1"/>
    </xf>
    <xf numFmtId="0" fontId="3" fillId="11" borderId="42" xfId="0" applyFont="1" applyFill="1" applyBorder="1" applyAlignment="1">
      <alignment horizontal="left" vertical="top" wrapText="1"/>
    </xf>
    <xf numFmtId="0" fontId="3" fillId="11" borderId="43" xfId="0" applyFont="1" applyFill="1" applyBorder="1" applyAlignment="1">
      <alignment horizontal="left" vertical="top" wrapText="1"/>
    </xf>
    <xf numFmtId="0" fontId="7" fillId="6" borderId="47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7" fillId="15" borderId="46" xfId="0" applyFont="1" applyFill="1" applyBorder="1" applyAlignment="1">
      <alignment horizontal="center" vertical="center" wrapText="1"/>
    </xf>
    <xf numFmtId="0" fontId="7" fillId="8" borderId="41" xfId="0" applyFont="1" applyFill="1" applyBorder="1" applyAlignment="1">
      <alignment horizontal="center" vertical="center" wrapText="1"/>
    </xf>
    <xf numFmtId="0" fontId="7" fillId="7" borderId="46" xfId="0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 wrapText="1"/>
    </xf>
    <xf numFmtId="0" fontId="3" fillId="7" borderId="47" xfId="0" applyFont="1" applyFill="1" applyBorder="1" applyAlignment="1">
      <alignment horizontal="center" vertical="center" wrapText="1"/>
    </xf>
    <xf numFmtId="2" fontId="3" fillId="78" borderId="23" xfId="11" applyNumberFormat="1" applyFont="1" applyFill="1" applyBorder="1" applyAlignment="1">
      <alignment horizontal="left" indent="3"/>
    </xf>
    <xf numFmtId="2" fontId="3" fillId="78" borderId="24" xfId="11" applyNumberFormat="1" applyFont="1" applyFill="1" applyBorder="1" applyAlignment="1">
      <alignment horizontal="left" indent="3"/>
    </xf>
  </cellXfs>
  <cellStyles count="167">
    <cellStyle name="20% - Accent1 2" xfId="46"/>
    <cellStyle name="20% - Accent1 3" xfId="47"/>
    <cellStyle name="20% - Accent1 4" xfId="124"/>
    <cellStyle name="20% - Accent2 2" xfId="48"/>
    <cellStyle name="20% - Accent2 3" xfId="49"/>
    <cellStyle name="20% - Accent2 4" xfId="125"/>
    <cellStyle name="20% - Accent3 2" xfId="50"/>
    <cellStyle name="20% - Accent3 3" xfId="51"/>
    <cellStyle name="20% - Accent3 4" xfId="126"/>
    <cellStyle name="20% - Accent4 2" xfId="52"/>
    <cellStyle name="20% - Accent4 3" xfId="53"/>
    <cellStyle name="20% - Accent4 4" xfId="127"/>
    <cellStyle name="20% - Accent5" xfId="39" builtinId="46" customBuiltin="1"/>
    <cellStyle name="20% - Accent5 2" xfId="54"/>
    <cellStyle name="20% - Accent5 3" xfId="55"/>
    <cellStyle name="20% - Accent5 4" xfId="128"/>
    <cellStyle name="20% - Accent6" xfId="43" builtinId="50" customBuiltin="1"/>
    <cellStyle name="20% - Accent6 2" xfId="56"/>
    <cellStyle name="20% - Accent6 3" xfId="57"/>
    <cellStyle name="20% - Accent6 4" xfId="129"/>
    <cellStyle name="40% - Accent1" xfId="30" builtinId="31" customBuiltin="1"/>
    <cellStyle name="40% - Accent1 2" xfId="58"/>
    <cellStyle name="40% - Accent1 3" xfId="59"/>
    <cellStyle name="40% - Accent1 4" xfId="130"/>
    <cellStyle name="40% - Accent2" xfId="33" builtinId="35" customBuiltin="1"/>
    <cellStyle name="40% - Accent2 2" xfId="60"/>
    <cellStyle name="40% - Accent2 3" xfId="61"/>
    <cellStyle name="40% - Accent2 4" xfId="131"/>
    <cellStyle name="40% - Accent3 2" xfId="62"/>
    <cellStyle name="40% - Accent3 3" xfId="63"/>
    <cellStyle name="40% - Accent3 4" xfId="132"/>
    <cellStyle name="40% - Accent4" xfId="37" builtinId="43" customBuiltin="1"/>
    <cellStyle name="40% - Accent4 2" xfId="64"/>
    <cellStyle name="40% - Accent4 3" xfId="65"/>
    <cellStyle name="40% - Accent4 4" xfId="133"/>
    <cellStyle name="40% - Accent5" xfId="40" builtinId="47" customBuiltin="1"/>
    <cellStyle name="40% - Accent5 2" xfId="66"/>
    <cellStyle name="40% - Accent5 3" xfId="67"/>
    <cellStyle name="40% - Accent5 4" xfId="134"/>
    <cellStyle name="40% - Accent6" xfId="44" builtinId="51" customBuiltin="1"/>
    <cellStyle name="40% - Accent6 2" xfId="68"/>
    <cellStyle name="40% - Accent6 3" xfId="69"/>
    <cellStyle name="40% - Accent6 4" xfId="135"/>
    <cellStyle name="60% - Accent1" xfId="31" builtinId="32" customBuiltin="1"/>
    <cellStyle name="60% - Accent1 2" xfId="70"/>
    <cellStyle name="60% - Accent1 3" xfId="71"/>
    <cellStyle name="60% - Accent1 4" xfId="136"/>
    <cellStyle name="60% - Accent2" xfId="34" builtinId="36" customBuiltin="1"/>
    <cellStyle name="60% - Accent2 2" xfId="72"/>
    <cellStyle name="60% - Accent2 3" xfId="73"/>
    <cellStyle name="60% - Accent2 4" xfId="137"/>
    <cellStyle name="60% - Accent3 2" xfId="74"/>
    <cellStyle name="60% - Accent3 3" xfId="75"/>
    <cellStyle name="60% - Accent3 4" xfId="138"/>
    <cellStyle name="60% - Accent4 2" xfId="76"/>
    <cellStyle name="60% - Accent4 3" xfId="77"/>
    <cellStyle name="60% - Accent4 4" xfId="139"/>
    <cellStyle name="60% - Accent5" xfId="41" builtinId="48" customBuiltin="1"/>
    <cellStyle name="60% - Accent5 2" xfId="78"/>
    <cellStyle name="60% - Accent5 3" xfId="79"/>
    <cellStyle name="60% - Accent5 4" xfId="140"/>
    <cellStyle name="60% - Accent6 2" xfId="80"/>
    <cellStyle name="60% - Accent6 3" xfId="81"/>
    <cellStyle name="60% - Accent6 4" xfId="141"/>
    <cellStyle name="Accent1" xfId="29" builtinId="29" customBuiltin="1"/>
    <cellStyle name="Accent1 2" xfId="82"/>
    <cellStyle name="Accent1 3" xfId="83"/>
    <cellStyle name="Accent1 4" xfId="142"/>
    <cellStyle name="Accent2" xfId="32" builtinId="33" customBuiltin="1"/>
    <cellStyle name="Accent2 2" xfId="84"/>
    <cellStyle name="Accent2 3" xfId="85"/>
    <cellStyle name="Accent2 4" xfId="143"/>
    <cellStyle name="Accent3" xfId="35" builtinId="37" customBuiltin="1"/>
    <cellStyle name="Accent3 2" xfId="86"/>
    <cellStyle name="Accent3 3" xfId="87"/>
    <cellStyle name="Accent3 4" xfId="144"/>
    <cellStyle name="Accent4" xfId="36" builtinId="41" customBuiltin="1"/>
    <cellStyle name="Accent4 2" xfId="88"/>
    <cellStyle name="Accent4 3" xfId="89"/>
    <cellStyle name="Accent4 4" xfId="145"/>
    <cellStyle name="Accent5" xfId="38" builtinId="45" customBuiltin="1"/>
    <cellStyle name="Accent5 2" xfId="90"/>
    <cellStyle name="Accent5 3" xfId="91"/>
    <cellStyle name="Accent5 4" xfId="146"/>
    <cellStyle name="Accent6" xfId="42" builtinId="49" customBuiltin="1"/>
    <cellStyle name="Accent6 2" xfId="92"/>
    <cellStyle name="Accent6 3" xfId="93"/>
    <cellStyle name="Accent6 4" xfId="147"/>
    <cellStyle name="Bad" xfId="19" builtinId="27" customBuiltin="1"/>
    <cellStyle name="Bad 2" xfId="94"/>
    <cellStyle name="Bad 3" xfId="95"/>
    <cellStyle name="Bad 4" xfId="148"/>
    <cellStyle name="Calculation" xfId="23" builtinId="22" customBuiltin="1"/>
    <cellStyle name="Calculation 2" xfId="96"/>
    <cellStyle name="Calculation 3" xfId="97"/>
    <cellStyle name="Calculation 4" xfId="149"/>
    <cellStyle name="Check Cell" xfId="25" builtinId="23" customBuiltin="1"/>
    <cellStyle name="Check Cell 2" xfId="98"/>
    <cellStyle name="Check Cell 3" xfId="99"/>
    <cellStyle name="Check Cell 4" xfId="150"/>
    <cellStyle name="Comma" xfId="1" builtinId="3"/>
    <cellStyle name="Comma 2" xfId="158"/>
    <cellStyle name="Excel Built-in Normal" xfId="12"/>
    <cellStyle name="Explanatory Text" xfId="27" builtinId="53" customBuiltin="1"/>
    <cellStyle name="Explanatory Text 2" xfId="100"/>
    <cellStyle name="Explanatory Text 3" xfId="101"/>
    <cellStyle name="Explanatory Text 4" xfId="151"/>
    <cellStyle name="Good" xfId="18" builtinId="26" customBuiltin="1"/>
    <cellStyle name="Good 2" xfId="102"/>
    <cellStyle name="Good 3" xfId="103"/>
    <cellStyle name="Good 4" xfId="152"/>
    <cellStyle name="Heading 1" xfId="14" builtinId="16" customBuiltin="1"/>
    <cellStyle name="Heading 1 2" xfId="153"/>
    <cellStyle name="Heading 2" xfId="15" builtinId="17" customBuiltin="1"/>
    <cellStyle name="Heading 2 2" xfId="154"/>
    <cellStyle name="Heading 3" xfId="16" builtinId="18" customBuiltin="1"/>
    <cellStyle name="Heading 3 2" xfId="155"/>
    <cellStyle name="Heading 4" xfId="17" builtinId="19" customBuiltin="1"/>
    <cellStyle name="Heading 4 2" xfId="156"/>
    <cellStyle name="Input" xfId="21" builtinId="20" customBuiltin="1"/>
    <cellStyle name="Input 2" xfId="104"/>
    <cellStyle name="Input 3" xfId="105"/>
    <cellStyle name="Input 4" xfId="157"/>
    <cellStyle name="Įprastas 2" xfId="6"/>
    <cellStyle name="Įprastas 2 2" xfId="7"/>
    <cellStyle name="Įprastas 3" xfId="9"/>
    <cellStyle name="Įprastas 4" xfId="10"/>
    <cellStyle name="Įprastas 5" xfId="11"/>
    <cellStyle name="Linked Cell" xfId="24" builtinId="24" customBuiltin="1"/>
    <cellStyle name="Linked Cell 2" xfId="106"/>
    <cellStyle name="Linked Cell 3" xfId="107"/>
    <cellStyle name="Linked Cell 4" xfId="159"/>
    <cellStyle name="Neutral" xfId="20" builtinId="28" customBuiltin="1"/>
    <cellStyle name="Neutral 2" xfId="108"/>
    <cellStyle name="Neutral 3" xfId="109"/>
    <cellStyle name="Neutral 4" xfId="160"/>
    <cellStyle name="Normal" xfId="0" builtinId="0"/>
    <cellStyle name="Normal 2" xfId="2"/>
    <cellStyle name="Normal 2 2" xfId="111"/>
    <cellStyle name="Normal 2 3" xfId="110"/>
    <cellStyle name="Normal 3" xfId="3"/>
    <cellStyle name="Normal 4" xfId="45"/>
    <cellStyle name="Normal 4 2" xfId="112"/>
    <cellStyle name="Normal 5" xfId="113"/>
    <cellStyle name="Normal 6" xfId="114"/>
    <cellStyle name="Note 2" xfId="115"/>
    <cellStyle name="Note 3" xfId="116"/>
    <cellStyle name="Note 4" xfId="161"/>
    <cellStyle name="Output" xfId="22" builtinId="21" customBuiltin="1"/>
    <cellStyle name="Output 2" xfId="117"/>
    <cellStyle name="Output 3" xfId="118"/>
    <cellStyle name="Output 4" xfId="162"/>
    <cellStyle name="Paprastas 2" xfId="4"/>
    <cellStyle name="Paprastas 3" xfId="5"/>
    <cellStyle name="Paprastas 3 2" xfId="166"/>
    <cellStyle name="Paprastas 4" xfId="8"/>
    <cellStyle name="Paprastas 5" xfId="13"/>
    <cellStyle name="Title 2" xfId="119"/>
    <cellStyle name="Title 3" xfId="163"/>
    <cellStyle name="Total" xfId="28" builtinId="25" customBuiltin="1"/>
    <cellStyle name="Total 2" xfId="120"/>
    <cellStyle name="Total 3" xfId="121"/>
    <cellStyle name="Total 4" xfId="164"/>
    <cellStyle name="Warning Text" xfId="26" builtinId="11" customBuiltin="1"/>
    <cellStyle name="Warning Text 2" xfId="122"/>
    <cellStyle name="Warning Text 3" xfId="123"/>
    <cellStyle name="Warning Text 4" xfId="165"/>
  </cellStyles>
  <dxfs count="0"/>
  <tableStyles count="0" defaultTableStyle="TableStyleMedium9" defaultPivotStyle="PivotStyleLight16"/>
  <colors>
    <mruColors>
      <color rgb="FFFFCC99"/>
      <color rgb="FFFF6600"/>
      <color rgb="FFFFFF99"/>
      <color rgb="FFFFCC00"/>
      <color rgb="FFFFFFCC"/>
      <color rgb="FFFF9900"/>
      <color rgb="FFFF9966"/>
      <color rgb="FFFFCC66"/>
      <color rgb="FFFFFF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89"/>
  <sheetViews>
    <sheetView tabSelected="1" zoomScaleNormal="100" workbookViewId="0">
      <selection activeCell="V16" sqref="V16"/>
    </sheetView>
  </sheetViews>
  <sheetFormatPr defaultRowHeight="11.25" x14ac:dyDescent="0.2"/>
  <cols>
    <col min="1" max="1" width="14.85546875" style="1" customWidth="1"/>
    <col min="2" max="2" width="3.5703125" style="5" customWidth="1"/>
    <col min="3" max="3" width="24.28515625" style="4" customWidth="1"/>
    <col min="4" max="4" width="5" style="5" customWidth="1"/>
    <col min="5" max="5" width="7.140625" style="5" customWidth="1"/>
    <col min="6" max="6" width="8.7109375" style="1" customWidth="1"/>
    <col min="7" max="7" width="8.85546875" style="1" customWidth="1"/>
    <col min="8" max="8" width="11.140625" style="1" customWidth="1"/>
    <col min="9" max="9" width="8.28515625" style="1" customWidth="1"/>
    <col min="10" max="10" width="10.5703125" style="1" customWidth="1"/>
    <col min="11" max="11" width="13.7109375" style="1" customWidth="1"/>
    <col min="12" max="12" width="7.28515625" style="1" customWidth="1"/>
    <col min="13" max="13" width="11.5703125" style="1" customWidth="1"/>
    <col min="14" max="14" width="9.42578125" style="1" customWidth="1"/>
    <col min="15" max="15" width="10.7109375" style="1" customWidth="1"/>
    <col min="16" max="16" width="11.42578125" style="1" customWidth="1"/>
    <col min="17" max="17" width="13.140625" style="1" customWidth="1"/>
    <col min="18" max="18" width="12.42578125" style="1" bestFit="1" customWidth="1"/>
    <col min="19" max="19" width="9.140625" style="1" customWidth="1"/>
    <col min="20" max="20" width="10.42578125" style="1" bestFit="1" customWidth="1"/>
    <col min="21" max="31" width="9.140625" style="1"/>
    <col min="32" max="32" width="14.140625" style="1" bestFit="1" customWidth="1"/>
    <col min="33" max="33" width="16.5703125" style="1" bestFit="1" customWidth="1"/>
    <col min="34" max="16384" width="9.140625" style="1"/>
  </cols>
  <sheetData>
    <row r="1" spans="1:17" s="9" customFormat="1" ht="13.5" customHeight="1" x14ac:dyDescent="0.2">
      <c r="A1" s="2069" t="s">
        <v>676</v>
      </c>
      <c r="B1" s="2069"/>
      <c r="C1" s="2069"/>
      <c r="D1" s="2069"/>
      <c r="E1" s="2069"/>
      <c r="F1" s="2069"/>
      <c r="G1" s="2069"/>
      <c r="H1" s="2069"/>
      <c r="I1" s="2069"/>
      <c r="J1" s="2069"/>
      <c r="K1" s="2069"/>
      <c r="L1" s="2069"/>
      <c r="M1" s="2069"/>
      <c r="N1" s="2069"/>
      <c r="O1" s="2069"/>
      <c r="P1" s="2069"/>
      <c r="Q1" s="2069"/>
    </row>
    <row r="2" spans="1:17" s="9" customFormat="1" ht="13.5" customHeight="1" x14ac:dyDescent="0.2">
      <c r="A2" s="448"/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</row>
    <row r="3" spans="1:17" s="1748" customFormat="1" ht="18" customHeight="1" x14ac:dyDescent="0.2">
      <c r="A3" s="2070" t="s">
        <v>27</v>
      </c>
      <c r="B3" s="2070"/>
      <c r="C3" s="2070"/>
      <c r="D3" s="2070"/>
      <c r="E3" s="2070"/>
      <c r="F3" s="2070"/>
      <c r="G3" s="2070"/>
      <c r="H3" s="2070"/>
      <c r="I3" s="2070"/>
      <c r="J3" s="2070"/>
      <c r="K3" s="2070"/>
      <c r="L3" s="2070"/>
      <c r="M3" s="2070"/>
      <c r="N3" s="2070"/>
      <c r="O3" s="2070"/>
      <c r="P3" s="2070"/>
      <c r="Q3" s="2070"/>
    </row>
    <row r="4" spans="1:17" s="9" customFormat="1" ht="13.5" customHeight="1" thickBot="1" x14ac:dyDescent="0.25">
      <c r="A4" s="446"/>
      <c r="B4" s="446"/>
      <c r="C4" s="446"/>
      <c r="D4" s="446"/>
      <c r="E4" s="1985" t="s">
        <v>264</v>
      </c>
      <c r="F4" s="1985"/>
      <c r="G4" s="1985"/>
      <c r="H4" s="1985"/>
      <c r="I4" s="446">
        <v>-0.6</v>
      </c>
      <c r="J4" s="446" t="s">
        <v>263</v>
      </c>
      <c r="K4" s="446" t="s">
        <v>265</v>
      </c>
      <c r="L4" s="447">
        <v>576.4</v>
      </c>
      <c r="M4" s="446"/>
      <c r="N4" s="446"/>
      <c r="O4" s="446"/>
      <c r="P4" s="446"/>
      <c r="Q4" s="446"/>
    </row>
    <row r="5" spans="1:17" s="9" customFormat="1" ht="13.5" customHeight="1" x14ac:dyDescent="0.2">
      <c r="A5" s="2072" t="s">
        <v>1</v>
      </c>
      <c r="B5" s="1989" t="s">
        <v>0</v>
      </c>
      <c r="C5" s="1992" t="s">
        <v>2</v>
      </c>
      <c r="D5" s="1992" t="s">
        <v>3</v>
      </c>
      <c r="E5" s="1992" t="s">
        <v>11</v>
      </c>
      <c r="F5" s="1996" t="s">
        <v>12</v>
      </c>
      <c r="G5" s="1997"/>
      <c r="H5" s="1997"/>
      <c r="I5" s="1998"/>
      <c r="J5" s="1992" t="s">
        <v>4</v>
      </c>
      <c r="K5" s="1992" t="s">
        <v>13</v>
      </c>
      <c r="L5" s="1992" t="s">
        <v>5</v>
      </c>
      <c r="M5" s="1992" t="s">
        <v>6</v>
      </c>
      <c r="N5" s="1992" t="s">
        <v>14</v>
      </c>
      <c r="O5" s="1992" t="s">
        <v>15</v>
      </c>
      <c r="P5" s="1992" t="s">
        <v>22</v>
      </c>
      <c r="Q5" s="2001" t="s">
        <v>23</v>
      </c>
    </row>
    <row r="6" spans="1:17" s="9" customFormat="1" ht="39" customHeight="1" x14ac:dyDescent="0.2">
      <c r="A6" s="2073"/>
      <c r="B6" s="1990"/>
      <c r="C6" s="1993"/>
      <c r="D6" s="1995"/>
      <c r="E6" s="1995"/>
      <c r="F6" s="1625" t="s">
        <v>16</v>
      </c>
      <c r="G6" s="1625" t="s">
        <v>17</v>
      </c>
      <c r="H6" s="1625" t="s">
        <v>18</v>
      </c>
      <c r="I6" s="1625" t="s">
        <v>19</v>
      </c>
      <c r="J6" s="1995"/>
      <c r="K6" s="1995"/>
      <c r="L6" s="1995"/>
      <c r="M6" s="1995"/>
      <c r="N6" s="1995"/>
      <c r="O6" s="1995"/>
      <c r="P6" s="1995"/>
      <c r="Q6" s="2002"/>
    </row>
    <row r="7" spans="1:17" s="9" customFormat="1" ht="13.5" customHeight="1" x14ac:dyDescent="0.2">
      <c r="A7" s="2074"/>
      <c r="B7" s="2075"/>
      <c r="C7" s="1995"/>
      <c r="D7" s="69" t="s">
        <v>7</v>
      </c>
      <c r="E7" s="69" t="s">
        <v>8</v>
      </c>
      <c r="F7" s="69" t="s">
        <v>9</v>
      </c>
      <c r="G7" s="69" t="s">
        <v>9</v>
      </c>
      <c r="H7" s="69" t="s">
        <v>9</v>
      </c>
      <c r="I7" s="69" t="s">
        <v>9</v>
      </c>
      <c r="J7" s="69" t="s">
        <v>20</v>
      </c>
      <c r="K7" s="69" t="s">
        <v>9</v>
      </c>
      <c r="L7" s="69" t="s">
        <v>20</v>
      </c>
      <c r="M7" s="69" t="s">
        <v>55</v>
      </c>
      <c r="N7" s="69" t="s">
        <v>289</v>
      </c>
      <c r="O7" s="69" t="s">
        <v>290</v>
      </c>
      <c r="P7" s="70" t="s">
        <v>24</v>
      </c>
      <c r="Q7" s="71" t="s">
        <v>291</v>
      </c>
    </row>
    <row r="8" spans="1:17" s="9" customFormat="1" ht="13.5" customHeight="1" thickBot="1" x14ac:dyDescent="0.25">
      <c r="A8" s="72">
        <v>1</v>
      </c>
      <c r="B8" s="73">
        <v>2</v>
      </c>
      <c r="C8" s="74">
        <v>3</v>
      </c>
      <c r="D8" s="75">
        <v>4</v>
      </c>
      <c r="E8" s="75">
        <v>5</v>
      </c>
      <c r="F8" s="75">
        <v>6</v>
      </c>
      <c r="G8" s="75">
        <v>7</v>
      </c>
      <c r="H8" s="75">
        <v>8</v>
      </c>
      <c r="I8" s="75">
        <v>9</v>
      </c>
      <c r="J8" s="75">
        <v>10</v>
      </c>
      <c r="K8" s="75">
        <v>11</v>
      </c>
      <c r="L8" s="74">
        <v>12</v>
      </c>
      <c r="M8" s="75">
        <v>13</v>
      </c>
      <c r="N8" s="75">
        <v>14</v>
      </c>
      <c r="O8" s="76">
        <v>15</v>
      </c>
      <c r="P8" s="74">
        <v>16</v>
      </c>
      <c r="Q8" s="77">
        <v>17</v>
      </c>
    </row>
    <row r="9" spans="1:17" s="9" customFormat="1" ht="13.5" customHeight="1" x14ac:dyDescent="0.2">
      <c r="A9" s="2120" t="s">
        <v>63</v>
      </c>
      <c r="B9" s="1450">
        <v>1</v>
      </c>
      <c r="C9" s="1338" t="s">
        <v>67</v>
      </c>
      <c r="D9" s="1339">
        <v>70</v>
      </c>
      <c r="E9" s="1339">
        <v>2008</v>
      </c>
      <c r="F9" s="1340">
        <v>48.866</v>
      </c>
      <c r="G9" s="1341">
        <v>14.073708999999999</v>
      </c>
      <c r="H9" s="1341">
        <v>0</v>
      </c>
      <c r="I9" s="1341">
        <v>34.792282999999998</v>
      </c>
      <c r="J9" s="1341">
        <v>4787.37</v>
      </c>
      <c r="K9" s="1342">
        <v>34.792282999999998</v>
      </c>
      <c r="L9" s="1341">
        <v>4787.37</v>
      </c>
      <c r="M9" s="1343">
        <v>7.2675149403534714E-3</v>
      </c>
      <c r="N9" s="1344">
        <v>43.055</v>
      </c>
      <c r="O9" s="1345">
        <v>0.31290285575691873</v>
      </c>
      <c r="P9" s="1346">
        <v>436.05089642120834</v>
      </c>
      <c r="Q9" s="1350">
        <v>18.774171345415127</v>
      </c>
    </row>
    <row r="10" spans="1:17" s="9" customFormat="1" ht="13.5" customHeight="1" x14ac:dyDescent="0.2">
      <c r="A10" s="2120"/>
      <c r="B10" s="940">
        <v>2</v>
      </c>
      <c r="C10" s="1338" t="s">
        <v>66</v>
      </c>
      <c r="D10" s="1339">
        <v>62</v>
      </c>
      <c r="E10" s="1339">
        <v>2007</v>
      </c>
      <c r="F10" s="1340">
        <v>40.450000000000003</v>
      </c>
      <c r="G10" s="1348">
        <v>11.316336</v>
      </c>
      <c r="H10" s="1340">
        <v>0</v>
      </c>
      <c r="I10" s="1340">
        <v>29.133663000000002</v>
      </c>
      <c r="J10" s="1340">
        <v>3936.72</v>
      </c>
      <c r="K10" s="1342">
        <v>29.133663000000002</v>
      </c>
      <c r="L10" s="1340">
        <v>3936.72</v>
      </c>
      <c r="M10" s="1349">
        <v>7.4004915259403775E-3</v>
      </c>
      <c r="N10" s="1348">
        <v>43.055</v>
      </c>
      <c r="O10" s="1345">
        <v>0.31862816264936294</v>
      </c>
      <c r="P10" s="1346">
        <v>444.02949155642261</v>
      </c>
      <c r="Q10" s="1350">
        <v>19.117689758961777</v>
      </c>
    </row>
    <row r="11" spans="1:17" s="9" customFormat="1" ht="13.5" customHeight="1" x14ac:dyDescent="0.2">
      <c r="A11" s="2120"/>
      <c r="B11" s="940">
        <v>3</v>
      </c>
      <c r="C11" s="1338" t="s">
        <v>34</v>
      </c>
      <c r="D11" s="1339">
        <v>40</v>
      </c>
      <c r="E11" s="1339">
        <v>2007</v>
      </c>
      <c r="F11" s="1340">
        <v>26.661999999999999</v>
      </c>
      <c r="G11" s="1348">
        <v>5.9867150000000002</v>
      </c>
      <c r="H11" s="1340">
        <v>3.2</v>
      </c>
      <c r="I11" s="1340">
        <v>17.475280999999999</v>
      </c>
      <c r="J11" s="1340">
        <v>2350.71</v>
      </c>
      <c r="K11" s="1342">
        <v>17.475280999999999</v>
      </c>
      <c r="L11" s="1340">
        <v>2350.71</v>
      </c>
      <c r="M11" s="1349">
        <v>7.434043756992568E-3</v>
      </c>
      <c r="N11" s="1348">
        <v>43.055</v>
      </c>
      <c r="O11" s="1345">
        <v>0.32007275395731499</v>
      </c>
      <c r="P11" s="1346">
        <v>446.0426254195541</v>
      </c>
      <c r="Q11" s="1350">
        <v>19.204365237438903</v>
      </c>
    </row>
    <row r="12" spans="1:17" s="9" customFormat="1" ht="13.5" customHeight="1" x14ac:dyDescent="0.2">
      <c r="A12" s="2120"/>
      <c r="B12" s="940">
        <v>4</v>
      </c>
      <c r="C12" s="1338" t="s">
        <v>65</v>
      </c>
      <c r="D12" s="1339">
        <v>47</v>
      </c>
      <c r="E12" s="1339">
        <v>2007</v>
      </c>
      <c r="F12" s="1340">
        <v>35.554000000000002</v>
      </c>
      <c r="G12" s="1348">
        <v>10.272852</v>
      </c>
      <c r="H12" s="1340">
        <v>3.76</v>
      </c>
      <c r="I12" s="1340">
        <v>21.521145000000001</v>
      </c>
      <c r="J12" s="1340">
        <v>2876.41</v>
      </c>
      <c r="K12" s="1342">
        <v>21.521145000000001</v>
      </c>
      <c r="L12" s="1340">
        <v>2876.41</v>
      </c>
      <c r="M12" s="1349">
        <v>7.481946245493515E-3</v>
      </c>
      <c r="N12" s="1348">
        <v>43.055</v>
      </c>
      <c r="O12" s="1345">
        <v>0.32213519559972331</v>
      </c>
      <c r="P12" s="1346">
        <v>448.91677472961089</v>
      </c>
      <c r="Q12" s="1350">
        <v>19.328111735983395</v>
      </c>
    </row>
    <row r="13" spans="1:17" s="9" customFormat="1" ht="13.5" customHeight="1" x14ac:dyDescent="0.2">
      <c r="A13" s="2120"/>
      <c r="B13" s="940">
        <v>5</v>
      </c>
      <c r="C13" s="1338" t="s">
        <v>68</v>
      </c>
      <c r="D13" s="1339">
        <v>116</v>
      </c>
      <c r="E13" s="1339">
        <v>2007</v>
      </c>
      <c r="F13" s="1340">
        <v>76.772999999999996</v>
      </c>
      <c r="G13" s="1348">
        <v>22.527191999999999</v>
      </c>
      <c r="H13" s="1340">
        <v>0</v>
      </c>
      <c r="I13" s="1340">
        <v>54.245810999999996</v>
      </c>
      <c r="J13" s="1340">
        <v>7056.51</v>
      </c>
      <c r="K13" s="1342">
        <v>54.245810999999996</v>
      </c>
      <c r="L13" s="1340">
        <v>7056.51</v>
      </c>
      <c r="M13" s="1349">
        <v>7.6873427515868316E-3</v>
      </c>
      <c r="N13" s="1348">
        <v>43.055</v>
      </c>
      <c r="O13" s="1345">
        <v>0.33097854216957101</v>
      </c>
      <c r="P13" s="1346">
        <v>461.24056509520989</v>
      </c>
      <c r="Q13" s="1350">
        <v>19.858712530174259</v>
      </c>
    </row>
    <row r="14" spans="1:17" s="9" customFormat="1" ht="13.5" customHeight="1" x14ac:dyDescent="0.2">
      <c r="A14" s="2120"/>
      <c r="B14" s="940">
        <v>6</v>
      </c>
      <c r="C14" s="1351" t="s">
        <v>496</v>
      </c>
      <c r="D14" s="1352">
        <v>61</v>
      </c>
      <c r="E14" s="1352">
        <v>1965</v>
      </c>
      <c r="F14" s="1353">
        <v>38.905000000000001</v>
      </c>
      <c r="G14" s="1354">
        <v>8.2994140000000005</v>
      </c>
      <c r="H14" s="1354">
        <v>9.6</v>
      </c>
      <c r="I14" s="1354">
        <v>21.005599</v>
      </c>
      <c r="J14" s="1354">
        <v>2700.04</v>
      </c>
      <c r="K14" s="1355">
        <v>21.005599</v>
      </c>
      <c r="L14" s="1354">
        <v>2700.04</v>
      </c>
      <c r="M14" s="1356">
        <v>7.7797362261299834E-3</v>
      </c>
      <c r="N14" s="1357">
        <v>43.055</v>
      </c>
      <c r="O14" s="1358">
        <v>0.33495654321602641</v>
      </c>
      <c r="P14" s="1359">
        <v>466.78417356779897</v>
      </c>
      <c r="Q14" s="2163">
        <v>20.097392592961583</v>
      </c>
    </row>
    <row r="15" spans="1:17" s="9" customFormat="1" ht="13.5" customHeight="1" x14ac:dyDescent="0.2">
      <c r="A15" s="2120"/>
      <c r="B15" s="940">
        <v>7</v>
      </c>
      <c r="C15" s="1338" t="s">
        <v>64</v>
      </c>
      <c r="D15" s="1339">
        <v>40</v>
      </c>
      <c r="E15" s="1339">
        <v>2007</v>
      </c>
      <c r="F15" s="1340">
        <v>28.388999999999999</v>
      </c>
      <c r="G15" s="1341">
        <v>6.6943809999999999</v>
      </c>
      <c r="H15" s="1341">
        <v>3.2</v>
      </c>
      <c r="I15" s="1341">
        <v>18.494619</v>
      </c>
      <c r="J15" s="1341">
        <v>2352.7399999999998</v>
      </c>
      <c r="K15" s="1342">
        <v>18.494619</v>
      </c>
      <c r="L15" s="1341">
        <v>2352.7399999999998</v>
      </c>
      <c r="M15" s="1343">
        <v>7.8608851806829493E-3</v>
      </c>
      <c r="N15" s="1344">
        <v>43.055</v>
      </c>
      <c r="O15" s="1345">
        <v>0.33845041145430438</v>
      </c>
      <c r="P15" s="1346">
        <v>471.65311084097692</v>
      </c>
      <c r="Q15" s="1350">
        <v>20.307024687258259</v>
      </c>
    </row>
    <row r="16" spans="1:17" s="9" customFormat="1" ht="13.5" customHeight="1" x14ac:dyDescent="0.2">
      <c r="A16" s="2120"/>
      <c r="B16" s="940">
        <v>8</v>
      </c>
      <c r="C16" s="1338" t="s">
        <v>35</v>
      </c>
      <c r="D16" s="1339">
        <v>52</v>
      </c>
      <c r="E16" s="1339">
        <v>2009</v>
      </c>
      <c r="F16" s="1340">
        <v>35.424999999999997</v>
      </c>
      <c r="G16" s="1341">
        <v>9.465878</v>
      </c>
      <c r="H16" s="1341">
        <v>4.16</v>
      </c>
      <c r="I16" s="1341">
        <v>21.799123999999999</v>
      </c>
      <c r="J16" s="1341">
        <v>2686.29</v>
      </c>
      <c r="K16" s="1342">
        <v>21.799123999999999</v>
      </c>
      <c r="L16" s="1341">
        <v>2686.29</v>
      </c>
      <c r="M16" s="1343">
        <v>8.1149555706941535E-3</v>
      </c>
      <c r="N16" s="1344">
        <v>43.055</v>
      </c>
      <c r="O16" s="1345">
        <v>0.34938941209623675</v>
      </c>
      <c r="P16" s="1346">
        <v>486.89733424164922</v>
      </c>
      <c r="Q16" s="1350">
        <v>20.963364725774209</v>
      </c>
    </row>
    <row r="17" spans="1:17" s="9" customFormat="1" ht="13.5" customHeight="1" x14ac:dyDescent="0.2">
      <c r="A17" s="2120"/>
      <c r="B17" s="940">
        <v>9</v>
      </c>
      <c r="C17" s="1351" t="s">
        <v>497</v>
      </c>
      <c r="D17" s="1352">
        <v>90</v>
      </c>
      <c r="E17" s="1352">
        <v>1967</v>
      </c>
      <c r="F17" s="1353">
        <v>60.948999999999998</v>
      </c>
      <c r="G17" s="1354">
        <v>0</v>
      </c>
      <c r="H17" s="1354">
        <v>0</v>
      </c>
      <c r="I17" s="1354">
        <v>60.948999999999998</v>
      </c>
      <c r="J17" s="1354">
        <v>4485</v>
      </c>
      <c r="K17" s="1355">
        <v>60.948999999999998</v>
      </c>
      <c r="L17" s="1354">
        <v>4485</v>
      </c>
      <c r="M17" s="1356">
        <v>1.3589520624303233E-2</v>
      </c>
      <c r="N17" s="1357">
        <v>42.510000000000005</v>
      </c>
      <c r="O17" s="1358">
        <v>0.57769052173913049</v>
      </c>
      <c r="P17" s="1359">
        <v>815.37123745819395</v>
      </c>
      <c r="Q17" s="2163">
        <v>34.661431304347829</v>
      </c>
    </row>
    <row r="18" spans="1:17" s="9" customFormat="1" ht="13.5" customHeight="1" thickBot="1" x14ac:dyDescent="0.25">
      <c r="A18" s="2121"/>
      <c r="B18" s="941">
        <v>10</v>
      </c>
      <c r="C18" s="1749" t="s">
        <v>498</v>
      </c>
      <c r="D18" s="1750">
        <v>30</v>
      </c>
      <c r="E18" s="1750">
        <v>1967</v>
      </c>
      <c r="F18" s="1751">
        <v>21.513999999999999</v>
      </c>
      <c r="G18" s="1752">
        <v>0</v>
      </c>
      <c r="H18" s="1752">
        <v>0</v>
      </c>
      <c r="I18" s="1752">
        <v>21.513999999999999</v>
      </c>
      <c r="J18" s="1752">
        <v>1550</v>
      </c>
      <c r="K18" s="1753">
        <v>21.513999999999999</v>
      </c>
      <c r="L18" s="1752">
        <v>1550</v>
      </c>
      <c r="M18" s="1754">
        <v>1.388E-2</v>
      </c>
      <c r="N18" s="1755">
        <v>42.510000000000005</v>
      </c>
      <c r="O18" s="1756">
        <v>0.59003880000000009</v>
      </c>
      <c r="P18" s="1757">
        <v>832.8</v>
      </c>
      <c r="Q18" s="2164">
        <v>35.402328000000004</v>
      </c>
    </row>
    <row r="19" spans="1:17" s="9" customFormat="1" ht="13.5" customHeight="1" x14ac:dyDescent="0.2">
      <c r="A19" s="2122" t="s">
        <v>69</v>
      </c>
      <c r="B19" s="10">
        <v>1</v>
      </c>
      <c r="C19" s="1758" t="s">
        <v>500</v>
      </c>
      <c r="D19" s="1759">
        <v>60</v>
      </c>
      <c r="E19" s="1759">
        <v>1978</v>
      </c>
      <c r="F19" s="1760">
        <v>59.584000000000003</v>
      </c>
      <c r="G19" s="1761">
        <v>9.5078069999999997</v>
      </c>
      <c r="H19" s="1761">
        <v>11.52</v>
      </c>
      <c r="I19" s="1761">
        <v>38.556199999999997</v>
      </c>
      <c r="J19" s="1761">
        <v>3663.79</v>
      </c>
      <c r="K19" s="1762">
        <v>38.556199999999997</v>
      </c>
      <c r="L19" s="1761">
        <v>3663.79</v>
      </c>
      <c r="M19" s="1763">
        <v>1.0523583502329554E-2</v>
      </c>
      <c r="N19" s="1764">
        <v>43.055</v>
      </c>
      <c r="O19" s="1765">
        <v>0.45309288769279893</v>
      </c>
      <c r="P19" s="1766">
        <v>631.41501013977336</v>
      </c>
      <c r="Q19" s="1767">
        <v>27.185573261567942</v>
      </c>
    </row>
    <row r="20" spans="1:17" s="9" customFormat="1" ht="13.5" customHeight="1" x14ac:dyDescent="0.2">
      <c r="A20" s="2123"/>
      <c r="B20" s="11">
        <v>2</v>
      </c>
      <c r="C20" s="1369" t="s">
        <v>70</v>
      </c>
      <c r="D20" s="1370">
        <v>28</v>
      </c>
      <c r="E20" s="1370">
        <v>2001</v>
      </c>
      <c r="F20" s="1371"/>
      <c r="G20" s="1371">
        <v>4.5080439999999999</v>
      </c>
      <c r="H20" s="1371">
        <v>4.8</v>
      </c>
      <c r="I20" s="1371">
        <v>27.147956999999998</v>
      </c>
      <c r="J20" s="1371">
        <v>2440.5300000000002</v>
      </c>
      <c r="K20" s="1372">
        <v>27.147956999999998</v>
      </c>
      <c r="L20" s="1371">
        <v>2440.5300000000002</v>
      </c>
      <c r="M20" s="1373">
        <v>1.112379565094467E-2</v>
      </c>
      <c r="N20" s="1374">
        <v>43.055</v>
      </c>
      <c r="O20" s="1375">
        <v>0.47893502175142277</v>
      </c>
      <c r="P20" s="1376">
        <v>667.42773905668014</v>
      </c>
      <c r="Q20" s="1377">
        <v>28.736101305085363</v>
      </c>
    </row>
    <row r="21" spans="1:17" s="9" customFormat="1" ht="13.5" customHeight="1" x14ac:dyDescent="0.2">
      <c r="A21" s="2123"/>
      <c r="B21" s="11">
        <v>3</v>
      </c>
      <c r="C21" s="1369" t="s">
        <v>73</v>
      </c>
      <c r="D21" s="1370">
        <v>49</v>
      </c>
      <c r="E21" s="1370">
        <v>2007</v>
      </c>
      <c r="F21" s="1371">
        <v>39.514000000000003</v>
      </c>
      <c r="G21" s="1371">
        <v>6.8671220000000002</v>
      </c>
      <c r="H21" s="1371">
        <v>4</v>
      </c>
      <c r="I21" s="1371">
        <v>28.646878999999998</v>
      </c>
      <c r="J21" s="1371">
        <v>2531.39</v>
      </c>
      <c r="K21" s="1372">
        <v>28.646878999999998</v>
      </c>
      <c r="L21" s="1371">
        <v>2531.39</v>
      </c>
      <c r="M21" s="1373">
        <v>1.131665962178882E-2</v>
      </c>
      <c r="N21" s="1374">
        <v>43.055</v>
      </c>
      <c r="O21" s="1375">
        <v>0.48723878001611765</v>
      </c>
      <c r="P21" s="1376">
        <v>678.99957730732922</v>
      </c>
      <c r="Q21" s="1377">
        <v>29.234326800967061</v>
      </c>
    </row>
    <row r="22" spans="1:17" s="9" customFormat="1" ht="13.5" customHeight="1" x14ac:dyDescent="0.2">
      <c r="A22" s="2123"/>
      <c r="B22" s="11">
        <v>4</v>
      </c>
      <c r="C22" s="1369" t="s">
        <v>499</v>
      </c>
      <c r="D22" s="1370">
        <v>50</v>
      </c>
      <c r="E22" s="1370">
        <v>2006</v>
      </c>
      <c r="F22" s="1371">
        <v>40.972999999999999</v>
      </c>
      <c r="G22" s="1371">
        <v>7.1762090000000001</v>
      </c>
      <c r="H22" s="1371">
        <v>4</v>
      </c>
      <c r="I22" s="1371">
        <v>29.796786999999998</v>
      </c>
      <c r="J22" s="1371">
        <v>2532.42</v>
      </c>
      <c r="K22" s="1372">
        <v>29.796786999999998</v>
      </c>
      <c r="L22" s="1371">
        <v>2532.42</v>
      </c>
      <c r="M22" s="1373">
        <v>1.1766131605341925E-2</v>
      </c>
      <c r="N22" s="1374">
        <v>43.055</v>
      </c>
      <c r="O22" s="1375">
        <v>0.50659079626799652</v>
      </c>
      <c r="P22" s="1376">
        <v>705.96789632051548</v>
      </c>
      <c r="Q22" s="1377">
        <v>30.395447776079791</v>
      </c>
    </row>
    <row r="23" spans="1:17" s="9" customFormat="1" ht="13.5" customHeight="1" x14ac:dyDescent="0.2">
      <c r="A23" s="2123"/>
      <c r="B23" s="11">
        <v>5</v>
      </c>
      <c r="C23" s="1369" t="s">
        <v>75</v>
      </c>
      <c r="D23" s="1370">
        <v>34</v>
      </c>
      <c r="E23" s="1370">
        <v>2003</v>
      </c>
      <c r="F23" s="1371">
        <v>40.673999999999999</v>
      </c>
      <c r="G23" s="1371">
        <v>5.9473690000000001</v>
      </c>
      <c r="H23" s="1371">
        <v>5.44</v>
      </c>
      <c r="I23" s="1371">
        <v>29.286632000000001</v>
      </c>
      <c r="J23" s="1371">
        <v>2349.59</v>
      </c>
      <c r="K23" s="1372">
        <v>29.286632000000001</v>
      </c>
      <c r="L23" s="1371">
        <v>2349.59</v>
      </c>
      <c r="M23" s="1373">
        <v>1.2464571265625066E-2</v>
      </c>
      <c r="N23" s="1374">
        <v>43.055</v>
      </c>
      <c r="O23" s="1375">
        <v>0.53666211584148726</v>
      </c>
      <c r="P23" s="1376">
        <v>747.87427593750397</v>
      </c>
      <c r="Q23" s="1377">
        <v>32.199726950489229</v>
      </c>
    </row>
    <row r="24" spans="1:17" s="9" customFormat="1" ht="13.5" customHeight="1" x14ac:dyDescent="0.2">
      <c r="A24" s="2123"/>
      <c r="B24" s="11">
        <v>6</v>
      </c>
      <c r="C24" s="1369" t="s">
        <v>72</v>
      </c>
      <c r="D24" s="1370">
        <v>46</v>
      </c>
      <c r="E24" s="1370">
        <v>2007</v>
      </c>
      <c r="F24" s="1371">
        <v>49.54</v>
      </c>
      <c r="G24" s="1371">
        <v>10.202477</v>
      </c>
      <c r="H24" s="1371">
        <v>3.68</v>
      </c>
      <c r="I24" s="1371">
        <v>35.657522999999998</v>
      </c>
      <c r="J24" s="1371">
        <v>2821.98</v>
      </c>
      <c r="K24" s="1372">
        <v>35.657522999999998</v>
      </c>
      <c r="L24" s="1371">
        <v>2821.98</v>
      </c>
      <c r="M24" s="1373">
        <v>1.2635639869878595E-2</v>
      </c>
      <c r="N24" s="1374">
        <v>43.055</v>
      </c>
      <c r="O24" s="1375">
        <v>0.54402747459762291</v>
      </c>
      <c r="P24" s="1376">
        <v>758.13839219271574</v>
      </c>
      <c r="Q24" s="1377">
        <v>32.641648475857373</v>
      </c>
    </row>
    <row r="25" spans="1:17" s="9" customFormat="1" ht="13.5" customHeight="1" x14ac:dyDescent="0.2">
      <c r="A25" s="2123"/>
      <c r="B25" s="11">
        <v>7</v>
      </c>
      <c r="C25" s="1369" t="s">
        <v>76</v>
      </c>
      <c r="D25" s="1370">
        <v>46</v>
      </c>
      <c r="E25" s="1370">
        <v>2001</v>
      </c>
      <c r="F25" s="1371">
        <v>55.01</v>
      </c>
      <c r="G25" s="1371">
        <v>7.1778320000000004</v>
      </c>
      <c r="H25" s="1371">
        <v>7.28</v>
      </c>
      <c r="I25" s="1371">
        <v>40.552166999999997</v>
      </c>
      <c r="J25" s="1371">
        <v>3175.32</v>
      </c>
      <c r="K25" s="1372">
        <v>40.552166999999997</v>
      </c>
      <c r="L25" s="1371">
        <v>3175.32</v>
      </c>
      <c r="M25" s="1373">
        <v>1.2771048902157892E-2</v>
      </c>
      <c r="N25" s="1374">
        <v>43.055</v>
      </c>
      <c r="O25" s="1375">
        <v>0.54985751048240805</v>
      </c>
      <c r="P25" s="1376">
        <v>766.26293412947359</v>
      </c>
      <c r="Q25" s="1377">
        <v>32.991450628944484</v>
      </c>
    </row>
    <row r="26" spans="1:17" s="9" customFormat="1" ht="13.5" customHeight="1" x14ac:dyDescent="0.2">
      <c r="A26" s="2123"/>
      <c r="B26" s="11">
        <v>8</v>
      </c>
      <c r="C26" s="1369" t="s">
        <v>71</v>
      </c>
      <c r="D26" s="1370">
        <v>16</v>
      </c>
      <c r="E26" s="1370">
        <v>2005</v>
      </c>
      <c r="F26" s="1371">
        <v>19.762</v>
      </c>
      <c r="G26" s="1371">
        <v>3.3612829999999998</v>
      </c>
      <c r="H26" s="1371">
        <v>1.36</v>
      </c>
      <c r="I26" s="1371">
        <v>15.04072</v>
      </c>
      <c r="J26" s="1371">
        <v>1150.31</v>
      </c>
      <c r="K26" s="1372">
        <v>15.04072</v>
      </c>
      <c r="L26" s="1371">
        <v>1150.31</v>
      </c>
      <c r="M26" s="1373">
        <v>1.3075362293642584E-2</v>
      </c>
      <c r="N26" s="1374">
        <v>43.055</v>
      </c>
      <c r="O26" s="1375">
        <v>0.56295972355278145</v>
      </c>
      <c r="P26" s="1376">
        <v>784.52173761855499</v>
      </c>
      <c r="Q26" s="1377">
        <v>33.77758341316688</v>
      </c>
    </row>
    <row r="27" spans="1:17" s="9" customFormat="1" ht="13.5" customHeight="1" x14ac:dyDescent="0.2">
      <c r="A27" s="2123"/>
      <c r="B27" s="11">
        <v>9</v>
      </c>
      <c r="C27" s="1369" t="s">
        <v>77</v>
      </c>
      <c r="D27" s="1370">
        <v>23</v>
      </c>
      <c r="E27" s="1370">
        <v>2002</v>
      </c>
      <c r="F27" s="1371">
        <v>23.463000000000001</v>
      </c>
      <c r="G27" s="1371">
        <v>0</v>
      </c>
      <c r="H27" s="1371">
        <v>0</v>
      </c>
      <c r="I27" s="1371">
        <v>23.463000000000001</v>
      </c>
      <c r="J27" s="1371">
        <v>1743.26</v>
      </c>
      <c r="K27" s="1372">
        <v>23.463000000000001</v>
      </c>
      <c r="L27" s="1371">
        <v>1743.26</v>
      </c>
      <c r="M27" s="1373">
        <v>1.3459265972947238E-2</v>
      </c>
      <c r="N27" s="1374">
        <v>43.055</v>
      </c>
      <c r="O27" s="1375">
        <v>0.57948869646524337</v>
      </c>
      <c r="P27" s="1376">
        <v>807.55595837683427</v>
      </c>
      <c r="Q27" s="1377">
        <v>34.769321787914599</v>
      </c>
    </row>
    <row r="28" spans="1:17" s="9" customFormat="1" ht="13.5" customHeight="1" thickBot="1" x14ac:dyDescent="0.25">
      <c r="A28" s="2124"/>
      <c r="B28" s="30">
        <v>10</v>
      </c>
      <c r="C28" s="1369" t="s">
        <v>74</v>
      </c>
      <c r="D28" s="1370">
        <v>46</v>
      </c>
      <c r="E28" s="1370">
        <v>2006</v>
      </c>
      <c r="F28" s="1371">
        <v>54.817999999999998</v>
      </c>
      <c r="G28" s="1371">
        <v>9.6314820000000001</v>
      </c>
      <c r="H28" s="1371">
        <v>3.68</v>
      </c>
      <c r="I28" s="1371">
        <v>41.506519999999995</v>
      </c>
      <c r="J28" s="1371">
        <v>2989.78</v>
      </c>
      <c r="K28" s="1372">
        <v>41.506519999999995</v>
      </c>
      <c r="L28" s="1371">
        <v>2989.78</v>
      </c>
      <c r="M28" s="1373">
        <v>1.3882800741191657E-2</v>
      </c>
      <c r="N28" s="1374">
        <v>43.055</v>
      </c>
      <c r="O28" s="1375">
        <v>0.59772398591200682</v>
      </c>
      <c r="P28" s="1376">
        <v>832.96804447149941</v>
      </c>
      <c r="Q28" s="1377">
        <v>35.86343915472041</v>
      </c>
    </row>
    <row r="29" spans="1:17" ht="12.75" customHeight="1" x14ac:dyDescent="0.2">
      <c r="A29" s="2125" t="s">
        <v>78</v>
      </c>
      <c r="B29" s="79">
        <v>1</v>
      </c>
      <c r="C29" s="1378" t="s">
        <v>80</v>
      </c>
      <c r="D29" s="1379">
        <v>36</v>
      </c>
      <c r="E29" s="1379">
        <v>1987</v>
      </c>
      <c r="F29" s="1380">
        <v>30.849</v>
      </c>
      <c r="G29" s="1380">
        <v>5.2077140000000002</v>
      </c>
      <c r="H29" s="1380">
        <v>8.64</v>
      </c>
      <c r="I29" s="1380">
        <v>17.001297000000001</v>
      </c>
      <c r="J29" s="1380">
        <v>2176.88</v>
      </c>
      <c r="K29" s="1381">
        <v>17.001297000000001</v>
      </c>
      <c r="L29" s="1380">
        <v>2176.88</v>
      </c>
      <c r="M29" s="1382">
        <v>7.8099376171401275E-3</v>
      </c>
      <c r="N29" s="1383">
        <v>43.055</v>
      </c>
      <c r="O29" s="1384">
        <v>0.33625686410596817</v>
      </c>
      <c r="P29" s="1385">
        <v>468.59625702840765</v>
      </c>
      <c r="Q29" s="1386">
        <v>20.175411846358092</v>
      </c>
    </row>
    <row r="30" spans="1:17" s="2" customFormat="1" ht="12.75" customHeight="1" x14ac:dyDescent="0.2">
      <c r="A30" s="2126"/>
      <c r="B30" s="80">
        <v>2</v>
      </c>
      <c r="C30" s="1387" t="s">
        <v>82</v>
      </c>
      <c r="D30" s="1388">
        <v>72</v>
      </c>
      <c r="E30" s="1388">
        <v>1985</v>
      </c>
      <c r="F30" s="1389">
        <v>91.066999999999993</v>
      </c>
      <c r="G30" s="1389">
        <v>12.35397</v>
      </c>
      <c r="H30" s="1389">
        <v>17.28</v>
      </c>
      <c r="I30" s="1389">
        <v>61.433047999999999</v>
      </c>
      <c r="J30" s="1389">
        <v>4428.07</v>
      </c>
      <c r="K30" s="1390">
        <v>61.433047999999999</v>
      </c>
      <c r="L30" s="1389">
        <v>4428.07</v>
      </c>
      <c r="M30" s="1391">
        <v>1.3873549424467094E-2</v>
      </c>
      <c r="N30" s="1392">
        <v>43.055</v>
      </c>
      <c r="O30" s="1393">
        <v>0.59732567047043073</v>
      </c>
      <c r="P30" s="1394">
        <v>832.41296546802573</v>
      </c>
      <c r="Q30" s="1395">
        <v>35.83954022822585</v>
      </c>
    </row>
    <row r="31" spans="1:17" s="3" customFormat="1" ht="13.5" customHeight="1" x14ac:dyDescent="0.2">
      <c r="A31" s="2126"/>
      <c r="B31" s="80">
        <v>3</v>
      </c>
      <c r="C31" s="1387" t="s">
        <v>84</v>
      </c>
      <c r="D31" s="1388">
        <v>37</v>
      </c>
      <c r="E31" s="1388">
        <v>1985</v>
      </c>
      <c r="F31" s="1389">
        <v>45.679000000000002</v>
      </c>
      <c r="G31" s="1389">
        <v>5.4743969999999997</v>
      </c>
      <c r="H31" s="1389">
        <v>8.64</v>
      </c>
      <c r="I31" s="1389">
        <v>31.564596000000002</v>
      </c>
      <c r="J31" s="1389">
        <v>2212.4</v>
      </c>
      <c r="K31" s="1390">
        <v>31.564596000000002</v>
      </c>
      <c r="L31" s="1389">
        <v>2212.4</v>
      </c>
      <c r="M31" s="1391">
        <v>1.4267128909781233E-2</v>
      </c>
      <c r="N31" s="1392">
        <v>43.055</v>
      </c>
      <c r="O31" s="1393">
        <v>0.61427123521063098</v>
      </c>
      <c r="P31" s="1394">
        <v>856.02773458687398</v>
      </c>
      <c r="Q31" s="1395">
        <v>36.856274112637863</v>
      </c>
    </row>
    <row r="32" spans="1:17" ht="12.75" customHeight="1" x14ac:dyDescent="0.2">
      <c r="A32" s="2126"/>
      <c r="B32" s="80">
        <v>4</v>
      </c>
      <c r="C32" s="1387" t="s">
        <v>81</v>
      </c>
      <c r="D32" s="1388">
        <v>20</v>
      </c>
      <c r="E32" s="1388">
        <v>1982</v>
      </c>
      <c r="F32" s="1389">
        <v>22.757999999999999</v>
      </c>
      <c r="G32" s="1389">
        <v>3.0867079999999998</v>
      </c>
      <c r="H32" s="1389">
        <v>3.2</v>
      </c>
      <c r="I32" s="1389">
        <v>16.471291999999998</v>
      </c>
      <c r="J32" s="1389">
        <v>1071.97</v>
      </c>
      <c r="K32" s="1390">
        <v>16.471291999999998</v>
      </c>
      <c r="L32" s="1389">
        <v>1071.97</v>
      </c>
      <c r="M32" s="1391">
        <v>1.5365441197048423E-2</v>
      </c>
      <c r="N32" s="1392">
        <v>43.055</v>
      </c>
      <c r="O32" s="1393">
        <v>0.66155907073891984</v>
      </c>
      <c r="P32" s="1394">
        <v>921.92647182290546</v>
      </c>
      <c r="Q32" s="1395">
        <v>39.693544244335193</v>
      </c>
    </row>
    <row r="33" spans="1:19" ht="11.25" customHeight="1" x14ac:dyDescent="0.2">
      <c r="A33" s="2126"/>
      <c r="B33" s="80">
        <v>5</v>
      </c>
      <c r="C33" s="1387" t="s">
        <v>87</v>
      </c>
      <c r="D33" s="1388">
        <v>40</v>
      </c>
      <c r="E33" s="1388">
        <v>1983</v>
      </c>
      <c r="F33" s="1389">
        <v>49.027000000000001</v>
      </c>
      <c r="G33" s="1389">
        <v>5.8897729999999999</v>
      </c>
      <c r="H33" s="1389">
        <v>6.4</v>
      </c>
      <c r="I33" s="1389">
        <v>36.737228000000002</v>
      </c>
      <c r="J33" s="1389">
        <v>2186.7199999999998</v>
      </c>
      <c r="K33" s="1390">
        <v>36.737228000000002</v>
      </c>
      <c r="L33" s="1389">
        <v>2186.7199999999998</v>
      </c>
      <c r="M33" s="1391">
        <v>1.6800151825565234E-2</v>
      </c>
      <c r="N33" s="1392">
        <v>43.055</v>
      </c>
      <c r="O33" s="1393">
        <v>0.72333053684971116</v>
      </c>
      <c r="P33" s="1394">
        <v>1008.0091095339141</v>
      </c>
      <c r="Q33" s="1395">
        <v>43.399832210982666</v>
      </c>
    </row>
    <row r="34" spans="1:19" ht="11.25" customHeight="1" x14ac:dyDescent="0.2">
      <c r="A34" s="2126"/>
      <c r="B34" s="80">
        <v>6</v>
      </c>
      <c r="C34" s="1387" t="s">
        <v>85</v>
      </c>
      <c r="D34" s="1388">
        <v>20</v>
      </c>
      <c r="E34" s="1388">
        <v>1975</v>
      </c>
      <c r="F34" s="1389">
        <v>25.782</v>
      </c>
      <c r="G34" s="1389">
        <v>3.5566230000000001</v>
      </c>
      <c r="H34" s="1389">
        <v>3.2</v>
      </c>
      <c r="I34" s="1389">
        <v>19.025375</v>
      </c>
      <c r="J34" s="1389">
        <v>1098.2</v>
      </c>
      <c r="K34" s="1390">
        <v>19.025375</v>
      </c>
      <c r="L34" s="1389">
        <v>1098.2</v>
      </c>
      <c r="M34" s="1391">
        <v>1.7324144053906393E-2</v>
      </c>
      <c r="N34" s="1392">
        <v>43.055</v>
      </c>
      <c r="O34" s="1393">
        <v>0.74589102224093973</v>
      </c>
      <c r="P34" s="1394">
        <v>1039.4486432343838</v>
      </c>
      <c r="Q34" s="1395">
        <v>44.753461334456389</v>
      </c>
    </row>
    <row r="35" spans="1:19" ht="11.25" customHeight="1" x14ac:dyDescent="0.2">
      <c r="A35" s="2126"/>
      <c r="B35" s="80">
        <v>7</v>
      </c>
      <c r="C35" s="1387" t="s">
        <v>83</v>
      </c>
      <c r="D35" s="1388">
        <v>72</v>
      </c>
      <c r="E35" s="1388">
        <v>1989</v>
      </c>
      <c r="F35" s="1389">
        <v>101.369</v>
      </c>
      <c r="G35" s="1389">
        <v>9.8404589999999992</v>
      </c>
      <c r="H35" s="1389">
        <v>17.28</v>
      </c>
      <c r="I35" s="1389">
        <v>74.248538999999994</v>
      </c>
      <c r="J35" s="1389">
        <v>4195.87</v>
      </c>
      <c r="K35" s="1390">
        <v>74.248538999999994</v>
      </c>
      <c r="L35" s="1389">
        <v>4195.87</v>
      </c>
      <c r="M35" s="1391">
        <v>1.7695624268626052E-2</v>
      </c>
      <c r="N35" s="1392">
        <v>43.055</v>
      </c>
      <c r="O35" s="1393">
        <v>0.76188510288569466</v>
      </c>
      <c r="P35" s="1394">
        <v>1061.7374561175632</v>
      </c>
      <c r="Q35" s="1395">
        <v>45.713106173141682</v>
      </c>
    </row>
    <row r="36" spans="1:19" ht="11.25" customHeight="1" x14ac:dyDescent="0.2">
      <c r="A36" s="2126"/>
      <c r="B36" s="80">
        <v>8</v>
      </c>
      <c r="C36" s="1387" t="s">
        <v>79</v>
      </c>
      <c r="D36" s="1388">
        <v>35</v>
      </c>
      <c r="E36" s="1388" t="s">
        <v>36</v>
      </c>
      <c r="F36" s="1389">
        <v>54.796999999999997</v>
      </c>
      <c r="G36" s="1389">
        <v>5.4456230000000003</v>
      </c>
      <c r="H36" s="1389">
        <v>8.64</v>
      </c>
      <c r="I36" s="1389">
        <v>40.711379999999998</v>
      </c>
      <c r="J36" s="1389">
        <v>2212.0500000000002</v>
      </c>
      <c r="K36" s="1390">
        <v>40.711379999999998</v>
      </c>
      <c r="L36" s="1389">
        <v>2212.0500000000002</v>
      </c>
      <c r="M36" s="1391">
        <v>1.8404366989896247E-2</v>
      </c>
      <c r="N36" s="1392">
        <v>43.055</v>
      </c>
      <c r="O36" s="1393">
        <v>0.79240002074998295</v>
      </c>
      <c r="P36" s="1394">
        <v>1104.2620193937748</v>
      </c>
      <c r="Q36" s="1395">
        <v>47.544001244998974</v>
      </c>
    </row>
    <row r="37" spans="1:19" ht="11.25" customHeight="1" x14ac:dyDescent="0.2">
      <c r="A37" s="2126"/>
      <c r="B37" s="80">
        <v>9</v>
      </c>
      <c r="C37" s="1387" t="s">
        <v>86</v>
      </c>
      <c r="D37" s="1388">
        <v>20</v>
      </c>
      <c r="E37" s="1388">
        <v>1991</v>
      </c>
      <c r="F37" s="1389">
        <v>27.596</v>
      </c>
      <c r="G37" s="1389">
        <v>3.0364110000000002</v>
      </c>
      <c r="H37" s="1389">
        <v>3.2</v>
      </c>
      <c r="I37" s="1389">
        <v>21.359593</v>
      </c>
      <c r="J37" s="1389">
        <v>1071.33</v>
      </c>
      <c r="K37" s="1390">
        <v>21.359593</v>
      </c>
      <c r="L37" s="1389">
        <v>1071.33</v>
      </c>
      <c r="M37" s="1391">
        <v>1.9937454379136216E-2</v>
      </c>
      <c r="N37" s="1392">
        <v>43.055</v>
      </c>
      <c r="O37" s="1393">
        <v>0.85840709829370976</v>
      </c>
      <c r="P37" s="1394">
        <v>1196.2472627481729</v>
      </c>
      <c r="Q37" s="1395">
        <v>51.504425897622582</v>
      </c>
    </row>
    <row r="38" spans="1:19" ht="15.75" customHeight="1" thickBot="1" x14ac:dyDescent="0.25">
      <c r="A38" s="2127"/>
      <c r="B38" s="81">
        <v>10</v>
      </c>
      <c r="C38" s="1396" t="s">
        <v>88</v>
      </c>
      <c r="D38" s="1397">
        <v>36</v>
      </c>
      <c r="E38" s="1397">
        <v>1986</v>
      </c>
      <c r="F38" s="1398">
        <v>54.134</v>
      </c>
      <c r="G38" s="1398">
        <v>5.1400220000000001</v>
      </c>
      <c r="H38" s="1398">
        <v>5.76</v>
      </c>
      <c r="I38" s="1398">
        <v>43.233978999999998</v>
      </c>
      <c r="J38" s="1398">
        <v>1988.92</v>
      </c>
      <c r="K38" s="1399">
        <v>43.233978999999998</v>
      </c>
      <c r="L38" s="1398">
        <v>1988.92</v>
      </c>
      <c r="M38" s="1400">
        <v>2.1737414777869394E-2</v>
      </c>
      <c r="N38" s="1401">
        <v>43.055</v>
      </c>
      <c r="O38" s="1402">
        <v>0.9359043932611667</v>
      </c>
      <c r="P38" s="1403">
        <v>1304.2448866721636</v>
      </c>
      <c r="Q38" s="1404">
        <v>56.154263595670002</v>
      </c>
    </row>
    <row r="39" spans="1:19" ht="11.25" customHeight="1" x14ac:dyDescent="0.2">
      <c r="A39" s="2128" t="s">
        <v>89</v>
      </c>
      <c r="B39" s="62">
        <v>1</v>
      </c>
      <c r="C39" s="1405" t="s">
        <v>501</v>
      </c>
      <c r="D39" s="1406">
        <v>72</v>
      </c>
      <c r="E39" s="1406">
        <v>1977</v>
      </c>
      <c r="F39" s="1407">
        <v>89.649000000000001</v>
      </c>
      <c r="G39" s="1407">
        <v>10.460138000000001</v>
      </c>
      <c r="H39" s="1407">
        <v>11.52</v>
      </c>
      <c r="I39" s="1407">
        <v>67.668862000000004</v>
      </c>
      <c r="J39" s="1407">
        <v>3773.19</v>
      </c>
      <c r="K39" s="1408">
        <v>67.668862000000004</v>
      </c>
      <c r="L39" s="1407">
        <v>3773.19</v>
      </c>
      <c r="M39" s="1409">
        <v>1.793412523620597E-2</v>
      </c>
      <c r="N39" s="1410">
        <v>43.055</v>
      </c>
      <c r="O39" s="1411">
        <v>0.77215376204484809</v>
      </c>
      <c r="P39" s="1412">
        <v>1076.0475141723582</v>
      </c>
      <c r="Q39" s="1413">
        <v>46.329225722690886</v>
      </c>
    </row>
    <row r="40" spans="1:19" x14ac:dyDescent="0.2">
      <c r="A40" s="2084"/>
      <c r="B40" s="62">
        <v>2</v>
      </c>
      <c r="C40" s="1405" t="s">
        <v>96</v>
      </c>
      <c r="D40" s="1406">
        <v>60</v>
      </c>
      <c r="E40" s="1406">
        <v>1985</v>
      </c>
      <c r="F40" s="1407">
        <v>74.356999999999999</v>
      </c>
      <c r="G40" s="1407">
        <v>8.2337609999999994</v>
      </c>
      <c r="H40" s="1407">
        <v>9.52</v>
      </c>
      <c r="I40" s="1407">
        <v>56.60324</v>
      </c>
      <c r="J40" s="1407">
        <v>3133.55</v>
      </c>
      <c r="K40" s="1408">
        <v>56.60324</v>
      </c>
      <c r="L40" s="1407">
        <v>3133.55</v>
      </c>
      <c r="M40" s="1409">
        <v>1.806361475004388E-2</v>
      </c>
      <c r="N40" s="1410">
        <v>43.055</v>
      </c>
      <c r="O40" s="1411">
        <v>0.77772893306313928</v>
      </c>
      <c r="P40" s="1412">
        <v>1083.8168850026329</v>
      </c>
      <c r="Q40" s="1413">
        <v>46.663735983788364</v>
      </c>
    </row>
    <row r="41" spans="1:19" x14ac:dyDescent="0.2">
      <c r="A41" s="2084"/>
      <c r="B41" s="62">
        <v>3</v>
      </c>
      <c r="C41" s="1405" t="s">
        <v>97</v>
      </c>
      <c r="D41" s="1406">
        <v>70</v>
      </c>
      <c r="E41" s="1406" t="s">
        <v>36</v>
      </c>
      <c r="F41" s="1407">
        <v>47.328000000000003</v>
      </c>
      <c r="G41" s="1407">
        <v>6.9543509999999999</v>
      </c>
      <c r="H41" s="1407">
        <v>0.48</v>
      </c>
      <c r="I41" s="1407">
        <v>39.893647000000001</v>
      </c>
      <c r="J41" s="1407">
        <v>2072.2600000000002</v>
      </c>
      <c r="K41" s="1408">
        <v>39.893647000000001</v>
      </c>
      <c r="L41" s="1407">
        <v>2072.2600000000002</v>
      </c>
      <c r="M41" s="1409">
        <v>1.925127493654271E-2</v>
      </c>
      <c r="N41" s="1410">
        <v>43.055</v>
      </c>
      <c r="O41" s="1411">
        <v>0.82886364239284638</v>
      </c>
      <c r="P41" s="1412">
        <v>1155.0764961925627</v>
      </c>
      <c r="Q41" s="1413">
        <v>49.731818543570789</v>
      </c>
    </row>
    <row r="42" spans="1:19" ht="12.75" customHeight="1" x14ac:dyDescent="0.2">
      <c r="A42" s="2084"/>
      <c r="B42" s="62">
        <v>4</v>
      </c>
      <c r="C42" s="1405" t="s">
        <v>95</v>
      </c>
      <c r="D42" s="1406">
        <v>60</v>
      </c>
      <c r="E42" s="1406">
        <v>1980</v>
      </c>
      <c r="F42" s="1407">
        <v>81.593999999999994</v>
      </c>
      <c r="G42" s="1407">
        <v>8.85656</v>
      </c>
      <c r="H42" s="1407">
        <v>9.6</v>
      </c>
      <c r="I42" s="1407">
        <v>63.137447999999999</v>
      </c>
      <c r="J42" s="1407">
        <v>3250.97</v>
      </c>
      <c r="K42" s="1408">
        <v>63.137447999999999</v>
      </c>
      <c r="L42" s="1407">
        <v>3250.97</v>
      </c>
      <c r="M42" s="1409">
        <v>1.9421110622368093E-2</v>
      </c>
      <c r="N42" s="1410">
        <v>43.055</v>
      </c>
      <c r="O42" s="1411">
        <v>0.83617591784605827</v>
      </c>
      <c r="P42" s="1412">
        <v>1165.2666373420857</v>
      </c>
      <c r="Q42" s="1413">
        <v>50.170555070763498</v>
      </c>
      <c r="S42" s="700"/>
    </row>
    <row r="43" spans="1:19" s="6" customFormat="1" x14ac:dyDescent="0.2">
      <c r="A43" s="2084"/>
      <c r="B43" s="62">
        <v>5</v>
      </c>
      <c r="C43" s="1405" t="s">
        <v>92</v>
      </c>
      <c r="D43" s="1406">
        <v>88</v>
      </c>
      <c r="E43" s="1406">
        <v>1986</v>
      </c>
      <c r="F43" s="1407">
        <v>138.11600000000001</v>
      </c>
      <c r="G43" s="1407">
        <v>14.214251000000001</v>
      </c>
      <c r="H43" s="1407">
        <v>19.52</v>
      </c>
      <c r="I43" s="1407">
        <v>104.38175099999999</v>
      </c>
      <c r="J43" s="1407">
        <v>5195.53</v>
      </c>
      <c r="K43" s="1408">
        <v>104.38175099999999</v>
      </c>
      <c r="L43" s="1407">
        <v>5195.53</v>
      </c>
      <c r="M43" s="1409">
        <v>2.0090683914826785E-2</v>
      </c>
      <c r="N43" s="1410">
        <v>43.055</v>
      </c>
      <c r="O43" s="1411">
        <v>0.86500439595286727</v>
      </c>
      <c r="P43" s="1412">
        <v>1205.4410348896072</v>
      </c>
      <c r="Q43" s="1413">
        <v>51.900263757172034</v>
      </c>
      <c r="S43" s="701"/>
    </row>
    <row r="44" spans="1:19" x14ac:dyDescent="0.2">
      <c r="A44" s="2084"/>
      <c r="B44" s="62">
        <v>6</v>
      </c>
      <c r="C44" s="1405" t="s">
        <v>90</v>
      </c>
      <c r="D44" s="1406">
        <v>40</v>
      </c>
      <c r="E44" s="1406">
        <v>1987</v>
      </c>
      <c r="F44" s="1407">
        <v>56.042999999999999</v>
      </c>
      <c r="G44" s="1407">
        <v>5.0788960000000003</v>
      </c>
      <c r="H44" s="1407">
        <v>6.4</v>
      </c>
      <c r="I44" s="1407">
        <v>44.564104</v>
      </c>
      <c r="J44" s="1407">
        <v>2155.0100000000002</v>
      </c>
      <c r="K44" s="1408">
        <v>44.564104</v>
      </c>
      <c r="L44" s="1407">
        <v>2155.0100000000002</v>
      </c>
      <c r="M44" s="1409">
        <v>2.067930264824757E-2</v>
      </c>
      <c r="N44" s="1410">
        <v>43.055</v>
      </c>
      <c r="O44" s="1411">
        <v>0.89034737552029919</v>
      </c>
      <c r="P44" s="1412">
        <v>1240.7581588948542</v>
      </c>
      <c r="Q44" s="1413">
        <v>53.420842531217943</v>
      </c>
    </row>
    <row r="45" spans="1:19" x14ac:dyDescent="0.2">
      <c r="A45" s="2084"/>
      <c r="B45" s="62">
        <v>7</v>
      </c>
      <c r="C45" s="1405" t="s">
        <v>91</v>
      </c>
      <c r="D45" s="1406">
        <v>32</v>
      </c>
      <c r="E45" s="1406">
        <v>1986</v>
      </c>
      <c r="F45" s="1407">
        <v>53.960999999999999</v>
      </c>
      <c r="G45" s="1407">
        <v>4.469182</v>
      </c>
      <c r="H45" s="1407">
        <v>7.68</v>
      </c>
      <c r="I45" s="1407">
        <v>41.811818000000002</v>
      </c>
      <c r="J45" s="1407">
        <v>1927.93</v>
      </c>
      <c r="K45" s="1408">
        <v>41.811818000000002</v>
      </c>
      <c r="L45" s="1407">
        <v>1927.93</v>
      </c>
      <c r="M45" s="1409">
        <v>2.1687414999507243E-2</v>
      </c>
      <c r="N45" s="1410">
        <v>43.055</v>
      </c>
      <c r="O45" s="1411">
        <v>0.93375165280378436</v>
      </c>
      <c r="P45" s="1412">
        <v>1301.2448999704347</v>
      </c>
      <c r="Q45" s="1413">
        <v>56.025099168227072</v>
      </c>
    </row>
    <row r="46" spans="1:19" x14ac:dyDescent="0.2">
      <c r="A46" s="2084"/>
      <c r="B46" s="62">
        <v>8</v>
      </c>
      <c r="C46" s="1405" t="s">
        <v>93</v>
      </c>
      <c r="D46" s="1406">
        <v>71</v>
      </c>
      <c r="E46" s="1406">
        <v>1985</v>
      </c>
      <c r="F46" s="1407">
        <v>121.631</v>
      </c>
      <c r="G46" s="1407">
        <v>10.015834999999999</v>
      </c>
      <c r="H46" s="1407">
        <v>17.28</v>
      </c>
      <c r="I46" s="1407">
        <v>94.335165000000003</v>
      </c>
      <c r="J46" s="1407">
        <v>4324.5</v>
      </c>
      <c r="K46" s="1408">
        <v>94.335165000000003</v>
      </c>
      <c r="L46" s="1407">
        <v>4324.5</v>
      </c>
      <c r="M46" s="1409">
        <v>2.1814120707596255E-2</v>
      </c>
      <c r="N46" s="1410">
        <v>43.055</v>
      </c>
      <c r="O46" s="1411">
        <v>0.93920696706555673</v>
      </c>
      <c r="P46" s="1412">
        <v>1308.8472424557754</v>
      </c>
      <c r="Q46" s="1413">
        <v>56.35241802393341</v>
      </c>
    </row>
    <row r="47" spans="1:19" x14ac:dyDescent="0.2">
      <c r="A47" s="2084"/>
      <c r="B47" s="62">
        <v>9</v>
      </c>
      <c r="C47" s="1405" t="s">
        <v>94</v>
      </c>
      <c r="D47" s="1406">
        <v>59</v>
      </c>
      <c r="E47" s="1406">
        <v>1964</v>
      </c>
      <c r="F47" s="1407">
        <v>76.018000000000001</v>
      </c>
      <c r="G47" s="1407">
        <v>7.2283369999999998</v>
      </c>
      <c r="H47" s="1407">
        <v>9.1199999999999992</v>
      </c>
      <c r="I47" s="1407">
        <v>59.669663999999997</v>
      </c>
      <c r="J47" s="1407">
        <v>2642.27</v>
      </c>
      <c r="K47" s="1408">
        <v>59.669663999999997</v>
      </c>
      <c r="L47" s="1407">
        <v>2642.27</v>
      </c>
      <c r="M47" s="1409">
        <v>2.2582727730322789E-2</v>
      </c>
      <c r="N47" s="1410">
        <v>43.055</v>
      </c>
      <c r="O47" s="1411">
        <v>0.9722993424290477</v>
      </c>
      <c r="P47" s="1412">
        <v>1354.9636638193674</v>
      </c>
      <c r="Q47" s="1413">
        <v>58.33796054574286</v>
      </c>
    </row>
    <row r="48" spans="1:19" ht="12" thickBot="1" x14ac:dyDescent="0.25">
      <c r="A48" s="2129"/>
      <c r="B48" s="82">
        <v>10</v>
      </c>
      <c r="C48" s="1414" t="s">
        <v>287</v>
      </c>
      <c r="D48" s="1415">
        <v>31</v>
      </c>
      <c r="E48" s="1415">
        <v>1986</v>
      </c>
      <c r="F48" s="1416">
        <v>54.219000000000001</v>
      </c>
      <c r="G48" s="1416">
        <v>4.4037470000000001</v>
      </c>
      <c r="H48" s="1416">
        <v>4.96</v>
      </c>
      <c r="I48" s="1416">
        <v>44.855252999999998</v>
      </c>
      <c r="J48" s="1416">
        <v>1870.28</v>
      </c>
      <c r="K48" s="1417">
        <v>44.855252999999998</v>
      </c>
      <c r="L48" s="1416">
        <v>1870.28</v>
      </c>
      <c r="M48" s="1418">
        <v>2.3983175246487156E-2</v>
      </c>
      <c r="N48" s="1419">
        <v>43.055</v>
      </c>
      <c r="O48" s="1420">
        <v>1.0325956102375045</v>
      </c>
      <c r="P48" s="1421">
        <v>1438.9905147892296</v>
      </c>
      <c r="Q48" s="1422">
        <v>61.955736614250277</v>
      </c>
    </row>
    <row r="49" spans="1:17" s="7" customFormat="1" ht="11.25" customHeight="1" x14ac:dyDescent="0.2">
      <c r="A49" s="2130" t="s">
        <v>98</v>
      </c>
      <c r="B49" s="83">
        <v>1</v>
      </c>
      <c r="C49" s="1423" t="s">
        <v>502</v>
      </c>
      <c r="D49" s="1424">
        <v>36</v>
      </c>
      <c r="E49" s="1424">
        <v>1979</v>
      </c>
      <c r="F49" s="1425">
        <v>61.796999999999997</v>
      </c>
      <c r="G49" s="1425">
        <v>6.3644610000000004</v>
      </c>
      <c r="H49" s="1425">
        <v>8.64</v>
      </c>
      <c r="I49" s="1425">
        <v>46.792543999999999</v>
      </c>
      <c r="J49" s="1425">
        <v>2065.8000000000002</v>
      </c>
      <c r="K49" s="1426">
        <v>46.792543999999999</v>
      </c>
      <c r="L49" s="1425">
        <v>2065.8000000000002</v>
      </c>
      <c r="M49" s="1427">
        <v>2.2651052376803173E-2</v>
      </c>
      <c r="N49" s="1428">
        <v>43.055</v>
      </c>
      <c r="O49" s="1429">
        <v>0.97524106008326061</v>
      </c>
      <c r="P49" s="1430">
        <v>1359.0631426081904</v>
      </c>
      <c r="Q49" s="1431">
        <v>58.51446360499564</v>
      </c>
    </row>
    <row r="50" spans="1:17" s="7" customFormat="1" x14ac:dyDescent="0.2">
      <c r="A50" s="2131"/>
      <c r="B50" s="84">
        <v>2</v>
      </c>
      <c r="C50" s="1423" t="s">
        <v>104</v>
      </c>
      <c r="D50" s="1424">
        <v>25</v>
      </c>
      <c r="E50" s="1424">
        <v>1940</v>
      </c>
      <c r="F50" s="1425">
        <v>42.783000000000001</v>
      </c>
      <c r="G50" s="1425">
        <v>3.897275</v>
      </c>
      <c r="H50" s="1425">
        <v>3.52</v>
      </c>
      <c r="I50" s="1425">
        <v>35.365726000000002</v>
      </c>
      <c r="J50" s="1425">
        <v>1544.26</v>
      </c>
      <c r="K50" s="1426">
        <v>35.365726000000002</v>
      </c>
      <c r="L50" s="1425">
        <v>1544.26</v>
      </c>
      <c r="M50" s="1427">
        <v>2.2901406498905628E-2</v>
      </c>
      <c r="N50" s="1428">
        <v>43.055</v>
      </c>
      <c r="O50" s="1429">
        <v>0.98602005681038185</v>
      </c>
      <c r="P50" s="1430">
        <v>1374.0843899343377</v>
      </c>
      <c r="Q50" s="1431">
        <v>59.16120340862291</v>
      </c>
    </row>
    <row r="51" spans="1:17" ht="13.5" customHeight="1" x14ac:dyDescent="0.2">
      <c r="A51" s="2131"/>
      <c r="B51" s="84">
        <v>3</v>
      </c>
      <c r="C51" s="1423" t="s">
        <v>503</v>
      </c>
      <c r="D51" s="1424">
        <v>60</v>
      </c>
      <c r="E51" s="1424">
        <v>1988</v>
      </c>
      <c r="F51" s="1425">
        <v>93.531999999999996</v>
      </c>
      <c r="G51" s="1425">
        <v>9.6814029999999995</v>
      </c>
      <c r="H51" s="1425">
        <v>9.6</v>
      </c>
      <c r="I51" s="1425">
        <v>74.250591</v>
      </c>
      <c r="J51" s="1425">
        <v>3234.74</v>
      </c>
      <c r="K51" s="1426">
        <v>74.250591</v>
      </c>
      <c r="L51" s="1425">
        <v>3234.74</v>
      </c>
      <c r="M51" s="1427">
        <v>2.2954114086448988E-2</v>
      </c>
      <c r="N51" s="1428">
        <v>43.055</v>
      </c>
      <c r="O51" s="1429">
        <v>0.98828938199206118</v>
      </c>
      <c r="P51" s="1430">
        <v>1377.2468451869393</v>
      </c>
      <c r="Q51" s="1431">
        <v>59.297362919523671</v>
      </c>
    </row>
    <row r="52" spans="1:17" ht="12.75" customHeight="1" x14ac:dyDescent="0.2">
      <c r="A52" s="2131"/>
      <c r="B52" s="84">
        <v>4</v>
      </c>
      <c r="C52" s="1423" t="s">
        <v>504</v>
      </c>
      <c r="D52" s="1424">
        <v>24</v>
      </c>
      <c r="E52" s="1424">
        <v>1940</v>
      </c>
      <c r="F52" s="1425">
        <v>41.531999999999996</v>
      </c>
      <c r="G52" s="1425">
        <v>3.7197149999999999</v>
      </c>
      <c r="H52" s="1425">
        <v>0.25</v>
      </c>
      <c r="I52" s="1425">
        <v>37.562286</v>
      </c>
      <c r="J52" s="1425">
        <v>1626.2</v>
      </c>
      <c r="K52" s="1426">
        <v>37.562286</v>
      </c>
      <c r="L52" s="1425">
        <v>1626.2</v>
      </c>
      <c r="M52" s="1427">
        <v>2.309819579387529E-2</v>
      </c>
      <c r="N52" s="1428">
        <v>43.055</v>
      </c>
      <c r="O52" s="1429">
        <v>0.99449281990530058</v>
      </c>
      <c r="P52" s="1430">
        <v>1385.8917476325175</v>
      </c>
      <c r="Q52" s="1431">
        <v>59.669569194318044</v>
      </c>
    </row>
    <row r="53" spans="1:17" s="6" customFormat="1" x14ac:dyDescent="0.2">
      <c r="A53" s="2131"/>
      <c r="B53" s="84">
        <v>5</v>
      </c>
      <c r="C53" s="1423" t="s">
        <v>103</v>
      </c>
      <c r="D53" s="1424">
        <v>22</v>
      </c>
      <c r="E53" s="1424">
        <v>1981</v>
      </c>
      <c r="F53" s="1425">
        <v>33.997</v>
      </c>
      <c r="G53" s="1425">
        <v>1.1982170000000001</v>
      </c>
      <c r="H53" s="1425">
        <v>4.4182160000000001</v>
      </c>
      <c r="I53" s="1425">
        <v>28.582834999999999</v>
      </c>
      <c r="J53" s="1425">
        <v>1167.51</v>
      </c>
      <c r="K53" s="1426">
        <v>28.582834999999999</v>
      </c>
      <c r="L53" s="1425">
        <v>1167.51</v>
      </c>
      <c r="M53" s="1427">
        <v>2.4481875958235904E-2</v>
      </c>
      <c r="N53" s="1428">
        <v>43.055</v>
      </c>
      <c r="O53" s="1429">
        <v>1.0540671693818469</v>
      </c>
      <c r="P53" s="1430">
        <v>1468.9125574941543</v>
      </c>
      <c r="Q53" s="1431">
        <v>63.244030162910818</v>
      </c>
    </row>
    <row r="54" spans="1:17" x14ac:dyDescent="0.2">
      <c r="A54" s="2131"/>
      <c r="B54" s="84">
        <v>6</v>
      </c>
      <c r="C54" s="1423" t="s">
        <v>105</v>
      </c>
      <c r="D54" s="1424">
        <v>108</v>
      </c>
      <c r="E54" s="1424" t="s">
        <v>36</v>
      </c>
      <c r="F54" s="1425">
        <v>92.576999999999998</v>
      </c>
      <c r="G54" s="1425">
        <v>10.021091999999999</v>
      </c>
      <c r="H54" s="1425">
        <v>17.2</v>
      </c>
      <c r="I54" s="1425">
        <v>65.355912000000004</v>
      </c>
      <c r="J54" s="1425">
        <v>2642.7</v>
      </c>
      <c r="K54" s="1426">
        <v>65.355912000000004</v>
      </c>
      <c r="L54" s="1425">
        <v>2642.7</v>
      </c>
      <c r="M54" s="1427">
        <v>2.4730734476103987E-2</v>
      </c>
      <c r="N54" s="1428">
        <v>43.055</v>
      </c>
      <c r="O54" s="1429">
        <v>1.0647817728686571</v>
      </c>
      <c r="P54" s="1430">
        <v>1483.8440685662392</v>
      </c>
      <c r="Q54" s="1431">
        <v>63.886906372119434</v>
      </c>
    </row>
    <row r="55" spans="1:17" s="6" customFormat="1" x14ac:dyDescent="0.2">
      <c r="A55" s="2131"/>
      <c r="B55" s="84">
        <v>7</v>
      </c>
      <c r="C55" s="1423" t="s">
        <v>100</v>
      </c>
      <c r="D55" s="1424">
        <v>48</v>
      </c>
      <c r="E55" s="1424">
        <v>1963</v>
      </c>
      <c r="F55" s="1425">
        <v>55.459000000000003</v>
      </c>
      <c r="G55" s="1425">
        <v>7.3479369999999999</v>
      </c>
      <c r="H55" s="1425">
        <v>0.49</v>
      </c>
      <c r="I55" s="1425">
        <v>47.621065000000002</v>
      </c>
      <c r="J55" s="1425">
        <v>1913.87</v>
      </c>
      <c r="K55" s="1426">
        <v>47.621065000000002</v>
      </c>
      <c r="L55" s="1425">
        <v>1913.87</v>
      </c>
      <c r="M55" s="1427">
        <v>2.4882079242581786E-2</v>
      </c>
      <c r="N55" s="1428">
        <v>43.055</v>
      </c>
      <c r="O55" s="1429">
        <v>1.0712979217893588</v>
      </c>
      <c r="P55" s="1430">
        <v>1492.9247545549072</v>
      </c>
      <c r="Q55" s="1431">
        <v>64.277875307361526</v>
      </c>
    </row>
    <row r="56" spans="1:17" x14ac:dyDescent="0.2">
      <c r="A56" s="2131"/>
      <c r="B56" s="84">
        <v>8</v>
      </c>
      <c r="C56" s="1423" t="s">
        <v>101</v>
      </c>
      <c r="D56" s="1424">
        <v>60</v>
      </c>
      <c r="E56" s="1424">
        <v>1981</v>
      </c>
      <c r="F56" s="1425">
        <v>98.748999999999995</v>
      </c>
      <c r="G56" s="1425">
        <v>10.613125999999999</v>
      </c>
      <c r="H56" s="1425">
        <v>9.6</v>
      </c>
      <c r="I56" s="1425">
        <v>78.535875000000004</v>
      </c>
      <c r="J56" s="1425">
        <v>3139.2</v>
      </c>
      <c r="K56" s="1426">
        <v>78.535875000000004</v>
      </c>
      <c r="L56" s="1425">
        <v>3139.2</v>
      </c>
      <c r="M56" s="1427">
        <v>2.501779912079511E-2</v>
      </c>
      <c r="N56" s="1428">
        <v>43.055</v>
      </c>
      <c r="O56" s="1429">
        <v>1.0771413411458335</v>
      </c>
      <c r="P56" s="1430">
        <v>1501.0679472477066</v>
      </c>
      <c r="Q56" s="1431">
        <v>64.628480468750013</v>
      </c>
    </row>
    <row r="57" spans="1:17" x14ac:dyDescent="0.2">
      <c r="A57" s="2131"/>
      <c r="B57" s="84">
        <v>9</v>
      </c>
      <c r="C57" s="1423" t="s">
        <v>99</v>
      </c>
      <c r="D57" s="1424">
        <v>32</v>
      </c>
      <c r="E57" s="1424">
        <v>1960</v>
      </c>
      <c r="F57" s="1425">
        <v>35.066000000000003</v>
      </c>
      <c r="G57" s="1425">
        <v>3.848535</v>
      </c>
      <c r="H57" s="1425">
        <v>0.32</v>
      </c>
      <c r="I57" s="1425">
        <v>30.897466999999999</v>
      </c>
      <c r="J57" s="1425">
        <v>1214.6199999999999</v>
      </c>
      <c r="K57" s="1426">
        <v>30.897466999999999</v>
      </c>
      <c r="L57" s="1425">
        <v>1214.6199999999999</v>
      </c>
      <c r="M57" s="1427">
        <v>2.5437969900051045E-2</v>
      </c>
      <c r="N57" s="1428">
        <v>43.055</v>
      </c>
      <c r="O57" s="1429">
        <v>1.0952317940466978</v>
      </c>
      <c r="P57" s="1430">
        <v>1526.2781940030627</v>
      </c>
      <c r="Q57" s="1431">
        <v>65.713907642801857</v>
      </c>
    </row>
    <row r="58" spans="1:17" s="6" customFormat="1" ht="12" thickBot="1" x14ac:dyDescent="0.25">
      <c r="A58" s="2131"/>
      <c r="B58" s="474">
        <v>10</v>
      </c>
      <c r="C58" s="1423" t="s">
        <v>102</v>
      </c>
      <c r="D58" s="1424">
        <v>47</v>
      </c>
      <c r="E58" s="1424" t="s">
        <v>36</v>
      </c>
      <c r="F58" s="1425">
        <v>54.893000000000001</v>
      </c>
      <c r="G58" s="1425">
        <v>5.3135680000000001</v>
      </c>
      <c r="H58" s="1425">
        <v>0</v>
      </c>
      <c r="I58" s="1425">
        <v>49.579428999999998</v>
      </c>
      <c r="J58" s="1425">
        <v>1879.63</v>
      </c>
      <c r="K58" s="1426">
        <v>49.579428999999998</v>
      </c>
      <c r="L58" s="1425">
        <v>1879.63</v>
      </c>
      <c r="M58" s="1427">
        <v>2.6377227965078232E-2</v>
      </c>
      <c r="N58" s="1428">
        <v>43.055</v>
      </c>
      <c r="O58" s="1429">
        <v>1.1356715500364434</v>
      </c>
      <c r="P58" s="1430">
        <v>1582.633677904694</v>
      </c>
      <c r="Q58" s="1431">
        <v>68.14029300218661</v>
      </c>
    </row>
    <row r="59" spans="1:17" ht="12.75" customHeight="1" x14ac:dyDescent="0.2">
      <c r="A59" s="2147" t="s">
        <v>106</v>
      </c>
      <c r="B59" s="16">
        <v>1</v>
      </c>
      <c r="C59" s="1432" t="s">
        <v>37</v>
      </c>
      <c r="D59" s="1433">
        <v>4</v>
      </c>
      <c r="E59" s="1433">
        <v>1963</v>
      </c>
      <c r="F59" s="1434">
        <v>4.734</v>
      </c>
      <c r="G59" s="1434">
        <v>0.41242400000000001</v>
      </c>
      <c r="H59" s="1434">
        <v>0.04</v>
      </c>
      <c r="I59" s="1434">
        <v>4.2815760000000003</v>
      </c>
      <c r="J59" s="1434">
        <v>150.99</v>
      </c>
      <c r="K59" s="1435">
        <v>4.2815760000000003</v>
      </c>
      <c r="L59" s="1434">
        <v>150.99</v>
      </c>
      <c r="M59" s="1436">
        <v>2.8356685873236639E-2</v>
      </c>
      <c r="N59" s="1437">
        <v>43.055</v>
      </c>
      <c r="O59" s="1438">
        <v>1.2208971102722035</v>
      </c>
      <c r="P59" s="1439">
        <v>1701.4011523941983</v>
      </c>
      <c r="Q59" s="1440">
        <v>73.253826616332205</v>
      </c>
    </row>
    <row r="60" spans="1:17" s="6" customFormat="1" ht="12.75" customHeight="1" x14ac:dyDescent="0.2">
      <c r="A60" s="2148"/>
      <c r="B60" s="17">
        <v>2</v>
      </c>
      <c r="C60" s="1441" t="s">
        <v>506</v>
      </c>
      <c r="D60" s="1442">
        <v>12</v>
      </c>
      <c r="E60" s="1442">
        <v>1952</v>
      </c>
      <c r="F60" s="1443">
        <v>18.145</v>
      </c>
      <c r="G60" s="1443">
        <v>1.5281629999999999</v>
      </c>
      <c r="H60" s="1443">
        <v>0.12</v>
      </c>
      <c r="I60" s="1443">
        <v>16.496836000000002</v>
      </c>
      <c r="J60" s="1443">
        <v>548.26</v>
      </c>
      <c r="K60" s="1444">
        <v>16.496836000000002</v>
      </c>
      <c r="L60" s="1443">
        <v>548.26</v>
      </c>
      <c r="M60" s="1445">
        <v>3.0089439317112322E-2</v>
      </c>
      <c r="N60" s="1446">
        <v>43.055</v>
      </c>
      <c r="O60" s="1447">
        <v>1.295500809798271</v>
      </c>
      <c r="P60" s="1448">
        <v>1805.3663590267392</v>
      </c>
      <c r="Q60" s="1449">
        <v>77.730048587896263</v>
      </c>
    </row>
    <row r="61" spans="1:17" ht="12.75" customHeight="1" x14ac:dyDescent="0.2">
      <c r="A61" s="2148"/>
      <c r="B61" s="17">
        <v>3</v>
      </c>
      <c r="C61" s="1441" t="s">
        <v>505</v>
      </c>
      <c r="D61" s="1442">
        <v>4</v>
      </c>
      <c r="E61" s="1442">
        <v>1951</v>
      </c>
      <c r="F61" s="1443">
        <v>8.0269999999999992</v>
      </c>
      <c r="G61" s="1443">
        <v>1.192715</v>
      </c>
      <c r="H61" s="1443">
        <v>0</v>
      </c>
      <c r="I61" s="1443">
        <v>6.8342840000000002</v>
      </c>
      <c r="J61" s="1443">
        <v>224.57</v>
      </c>
      <c r="K61" s="1444">
        <v>6.8342840000000002</v>
      </c>
      <c r="L61" s="1443">
        <v>224.57</v>
      </c>
      <c r="M61" s="1445">
        <v>3.0432755933561921E-2</v>
      </c>
      <c r="N61" s="1446">
        <v>43.055</v>
      </c>
      <c r="O61" s="1447">
        <v>1.3102823067195084</v>
      </c>
      <c r="P61" s="1448">
        <v>1825.9653560137153</v>
      </c>
      <c r="Q61" s="1449">
        <v>78.616938403170508</v>
      </c>
    </row>
    <row r="62" spans="1:17" s="6" customFormat="1" ht="12.75" customHeight="1" x14ac:dyDescent="0.2">
      <c r="A62" s="2148"/>
      <c r="B62" s="17">
        <v>4</v>
      </c>
      <c r="C62" s="1441" t="s">
        <v>110</v>
      </c>
      <c r="D62" s="1442">
        <v>6</v>
      </c>
      <c r="E62" s="1442">
        <v>1959</v>
      </c>
      <c r="F62" s="1443">
        <v>11.789</v>
      </c>
      <c r="G62" s="1443">
        <v>0.88148000000000004</v>
      </c>
      <c r="H62" s="1443">
        <v>0.06</v>
      </c>
      <c r="I62" s="1443">
        <v>10.847519999999999</v>
      </c>
      <c r="J62" s="1443">
        <v>310.93</v>
      </c>
      <c r="K62" s="1444">
        <v>10.847519999999999</v>
      </c>
      <c r="L62" s="1443">
        <v>310.93</v>
      </c>
      <c r="M62" s="1445">
        <v>3.4887337986041871E-2</v>
      </c>
      <c r="N62" s="1446">
        <v>43.055</v>
      </c>
      <c r="O62" s="1447">
        <v>1.5020743369890328</v>
      </c>
      <c r="P62" s="1448">
        <v>2093.2402791625123</v>
      </c>
      <c r="Q62" s="1449">
        <v>90.124460219341969</v>
      </c>
    </row>
    <row r="63" spans="1:17" s="6" customFormat="1" ht="12.75" customHeight="1" x14ac:dyDescent="0.2">
      <c r="A63" s="2148"/>
      <c r="B63" s="17">
        <v>5</v>
      </c>
      <c r="C63" s="1441" t="s">
        <v>109</v>
      </c>
      <c r="D63" s="1442">
        <v>4</v>
      </c>
      <c r="E63" s="1442">
        <v>1955</v>
      </c>
      <c r="F63" s="1443">
        <v>7.8529999999999998</v>
      </c>
      <c r="G63" s="1443">
        <v>0</v>
      </c>
      <c r="H63" s="1443">
        <v>0</v>
      </c>
      <c r="I63" s="1443">
        <v>7.8529999999999998</v>
      </c>
      <c r="J63" s="1443">
        <v>214.32</v>
      </c>
      <c r="K63" s="1444">
        <v>7.8529999999999998</v>
      </c>
      <c r="L63" s="1443">
        <v>214.32</v>
      </c>
      <c r="M63" s="1445">
        <v>3.664147069802165E-2</v>
      </c>
      <c r="N63" s="1446">
        <v>43.055</v>
      </c>
      <c r="O63" s="1447">
        <v>1.5775985209033221</v>
      </c>
      <c r="P63" s="1448">
        <v>2198.488241881299</v>
      </c>
      <c r="Q63" s="1449">
        <v>94.655911254199324</v>
      </c>
    </row>
    <row r="64" spans="1:17" ht="12.75" customHeight="1" x14ac:dyDescent="0.2">
      <c r="A64" s="2148"/>
      <c r="B64" s="17">
        <v>6</v>
      </c>
      <c r="C64" s="1441" t="s">
        <v>108</v>
      </c>
      <c r="D64" s="1442">
        <v>4</v>
      </c>
      <c r="E64" s="1442">
        <v>1952</v>
      </c>
      <c r="F64" s="1443">
        <v>4.0946509999999998</v>
      </c>
      <c r="G64" s="1443">
        <v>0</v>
      </c>
      <c r="H64" s="1443">
        <v>0</v>
      </c>
      <c r="I64" s="1443">
        <v>4.0946509999999998</v>
      </c>
      <c r="J64" s="1443">
        <v>108</v>
      </c>
      <c r="K64" s="1444">
        <v>4.0946509999999998</v>
      </c>
      <c r="L64" s="1443">
        <v>108</v>
      </c>
      <c r="M64" s="1445">
        <v>3.7913435185185182E-2</v>
      </c>
      <c r="N64" s="1446">
        <v>43.055</v>
      </c>
      <c r="O64" s="1447">
        <v>1.632362951898148</v>
      </c>
      <c r="P64" s="1448">
        <v>2274.806111111111</v>
      </c>
      <c r="Q64" s="1449">
        <v>97.941777113888875</v>
      </c>
    </row>
    <row r="65" spans="1:17" ht="12.75" customHeight="1" x14ac:dyDescent="0.2">
      <c r="A65" s="2148"/>
      <c r="B65" s="17">
        <v>7</v>
      </c>
      <c r="C65" s="1441" t="s">
        <v>112</v>
      </c>
      <c r="D65" s="1442">
        <v>4</v>
      </c>
      <c r="E65" s="1442">
        <v>1940</v>
      </c>
      <c r="F65" s="1443">
        <v>16.934999999999999</v>
      </c>
      <c r="G65" s="1443">
        <v>1.9471890000000001</v>
      </c>
      <c r="H65" s="1443">
        <v>0.04</v>
      </c>
      <c r="I65" s="1443">
        <v>14.947812000000001</v>
      </c>
      <c r="J65" s="1443">
        <v>383.02000000000004</v>
      </c>
      <c r="K65" s="1444">
        <v>14.947812000000001</v>
      </c>
      <c r="L65" s="1443">
        <v>383.02000000000004</v>
      </c>
      <c r="M65" s="1445">
        <v>3.9026191843767946E-2</v>
      </c>
      <c r="N65" s="1446">
        <v>43.055</v>
      </c>
      <c r="O65" s="1447">
        <v>1.6802726898334288</v>
      </c>
      <c r="P65" s="1448">
        <v>2341.5715106260768</v>
      </c>
      <c r="Q65" s="1449">
        <v>100.81636139000574</v>
      </c>
    </row>
    <row r="66" spans="1:17" ht="12.75" customHeight="1" x14ac:dyDescent="0.2">
      <c r="A66" s="2148"/>
      <c r="B66" s="17">
        <v>8</v>
      </c>
      <c r="C66" s="1441" t="s">
        <v>140</v>
      </c>
      <c r="D66" s="1442">
        <v>8</v>
      </c>
      <c r="E66" s="1442" t="s">
        <v>36</v>
      </c>
      <c r="F66" s="1443">
        <v>10.007</v>
      </c>
      <c r="G66" s="1443">
        <v>0</v>
      </c>
      <c r="H66" s="1443">
        <v>0</v>
      </c>
      <c r="I66" s="1443">
        <v>10.006999</v>
      </c>
      <c r="J66" s="1443">
        <v>248.01</v>
      </c>
      <c r="K66" s="1444">
        <v>10.006999</v>
      </c>
      <c r="L66" s="1443">
        <v>248.01</v>
      </c>
      <c r="M66" s="1445">
        <v>4.0349175436474337E-2</v>
      </c>
      <c r="N66" s="1446">
        <v>43.055</v>
      </c>
      <c r="O66" s="1447">
        <v>1.7372337484174025</v>
      </c>
      <c r="P66" s="1448">
        <v>2420.9505261884601</v>
      </c>
      <c r="Q66" s="1449">
        <v>104.23402490504415</v>
      </c>
    </row>
    <row r="67" spans="1:17" ht="13.5" customHeight="1" x14ac:dyDescent="0.2">
      <c r="A67" s="2148"/>
      <c r="B67" s="17">
        <v>9</v>
      </c>
      <c r="C67" s="1441" t="s">
        <v>107</v>
      </c>
      <c r="D67" s="1442">
        <v>13</v>
      </c>
      <c r="E67" s="1442" t="s">
        <v>36</v>
      </c>
      <c r="F67" s="1443">
        <v>17.282</v>
      </c>
      <c r="G67" s="1443">
        <v>0</v>
      </c>
      <c r="H67" s="1443">
        <v>0</v>
      </c>
      <c r="I67" s="1443">
        <v>17.282001000000001</v>
      </c>
      <c r="J67" s="1443">
        <v>397.64</v>
      </c>
      <c r="K67" s="1444">
        <v>17.282001000000001</v>
      </c>
      <c r="L67" s="1443">
        <v>397.64</v>
      </c>
      <c r="M67" s="1445">
        <v>4.3461424906951013E-2</v>
      </c>
      <c r="N67" s="1446">
        <v>43.055</v>
      </c>
      <c r="O67" s="1447">
        <v>1.871231649368776</v>
      </c>
      <c r="P67" s="1448">
        <v>2607.6854944170605</v>
      </c>
      <c r="Q67" s="1449">
        <v>112.27389896212654</v>
      </c>
    </row>
    <row r="68" spans="1:17" ht="13.5" customHeight="1" thickBot="1" x14ac:dyDescent="0.25">
      <c r="A68" s="2149"/>
      <c r="B68" s="18">
        <v>10</v>
      </c>
      <c r="C68" s="291" t="s">
        <v>111</v>
      </c>
      <c r="D68" s="292">
        <v>6</v>
      </c>
      <c r="E68" s="292">
        <v>1940</v>
      </c>
      <c r="F68" s="293">
        <v>11.872</v>
      </c>
      <c r="G68" s="293">
        <v>5.3679999999999999E-2</v>
      </c>
      <c r="H68" s="293">
        <v>0</v>
      </c>
      <c r="I68" s="293">
        <v>11.818319000000001</v>
      </c>
      <c r="J68" s="293">
        <v>250.65</v>
      </c>
      <c r="K68" s="294">
        <v>11.818319000000001</v>
      </c>
      <c r="L68" s="293">
        <v>250.65</v>
      </c>
      <c r="M68" s="295">
        <v>4.7150684221025335E-2</v>
      </c>
      <c r="N68" s="296">
        <v>43.055</v>
      </c>
      <c r="O68" s="297">
        <v>2.0300727091362458</v>
      </c>
      <c r="P68" s="298">
        <v>2829.0410532615201</v>
      </c>
      <c r="Q68" s="299">
        <v>121.80436254817474</v>
      </c>
    </row>
    <row r="69" spans="1:17" ht="13.5" customHeight="1" x14ac:dyDescent="0.2">
      <c r="A69" s="1955"/>
      <c r="B69" s="1956" t="s">
        <v>1023</v>
      </c>
      <c r="C69" s="94"/>
      <c r="D69" s="95"/>
      <c r="E69" s="95"/>
      <c r="F69" s="96"/>
      <c r="G69" s="96"/>
      <c r="H69" s="96"/>
      <c r="I69" s="96"/>
      <c r="J69" s="97"/>
      <c r="K69" s="96"/>
      <c r="L69" s="97"/>
      <c r="M69" s="98"/>
      <c r="N69" s="99"/>
      <c r="O69" s="99"/>
      <c r="P69" s="99"/>
      <c r="Q69" s="99"/>
    </row>
    <row r="70" spans="1:17" ht="13.5" customHeight="1" x14ac:dyDescent="0.2">
      <c r="A70" s="93"/>
      <c r="B70" s="95"/>
      <c r="C70" s="94"/>
      <c r="D70" s="95"/>
      <c r="E70" s="95"/>
      <c r="F70" s="96"/>
      <c r="G70" s="96"/>
      <c r="H70" s="96"/>
      <c r="I70" s="96"/>
      <c r="J70" s="97"/>
      <c r="K70" s="96"/>
      <c r="L70" s="97"/>
      <c r="M70" s="98"/>
      <c r="N70" s="99"/>
      <c r="O70" s="99"/>
      <c r="P70" s="99"/>
      <c r="Q70" s="99"/>
    </row>
    <row r="71" spans="1:17" ht="15" x14ac:dyDescent="0.2">
      <c r="A71" s="2071" t="s">
        <v>29</v>
      </c>
      <c r="B71" s="2071"/>
      <c r="C71" s="2071"/>
      <c r="D71" s="2071"/>
      <c r="E71" s="2071"/>
      <c r="F71" s="2071"/>
      <c r="G71" s="2071"/>
      <c r="H71" s="2071"/>
      <c r="I71" s="2071"/>
      <c r="J71" s="2071"/>
      <c r="K71" s="2071"/>
      <c r="L71" s="2071"/>
      <c r="M71" s="2071"/>
      <c r="N71" s="2071"/>
      <c r="O71" s="2071"/>
      <c r="P71" s="2071"/>
      <c r="Q71" s="2071"/>
    </row>
    <row r="72" spans="1:17" ht="13.5" thickBot="1" x14ac:dyDescent="0.25">
      <c r="A72" s="446"/>
      <c r="B72" s="446"/>
      <c r="C72" s="446"/>
      <c r="D72" s="446"/>
      <c r="E72" s="1985" t="s">
        <v>264</v>
      </c>
      <c r="F72" s="1985"/>
      <c r="G72" s="1985"/>
      <c r="H72" s="1985"/>
      <c r="I72" s="446">
        <v>0.4</v>
      </c>
      <c r="J72" s="446" t="s">
        <v>263</v>
      </c>
      <c r="K72" s="446" t="s">
        <v>265</v>
      </c>
      <c r="L72" s="447">
        <v>545.6</v>
      </c>
      <c r="M72" s="446"/>
      <c r="N72" s="446"/>
      <c r="O72" s="446"/>
      <c r="P72" s="446"/>
      <c r="Q72" s="446"/>
    </row>
    <row r="73" spans="1:17" ht="12.75" customHeight="1" x14ac:dyDescent="0.2">
      <c r="A73" s="1986" t="s">
        <v>1</v>
      </c>
      <c r="B73" s="1989" t="s">
        <v>0</v>
      </c>
      <c r="C73" s="1992" t="s">
        <v>2</v>
      </c>
      <c r="D73" s="1992" t="s">
        <v>3</v>
      </c>
      <c r="E73" s="1992" t="s">
        <v>11</v>
      </c>
      <c r="F73" s="1996" t="s">
        <v>12</v>
      </c>
      <c r="G73" s="1997"/>
      <c r="H73" s="1997"/>
      <c r="I73" s="1998"/>
      <c r="J73" s="1992" t="s">
        <v>4</v>
      </c>
      <c r="K73" s="1992" t="s">
        <v>13</v>
      </c>
      <c r="L73" s="1992" t="s">
        <v>5</v>
      </c>
      <c r="M73" s="1992" t="s">
        <v>6</v>
      </c>
      <c r="N73" s="1992" t="s">
        <v>14</v>
      </c>
      <c r="O73" s="1992" t="s">
        <v>15</v>
      </c>
      <c r="P73" s="1992" t="s">
        <v>22</v>
      </c>
      <c r="Q73" s="2117" t="s">
        <v>23</v>
      </c>
    </row>
    <row r="74" spans="1:17" ht="55.5" customHeight="1" x14ac:dyDescent="0.2">
      <c r="A74" s="2119"/>
      <c r="B74" s="2075"/>
      <c r="C74" s="1995"/>
      <c r="D74" s="1995"/>
      <c r="E74" s="1995"/>
      <c r="F74" s="50" t="s">
        <v>16</v>
      </c>
      <c r="G74" s="51" t="s">
        <v>17</v>
      </c>
      <c r="H74" s="51" t="s">
        <v>28</v>
      </c>
      <c r="I74" s="50" t="s">
        <v>19</v>
      </c>
      <c r="J74" s="1995"/>
      <c r="K74" s="1995"/>
      <c r="L74" s="1995"/>
      <c r="M74" s="1995"/>
      <c r="N74" s="1995"/>
      <c r="O74" s="1995"/>
      <c r="P74" s="1995"/>
      <c r="Q74" s="2118"/>
    </row>
    <row r="75" spans="1:17" ht="13.5" customHeight="1" thickBot="1" x14ac:dyDescent="0.25">
      <c r="A75" s="922"/>
      <c r="B75" s="923"/>
      <c r="C75" s="924"/>
      <c r="D75" s="8" t="s">
        <v>7</v>
      </c>
      <c r="E75" s="925" t="s">
        <v>8</v>
      </c>
      <c r="F75" s="925" t="s">
        <v>9</v>
      </c>
      <c r="G75" s="925" t="s">
        <v>9</v>
      </c>
      <c r="H75" s="925" t="s">
        <v>9</v>
      </c>
      <c r="I75" s="925" t="s">
        <v>9</v>
      </c>
      <c r="J75" s="925" t="s">
        <v>20</v>
      </c>
      <c r="K75" s="925" t="s">
        <v>9</v>
      </c>
      <c r="L75" s="925" t="s">
        <v>20</v>
      </c>
      <c r="M75" s="925" t="s">
        <v>52</v>
      </c>
      <c r="N75" s="8" t="s">
        <v>289</v>
      </c>
      <c r="O75" s="8" t="s">
        <v>290</v>
      </c>
      <c r="P75" s="706" t="s">
        <v>24</v>
      </c>
      <c r="Q75" s="707" t="s">
        <v>291</v>
      </c>
    </row>
    <row r="76" spans="1:17" x14ac:dyDescent="0.2">
      <c r="A76" s="2114" t="s">
        <v>166</v>
      </c>
      <c r="B76" s="10">
        <v>1</v>
      </c>
      <c r="C76" s="1067" t="s">
        <v>423</v>
      </c>
      <c r="D76" s="1068">
        <v>60</v>
      </c>
      <c r="E76" s="10">
        <v>2005</v>
      </c>
      <c r="F76" s="1069">
        <v>53.15</v>
      </c>
      <c r="G76" s="1070">
        <v>9.06</v>
      </c>
      <c r="H76" s="1070">
        <v>5.23</v>
      </c>
      <c r="I76" s="1626">
        <v>38.86</v>
      </c>
      <c r="J76" s="1077">
        <v>4933.47</v>
      </c>
      <c r="K76" s="1078">
        <v>37.708646855053345</v>
      </c>
      <c r="L76" s="1079">
        <v>4787.3</v>
      </c>
      <c r="M76" s="1080">
        <v>7.8768088181340925E-3</v>
      </c>
      <c r="N76" s="1069">
        <v>54.9</v>
      </c>
      <c r="O76" s="1081">
        <v>0.43</v>
      </c>
      <c r="P76" s="1082">
        <v>472.61</v>
      </c>
      <c r="Q76" s="1083">
        <v>25.95</v>
      </c>
    </row>
    <row r="77" spans="1:17" x14ac:dyDescent="0.2">
      <c r="A77" s="2006"/>
      <c r="B77" s="11">
        <v>2</v>
      </c>
      <c r="C77" s="1071" t="s">
        <v>40</v>
      </c>
      <c r="D77" s="1072">
        <v>18</v>
      </c>
      <c r="E77" s="11">
        <v>2006</v>
      </c>
      <c r="F77" s="46">
        <v>21.77</v>
      </c>
      <c r="G77" s="1073">
        <v>1.97</v>
      </c>
      <c r="H77" s="1073">
        <v>1.03</v>
      </c>
      <c r="I77" s="46">
        <f>F77-G77-H77</f>
        <v>18.77</v>
      </c>
      <c r="J77" s="1084">
        <v>1988.27</v>
      </c>
      <c r="K77" s="61">
        <v>14.986583814069517</v>
      </c>
      <c r="L77" s="1085">
        <v>1587.5</v>
      </c>
      <c r="M77" s="47">
        <v>9.4403677568941843E-3</v>
      </c>
      <c r="N77" s="46">
        <v>54.9</v>
      </c>
      <c r="O77" s="1086">
        <v>0.52</v>
      </c>
      <c r="P77" s="1087">
        <v>566.41999999999996</v>
      </c>
      <c r="Q77" s="1088">
        <v>31.1</v>
      </c>
    </row>
    <row r="78" spans="1:17" x14ac:dyDescent="0.2">
      <c r="A78" s="2006"/>
      <c r="B78" s="11">
        <v>3</v>
      </c>
      <c r="C78" s="1071" t="s">
        <v>39</v>
      </c>
      <c r="D78" s="1072">
        <v>118</v>
      </c>
      <c r="E78" s="11">
        <v>2007</v>
      </c>
      <c r="F78" s="46">
        <v>107.48</v>
      </c>
      <c r="G78" s="1073">
        <v>19.579999999999998</v>
      </c>
      <c r="H78" s="1073">
        <v>20.010000000000002</v>
      </c>
      <c r="I78" s="46">
        <f>F78-G78-H78</f>
        <v>67.89</v>
      </c>
      <c r="J78" s="1084">
        <v>7726.7</v>
      </c>
      <c r="K78" s="61">
        <v>61.273828801428813</v>
      </c>
      <c r="L78" s="1085">
        <v>6973.7</v>
      </c>
      <c r="M78" s="47">
        <v>8.7864159343574878E-3</v>
      </c>
      <c r="N78" s="46">
        <v>54.9</v>
      </c>
      <c r="O78" s="1086">
        <v>0.48</v>
      </c>
      <c r="P78" s="1087">
        <v>527.17999999999995</v>
      </c>
      <c r="Q78" s="1088">
        <v>28.94</v>
      </c>
    </row>
    <row r="79" spans="1:17" x14ac:dyDescent="0.2">
      <c r="A79" s="2006"/>
      <c r="B79" s="11">
        <v>4</v>
      </c>
      <c r="C79" s="1071" t="s">
        <v>424</v>
      </c>
      <c r="D79" s="1072">
        <v>38</v>
      </c>
      <c r="E79" s="11">
        <v>2004</v>
      </c>
      <c r="F79" s="46">
        <v>27.9</v>
      </c>
      <c r="G79" s="1073">
        <v>5.79</v>
      </c>
      <c r="H79" s="1073">
        <v>0.19</v>
      </c>
      <c r="I79" s="1627">
        <v>21.92</v>
      </c>
      <c r="J79" s="1084">
        <v>2371.6999999999998</v>
      </c>
      <c r="K79" s="61">
        <v>21.92</v>
      </c>
      <c r="L79" s="1085">
        <v>2371.6999999999998</v>
      </c>
      <c r="M79" s="47">
        <v>9.24231563857149E-3</v>
      </c>
      <c r="N79" s="46">
        <v>54.9</v>
      </c>
      <c r="O79" s="1086">
        <v>0.51</v>
      </c>
      <c r="P79" s="1087">
        <v>554.54</v>
      </c>
      <c r="Q79" s="1088">
        <v>30.44</v>
      </c>
    </row>
    <row r="80" spans="1:17" x14ac:dyDescent="0.2">
      <c r="A80" s="2006"/>
      <c r="B80" s="11">
        <v>5</v>
      </c>
      <c r="C80" s="1071" t="s">
        <v>425</v>
      </c>
      <c r="D80" s="1072">
        <v>86</v>
      </c>
      <c r="E80" s="11">
        <v>2006</v>
      </c>
      <c r="F80" s="46">
        <v>52.64</v>
      </c>
      <c r="G80" s="1073">
        <v>12.68</v>
      </c>
      <c r="H80" s="1073">
        <v>3.13</v>
      </c>
      <c r="I80" s="46">
        <f>F80-G80-H80</f>
        <v>36.83</v>
      </c>
      <c r="J80" s="1084">
        <v>5049.0600000000004</v>
      </c>
      <c r="K80" s="61">
        <v>36.83</v>
      </c>
      <c r="L80" s="1089">
        <v>5049.0600000000004</v>
      </c>
      <c r="M80" s="47">
        <v>7.2944270814765512E-3</v>
      </c>
      <c r="N80" s="46">
        <v>54.9</v>
      </c>
      <c r="O80" s="1086">
        <v>0.4</v>
      </c>
      <c r="P80" s="1087">
        <v>437.67</v>
      </c>
      <c r="Q80" s="1088">
        <v>24.03</v>
      </c>
    </row>
    <row r="81" spans="1:28" s="40" customFormat="1" ht="12.75" customHeight="1" x14ac:dyDescent="0.2">
      <c r="A81" s="2006"/>
      <c r="B81" s="39">
        <v>6</v>
      </c>
      <c r="C81" s="1071" t="s">
        <v>583</v>
      </c>
      <c r="D81" s="1072">
        <v>64</v>
      </c>
      <c r="E81" s="11">
        <v>1987</v>
      </c>
      <c r="F81" s="46">
        <v>8.75</v>
      </c>
      <c r="G81" s="1073">
        <v>8.17</v>
      </c>
      <c r="H81" s="1073">
        <v>0.47</v>
      </c>
      <c r="I81" s="1627">
        <v>0.11</v>
      </c>
      <c r="J81" s="1084">
        <v>2419.08</v>
      </c>
      <c r="K81" s="61">
        <v>0.11000000000000001</v>
      </c>
      <c r="L81" s="1085">
        <v>2419.08</v>
      </c>
      <c r="M81" s="47">
        <v>4.5471832266812181E-5</v>
      </c>
      <c r="N81" s="46">
        <v>54.9</v>
      </c>
      <c r="O81" s="1086">
        <v>0</v>
      </c>
      <c r="P81" s="1087">
        <v>2.73</v>
      </c>
      <c r="Q81" s="1088">
        <v>0.15</v>
      </c>
    </row>
    <row r="82" spans="1:28" x14ac:dyDescent="0.2">
      <c r="A82" s="2006"/>
      <c r="B82" s="11">
        <v>7</v>
      </c>
      <c r="C82" s="1071" t="s">
        <v>41</v>
      </c>
      <c r="D82" s="1072">
        <v>22</v>
      </c>
      <c r="E82" s="11">
        <v>2006</v>
      </c>
      <c r="F82" s="46">
        <v>23.11</v>
      </c>
      <c r="G82" s="1073">
        <v>3.66</v>
      </c>
      <c r="H82" s="1073">
        <v>1.76</v>
      </c>
      <c r="I82" s="46">
        <f>F82-G82-H82</f>
        <v>17.689999999999998</v>
      </c>
      <c r="J82" s="1084">
        <v>1698.17</v>
      </c>
      <c r="K82" s="61">
        <v>17.689999999999998</v>
      </c>
      <c r="L82" s="1085">
        <v>1698.17</v>
      </c>
      <c r="M82" s="47">
        <v>1.0417096050454312E-2</v>
      </c>
      <c r="N82" s="46">
        <v>54.9</v>
      </c>
      <c r="O82" s="1086">
        <v>0.56999999999999995</v>
      </c>
      <c r="P82" s="1087">
        <v>625.03</v>
      </c>
      <c r="Q82" s="1088">
        <v>34.31</v>
      </c>
    </row>
    <row r="83" spans="1:28" x14ac:dyDescent="0.2">
      <c r="A83" s="2006"/>
      <c r="B83" s="11">
        <v>8</v>
      </c>
      <c r="C83" s="1071" t="s">
        <v>38</v>
      </c>
      <c r="D83" s="1072">
        <v>51</v>
      </c>
      <c r="E83" s="11">
        <v>2005</v>
      </c>
      <c r="F83" s="46">
        <v>38.86</v>
      </c>
      <c r="G83" s="1073">
        <v>8.31</v>
      </c>
      <c r="H83" s="1073">
        <v>0.54</v>
      </c>
      <c r="I83" s="46">
        <f>F83-G83-H83</f>
        <v>30.009999999999998</v>
      </c>
      <c r="J83" s="1084">
        <v>3073.94</v>
      </c>
      <c r="K83" s="61">
        <v>29.304350963258877</v>
      </c>
      <c r="L83" s="1085">
        <v>3001.66</v>
      </c>
      <c r="M83" s="47">
        <v>9.7627149521461055E-3</v>
      </c>
      <c r="N83" s="46">
        <v>54.9</v>
      </c>
      <c r="O83" s="1086">
        <v>0.54</v>
      </c>
      <c r="P83" s="1087">
        <v>585.76</v>
      </c>
      <c r="Q83" s="1088">
        <v>32.159999999999997</v>
      </c>
    </row>
    <row r="84" spans="1:28" x14ac:dyDescent="0.2">
      <c r="A84" s="2006"/>
      <c r="B84" s="11">
        <v>9</v>
      </c>
      <c r="C84" s="1071" t="s">
        <v>426</v>
      </c>
      <c r="D84" s="1072">
        <v>72</v>
      </c>
      <c r="E84" s="11">
        <v>2005</v>
      </c>
      <c r="F84" s="46">
        <v>74.010000000000005</v>
      </c>
      <c r="G84" s="1073">
        <v>15.01</v>
      </c>
      <c r="H84" s="1073">
        <v>2.81</v>
      </c>
      <c r="I84" s="1627">
        <v>56.19</v>
      </c>
      <c r="J84" s="1084">
        <v>5346.21</v>
      </c>
      <c r="K84" s="61">
        <v>56.19</v>
      </c>
      <c r="L84" s="1085">
        <v>5346.21</v>
      </c>
      <c r="M84" s="47">
        <v>1.0510249316805737E-2</v>
      </c>
      <c r="N84" s="46">
        <v>54.9</v>
      </c>
      <c r="O84" s="1086">
        <v>0.57999999999999996</v>
      </c>
      <c r="P84" s="1087">
        <v>630.61</v>
      </c>
      <c r="Q84" s="1088">
        <v>34.619999999999997</v>
      </c>
    </row>
    <row r="85" spans="1:28" ht="12.75" customHeight="1" thickBot="1" x14ac:dyDescent="0.25">
      <c r="A85" s="2036"/>
      <c r="B85" s="38">
        <v>10</v>
      </c>
      <c r="C85" s="1074" t="s">
        <v>309</v>
      </c>
      <c r="D85" s="1075">
        <v>39</v>
      </c>
      <c r="E85" s="30">
        <v>2007</v>
      </c>
      <c r="F85" s="48">
        <v>34.299999999999997</v>
      </c>
      <c r="G85" s="1076">
        <v>6.58</v>
      </c>
      <c r="H85" s="1076">
        <v>3.12</v>
      </c>
      <c r="I85" s="48">
        <f>F85-G85-H85</f>
        <v>24.599999999999998</v>
      </c>
      <c r="J85" s="1090">
        <v>2368.7800000000002</v>
      </c>
      <c r="K85" s="53">
        <v>24.599999999999998</v>
      </c>
      <c r="L85" s="1091">
        <v>2368.7800000000002</v>
      </c>
      <c r="M85" s="49">
        <v>1.0385092748165721E-2</v>
      </c>
      <c r="N85" s="48">
        <v>54.9</v>
      </c>
      <c r="O85" s="1092">
        <v>0.56999999999999995</v>
      </c>
      <c r="P85" s="1093">
        <v>623.11</v>
      </c>
      <c r="Q85" s="1094">
        <v>34.21</v>
      </c>
    </row>
    <row r="86" spans="1:28" ht="14.25" customHeight="1" x14ac:dyDescent="0.2">
      <c r="A86" s="2086" t="s">
        <v>167</v>
      </c>
      <c r="B86" s="104">
        <v>1</v>
      </c>
      <c r="C86" s="1631" t="s">
        <v>427</v>
      </c>
      <c r="D86" s="1632">
        <v>100</v>
      </c>
      <c r="E86" s="104">
        <v>1972</v>
      </c>
      <c r="F86" s="1633">
        <v>66.87</v>
      </c>
      <c r="G86" s="1634">
        <v>9.83</v>
      </c>
      <c r="H86" s="1634">
        <v>15.67</v>
      </c>
      <c r="I86" s="1626">
        <v>41.37</v>
      </c>
      <c r="J86" s="1639">
        <v>4426.3500000000004</v>
      </c>
      <c r="K86" s="1640">
        <v>41.37</v>
      </c>
      <c r="L86" s="1641">
        <v>4426.3500000000004</v>
      </c>
      <c r="M86" s="1642">
        <v>9.3463011284692799E-3</v>
      </c>
      <c r="N86" s="1633">
        <v>54.9</v>
      </c>
      <c r="O86" s="1643">
        <v>0.51</v>
      </c>
      <c r="P86" s="1644">
        <v>560.78</v>
      </c>
      <c r="Q86" s="1645">
        <v>30.79</v>
      </c>
    </row>
    <row r="87" spans="1:28" x14ac:dyDescent="0.2">
      <c r="A87" s="2032"/>
      <c r="B87" s="103">
        <v>2</v>
      </c>
      <c r="C87" s="1635" t="s">
        <v>584</v>
      </c>
      <c r="D87" s="1636">
        <v>72</v>
      </c>
      <c r="E87" s="103">
        <v>1975</v>
      </c>
      <c r="F87" s="1630">
        <v>44.08</v>
      </c>
      <c r="G87" s="1637">
        <v>6.77</v>
      </c>
      <c r="H87" s="1637">
        <v>4.63</v>
      </c>
      <c r="I87" s="1627">
        <v>32.68</v>
      </c>
      <c r="J87" s="1646">
        <v>3784.12</v>
      </c>
      <c r="K87" s="1638">
        <v>32.68</v>
      </c>
      <c r="L87" s="1647">
        <v>3784.12</v>
      </c>
      <c r="M87" s="1648">
        <v>8.6360897645952027E-3</v>
      </c>
      <c r="N87" s="1649">
        <v>54.9</v>
      </c>
      <c r="O87" s="1650">
        <v>0.47</v>
      </c>
      <c r="P87" s="1651">
        <v>518.16999999999996</v>
      </c>
      <c r="Q87" s="1652">
        <v>28.45</v>
      </c>
    </row>
    <row r="88" spans="1:28" x14ac:dyDescent="0.2">
      <c r="A88" s="2032"/>
      <c r="B88" s="103">
        <v>3</v>
      </c>
      <c r="C88" s="1635" t="s">
        <v>54</v>
      </c>
      <c r="D88" s="1636">
        <v>60</v>
      </c>
      <c r="E88" s="103">
        <v>1965</v>
      </c>
      <c r="F88" s="1630">
        <v>43.43</v>
      </c>
      <c r="G88" s="1637">
        <v>7.43</v>
      </c>
      <c r="H88" s="1637">
        <v>9.52</v>
      </c>
      <c r="I88" s="1630">
        <f>F88-G88-H88</f>
        <v>26.48</v>
      </c>
      <c r="J88" s="1646">
        <v>2708.2</v>
      </c>
      <c r="K88" s="1638">
        <v>26.479999999999997</v>
      </c>
      <c r="L88" s="1647">
        <v>2708.2</v>
      </c>
      <c r="M88" s="1648">
        <v>9.7777121335204196E-3</v>
      </c>
      <c r="N88" s="1649">
        <v>54.9</v>
      </c>
      <c r="O88" s="1650">
        <v>0.54</v>
      </c>
      <c r="P88" s="1651">
        <v>586.66</v>
      </c>
      <c r="Q88" s="1652">
        <v>32.21</v>
      </c>
    </row>
    <row r="89" spans="1:28" x14ac:dyDescent="0.2">
      <c r="A89" s="2032"/>
      <c r="B89" s="103">
        <v>4</v>
      </c>
      <c r="C89" s="1635" t="s">
        <v>428</v>
      </c>
      <c r="D89" s="1636">
        <v>63</v>
      </c>
      <c r="E89" s="103">
        <v>1960</v>
      </c>
      <c r="F89" s="1638">
        <v>17.077999999999999</v>
      </c>
      <c r="G89" s="1637">
        <v>3.4</v>
      </c>
      <c r="H89" s="1637">
        <v>1.94</v>
      </c>
      <c r="I89" s="1013">
        <v>11.738</v>
      </c>
      <c r="J89" s="1646">
        <v>938.9</v>
      </c>
      <c r="K89" s="1638">
        <v>11.55159720950048</v>
      </c>
      <c r="L89" s="1647">
        <v>923.99</v>
      </c>
      <c r="M89" s="1648">
        <v>1.2501863883267654E-2</v>
      </c>
      <c r="N89" s="1649">
        <v>54.9</v>
      </c>
      <c r="O89" s="1650">
        <v>0.69</v>
      </c>
      <c r="P89" s="1651">
        <v>750.11</v>
      </c>
      <c r="Q89" s="1652">
        <v>41.18</v>
      </c>
    </row>
    <row r="90" spans="1:28" x14ac:dyDescent="0.2">
      <c r="A90" s="2032"/>
      <c r="B90" s="103">
        <v>5</v>
      </c>
      <c r="C90" s="1635" t="s">
        <v>429</v>
      </c>
      <c r="D90" s="1636">
        <v>38</v>
      </c>
      <c r="E90" s="103">
        <v>1990</v>
      </c>
      <c r="F90" s="1630">
        <v>30.02</v>
      </c>
      <c r="G90" s="1637">
        <v>6.37</v>
      </c>
      <c r="H90" s="1637">
        <v>8.31</v>
      </c>
      <c r="I90" s="1627">
        <v>15.34</v>
      </c>
      <c r="J90" s="1646">
        <v>2118.5700000000002</v>
      </c>
      <c r="K90" s="1638">
        <v>15.34</v>
      </c>
      <c r="L90" s="1647">
        <v>2118.5700000000002</v>
      </c>
      <c r="M90" s="1648">
        <v>7.2407331360304352E-3</v>
      </c>
      <c r="N90" s="1649">
        <v>54.9</v>
      </c>
      <c r="O90" s="1650">
        <v>0.4</v>
      </c>
      <c r="P90" s="1651">
        <v>434.44</v>
      </c>
      <c r="Q90" s="1652">
        <v>23.85</v>
      </c>
    </row>
    <row r="91" spans="1:28" x14ac:dyDescent="0.2">
      <c r="A91" s="2032"/>
      <c r="B91" s="103">
        <v>6</v>
      </c>
      <c r="C91" s="1635" t="s">
        <v>585</v>
      </c>
      <c r="D91" s="1636">
        <v>60</v>
      </c>
      <c r="E91" s="103">
        <v>1968</v>
      </c>
      <c r="F91" s="1630">
        <v>38.53</v>
      </c>
      <c r="G91" s="1637">
        <v>7.35</v>
      </c>
      <c r="H91" s="1637">
        <v>5.96</v>
      </c>
      <c r="I91" s="1627">
        <v>25.22</v>
      </c>
      <c r="J91" s="1646">
        <v>2714.92</v>
      </c>
      <c r="K91" s="1638">
        <v>25.219999999999995</v>
      </c>
      <c r="L91" s="1647">
        <v>2714.92</v>
      </c>
      <c r="M91" s="1648">
        <v>9.2894081593564437E-3</v>
      </c>
      <c r="N91" s="1649">
        <v>54.9</v>
      </c>
      <c r="O91" s="1650">
        <v>0.51</v>
      </c>
      <c r="P91" s="1651">
        <v>557.36</v>
      </c>
      <c r="Q91" s="1652">
        <v>30.6</v>
      </c>
    </row>
    <row r="92" spans="1:28" x14ac:dyDescent="0.2">
      <c r="A92" s="2032"/>
      <c r="B92" s="103">
        <v>7</v>
      </c>
      <c r="C92" s="1635" t="s">
        <v>53</v>
      </c>
      <c r="D92" s="1636">
        <v>72</v>
      </c>
      <c r="E92" s="103">
        <v>1973</v>
      </c>
      <c r="F92" s="1630">
        <v>61.71</v>
      </c>
      <c r="G92" s="1637">
        <v>7.72</v>
      </c>
      <c r="H92" s="1637">
        <v>11.52</v>
      </c>
      <c r="I92" s="1630">
        <f>F92-G92-H92</f>
        <v>42.47</v>
      </c>
      <c r="J92" s="1646">
        <v>3784.13</v>
      </c>
      <c r="K92" s="1638">
        <v>42.47</v>
      </c>
      <c r="L92" s="1647">
        <v>3784.13</v>
      </c>
      <c r="M92" s="1648">
        <v>1.1223187364070472E-2</v>
      </c>
      <c r="N92" s="1649">
        <v>54.9</v>
      </c>
      <c r="O92" s="1650">
        <v>0.62</v>
      </c>
      <c r="P92" s="1651">
        <v>673.39</v>
      </c>
      <c r="Q92" s="1652">
        <v>36.97</v>
      </c>
    </row>
    <row r="93" spans="1:28" x14ac:dyDescent="0.2">
      <c r="A93" s="2032"/>
      <c r="B93" s="103">
        <v>8</v>
      </c>
      <c r="C93" s="1635" t="s">
        <v>586</v>
      </c>
      <c r="D93" s="1636">
        <v>20</v>
      </c>
      <c r="E93" s="103">
        <v>1959</v>
      </c>
      <c r="F93" s="1638">
        <v>16.683</v>
      </c>
      <c r="G93" s="1637">
        <v>3.7</v>
      </c>
      <c r="H93" s="1637">
        <v>0</v>
      </c>
      <c r="I93" s="1013">
        <v>12.983000000000001</v>
      </c>
      <c r="J93" s="1646">
        <v>985.37</v>
      </c>
      <c r="K93" s="1630">
        <v>12.983000000000001</v>
      </c>
      <c r="L93" s="1647">
        <v>985.37</v>
      </c>
      <c r="M93" s="1648">
        <v>1.3175761389122869E-2</v>
      </c>
      <c r="N93" s="1649">
        <v>54.9</v>
      </c>
      <c r="O93" s="1650">
        <v>0.72</v>
      </c>
      <c r="P93" s="1651">
        <v>790.55</v>
      </c>
      <c r="Q93" s="1652">
        <v>43.4</v>
      </c>
    </row>
    <row r="94" spans="1:28" ht="12.75" x14ac:dyDescent="0.2">
      <c r="A94" s="2032"/>
      <c r="B94" s="103">
        <v>9</v>
      </c>
      <c r="C94" s="1635" t="s">
        <v>788</v>
      </c>
      <c r="D94" s="1636">
        <v>29</v>
      </c>
      <c r="E94" s="103">
        <v>1959</v>
      </c>
      <c r="F94" s="1630">
        <v>23.63</v>
      </c>
      <c r="G94" s="1637">
        <v>0</v>
      </c>
      <c r="H94" s="1637">
        <v>0</v>
      </c>
      <c r="I94" s="1630">
        <f>F94-G94-H94</f>
        <v>23.63</v>
      </c>
      <c r="J94" s="1646">
        <v>1522.62</v>
      </c>
      <c r="K94" s="1630">
        <v>22.821133966452564</v>
      </c>
      <c r="L94" s="1647">
        <v>1470.5</v>
      </c>
      <c r="M94" s="1648">
        <v>1.5519302255323063E-2</v>
      </c>
      <c r="N94" s="1649">
        <v>54.9</v>
      </c>
      <c r="O94" s="1650">
        <v>0.85</v>
      </c>
      <c r="P94" s="1651">
        <v>931.16</v>
      </c>
      <c r="Q94" s="1652">
        <v>51.12</v>
      </c>
      <c r="R94" s="90"/>
      <c r="S94" s="91"/>
      <c r="T94" s="91"/>
      <c r="U94" s="90"/>
      <c r="AB94" s="92"/>
    </row>
    <row r="95" spans="1:28" ht="12" thickBot="1" x14ac:dyDescent="0.25">
      <c r="A95" s="2115"/>
      <c r="B95" s="106">
        <v>10</v>
      </c>
      <c r="C95" s="1635" t="s">
        <v>587</v>
      </c>
      <c r="D95" s="1636">
        <v>12</v>
      </c>
      <c r="E95" s="103">
        <v>1956</v>
      </c>
      <c r="F95" s="1638">
        <v>10.519</v>
      </c>
      <c r="G95" s="1637">
        <v>2.11</v>
      </c>
      <c r="H95" s="1637">
        <v>0</v>
      </c>
      <c r="I95" s="1013">
        <v>8.4090000000000007</v>
      </c>
      <c r="J95" s="1646">
        <v>640.27</v>
      </c>
      <c r="K95" s="1630">
        <v>8.4090000000000007</v>
      </c>
      <c r="L95" s="1647">
        <v>640.27</v>
      </c>
      <c r="M95" s="1648">
        <v>1.3133521795492528E-2</v>
      </c>
      <c r="N95" s="1649">
        <v>54.9</v>
      </c>
      <c r="O95" s="1650">
        <v>0.72</v>
      </c>
      <c r="P95" s="1651">
        <v>788.01</v>
      </c>
      <c r="Q95" s="1652">
        <v>43.26</v>
      </c>
    </row>
    <row r="96" spans="1:28" x14ac:dyDescent="0.2">
      <c r="A96" s="2065" t="s">
        <v>168</v>
      </c>
      <c r="B96" s="115">
        <v>1</v>
      </c>
      <c r="C96" s="1039" t="s">
        <v>47</v>
      </c>
      <c r="D96" s="1040">
        <v>108</v>
      </c>
      <c r="E96" s="115">
        <v>1968</v>
      </c>
      <c r="F96" s="1041">
        <v>90.39</v>
      </c>
      <c r="G96" s="1042">
        <v>7.28</v>
      </c>
      <c r="H96" s="1042">
        <v>17.2</v>
      </c>
      <c r="I96" s="1051">
        <f>F96-G96-H96</f>
        <v>65.91</v>
      </c>
      <c r="J96" s="1052">
        <v>2558.44</v>
      </c>
      <c r="K96" s="1041">
        <v>65.91</v>
      </c>
      <c r="L96" s="1053">
        <v>2558.44</v>
      </c>
      <c r="M96" s="1054">
        <v>2.5761792342208531E-2</v>
      </c>
      <c r="N96" s="1041">
        <v>54.9</v>
      </c>
      <c r="O96" s="1055">
        <v>1.41</v>
      </c>
      <c r="P96" s="1056">
        <v>1545.71</v>
      </c>
      <c r="Q96" s="1057">
        <v>84.86</v>
      </c>
    </row>
    <row r="97" spans="1:17" ht="12.75" customHeight="1" x14ac:dyDescent="0.2">
      <c r="A97" s="2016"/>
      <c r="B97" s="110">
        <v>2</v>
      </c>
      <c r="C97" s="1043" t="s">
        <v>43</v>
      </c>
      <c r="D97" s="1044">
        <v>59</v>
      </c>
      <c r="E97" s="110">
        <v>1981</v>
      </c>
      <c r="F97" s="1045">
        <v>82.94</v>
      </c>
      <c r="G97" s="1046">
        <v>7.53</v>
      </c>
      <c r="H97" s="1046">
        <v>9.6</v>
      </c>
      <c r="I97" s="1045">
        <f>F97-G97-H97</f>
        <v>65.81</v>
      </c>
      <c r="J97" s="1058">
        <v>3418.76</v>
      </c>
      <c r="K97" s="1045">
        <v>64.607280651464279</v>
      </c>
      <c r="L97" s="1059">
        <v>3356.28</v>
      </c>
      <c r="M97" s="1060">
        <v>1.924966947080228E-2</v>
      </c>
      <c r="N97" s="1045">
        <v>54.9</v>
      </c>
      <c r="O97" s="1061">
        <v>1.06</v>
      </c>
      <c r="P97" s="339">
        <v>1154.98</v>
      </c>
      <c r="Q97" s="340">
        <v>63.41</v>
      </c>
    </row>
    <row r="98" spans="1:17" ht="12.75" customHeight="1" x14ac:dyDescent="0.2">
      <c r="A98" s="2016"/>
      <c r="B98" s="110">
        <v>3</v>
      </c>
      <c r="C98" s="1043" t="s">
        <v>42</v>
      </c>
      <c r="D98" s="1044">
        <v>57</v>
      </c>
      <c r="E98" s="110">
        <v>1982</v>
      </c>
      <c r="F98" s="1045">
        <v>94.28</v>
      </c>
      <c r="G98" s="1046">
        <v>7.62</v>
      </c>
      <c r="H98" s="1046">
        <v>12.96</v>
      </c>
      <c r="I98" s="1045">
        <f>F98-G98-H98</f>
        <v>73.699999999999989</v>
      </c>
      <c r="J98" s="1058">
        <v>3486.09</v>
      </c>
      <c r="K98" s="1045">
        <v>73.699999999999989</v>
      </c>
      <c r="L98" s="1059">
        <v>3486.09</v>
      </c>
      <c r="M98" s="1060">
        <v>2.1141163882745423E-2</v>
      </c>
      <c r="N98" s="1045">
        <v>54.9</v>
      </c>
      <c r="O98" s="1061">
        <v>1.1599999999999999</v>
      </c>
      <c r="P98" s="339">
        <v>1268.47</v>
      </c>
      <c r="Q98" s="340">
        <v>69.64</v>
      </c>
    </row>
    <row r="99" spans="1:17" ht="12.75" customHeight="1" x14ac:dyDescent="0.2">
      <c r="A99" s="2016"/>
      <c r="B99" s="110">
        <v>4</v>
      </c>
      <c r="C99" s="1043" t="s">
        <v>45</v>
      </c>
      <c r="D99" s="1044">
        <v>107</v>
      </c>
      <c r="E99" s="110">
        <v>1974</v>
      </c>
      <c r="F99" s="1045">
        <v>77.989999999999995</v>
      </c>
      <c r="G99" s="1046">
        <v>11.02</v>
      </c>
      <c r="H99" s="1046">
        <v>17.12</v>
      </c>
      <c r="I99" s="1045">
        <f>F99-G99-H99</f>
        <v>49.849999999999994</v>
      </c>
      <c r="J99" s="1058">
        <v>2559.98</v>
      </c>
      <c r="K99" s="1045">
        <v>48.741997203103139</v>
      </c>
      <c r="L99" s="1059">
        <v>2503.08</v>
      </c>
      <c r="M99" s="1060">
        <v>1.9472808381315477E-2</v>
      </c>
      <c r="N99" s="1045">
        <v>54.9</v>
      </c>
      <c r="O99" s="1061">
        <v>1.07</v>
      </c>
      <c r="P99" s="339">
        <v>1168.3699999999999</v>
      </c>
      <c r="Q99" s="340">
        <v>64.14</v>
      </c>
    </row>
    <row r="100" spans="1:17" ht="12.75" customHeight="1" x14ac:dyDescent="0.2">
      <c r="A100" s="2016"/>
      <c r="B100" s="110">
        <v>5</v>
      </c>
      <c r="C100" s="1043" t="s">
        <v>430</v>
      </c>
      <c r="D100" s="1044">
        <v>54</v>
      </c>
      <c r="E100" s="110">
        <v>1987</v>
      </c>
      <c r="F100" s="1045">
        <v>61.37</v>
      </c>
      <c r="G100" s="1046">
        <v>5.15</v>
      </c>
      <c r="H100" s="1046">
        <v>11.52</v>
      </c>
      <c r="I100" s="1627">
        <v>44.39</v>
      </c>
      <c r="J100" s="1058">
        <v>2179.62</v>
      </c>
      <c r="K100" s="1045">
        <v>44.389592681293067</v>
      </c>
      <c r="L100" s="1059">
        <v>2179.6</v>
      </c>
      <c r="M100" s="1060">
        <v>2.0365935346528294E-2</v>
      </c>
      <c r="N100" s="1045">
        <v>54.9</v>
      </c>
      <c r="O100" s="1061">
        <v>1.1200000000000001</v>
      </c>
      <c r="P100" s="339">
        <v>1221.96</v>
      </c>
      <c r="Q100" s="340">
        <v>67.09</v>
      </c>
    </row>
    <row r="101" spans="1:17" ht="12.75" customHeight="1" x14ac:dyDescent="0.2">
      <c r="A101" s="2016"/>
      <c r="B101" s="110">
        <v>6</v>
      </c>
      <c r="C101" s="1043" t="s">
        <v>46</v>
      </c>
      <c r="D101" s="1044">
        <v>118</v>
      </c>
      <c r="E101" s="110">
        <v>1961</v>
      </c>
      <c r="F101" s="1045">
        <v>86.81</v>
      </c>
      <c r="G101" s="1046">
        <v>11.29</v>
      </c>
      <c r="H101" s="1046">
        <v>0</v>
      </c>
      <c r="I101" s="1045">
        <f>F101-G101-H101</f>
        <v>75.52000000000001</v>
      </c>
      <c r="J101" s="1058">
        <v>2620.0300000000002</v>
      </c>
      <c r="K101" s="1045">
        <v>75.52000000000001</v>
      </c>
      <c r="L101" s="1059">
        <v>2620.0300000000002</v>
      </c>
      <c r="M101" s="1060">
        <v>2.8824097433998851E-2</v>
      </c>
      <c r="N101" s="1045">
        <v>54.9</v>
      </c>
      <c r="O101" s="1061">
        <v>1.58</v>
      </c>
      <c r="P101" s="339">
        <v>1729.45</v>
      </c>
      <c r="Q101" s="340">
        <v>94.95</v>
      </c>
    </row>
    <row r="102" spans="1:17" s="40" customFormat="1" ht="12.75" customHeight="1" x14ac:dyDescent="0.2">
      <c r="A102" s="2016"/>
      <c r="B102" s="1047">
        <v>7</v>
      </c>
      <c r="C102" s="1043" t="s">
        <v>44</v>
      </c>
      <c r="D102" s="1044">
        <v>47</v>
      </c>
      <c r="E102" s="110">
        <v>1979</v>
      </c>
      <c r="F102" s="1045">
        <v>79.930000000000007</v>
      </c>
      <c r="G102" s="1046">
        <v>6.98</v>
      </c>
      <c r="H102" s="1046">
        <v>11.62</v>
      </c>
      <c r="I102" s="1045">
        <f>F102-G102-H102</f>
        <v>61.330000000000005</v>
      </c>
      <c r="J102" s="1058">
        <v>2974.87</v>
      </c>
      <c r="K102" s="1045">
        <v>60.162926716125426</v>
      </c>
      <c r="L102" s="1059">
        <v>2918.26</v>
      </c>
      <c r="M102" s="1060">
        <v>2.0616026918823346E-2</v>
      </c>
      <c r="N102" s="1045">
        <v>54.9</v>
      </c>
      <c r="O102" s="1061">
        <v>1.1299999999999999</v>
      </c>
      <c r="P102" s="339">
        <v>1236.96</v>
      </c>
      <c r="Q102" s="340">
        <v>67.91</v>
      </c>
    </row>
    <row r="103" spans="1:17" ht="12.75" customHeight="1" x14ac:dyDescent="0.2">
      <c r="A103" s="2016"/>
      <c r="B103" s="110">
        <v>8</v>
      </c>
      <c r="C103" s="1043" t="s">
        <v>431</v>
      </c>
      <c r="D103" s="1044">
        <v>41</v>
      </c>
      <c r="E103" s="110">
        <v>1987</v>
      </c>
      <c r="F103" s="1045">
        <v>50.9</v>
      </c>
      <c r="G103" s="1046">
        <v>4.2300000000000004</v>
      </c>
      <c r="H103" s="1046">
        <v>7.83</v>
      </c>
      <c r="I103" s="1627">
        <v>38.840000000000003</v>
      </c>
      <c r="J103" s="1058">
        <v>2323.42</v>
      </c>
      <c r="K103" s="1045">
        <v>27.719023852768768</v>
      </c>
      <c r="L103" s="1059">
        <v>1658.16</v>
      </c>
      <c r="M103" s="1060">
        <v>1.6716736534935571E-2</v>
      </c>
      <c r="N103" s="1045">
        <v>54.9</v>
      </c>
      <c r="O103" s="1061">
        <v>0.92</v>
      </c>
      <c r="P103" s="339">
        <v>1003</v>
      </c>
      <c r="Q103" s="340">
        <v>55.06</v>
      </c>
    </row>
    <row r="104" spans="1:17" s="40" customFormat="1" ht="12.75" customHeight="1" x14ac:dyDescent="0.2">
      <c r="A104" s="2016"/>
      <c r="B104" s="1047">
        <v>9</v>
      </c>
      <c r="C104" s="1043" t="s">
        <v>432</v>
      </c>
      <c r="D104" s="1044">
        <v>47</v>
      </c>
      <c r="E104" s="110">
        <v>1981</v>
      </c>
      <c r="F104" s="1045">
        <v>80.53</v>
      </c>
      <c r="G104" s="1046">
        <v>6.27</v>
      </c>
      <c r="H104" s="1046">
        <v>12.95</v>
      </c>
      <c r="I104" s="1627">
        <v>61.31</v>
      </c>
      <c r="J104" s="1058">
        <v>2980.63</v>
      </c>
      <c r="K104" s="1045">
        <v>58.702818800052341</v>
      </c>
      <c r="L104" s="1059">
        <v>2853.88</v>
      </c>
      <c r="M104" s="1060">
        <v>2.0569476922664E-2</v>
      </c>
      <c r="N104" s="1045">
        <v>54.9</v>
      </c>
      <c r="O104" s="1061">
        <v>1.1299999999999999</v>
      </c>
      <c r="P104" s="339">
        <v>1234.17</v>
      </c>
      <c r="Q104" s="340">
        <v>67.760000000000005</v>
      </c>
    </row>
    <row r="105" spans="1:17" ht="12.75" customHeight="1" thickBot="1" x14ac:dyDescent="0.25">
      <c r="A105" s="2116"/>
      <c r="B105" s="126">
        <v>10</v>
      </c>
      <c r="C105" s="1048" t="s">
        <v>48</v>
      </c>
      <c r="D105" s="1049">
        <v>92</v>
      </c>
      <c r="E105" s="111">
        <v>1991</v>
      </c>
      <c r="F105" s="113">
        <v>110.58</v>
      </c>
      <c r="G105" s="1050">
        <v>9.06</v>
      </c>
      <c r="H105" s="1050">
        <v>15.12</v>
      </c>
      <c r="I105" s="113">
        <f>F105-G105-H105</f>
        <v>86.399999999999991</v>
      </c>
      <c r="J105" s="1062">
        <v>3723.66</v>
      </c>
      <c r="K105" s="113">
        <v>82.336694542466276</v>
      </c>
      <c r="L105" s="1063">
        <v>3548.54</v>
      </c>
      <c r="M105" s="114">
        <v>2.3202977715473486E-2</v>
      </c>
      <c r="N105" s="113">
        <v>54.9</v>
      </c>
      <c r="O105" s="1064">
        <v>1.27</v>
      </c>
      <c r="P105" s="1065">
        <v>1392.18</v>
      </c>
      <c r="Q105" s="1066">
        <v>76.430000000000007</v>
      </c>
    </row>
    <row r="106" spans="1:17" x14ac:dyDescent="0.2">
      <c r="A106" s="2100" t="s">
        <v>169</v>
      </c>
      <c r="B106" s="16">
        <v>1</v>
      </c>
      <c r="C106" s="1015" t="s">
        <v>56</v>
      </c>
      <c r="D106" s="1016">
        <v>28</v>
      </c>
      <c r="E106" s="16">
        <v>1957</v>
      </c>
      <c r="F106" s="1017">
        <v>40.47</v>
      </c>
      <c r="G106" s="1018">
        <v>0</v>
      </c>
      <c r="H106" s="1018">
        <v>0</v>
      </c>
      <c r="I106" s="1628">
        <v>40.47</v>
      </c>
      <c r="J106" s="1027">
        <v>1462.5</v>
      </c>
      <c r="K106" s="1017">
        <v>36.003495589743586</v>
      </c>
      <c r="L106" s="1028">
        <v>1301.0899999999999</v>
      </c>
      <c r="M106" s="1029">
        <v>2.7671794871794872E-2</v>
      </c>
      <c r="N106" s="1017">
        <v>54.9</v>
      </c>
      <c r="O106" s="1030">
        <v>1.52</v>
      </c>
      <c r="P106" s="1031">
        <v>1660.31</v>
      </c>
      <c r="Q106" s="1032">
        <v>91.15</v>
      </c>
    </row>
    <row r="107" spans="1:17" ht="12.75" customHeight="1" x14ac:dyDescent="0.2">
      <c r="A107" s="1969"/>
      <c r="B107" s="17">
        <v>2</v>
      </c>
      <c r="C107" s="1019" t="s">
        <v>588</v>
      </c>
      <c r="D107" s="1020">
        <v>22</v>
      </c>
      <c r="E107" s="17">
        <v>1958</v>
      </c>
      <c r="F107" s="485">
        <v>42.5</v>
      </c>
      <c r="G107" s="1021">
        <v>0</v>
      </c>
      <c r="H107" s="1021">
        <v>0</v>
      </c>
      <c r="I107" s="1627">
        <v>42.5</v>
      </c>
      <c r="J107" s="123">
        <v>1528.27</v>
      </c>
      <c r="K107" s="485">
        <v>30.970296479025308</v>
      </c>
      <c r="L107" s="486">
        <v>1113.67</v>
      </c>
      <c r="M107" s="1033">
        <v>2.7809222192413646E-2</v>
      </c>
      <c r="N107" s="1034">
        <v>54.9</v>
      </c>
      <c r="O107" s="1035">
        <v>1.53</v>
      </c>
      <c r="P107" s="33">
        <v>1668.55</v>
      </c>
      <c r="Q107" s="34">
        <v>91.6</v>
      </c>
    </row>
    <row r="108" spans="1:17" ht="12.75" customHeight="1" x14ac:dyDescent="0.2">
      <c r="A108" s="1969"/>
      <c r="B108" s="17">
        <v>3</v>
      </c>
      <c r="C108" s="1019" t="s">
        <v>49</v>
      </c>
      <c r="D108" s="1020">
        <v>77</v>
      </c>
      <c r="E108" s="17">
        <v>1960</v>
      </c>
      <c r="F108" s="485">
        <v>41.58</v>
      </c>
      <c r="G108" s="1021">
        <v>4.87</v>
      </c>
      <c r="H108" s="1021">
        <v>1.1599999999999999</v>
      </c>
      <c r="I108" s="485">
        <f>F108-G108-H108</f>
        <v>35.550000000000004</v>
      </c>
      <c r="J108" s="123">
        <v>1264.2</v>
      </c>
      <c r="K108" s="485">
        <v>35.117224727100144</v>
      </c>
      <c r="L108" s="486">
        <v>1248.81</v>
      </c>
      <c r="M108" s="1033">
        <v>2.8120550545799719E-2</v>
      </c>
      <c r="N108" s="1034">
        <v>54.9</v>
      </c>
      <c r="O108" s="1035">
        <v>1.54</v>
      </c>
      <c r="P108" s="33">
        <v>1687.23</v>
      </c>
      <c r="Q108" s="34">
        <v>92.63</v>
      </c>
    </row>
    <row r="109" spans="1:17" ht="12.75" customHeight="1" x14ac:dyDescent="0.2">
      <c r="A109" s="1969"/>
      <c r="B109" s="17">
        <v>4</v>
      </c>
      <c r="C109" s="1019" t="s">
        <v>57</v>
      </c>
      <c r="D109" s="1020">
        <v>18</v>
      </c>
      <c r="E109" s="17">
        <v>1959</v>
      </c>
      <c r="F109" s="485">
        <v>33</v>
      </c>
      <c r="G109" s="1021">
        <v>2.6</v>
      </c>
      <c r="H109" s="1021">
        <v>0</v>
      </c>
      <c r="I109" s="485">
        <f>F109-G109-H109</f>
        <v>30.4</v>
      </c>
      <c r="J109" s="123">
        <v>963.76</v>
      </c>
      <c r="K109" s="485">
        <v>30.399999999999995</v>
      </c>
      <c r="L109" s="486">
        <v>963.76</v>
      </c>
      <c r="M109" s="1033">
        <v>3.1543122769154143E-2</v>
      </c>
      <c r="N109" s="1034">
        <v>54.9</v>
      </c>
      <c r="O109" s="1035">
        <v>1.73</v>
      </c>
      <c r="P109" s="33">
        <v>1892.59</v>
      </c>
      <c r="Q109" s="34">
        <v>103.9</v>
      </c>
    </row>
    <row r="110" spans="1:17" ht="12.75" customHeight="1" x14ac:dyDescent="0.2">
      <c r="A110" s="1969"/>
      <c r="B110" s="17">
        <v>5</v>
      </c>
      <c r="C110" s="1019" t="s">
        <v>51</v>
      </c>
      <c r="D110" s="1020">
        <v>25</v>
      </c>
      <c r="E110" s="17">
        <v>1957</v>
      </c>
      <c r="F110" s="485">
        <v>41.48</v>
      </c>
      <c r="G110" s="1021">
        <v>0</v>
      </c>
      <c r="H110" s="1021">
        <v>0</v>
      </c>
      <c r="I110" s="1629">
        <v>41.48</v>
      </c>
      <c r="J110" s="123">
        <v>1561.46</v>
      </c>
      <c r="K110" s="485">
        <v>41.48</v>
      </c>
      <c r="L110" s="486">
        <v>1561.46</v>
      </c>
      <c r="M110" s="1033">
        <v>2.6564881585183095E-2</v>
      </c>
      <c r="N110" s="1034">
        <v>54.9</v>
      </c>
      <c r="O110" s="1035">
        <v>1.46</v>
      </c>
      <c r="P110" s="33">
        <v>1593.89</v>
      </c>
      <c r="Q110" s="34">
        <v>87.5</v>
      </c>
    </row>
    <row r="111" spans="1:17" ht="12.75" customHeight="1" x14ac:dyDescent="0.2">
      <c r="A111" s="1969"/>
      <c r="B111" s="17">
        <v>6</v>
      </c>
      <c r="C111" s="1019" t="s">
        <v>50</v>
      </c>
      <c r="D111" s="1020">
        <v>55</v>
      </c>
      <c r="E111" s="17">
        <v>1977</v>
      </c>
      <c r="F111" s="485">
        <v>62.08</v>
      </c>
      <c r="G111" s="1021">
        <v>4.75</v>
      </c>
      <c r="H111" s="1021">
        <v>11.65</v>
      </c>
      <c r="I111" s="1627">
        <v>45.68</v>
      </c>
      <c r="J111" s="123">
        <v>2217.3200000000002</v>
      </c>
      <c r="K111" s="485">
        <v>45.68</v>
      </c>
      <c r="L111" s="486">
        <v>2217.3200000000002</v>
      </c>
      <c r="M111" s="1033">
        <v>2.0601446791622319E-2</v>
      </c>
      <c r="N111" s="1034">
        <v>54.9</v>
      </c>
      <c r="O111" s="1035">
        <v>1.1299999999999999</v>
      </c>
      <c r="P111" s="33">
        <v>1236.0899999999999</v>
      </c>
      <c r="Q111" s="34">
        <v>67.86</v>
      </c>
    </row>
    <row r="112" spans="1:17" ht="12.75" customHeight="1" x14ac:dyDescent="0.2">
      <c r="A112" s="1969"/>
      <c r="B112" s="17">
        <v>7</v>
      </c>
      <c r="C112" s="1019" t="s">
        <v>589</v>
      </c>
      <c r="D112" s="1020">
        <v>7</v>
      </c>
      <c r="E112" s="17">
        <v>1959</v>
      </c>
      <c r="F112" s="485">
        <v>11.08</v>
      </c>
      <c r="G112" s="1021">
        <v>0</v>
      </c>
      <c r="H112" s="1021">
        <v>0</v>
      </c>
      <c r="I112" s="1013">
        <v>11.08</v>
      </c>
      <c r="J112" s="123">
        <v>321.98</v>
      </c>
      <c r="K112" s="485">
        <v>11.08</v>
      </c>
      <c r="L112" s="486">
        <v>321.98</v>
      </c>
      <c r="M112" s="1033">
        <v>3.4412075284179139E-2</v>
      </c>
      <c r="N112" s="1034">
        <v>54.9</v>
      </c>
      <c r="O112" s="1035">
        <v>1.89</v>
      </c>
      <c r="P112" s="33">
        <v>2064.7199999999998</v>
      </c>
      <c r="Q112" s="34">
        <v>113.35</v>
      </c>
    </row>
    <row r="113" spans="1:17" ht="13.5" customHeight="1" x14ac:dyDescent="0.2">
      <c r="A113" s="1969"/>
      <c r="B113" s="17">
        <v>8</v>
      </c>
      <c r="C113" s="1019" t="s">
        <v>590</v>
      </c>
      <c r="D113" s="1020">
        <v>24</v>
      </c>
      <c r="E113" s="17">
        <v>1962</v>
      </c>
      <c r="F113" s="485">
        <v>15.147</v>
      </c>
      <c r="G113" s="1021">
        <v>0</v>
      </c>
      <c r="H113" s="1021">
        <v>0</v>
      </c>
      <c r="I113" s="1627">
        <v>15.147</v>
      </c>
      <c r="J113" s="123">
        <v>402.03</v>
      </c>
      <c r="K113" s="485">
        <v>15.146999999999998</v>
      </c>
      <c r="L113" s="486">
        <v>402.03</v>
      </c>
      <c r="M113" s="1033">
        <v>3.7676292813969108E-2</v>
      </c>
      <c r="N113" s="1034">
        <v>54.9</v>
      </c>
      <c r="O113" s="1035">
        <v>2.0699999999999998</v>
      </c>
      <c r="P113" s="33">
        <v>2260.58</v>
      </c>
      <c r="Q113" s="34">
        <v>124.11</v>
      </c>
    </row>
    <row r="114" spans="1:17" ht="12.75" customHeight="1" x14ac:dyDescent="0.2">
      <c r="A114" s="1969"/>
      <c r="B114" s="17">
        <v>9</v>
      </c>
      <c r="C114" s="1019" t="s">
        <v>591</v>
      </c>
      <c r="D114" s="1020">
        <v>8</v>
      </c>
      <c r="E114" s="17" t="s">
        <v>36</v>
      </c>
      <c r="F114" s="1022">
        <v>14.1</v>
      </c>
      <c r="G114" s="1021">
        <v>0.82</v>
      </c>
      <c r="H114" s="1021">
        <v>0</v>
      </c>
      <c r="I114" s="485">
        <f>F114-G114-H114</f>
        <v>13.28</v>
      </c>
      <c r="J114" s="123">
        <v>364.25</v>
      </c>
      <c r="K114" s="485">
        <v>13.28</v>
      </c>
      <c r="L114" s="486">
        <v>364.25</v>
      </c>
      <c r="M114" s="1033">
        <v>3.645847632120796E-2</v>
      </c>
      <c r="N114" s="1034">
        <v>54.9</v>
      </c>
      <c r="O114" s="1035">
        <v>2</v>
      </c>
      <c r="P114" s="33">
        <v>2187.5100000000002</v>
      </c>
      <c r="Q114" s="34">
        <v>120.09</v>
      </c>
    </row>
    <row r="115" spans="1:17" ht="12.75" customHeight="1" thickBot="1" x14ac:dyDescent="0.25">
      <c r="A115" s="1970"/>
      <c r="B115" s="18">
        <v>10</v>
      </c>
      <c r="C115" s="1023" t="s">
        <v>58</v>
      </c>
      <c r="D115" s="1024">
        <v>8</v>
      </c>
      <c r="E115" s="18">
        <v>1901</v>
      </c>
      <c r="F115" s="1025">
        <v>11.62</v>
      </c>
      <c r="G115" s="1026">
        <v>0</v>
      </c>
      <c r="H115" s="1026">
        <v>0</v>
      </c>
      <c r="I115" s="1014">
        <v>11.362</v>
      </c>
      <c r="J115" s="130">
        <v>330.14</v>
      </c>
      <c r="K115" s="488">
        <v>10.135424365420731</v>
      </c>
      <c r="L115" s="487">
        <v>294.5</v>
      </c>
      <c r="M115" s="1036">
        <v>3.441570242927243E-2</v>
      </c>
      <c r="N115" s="1037">
        <v>54.9</v>
      </c>
      <c r="O115" s="1038">
        <v>1.89</v>
      </c>
      <c r="P115" s="35">
        <v>2064.94</v>
      </c>
      <c r="Q115" s="120">
        <v>113.37</v>
      </c>
    </row>
    <row r="116" spans="1:17" x14ac:dyDescent="0.2">
      <c r="C116" s="1"/>
    </row>
    <row r="117" spans="1:17" x14ac:dyDescent="0.2">
      <c r="A117" s="920" t="s">
        <v>433</v>
      </c>
      <c r="B117" s="917"/>
      <c r="C117" s="917"/>
      <c r="D117" s="917"/>
      <c r="E117" s="918"/>
      <c r="F117" s="918"/>
      <c r="G117" s="918"/>
      <c r="H117" s="913"/>
      <c r="I117" s="910"/>
      <c r="J117" s="910"/>
      <c r="K117" s="910"/>
      <c r="L117" s="911"/>
      <c r="M117" s="911"/>
      <c r="N117" s="911"/>
    </row>
    <row r="118" spans="1:17" x14ac:dyDescent="0.2">
      <c r="A118" s="920" t="s">
        <v>434</v>
      </c>
      <c r="B118" s="917"/>
      <c r="C118" s="917"/>
      <c r="D118" s="917"/>
      <c r="E118" s="918"/>
      <c r="F118" s="918"/>
      <c r="G118" s="918"/>
      <c r="H118" s="913"/>
      <c r="I118" s="910"/>
      <c r="J118" s="910"/>
      <c r="K118" s="910"/>
      <c r="L118" s="911"/>
      <c r="M118" s="911"/>
      <c r="N118" s="911"/>
    </row>
    <row r="119" spans="1:17" x14ac:dyDescent="0.2">
      <c r="A119" s="917" t="s">
        <v>435</v>
      </c>
      <c r="B119" s="919" t="s">
        <v>436</v>
      </c>
      <c r="C119" s="917"/>
      <c r="D119" s="917"/>
      <c r="E119" s="918"/>
      <c r="F119" s="918"/>
      <c r="G119" s="918"/>
      <c r="H119" s="910"/>
      <c r="I119" s="912"/>
      <c r="J119" s="910"/>
      <c r="K119" s="910"/>
      <c r="L119" s="911"/>
      <c r="M119" s="911"/>
      <c r="N119" s="911"/>
    </row>
    <row r="120" spans="1:17" x14ac:dyDescent="0.2">
      <c r="A120" s="921"/>
      <c r="B120" s="916" t="s">
        <v>113</v>
      </c>
      <c r="C120" s="915"/>
      <c r="D120" s="915"/>
      <c r="E120" s="915"/>
      <c r="F120" s="915"/>
      <c r="G120" s="915"/>
      <c r="H120" s="914"/>
      <c r="I120" s="909"/>
      <c r="J120" s="908"/>
      <c r="K120" s="908"/>
      <c r="L120" s="908"/>
      <c r="M120" s="908"/>
      <c r="N120" s="908"/>
    </row>
    <row r="123" spans="1:17" ht="15" x14ac:dyDescent="0.2">
      <c r="A123" s="2022" t="s">
        <v>437</v>
      </c>
      <c r="B123" s="2022"/>
      <c r="C123" s="2022"/>
      <c r="D123" s="2022"/>
      <c r="E123" s="2022"/>
      <c r="F123" s="2022"/>
      <c r="G123" s="2022"/>
      <c r="H123" s="2022"/>
      <c r="I123" s="2022"/>
      <c r="J123" s="2022"/>
      <c r="K123" s="2022"/>
      <c r="L123" s="2022"/>
      <c r="M123" s="2022"/>
      <c r="N123" s="2022"/>
      <c r="O123" s="2022"/>
      <c r="P123" s="2022"/>
      <c r="Q123" s="2022"/>
    </row>
    <row r="124" spans="1:17" ht="13.5" thickBot="1" x14ac:dyDescent="0.25">
      <c r="A124" s="446"/>
      <c r="B124" s="446"/>
      <c r="C124" s="446"/>
      <c r="D124" s="446"/>
      <c r="E124" s="1985" t="s">
        <v>264</v>
      </c>
      <c r="F124" s="1985"/>
      <c r="G124" s="1985"/>
      <c r="H124" s="1985"/>
      <c r="I124" s="446">
        <v>3.1</v>
      </c>
      <c r="J124" s="446" t="s">
        <v>263</v>
      </c>
      <c r="K124" s="446" t="s">
        <v>265</v>
      </c>
      <c r="L124" s="447">
        <v>447</v>
      </c>
      <c r="M124" s="446"/>
      <c r="N124" s="446"/>
      <c r="O124" s="446"/>
      <c r="P124" s="446"/>
      <c r="Q124" s="446"/>
    </row>
    <row r="125" spans="1:17" x14ac:dyDescent="0.2">
      <c r="A125" s="1986" t="s">
        <v>1</v>
      </c>
      <c r="B125" s="1989" t="s">
        <v>0</v>
      </c>
      <c r="C125" s="1992" t="s">
        <v>2</v>
      </c>
      <c r="D125" s="1992" t="s">
        <v>3</v>
      </c>
      <c r="E125" s="1992" t="s">
        <v>11</v>
      </c>
      <c r="F125" s="1996" t="s">
        <v>12</v>
      </c>
      <c r="G125" s="1997"/>
      <c r="H125" s="1997"/>
      <c r="I125" s="1998"/>
      <c r="J125" s="1992" t="s">
        <v>4</v>
      </c>
      <c r="K125" s="1992" t="s">
        <v>13</v>
      </c>
      <c r="L125" s="1992" t="s">
        <v>5</v>
      </c>
      <c r="M125" s="1992" t="s">
        <v>6</v>
      </c>
      <c r="N125" s="1992" t="s">
        <v>14</v>
      </c>
      <c r="O125" s="2003" t="s">
        <v>15</v>
      </c>
      <c r="P125" s="2003" t="s">
        <v>31</v>
      </c>
      <c r="Q125" s="2001" t="s">
        <v>23</v>
      </c>
    </row>
    <row r="126" spans="1:17" ht="33.75" x14ac:dyDescent="0.2">
      <c r="A126" s="1987"/>
      <c r="B126" s="1990"/>
      <c r="C126" s="1993"/>
      <c r="D126" s="1995"/>
      <c r="E126" s="1995"/>
      <c r="F126" s="939" t="s">
        <v>16</v>
      </c>
      <c r="G126" s="939" t="s">
        <v>17</v>
      </c>
      <c r="H126" s="939" t="s">
        <v>18</v>
      </c>
      <c r="I126" s="939" t="s">
        <v>19</v>
      </c>
      <c r="J126" s="1995"/>
      <c r="K126" s="1995"/>
      <c r="L126" s="1995"/>
      <c r="M126" s="1995"/>
      <c r="N126" s="1995"/>
      <c r="O126" s="2004"/>
      <c r="P126" s="2004"/>
      <c r="Q126" s="2002"/>
    </row>
    <row r="127" spans="1:17" ht="12" thickBot="1" x14ac:dyDescent="0.25">
      <c r="A127" s="1988"/>
      <c r="B127" s="1991"/>
      <c r="C127" s="1994"/>
      <c r="D127" s="28" t="s">
        <v>7</v>
      </c>
      <c r="E127" s="28" t="s">
        <v>8</v>
      </c>
      <c r="F127" s="28" t="s">
        <v>9</v>
      </c>
      <c r="G127" s="28" t="s">
        <v>9</v>
      </c>
      <c r="H127" s="28" t="s">
        <v>9</v>
      </c>
      <c r="I127" s="28" t="s">
        <v>9</v>
      </c>
      <c r="J127" s="28" t="s">
        <v>20</v>
      </c>
      <c r="K127" s="28" t="s">
        <v>9</v>
      </c>
      <c r="L127" s="28" t="s">
        <v>20</v>
      </c>
      <c r="M127" s="28" t="s">
        <v>55</v>
      </c>
      <c r="N127" s="28" t="s">
        <v>289</v>
      </c>
      <c r="O127" s="28" t="s">
        <v>290</v>
      </c>
      <c r="P127" s="712" t="s">
        <v>24</v>
      </c>
      <c r="Q127" s="713" t="s">
        <v>291</v>
      </c>
    </row>
    <row r="128" spans="1:17" x14ac:dyDescent="0.2">
      <c r="A128" s="2005" t="s">
        <v>166</v>
      </c>
      <c r="B128" s="29">
        <v>1</v>
      </c>
      <c r="C128" s="1095" t="s">
        <v>789</v>
      </c>
      <c r="D128" s="1096">
        <v>36</v>
      </c>
      <c r="E128" s="1096">
        <v>2009</v>
      </c>
      <c r="F128" s="1097">
        <v>10.5318</v>
      </c>
      <c r="G128" s="1097">
        <v>0</v>
      </c>
      <c r="H128" s="1097">
        <v>0</v>
      </c>
      <c r="I128" s="1097">
        <v>10.5318</v>
      </c>
      <c r="J128" s="1097">
        <v>2429.4899999999998</v>
      </c>
      <c r="K128" s="1098">
        <v>7.3581000000000003</v>
      </c>
      <c r="L128" s="1097">
        <v>2429.4899999999998</v>
      </c>
      <c r="M128" s="1103">
        <v>3.0286603361199269E-3</v>
      </c>
      <c r="N128" s="1099">
        <v>50.7</v>
      </c>
      <c r="O128" s="1105">
        <v>0.15355307904128029</v>
      </c>
      <c r="P128" s="1105">
        <v>181.71962016719561</v>
      </c>
      <c r="Q128" s="938">
        <v>9.2131847424768178</v>
      </c>
    </row>
    <row r="129" spans="1:17" x14ac:dyDescent="0.2">
      <c r="A129" s="2005"/>
      <c r="B129" s="29">
        <v>2</v>
      </c>
      <c r="C129" s="1100" t="s">
        <v>790</v>
      </c>
      <c r="D129" s="1101">
        <v>58</v>
      </c>
      <c r="E129" s="1101">
        <v>2016</v>
      </c>
      <c r="F129" s="1102">
        <v>25.2</v>
      </c>
      <c r="G129" s="1102">
        <v>0.153</v>
      </c>
      <c r="H129" s="1102">
        <v>0</v>
      </c>
      <c r="I129" s="1097">
        <v>25.047000000000001</v>
      </c>
      <c r="J129" s="1102">
        <v>5508.56</v>
      </c>
      <c r="K129" s="1098">
        <v>25.047000000000001</v>
      </c>
      <c r="L129" s="1097">
        <v>5508.56</v>
      </c>
      <c r="M129" s="1104">
        <v>4.5469233338658373E-3</v>
      </c>
      <c r="N129" s="1099">
        <v>50.7</v>
      </c>
      <c r="O129" s="1106">
        <v>0.23052901302699796</v>
      </c>
      <c r="P129" s="1105">
        <v>272.81540003195028</v>
      </c>
      <c r="Q129" s="1107">
        <v>13.83174078161988</v>
      </c>
    </row>
    <row r="130" spans="1:17" x14ac:dyDescent="0.2">
      <c r="A130" s="2005"/>
      <c r="B130" s="29">
        <v>3</v>
      </c>
      <c r="C130" s="1100" t="s">
        <v>791</v>
      </c>
      <c r="D130" s="1101">
        <v>60</v>
      </c>
      <c r="E130" s="1101">
        <v>1970</v>
      </c>
      <c r="F130" s="1102">
        <v>27</v>
      </c>
      <c r="G130" s="1102">
        <v>5.5218999999999996</v>
      </c>
      <c r="H130" s="1102">
        <v>5.97</v>
      </c>
      <c r="I130" s="1097">
        <v>15.508100000000002</v>
      </c>
      <c r="J130" s="1102">
        <v>3131.9</v>
      </c>
      <c r="K130" s="1098">
        <v>15.508100000000002</v>
      </c>
      <c r="L130" s="1097">
        <v>3131.9</v>
      </c>
      <c r="M130" s="1104">
        <v>4.9516587375075839E-3</v>
      </c>
      <c r="N130" s="1099">
        <v>50.7</v>
      </c>
      <c r="O130" s="1106">
        <v>0.2510490979916345</v>
      </c>
      <c r="P130" s="1105">
        <v>297.09952425045503</v>
      </c>
      <c r="Q130" s="1107">
        <v>15.062945879498072</v>
      </c>
    </row>
    <row r="131" spans="1:17" x14ac:dyDescent="0.2">
      <c r="A131" s="2005"/>
      <c r="B131" s="29">
        <v>4</v>
      </c>
      <c r="C131" s="1100" t="s">
        <v>592</v>
      </c>
      <c r="D131" s="1101">
        <v>135</v>
      </c>
      <c r="E131" s="1101">
        <v>1979</v>
      </c>
      <c r="F131" s="1102">
        <v>69.599999999999994</v>
      </c>
      <c r="G131" s="1102">
        <v>14.3994</v>
      </c>
      <c r="H131" s="1102">
        <v>13.5</v>
      </c>
      <c r="I131" s="1097">
        <v>41.700599999999994</v>
      </c>
      <c r="J131" s="1102">
        <v>7266.29</v>
      </c>
      <c r="K131" s="1098">
        <v>41.700599999999994</v>
      </c>
      <c r="L131" s="1097">
        <v>7266.29</v>
      </c>
      <c r="M131" s="1104">
        <v>5.7389121546208583E-3</v>
      </c>
      <c r="N131" s="1099">
        <v>50.7</v>
      </c>
      <c r="O131" s="1106">
        <v>0.29096284623927754</v>
      </c>
      <c r="P131" s="1105">
        <v>344.33472927725148</v>
      </c>
      <c r="Q131" s="1107">
        <v>17.45777077435665</v>
      </c>
    </row>
    <row r="132" spans="1:17" x14ac:dyDescent="0.2">
      <c r="A132" s="2005"/>
      <c r="B132" s="29">
        <v>5</v>
      </c>
      <c r="C132" s="1100" t="s">
        <v>792</v>
      </c>
      <c r="D132" s="1101">
        <v>45</v>
      </c>
      <c r="E132" s="1101">
        <v>2006</v>
      </c>
      <c r="F132" s="1102">
        <v>25.015000000000001</v>
      </c>
      <c r="G132" s="1102">
        <v>6.5025000000000004</v>
      </c>
      <c r="H132" s="1102">
        <v>0</v>
      </c>
      <c r="I132" s="1097">
        <v>18.512499999999999</v>
      </c>
      <c r="J132" s="1102">
        <v>2893.9</v>
      </c>
      <c r="K132" s="1098">
        <v>18.512499999999999</v>
      </c>
      <c r="L132" s="1097">
        <v>2893.9</v>
      </c>
      <c r="M132" s="1104">
        <v>6.3970766094198139E-3</v>
      </c>
      <c r="N132" s="1099">
        <v>50.7</v>
      </c>
      <c r="O132" s="1106">
        <v>0.32433178409758456</v>
      </c>
      <c r="P132" s="1105">
        <v>383.82459656518887</v>
      </c>
      <c r="Q132" s="1107">
        <v>19.459907045855079</v>
      </c>
    </row>
    <row r="133" spans="1:17" x14ac:dyDescent="0.2">
      <c r="A133" s="2005"/>
      <c r="B133" s="29">
        <v>6</v>
      </c>
      <c r="C133" s="1100" t="s">
        <v>793</v>
      </c>
      <c r="D133" s="1101">
        <v>60</v>
      </c>
      <c r="E133" s="1101">
        <v>1980</v>
      </c>
      <c r="F133" s="1102">
        <v>34.295000000000002</v>
      </c>
      <c r="G133" s="1102">
        <v>6.0968999999999998</v>
      </c>
      <c r="H133" s="1102">
        <v>6</v>
      </c>
      <c r="I133" s="1097">
        <v>22.198100000000004</v>
      </c>
      <c r="J133" s="1102">
        <v>3156.44</v>
      </c>
      <c r="K133" s="1098">
        <v>22.198100000000004</v>
      </c>
      <c r="L133" s="1097">
        <v>3156.44</v>
      </c>
      <c r="M133" s="1104">
        <v>7.0326380352549083E-3</v>
      </c>
      <c r="N133" s="1099">
        <v>50.7</v>
      </c>
      <c r="O133" s="1106">
        <v>0.35655474838742385</v>
      </c>
      <c r="P133" s="1105">
        <v>421.95828211529454</v>
      </c>
      <c r="Q133" s="1107">
        <v>21.393284903245437</v>
      </c>
    </row>
    <row r="134" spans="1:17" x14ac:dyDescent="0.2">
      <c r="A134" s="2006"/>
      <c r="B134" s="29">
        <v>7</v>
      </c>
      <c r="C134" s="1100" t="s">
        <v>794</v>
      </c>
      <c r="D134" s="1101">
        <v>122</v>
      </c>
      <c r="E134" s="1101">
        <v>2009</v>
      </c>
      <c r="F134" s="1102">
        <v>65.5</v>
      </c>
      <c r="G134" s="1102">
        <v>0</v>
      </c>
      <c r="H134" s="1102">
        <v>0</v>
      </c>
      <c r="I134" s="1097">
        <v>65.5</v>
      </c>
      <c r="J134" s="1102">
        <v>8049.52</v>
      </c>
      <c r="K134" s="1098">
        <v>65.5</v>
      </c>
      <c r="L134" s="1097">
        <v>8049.52</v>
      </c>
      <c r="M134" s="1104">
        <v>8.1371311581311685E-3</v>
      </c>
      <c r="N134" s="1099">
        <v>50.7</v>
      </c>
      <c r="O134" s="1106">
        <v>0.41255254971725025</v>
      </c>
      <c r="P134" s="1105">
        <v>488.22786948787012</v>
      </c>
      <c r="Q134" s="1107">
        <v>24.753152983035015</v>
      </c>
    </row>
    <row r="135" spans="1:17" x14ac:dyDescent="0.2">
      <c r="A135" s="2006"/>
      <c r="B135" s="29">
        <v>8</v>
      </c>
      <c r="C135" s="1100" t="s">
        <v>795</v>
      </c>
      <c r="D135" s="1101">
        <v>80</v>
      </c>
      <c r="E135" s="1101">
        <v>1970</v>
      </c>
      <c r="F135" s="1102">
        <v>46</v>
      </c>
      <c r="G135" s="1102">
        <v>5.3822000000000001</v>
      </c>
      <c r="H135" s="1102">
        <v>8</v>
      </c>
      <c r="I135" s="1097">
        <v>32.617800000000003</v>
      </c>
      <c r="J135" s="1102">
        <v>3877.54</v>
      </c>
      <c r="K135" s="1098">
        <v>32.617800000000003</v>
      </c>
      <c r="L135" s="1097">
        <v>3877.54</v>
      </c>
      <c r="M135" s="1104">
        <v>8.4119828551091676E-3</v>
      </c>
      <c r="N135" s="1099">
        <v>50.7</v>
      </c>
      <c r="O135" s="1106">
        <v>0.42648753075403484</v>
      </c>
      <c r="P135" s="1105">
        <v>504.71897130655009</v>
      </c>
      <c r="Q135" s="1107">
        <v>25.589251845242092</v>
      </c>
    </row>
    <row r="136" spans="1:17" x14ac:dyDescent="0.2">
      <c r="A136" s="2006"/>
      <c r="B136" s="29">
        <v>9</v>
      </c>
      <c r="C136" s="1100" t="s">
        <v>796</v>
      </c>
      <c r="D136" s="1101">
        <v>54</v>
      </c>
      <c r="E136" s="1101">
        <v>2008</v>
      </c>
      <c r="F136" s="1102">
        <v>38.311500000000002</v>
      </c>
      <c r="G136" s="1102">
        <v>7.3440000000000003</v>
      </c>
      <c r="H136" s="1102">
        <v>0</v>
      </c>
      <c r="I136" s="1097">
        <v>30.967500000000001</v>
      </c>
      <c r="J136" s="1102">
        <v>3429.33</v>
      </c>
      <c r="K136" s="1098">
        <v>30.967500000000001</v>
      </c>
      <c r="L136" s="1097">
        <v>3429.33</v>
      </c>
      <c r="M136" s="1104">
        <v>9.0301895705575154E-3</v>
      </c>
      <c r="N136" s="1099">
        <v>50.7</v>
      </c>
      <c r="O136" s="1106">
        <v>0.45783061122726604</v>
      </c>
      <c r="P136" s="1105">
        <v>541.81137423345092</v>
      </c>
      <c r="Q136" s="1107">
        <v>27.469836673635964</v>
      </c>
    </row>
    <row r="137" spans="1:17" ht="12" thickBot="1" x14ac:dyDescent="0.25">
      <c r="A137" s="2007"/>
      <c r="B137" s="791">
        <v>10</v>
      </c>
      <c r="C137" s="1186" t="s">
        <v>797</v>
      </c>
      <c r="D137" s="1187">
        <v>38</v>
      </c>
      <c r="E137" s="1187">
        <v>2005</v>
      </c>
      <c r="F137" s="1188">
        <v>34.064799999999998</v>
      </c>
      <c r="G137" s="1188">
        <v>6.0216000000000003</v>
      </c>
      <c r="H137" s="1188">
        <v>5.76</v>
      </c>
      <c r="I137" s="1164">
        <v>22.283200000000001</v>
      </c>
      <c r="J137" s="1188">
        <v>2273.56</v>
      </c>
      <c r="K137" s="1165">
        <v>22.283200000000001</v>
      </c>
      <c r="L137" s="1164">
        <v>2273.56</v>
      </c>
      <c r="M137" s="1189">
        <v>9.8010169074051277E-3</v>
      </c>
      <c r="N137" s="1166">
        <v>50.7</v>
      </c>
      <c r="O137" s="1190">
        <v>0.49691155720544</v>
      </c>
      <c r="P137" s="1191">
        <v>588.06101444430772</v>
      </c>
      <c r="Q137" s="1192">
        <v>29.814693432326404</v>
      </c>
    </row>
    <row r="138" spans="1:17" x14ac:dyDescent="0.2">
      <c r="A138" s="2086" t="s">
        <v>167</v>
      </c>
      <c r="B138" s="104">
        <v>1</v>
      </c>
      <c r="C138" s="1108" t="s">
        <v>798</v>
      </c>
      <c r="D138" s="1193">
        <v>163</v>
      </c>
      <c r="E138" s="1193">
        <v>2006</v>
      </c>
      <c r="F138" s="1109">
        <v>148.071</v>
      </c>
      <c r="G138" s="1109">
        <v>0</v>
      </c>
      <c r="H138" s="1109">
        <v>0</v>
      </c>
      <c r="I138" s="1109">
        <v>148.071</v>
      </c>
      <c r="J138" s="1109">
        <v>13684.88</v>
      </c>
      <c r="K138" s="1194">
        <v>148.071</v>
      </c>
      <c r="L138" s="1109">
        <v>13684.88</v>
      </c>
      <c r="M138" s="1195">
        <v>1.0820043727091506E-2</v>
      </c>
      <c r="N138" s="1196">
        <v>50.7</v>
      </c>
      <c r="O138" s="1197">
        <v>0.54857621696353942</v>
      </c>
      <c r="P138" s="1197">
        <v>649.20262362549045</v>
      </c>
      <c r="Q138" s="1198">
        <v>32.914573017812373</v>
      </c>
    </row>
    <row r="139" spans="1:17" x14ac:dyDescent="0.2">
      <c r="A139" s="2032"/>
      <c r="B139" s="103">
        <v>2</v>
      </c>
      <c r="C139" s="1116" t="s">
        <v>799</v>
      </c>
      <c r="D139" s="1117">
        <v>90</v>
      </c>
      <c r="E139" s="1117">
        <v>1981</v>
      </c>
      <c r="F139" s="1118">
        <v>71.313400000000001</v>
      </c>
      <c r="G139" s="1118">
        <v>9.6879000000000008</v>
      </c>
      <c r="H139" s="1118">
        <v>9</v>
      </c>
      <c r="I139" s="1110">
        <v>52.625500000000002</v>
      </c>
      <c r="J139" s="1118">
        <v>4784.78</v>
      </c>
      <c r="K139" s="1111">
        <v>52.625500000000002</v>
      </c>
      <c r="L139" s="1110">
        <v>4784.78</v>
      </c>
      <c r="M139" s="1112">
        <v>1.0998520308143741E-2</v>
      </c>
      <c r="N139" s="1113">
        <v>50.7</v>
      </c>
      <c r="O139" s="1114">
        <v>0.55762497962288771</v>
      </c>
      <c r="P139" s="1114">
        <v>659.9112184886244</v>
      </c>
      <c r="Q139" s="1115">
        <v>33.45749877737326</v>
      </c>
    </row>
    <row r="140" spans="1:17" x14ac:dyDescent="0.2">
      <c r="A140" s="2032"/>
      <c r="B140" s="103">
        <v>3</v>
      </c>
      <c r="C140" s="1116" t="s">
        <v>800</v>
      </c>
      <c r="D140" s="1117">
        <v>15</v>
      </c>
      <c r="E140" s="1117">
        <v>2004</v>
      </c>
      <c r="F140" s="1118">
        <v>20.149999999999999</v>
      </c>
      <c r="G140" s="1118">
        <v>1.377</v>
      </c>
      <c r="H140" s="1118">
        <v>1.2</v>
      </c>
      <c r="I140" s="1110">
        <v>17.573</v>
      </c>
      <c r="J140" s="1118">
        <v>1490.06</v>
      </c>
      <c r="K140" s="1111">
        <v>17.573</v>
      </c>
      <c r="L140" s="1110">
        <v>1490.06</v>
      </c>
      <c r="M140" s="1119">
        <v>1.1793484826114385E-2</v>
      </c>
      <c r="N140" s="1113">
        <v>50.7</v>
      </c>
      <c r="O140" s="1114">
        <v>0.59792968068399932</v>
      </c>
      <c r="P140" s="1114">
        <v>707.60908956686308</v>
      </c>
      <c r="Q140" s="1121">
        <v>35.875780841039962</v>
      </c>
    </row>
    <row r="141" spans="1:17" x14ac:dyDescent="0.2">
      <c r="A141" s="2032"/>
      <c r="B141" s="103">
        <v>4</v>
      </c>
      <c r="C141" s="1116" t="s">
        <v>801</v>
      </c>
      <c r="D141" s="1117">
        <v>36</v>
      </c>
      <c r="E141" s="1117">
        <v>2005</v>
      </c>
      <c r="F141" s="1118">
        <v>39.465699999999998</v>
      </c>
      <c r="G141" s="1118">
        <v>4.0034999999999998</v>
      </c>
      <c r="H141" s="1118">
        <v>0</v>
      </c>
      <c r="I141" s="1110">
        <v>35.462199999999996</v>
      </c>
      <c r="J141" s="1118">
        <v>2803.59</v>
      </c>
      <c r="K141" s="1111">
        <v>35.462199999999996</v>
      </c>
      <c r="L141" s="1110">
        <v>2803.59</v>
      </c>
      <c r="M141" s="1119">
        <v>1.264885379103221E-2</v>
      </c>
      <c r="N141" s="1113">
        <v>50.7</v>
      </c>
      <c r="O141" s="1120">
        <v>0.64129688720533307</v>
      </c>
      <c r="P141" s="1114">
        <v>758.93122746193262</v>
      </c>
      <c r="Q141" s="1121">
        <v>38.477813232319981</v>
      </c>
    </row>
    <row r="142" spans="1:17" x14ac:dyDescent="0.2">
      <c r="A142" s="2032"/>
      <c r="B142" s="103">
        <v>5</v>
      </c>
      <c r="C142" s="1116" t="s">
        <v>802</v>
      </c>
      <c r="D142" s="1117">
        <v>15</v>
      </c>
      <c r="E142" s="1117">
        <v>1977</v>
      </c>
      <c r="F142" s="1118">
        <v>15.0284</v>
      </c>
      <c r="G142" s="1118">
        <v>2.5224000000000002</v>
      </c>
      <c r="H142" s="1118">
        <v>1.5</v>
      </c>
      <c r="I142" s="1110">
        <v>11.006</v>
      </c>
      <c r="J142" s="1118">
        <v>830.61</v>
      </c>
      <c r="K142" s="1111">
        <v>11.006</v>
      </c>
      <c r="L142" s="1110">
        <v>830.61</v>
      </c>
      <c r="M142" s="1119">
        <v>1.3250502642636134E-2</v>
      </c>
      <c r="N142" s="1113">
        <v>50.7</v>
      </c>
      <c r="O142" s="1120">
        <v>0.67180048398165204</v>
      </c>
      <c r="P142" s="1114">
        <v>795.03015855816807</v>
      </c>
      <c r="Q142" s="1121">
        <v>40.308029038899122</v>
      </c>
    </row>
    <row r="143" spans="1:17" x14ac:dyDescent="0.2">
      <c r="A143" s="2032"/>
      <c r="B143" s="103">
        <v>6</v>
      </c>
      <c r="C143" s="1116" t="s">
        <v>803</v>
      </c>
      <c r="D143" s="1117">
        <v>75</v>
      </c>
      <c r="E143" s="1117">
        <v>1983</v>
      </c>
      <c r="F143" s="1118">
        <v>74</v>
      </c>
      <c r="G143" s="1118">
        <v>9.9408999999999992</v>
      </c>
      <c r="H143" s="1118">
        <v>7.5</v>
      </c>
      <c r="I143" s="1110">
        <v>56.559100000000001</v>
      </c>
      <c r="J143" s="1118">
        <v>4012.9</v>
      </c>
      <c r="K143" s="1111">
        <v>56.559100000000001</v>
      </c>
      <c r="L143" s="1110">
        <v>4012.9</v>
      </c>
      <c r="M143" s="1119">
        <v>1.409432081537043E-2</v>
      </c>
      <c r="N143" s="1113">
        <v>50.7</v>
      </c>
      <c r="O143" s="1120">
        <v>0.71458206533928081</v>
      </c>
      <c r="P143" s="1114">
        <v>845.65924892222574</v>
      </c>
      <c r="Q143" s="1121">
        <v>42.874923920356849</v>
      </c>
    </row>
    <row r="144" spans="1:17" x14ac:dyDescent="0.2">
      <c r="A144" s="2032"/>
      <c r="B144" s="103">
        <v>7</v>
      </c>
      <c r="C144" s="1116" t="s">
        <v>804</v>
      </c>
      <c r="D144" s="1117">
        <v>3</v>
      </c>
      <c r="E144" s="1117">
        <v>1937</v>
      </c>
      <c r="F144" s="1118">
        <v>4.54</v>
      </c>
      <c r="G144" s="1118">
        <v>0.30599999999999999</v>
      </c>
      <c r="H144" s="1118">
        <v>0.03</v>
      </c>
      <c r="I144" s="1110">
        <v>4.2039999999999997</v>
      </c>
      <c r="J144" s="1118">
        <v>285.56</v>
      </c>
      <c r="K144" s="1111">
        <v>4.2039999999999997</v>
      </c>
      <c r="L144" s="1110">
        <v>285.56</v>
      </c>
      <c r="M144" s="1119">
        <v>1.4721949852920576E-2</v>
      </c>
      <c r="N144" s="1113">
        <v>50.7</v>
      </c>
      <c r="O144" s="1120">
        <v>0.74640285754307323</v>
      </c>
      <c r="P144" s="1114">
        <v>883.31699117523453</v>
      </c>
      <c r="Q144" s="1121">
        <v>44.784171452584395</v>
      </c>
    </row>
    <row r="145" spans="1:17" x14ac:dyDescent="0.2">
      <c r="A145" s="2032"/>
      <c r="B145" s="103">
        <v>8</v>
      </c>
      <c r="C145" s="1116" t="s">
        <v>805</v>
      </c>
      <c r="D145" s="1117">
        <v>45</v>
      </c>
      <c r="E145" s="1117">
        <v>1977</v>
      </c>
      <c r="F145" s="1118">
        <v>48.155000000000001</v>
      </c>
      <c r="G145" s="1118">
        <v>4.2111999999999998</v>
      </c>
      <c r="H145" s="1118">
        <v>4.5</v>
      </c>
      <c r="I145" s="1110">
        <v>39.443800000000003</v>
      </c>
      <c r="J145" s="1118">
        <v>2564.69</v>
      </c>
      <c r="K145" s="1111">
        <v>39.443800000000003</v>
      </c>
      <c r="L145" s="1110">
        <v>2564.69</v>
      </c>
      <c r="M145" s="1119">
        <v>1.5379558543137767E-2</v>
      </c>
      <c r="N145" s="1113">
        <v>50.7</v>
      </c>
      <c r="O145" s="1120">
        <v>0.77974361813708482</v>
      </c>
      <c r="P145" s="1114">
        <v>922.77351258826604</v>
      </c>
      <c r="Q145" s="1121">
        <v>46.78461708822509</v>
      </c>
    </row>
    <row r="146" spans="1:17" x14ac:dyDescent="0.2">
      <c r="A146" s="2032"/>
      <c r="B146" s="103">
        <v>9</v>
      </c>
      <c r="C146" s="1116" t="s">
        <v>806</v>
      </c>
      <c r="D146" s="1117">
        <v>51</v>
      </c>
      <c r="E146" s="1117">
        <v>1988</v>
      </c>
      <c r="F146" s="1118">
        <v>69.740899999999996</v>
      </c>
      <c r="G146" s="1118">
        <v>9.0916999999999994</v>
      </c>
      <c r="H146" s="1118">
        <v>6.54</v>
      </c>
      <c r="I146" s="1110">
        <v>54.109199999999994</v>
      </c>
      <c r="J146" s="1118">
        <v>3361.63</v>
      </c>
      <c r="K146" s="1111">
        <v>54.109199999999994</v>
      </c>
      <c r="L146" s="1110">
        <v>3361.63</v>
      </c>
      <c r="M146" s="1119">
        <v>1.6096120037005855E-2</v>
      </c>
      <c r="N146" s="1113">
        <v>50.7</v>
      </c>
      <c r="O146" s="1120">
        <v>0.81607328587619687</v>
      </c>
      <c r="P146" s="1114">
        <v>965.76720222035124</v>
      </c>
      <c r="Q146" s="1121">
        <v>48.964397152571806</v>
      </c>
    </row>
    <row r="147" spans="1:17" ht="12" thickBot="1" x14ac:dyDescent="0.25">
      <c r="A147" s="2032"/>
      <c r="B147" s="103">
        <v>10</v>
      </c>
      <c r="C147" s="1123" t="s">
        <v>807</v>
      </c>
      <c r="D147" s="1122">
        <v>45</v>
      </c>
      <c r="E147" s="1122">
        <v>1985</v>
      </c>
      <c r="F147" s="1147">
        <v>64.980800000000002</v>
      </c>
      <c r="G147" s="1147">
        <v>10.8972</v>
      </c>
      <c r="H147" s="1147">
        <v>4.5</v>
      </c>
      <c r="I147" s="1199">
        <v>49.583600000000004</v>
      </c>
      <c r="J147" s="1147">
        <v>2953.26</v>
      </c>
      <c r="K147" s="1200">
        <v>49.583600000000004</v>
      </c>
      <c r="L147" s="1199">
        <v>2953.26</v>
      </c>
      <c r="M147" s="1124">
        <v>1.6789446239071398E-2</v>
      </c>
      <c r="N147" s="1201">
        <v>50.7</v>
      </c>
      <c r="O147" s="1125">
        <v>0.8512249243209199</v>
      </c>
      <c r="P147" s="1125">
        <v>1007.3667743442838</v>
      </c>
      <c r="Q147" s="1126">
        <v>51.073495459255192</v>
      </c>
    </row>
    <row r="148" spans="1:17" x14ac:dyDescent="0.2">
      <c r="A148" s="2087" t="s">
        <v>230</v>
      </c>
      <c r="B148" s="57">
        <v>1</v>
      </c>
      <c r="C148" s="1167" t="s">
        <v>808</v>
      </c>
      <c r="D148" s="1148">
        <v>32</v>
      </c>
      <c r="E148" s="1148">
        <v>1985</v>
      </c>
      <c r="F148" s="1149">
        <v>42.4</v>
      </c>
      <c r="G148" s="1149">
        <v>3.0173999999999999</v>
      </c>
      <c r="H148" s="1149">
        <v>2.64</v>
      </c>
      <c r="I148" s="1149">
        <v>36.742600000000003</v>
      </c>
      <c r="J148" s="1149">
        <v>1898.52</v>
      </c>
      <c r="K148" s="1168">
        <v>33.242600000000003</v>
      </c>
      <c r="L148" s="1149">
        <v>1898.52</v>
      </c>
      <c r="M148" s="1169">
        <v>1.750974443250532E-2</v>
      </c>
      <c r="N148" s="1170">
        <v>50.7</v>
      </c>
      <c r="O148" s="1171">
        <v>0.88774404272801977</v>
      </c>
      <c r="P148" s="1171">
        <v>1050.5846659503193</v>
      </c>
      <c r="Q148" s="1172">
        <v>53.264642563681193</v>
      </c>
    </row>
    <row r="149" spans="1:17" x14ac:dyDescent="0.2">
      <c r="A149" s="2025"/>
      <c r="B149" s="58">
        <v>2</v>
      </c>
      <c r="C149" s="1173" t="s">
        <v>809</v>
      </c>
      <c r="D149" s="1154">
        <v>40</v>
      </c>
      <c r="E149" s="1154">
        <v>1990</v>
      </c>
      <c r="F149" s="1155">
        <v>53.630099999999999</v>
      </c>
      <c r="G149" s="1155">
        <v>8.7201000000000004</v>
      </c>
      <c r="H149" s="1155">
        <v>3.97</v>
      </c>
      <c r="I149" s="1150">
        <v>40.94</v>
      </c>
      <c r="J149" s="1155">
        <v>2249.5100000000002</v>
      </c>
      <c r="K149" s="1151">
        <v>40.94</v>
      </c>
      <c r="L149" s="1150">
        <v>2249.5100000000002</v>
      </c>
      <c r="M149" s="1156">
        <v>1.8199519006361381E-2</v>
      </c>
      <c r="N149" s="1152">
        <v>50.7</v>
      </c>
      <c r="O149" s="1157">
        <v>0.92271561362252208</v>
      </c>
      <c r="P149" s="1153">
        <v>1091.9711403816827</v>
      </c>
      <c r="Q149" s="1158">
        <v>55.362936817351319</v>
      </c>
    </row>
    <row r="150" spans="1:17" x14ac:dyDescent="0.2">
      <c r="A150" s="2025"/>
      <c r="B150" s="58">
        <v>3</v>
      </c>
      <c r="C150" s="1173" t="s">
        <v>810</v>
      </c>
      <c r="D150" s="1154">
        <v>108</v>
      </c>
      <c r="E150" s="1154">
        <v>1968</v>
      </c>
      <c r="F150" s="1155">
        <v>70.624399999999994</v>
      </c>
      <c r="G150" s="1155">
        <v>10.964499999999999</v>
      </c>
      <c r="H150" s="1155">
        <v>10.74</v>
      </c>
      <c r="I150" s="1150">
        <v>48.919899999999991</v>
      </c>
      <c r="J150" s="1155">
        <v>2594.46</v>
      </c>
      <c r="K150" s="1151">
        <v>48.919899999999991</v>
      </c>
      <c r="L150" s="1150">
        <v>2594.46</v>
      </c>
      <c r="M150" s="1156">
        <v>1.8855522921918239E-2</v>
      </c>
      <c r="N150" s="1152">
        <v>50.7</v>
      </c>
      <c r="O150" s="1157">
        <v>0.9559750121412548</v>
      </c>
      <c r="P150" s="1153">
        <v>1131.3313753150944</v>
      </c>
      <c r="Q150" s="1158">
        <v>57.358500728475292</v>
      </c>
    </row>
    <row r="151" spans="1:17" x14ac:dyDescent="0.2">
      <c r="A151" s="2025"/>
      <c r="B151" s="58">
        <v>4</v>
      </c>
      <c r="C151" s="1173" t="s">
        <v>811</v>
      </c>
      <c r="D151" s="1154">
        <v>33</v>
      </c>
      <c r="E151" s="1154">
        <v>1961</v>
      </c>
      <c r="F151" s="1155">
        <v>31.823499999999999</v>
      </c>
      <c r="G151" s="1155">
        <v>3.3319000000000001</v>
      </c>
      <c r="H151" s="1155">
        <v>3.2</v>
      </c>
      <c r="I151" s="1150">
        <v>25.291599999999999</v>
      </c>
      <c r="J151" s="1155">
        <v>1290.75</v>
      </c>
      <c r="K151" s="1151">
        <v>25.291599999999999</v>
      </c>
      <c r="L151" s="1150">
        <v>1290.75</v>
      </c>
      <c r="M151" s="1156">
        <v>1.9594499322099553E-2</v>
      </c>
      <c r="N151" s="1152">
        <v>50.7</v>
      </c>
      <c r="O151" s="1157">
        <v>0.99344111563044746</v>
      </c>
      <c r="P151" s="1153">
        <v>1175.6699593259732</v>
      </c>
      <c r="Q151" s="1158">
        <v>59.606466937826845</v>
      </c>
    </row>
    <row r="152" spans="1:17" x14ac:dyDescent="0.2">
      <c r="A152" s="2025"/>
      <c r="B152" s="58">
        <v>5</v>
      </c>
      <c r="C152" s="1173" t="s">
        <v>812</v>
      </c>
      <c r="D152" s="1154">
        <v>60</v>
      </c>
      <c r="E152" s="1154">
        <v>1984</v>
      </c>
      <c r="F152" s="1155">
        <v>99.758399999999995</v>
      </c>
      <c r="G152" s="1155">
        <v>14.520099999999999</v>
      </c>
      <c r="H152" s="1155">
        <v>6</v>
      </c>
      <c r="I152" s="1150">
        <v>79.238299999999995</v>
      </c>
      <c r="J152" s="1155">
        <v>3922.35</v>
      </c>
      <c r="K152" s="1151">
        <v>79.238299999999995</v>
      </c>
      <c r="L152" s="1150">
        <v>3922.35</v>
      </c>
      <c r="M152" s="1156">
        <v>2.0201741303045369E-2</v>
      </c>
      <c r="N152" s="1152">
        <v>50.7</v>
      </c>
      <c r="O152" s="1157">
        <v>1.0242282840644004</v>
      </c>
      <c r="P152" s="1153">
        <v>1212.1044781827222</v>
      </c>
      <c r="Q152" s="1158">
        <v>61.453697043864018</v>
      </c>
    </row>
    <row r="153" spans="1:17" x14ac:dyDescent="0.2">
      <c r="A153" s="2025"/>
      <c r="B153" s="58">
        <v>6</v>
      </c>
      <c r="C153" s="1173" t="s">
        <v>813</v>
      </c>
      <c r="D153" s="1154">
        <v>48</v>
      </c>
      <c r="E153" s="1154">
        <v>1962</v>
      </c>
      <c r="F153" s="1155">
        <v>45.3</v>
      </c>
      <c r="G153" s="1155">
        <v>4.1938000000000004</v>
      </c>
      <c r="H153" s="1155">
        <v>0.48</v>
      </c>
      <c r="I153" s="1150">
        <v>40.626199999999997</v>
      </c>
      <c r="J153" s="1155">
        <v>1934.01</v>
      </c>
      <c r="K153" s="1151">
        <v>40.626199999999997</v>
      </c>
      <c r="L153" s="1150">
        <v>1934.01</v>
      </c>
      <c r="M153" s="1156">
        <v>2.1006199554293926E-2</v>
      </c>
      <c r="N153" s="1152">
        <v>50.7</v>
      </c>
      <c r="O153" s="1157">
        <v>1.065014317402702</v>
      </c>
      <c r="P153" s="1153">
        <v>1260.3719732576355</v>
      </c>
      <c r="Q153" s="1158">
        <v>63.900859044162125</v>
      </c>
    </row>
    <row r="154" spans="1:17" x14ac:dyDescent="0.2">
      <c r="A154" s="2025"/>
      <c r="B154" s="58">
        <v>7</v>
      </c>
      <c r="C154" s="1173" t="s">
        <v>814</v>
      </c>
      <c r="D154" s="1154">
        <v>32</v>
      </c>
      <c r="E154" s="1154">
        <v>1960</v>
      </c>
      <c r="F154" s="1155">
        <v>28.343</v>
      </c>
      <c r="G154" s="1155">
        <v>1.7861</v>
      </c>
      <c r="H154" s="1155">
        <v>0.32</v>
      </c>
      <c r="I154" s="1150">
        <v>26.236899999999999</v>
      </c>
      <c r="J154" s="1155">
        <v>1209.97</v>
      </c>
      <c r="K154" s="1151">
        <v>26.236899999999999</v>
      </c>
      <c r="L154" s="1150">
        <v>1209.97</v>
      </c>
      <c r="M154" s="1156">
        <v>2.1683926047753248E-2</v>
      </c>
      <c r="N154" s="1152">
        <v>50.7</v>
      </c>
      <c r="O154" s="1157">
        <v>1.0993750506210898</v>
      </c>
      <c r="P154" s="1153">
        <v>1301.0355628651948</v>
      </c>
      <c r="Q154" s="1158">
        <v>65.962503037265392</v>
      </c>
    </row>
    <row r="155" spans="1:17" x14ac:dyDescent="0.2">
      <c r="A155" s="2025"/>
      <c r="B155" s="58">
        <v>8</v>
      </c>
      <c r="C155" s="1173" t="s">
        <v>815</v>
      </c>
      <c r="D155" s="1154">
        <v>79</v>
      </c>
      <c r="E155" s="1154">
        <v>1962</v>
      </c>
      <c r="F155" s="1155">
        <v>36.817599999999999</v>
      </c>
      <c r="G155" s="1155">
        <v>6.7245999999999997</v>
      </c>
      <c r="H155" s="1155">
        <v>0.77</v>
      </c>
      <c r="I155" s="1150">
        <v>29.323</v>
      </c>
      <c r="J155" s="1155">
        <v>1307.92</v>
      </c>
      <c r="K155" s="1151">
        <v>29.323</v>
      </c>
      <c r="L155" s="1150">
        <v>1307.92</v>
      </c>
      <c r="M155" s="1156">
        <v>2.2419566945990579E-2</v>
      </c>
      <c r="N155" s="1152">
        <v>50.7</v>
      </c>
      <c r="O155" s="1157">
        <v>1.1366720441617224</v>
      </c>
      <c r="P155" s="1153">
        <v>1345.1740167594348</v>
      </c>
      <c r="Q155" s="1158">
        <v>68.200322649703352</v>
      </c>
    </row>
    <row r="156" spans="1:17" x14ac:dyDescent="0.2">
      <c r="A156" s="2025"/>
      <c r="B156" s="58">
        <v>9</v>
      </c>
      <c r="C156" s="1173" t="s">
        <v>816</v>
      </c>
      <c r="D156" s="1154">
        <v>20</v>
      </c>
      <c r="E156" s="1154">
        <v>1975</v>
      </c>
      <c r="F156" s="1155">
        <v>26.325600000000001</v>
      </c>
      <c r="G156" s="1155">
        <v>2.8763999999999998</v>
      </c>
      <c r="H156" s="1155">
        <v>2</v>
      </c>
      <c r="I156" s="1150">
        <v>21.449200000000001</v>
      </c>
      <c r="J156" s="1155">
        <v>925.08</v>
      </c>
      <c r="K156" s="1151">
        <v>21.449200000000001</v>
      </c>
      <c r="L156" s="1150">
        <v>925.08</v>
      </c>
      <c r="M156" s="1156">
        <v>2.3186319021057639E-2</v>
      </c>
      <c r="N156" s="1152">
        <v>50.7</v>
      </c>
      <c r="O156" s="1157">
        <v>1.1755463743676224</v>
      </c>
      <c r="P156" s="1153">
        <v>1391.1791412634584</v>
      </c>
      <c r="Q156" s="1158">
        <v>70.532782462057355</v>
      </c>
    </row>
    <row r="157" spans="1:17" ht="12" thickBot="1" x14ac:dyDescent="0.25">
      <c r="A157" s="2025"/>
      <c r="B157" s="58">
        <v>10</v>
      </c>
      <c r="C157" s="1174" t="s">
        <v>817</v>
      </c>
      <c r="D157" s="1159">
        <v>24</v>
      </c>
      <c r="E157" s="1159">
        <v>1961</v>
      </c>
      <c r="F157" s="1160">
        <v>23.892299999999999</v>
      </c>
      <c r="G157" s="1160">
        <v>1.9995000000000001</v>
      </c>
      <c r="H157" s="1160">
        <v>0.24</v>
      </c>
      <c r="I157" s="1175">
        <v>21.652799999999999</v>
      </c>
      <c r="J157" s="1160">
        <v>910.23</v>
      </c>
      <c r="K157" s="1176">
        <v>21.652799999999999</v>
      </c>
      <c r="L157" s="1175">
        <v>910.23</v>
      </c>
      <c r="M157" s="1161">
        <v>2.3788273293563166E-2</v>
      </c>
      <c r="N157" s="1177">
        <v>50.7</v>
      </c>
      <c r="O157" s="1162">
        <v>1.2060654559836526</v>
      </c>
      <c r="P157" s="1162">
        <v>1427.2963976137901</v>
      </c>
      <c r="Q157" s="1163">
        <v>72.363927359019158</v>
      </c>
    </row>
    <row r="158" spans="1:17" x14ac:dyDescent="0.2">
      <c r="A158" s="2088" t="s">
        <v>231</v>
      </c>
      <c r="B158" s="16">
        <v>1</v>
      </c>
      <c r="C158" s="1127" t="s">
        <v>818</v>
      </c>
      <c r="D158" s="1128">
        <v>18</v>
      </c>
      <c r="E158" s="1128">
        <v>1937</v>
      </c>
      <c r="F158" s="1129">
        <v>16.715800000000002</v>
      </c>
      <c r="G158" s="1129">
        <v>1.5358000000000001</v>
      </c>
      <c r="H158" s="1129">
        <v>0.18</v>
      </c>
      <c r="I158" s="1129">
        <v>15.000000000000002</v>
      </c>
      <c r="J158" s="1129">
        <v>615.64</v>
      </c>
      <c r="K158" s="1178">
        <v>15.000000000000002</v>
      </c>
      <c r="L158" s="1129">
        <v>615.64</v>
      </c>
      <c r="M158" s="1179">
        <v>2.4364888571242936E-2</v>
      </c>
      <c r="N158" s="1180">
        <v>50.7</v>
      </c>
      <c r="O158" s="1181">
        <v>1.235299850562017</v>
      </c>
      <c r="P158" s="1181">
        <v>1461.8933142745761</v>
      </c>
      <c r="Q158" s="1182">
        <v>74.117991033721012</v>
      </c>
    </row>
    <row r="159" spans="1:17" x14ac:dyDescent="0.2">
      <c r="A159" s="2089"/>
      <c r="B159" s="17">
        <v>2</v>
      </c>
      <c r="C159" s="1134" t="s">
        <v>819</v>
      </c>
      <c r="D159" s="1135">
        <v>12</v>
      </c>
      <c r="E159" s="1135">
        <v>1962</v>
      </c>
      <c r="F159" s="1136">
        <v>15.6548</v>
      </c>
      <c r="G159" s="1136">
        <v>1.7601</v>
      </c>
      <c r="H159" s="1136">
        <v>0.12</v>
      </c>
      <c r="I159" s="1130">
        <v>13.774700000000001</v>
      </c>
      <c r="J159" s="1136">
        <v>539.20000000000005</v>
      </c>
      <c r="K159" s="1131">
        <v>13.774700000000001</v>
      </c>
      <c r="L159" s="1130">
        <v>539.20000000000005</v>
      </c>
      <c r="M159" s="1137">
        <v>2.5546550445103858E-2</v>
      </c>
      <c r="N159" s="1132">
        <v>50.7</v>
      </c>
      <c r="O159" s="1138">
        <v>1.2952101075667657</v>
      </c>
      <c r="P159" s="1133">
        <v>1532.7930267062316</v>
      </c>
      <c r="Q159" s="1139">
        <v>77.71260645400595</v>
      </c>
    </row>
    <row r="160" spans="1:17" x14ac:dyDescent="0.2">
      <c r="A160" s="2089"/>
      <c r="B160" s="17">
        <v>3</v>
      </c>
      <c r="C160" s="1134" t="s">
        <v>820</v>
      </c>
      <c r="D160" s="1135">
        <v>17</v>
      </c>
      <c r="E160" s="1135">
        <v>1997</v>
      </c>
      <c r="F160" s="1136">
        <v>23.090499999999999</v>
      </c>
      <c r="G160" s="1136">
        <v>1.9303999999999999</v>
      </c>
      <c r="H160" s="1136">
        <v>0</v>
      </c>
      <c r="I160" s="1130">
        <v>21.1601</v>
      </c>
      <c r="J160" s="1136">
        <v>818.09</v>
      </c>
      <c r="K160" s="1131">
        <v>21.1601</v>
      </c>
      <c r="L160" s="1130">
        <v>818.09</v>
      </c>
      <c r="M160" s="1137">
        <v>2.5865247099952329E-2</v>
      </c>
      <c r="N160" s="1132">
        <v>50.7</v>
      </c>
      <c r="O160" s="1138">
        <v>1.3113680279675832</v>
      </c>
      <c r="P160" s="1133">
        <v>1551.9148259971398</v>
      </c>
      <c r="Q160" s="1139">
        <v>78.682081678054999</v>
      </c>
    </row>
    <row r="161" spans="1:17" x14ac:dyDescent="0.2">
      <c r="A161" s="2089"/>
      <c r="B161" s="17">
        <v>4</v>
      </c>
      <c r="C161" s="1134" t="s">
        <v>595</v>
      </c>
      <c r="D161" s="1135">
        <v>132</v>
      </c>
      <c r="E161" s="1135">
        <v>1963</v>
      </c>
      <c r="F161" s="1136">
        <v>76.656999999999996</v>
      </c>
      <c r="G161" s="1136">
        <v>7.61</v>
      </c>
      <c r="H161" s="1136">
        <v>0</v>
      </c>
      <c r="I161" s="1130">
        <v>69.046999999999997</v>
      </c>
      <c r="J161" s="1136">
        <v>2577.5700000000002</v>
      </c>
      <c r="K161" s="1131">
        <v>69.046999999999997</v>
      </c>
      <c r="L161" s="1130">
        <v>2577.5700000000002</v>
      </c>
      <c r="M161" s="1137">
        <v>2.6787633313547252E-2</v>
      </c>
      <c r="N161" s="1132">
        <v>50.7</v>
      </c>
      <c r="O161" s="1138">
        <v>1.3581330089968457</v>
      </c>
      <c r="P161" s="1133">
        <v>1607.257998812835</v>
      </c>
      <c r="Q161" s="1139">
        <v>81.487980539810735</v>
      </c>
    </row>
    <row r="162" spans="1:17" x14ac:dyDescent="0.2">
      <c r="A162" s="2089"/>
      <c r="B162" s="17">
        <v>5</v>
      </c>
      <c r="C162" s="1134" t="s">
        <v>821</v>
      </c>
      <c r="D162" s="1135">
        <v>9</v>
      </c>
      <c r="E162" s="1135">
        <v>1956</v>
      </c>
      <c r="F162" s="1136">
        <v>13.976599999999999</v>
      </c>
      <c r="G162" s="1136">
        <v>1.0788</v>
      </c>
      <c r="H162" s="1136">
        <v>0.09</v>
      </c>
      <c r="I162" s="1130">
        <v>12.8078</v>
      </c>
      <c r="J162" s="1136">
        <v>470.59</v>
      </c>
      <c r="K162" s="1131">
        <v>12.8078</v>
      </c>
      <c r="L162" s="1130">
        <v>470.59</v>
      </c>
      <c r="M162" s="1137">
        <v>2.7216472938226485E-2</v>
      </c>
      <c r="N162" s="1132">
        <v>50.7</v>
      </c>
      <c r="O162" s="1138">
        <v>1.3798751779680829</v>
      </c>
      <c r="P162" s="1133">
        <v>1632.988376293589</v>
      </c>
      <c r="Q162" s="1139">
        <v>82.792510678084966</v>
      </c>
    </row>
    <row r="163" spans="1:17" x14ac:dyDescent="0.2">
      <c r="A163" s="2089"/>
      <c r="B163" s="17">
        <v>6</v>
      </c>
      <c r="C163" s="1134" t="s">
        <v>594</v>
      </c>
      <c r="D163" s="1135">
        <v>76</v>
      </c>
      <c r="E163" s="1135">
        <v>1963</v>
      </c>
      <c r="F163" s="1136">
        <v>43.286999999999999</v>
      </c>
      <c r="G163" s="1136">
        <v>5.5517000000000003</v>
      </c>
      <c r="H163" s="1136">
        <v>0.76</v>
      </c>
      <c r="I163" s="1130">
        <v>36.975299999999997</v>
      </c>
      <c r="J163" s="1136">
        <v>1323.17</v>
      </c>
      <c r="K163" s="1131">
        <v>36.975299999999997</v>
      </c>
      <c r="L163" s="1130">
        <v>1323.17</v>
      </c>
      <c r="M163" s="1137">
        <v>2.7944481812616669E-2</v>
      </c>
      <c r="N163" s="1132">
        <v>50.7</v>
      </c>
      <c r="O163" s="1138">
        <v>1.4167852278996651</v>
      </c>
      <c r="P163" s="1133">
        <v>1676.6689087570001</v>
      </c>
      <c r="Q163" s="1139">
        <v>85.007113673979916</v>
      </c>
    </row>
    <row r="164" spans="1:17" x14ac:dyDescent="0.2">
      <c r="A164" s="2089"/>
      <c r="B164" s="17">
        <v>7</v>
      </c>
      <c r="C164" s="1134" t="s">
        <v>822</v>
      </c>
      <c r="D164" s="1135">
        <v>12</v>
      </c>
      <c r="E164" s="1135">
        <v>1892</v>
      </c>
      <c r="F164" s="1136">
        <v>13.8505</v>
      </c>
      <c r="G164" s="1136">
        <v>0.97940000000000005</v>
      </c>
      <c r="H164" s="1136">
        <v>0.12</v>
      </c>
      <c r="I164" s="1130">
        <v>12.751100000000001</v>
      </c>
      <c r="J164" s="1136">
        <v>447.66</v>
      </c>
      <c r="K164" s="1131">
        <v>12.751100000000001</v>
      </c>
      <c r="L164" s="1130">
        <v>447.66</v>
      </c>
      <c r="M164" s="1137">
        <v>2.8483894026716704E-2</v>
      </c>
      <c r="N164" s="1132">
        <v>50.7</v>
      </c>
      <c r="O164" s="1138">
        <v>1.444133427154537</v>
      </c>
      <c r="P164" s="1133">
        <v>1709.0336416030023</v>
      </c>
      <c r="Q164" s="1139">
        <v>86.64800562927222</v>
      </c>
    </row>
    <row r="165" spans="1:17" x14ac:dyDescent="0.2">
      <c r="A165" s="2089"/>
      <c r="B165" s="17">
        <v>8</v>
      </c>
      <c r="C165" s="1134" t="s">
        <v>593</v>
      </c>
      <c r="D165" s="1135">
        <v>31</v>
      </c>
      <c r="E165" s="1135">
        <v>1964</v>
      </c>
      <c r="F165" s="1136">
        <v>21.2</v>
      </c>
      <c r="G165" s="1136">
        <v>1.7</v>
      </c>
      <c r="H165" s="1136">
        <v>0</v>
      </c>
      <c r="I165" s="1130">
        <v>19.5</v>
      </c>
      <c r="J165" s="1136">
        <v>663.47</v>
      </c>
      <c r="K165" s="1131">
        <v>19.5</v>
      </c>
      <c r="L165" s="1130">
        <v>663.47</v>
      </c>
      <c r="M165" s="1137">
        <v>2.9390929506985998E-2</v>
      </c>
      <c r="N165" s="1132">
        <v>50.7</v>
      </c>
      <c r="O165" s="1138">
        <v>1.4901201260041901</v>
      </c>
      <c r="P165" s="1133">
        <v>1763.4557704191598</v>
      </c>
      <c r="Q165" s="1139">
        <v>89.407207560251408</v>
      </c>
    </row>
    <row r="166" spans="1:17" x14ac:dyDescent="0.2">
      <c r="A166" s="2089"/>
      <c r="B166" s="17">
        <v>9</v>
      </c>
      <c r="C166" s="1140" t="s">
        <v>438</v>
      </c>
      <c r="D166" s="1135">
        <v>12</v>
      </c>
      <c r="E166" s="1135">
        <v>1960</v>
      </c>
      <c r="F166" s="1134">
        <v>20.027999999999999</v>
      </c>
      <c r="G166" s="1134">
        <v>1.4576</v>
      </c>
      <c r="H166" s="1134">
        <v>0.12</v>
      </c>
      <c r="I166" s="1130">
        <v>18.450399999999998</v>
      </c>
      <c r="J166" s="1134">
        <v>537.52</v>
      </c>
      <c r="K166" s="1131">
        <v>18.450399999999998</v>
      </c>
      <c r="L166" s="1130">
        <v>537.52</v>
      </c>
      <c r="M166" s="1137">
        <v>3.4325048370293196E-2</v>
      </c>
      <c r="N166" s="1132">
        <v>50.7</v>
      </c>
      <c r="O166" s="1138">
        <v>1.740279952373865</v>
      </c>
      <c r="P166" s="1133">
        <v>2059.5029022175918</v>
      </c>
      <c r="Q166" s="1139">
        <v>104.41679714243192</v>
      </c>
    </row>
    <row r="167" spans="1:17" ht="12" thickBot="1" x14ac:dyDescent="0.25">
      <c r="A167" s="2090"/>
      <c r="B167" s="18">
        <v>10</v>
      </c>
      <c r="C167" s="1141" t="s">
        <v>823</v>
      </c>
      <c r="D167" s="1142">
        <v>13</v>
      </c>
      <c r="E167" s="1142">
        <v>1960</v>
      </c>
      <c r="F167" s="1143">
        <v>20.797699999999999</v>
      </c>
      <c r="G167" s="1143">
        <v>2.6076999999999999</v>
      </c>
      <c r="H167" s="1143">
        <v>0</v>
      </c>
      <c r="I167" s="1183">
        <v>18.189999999999998</v>
      </c>
      <c r="J167" s="1143">
        <v>444.4</v>
      </c>
      <c r="K167" s="1184">
        <v>18.189999999999998</v>
      </c>
      <c r="L167" s="1183">
        <v>444.4</v>
      </c>
      <c r="M167" s="1144">
        <v>4.0931593159315931E-2</v>
      </c>
      <c r="N167" s="1185">
        <v>50.7</v>
      </c>
      <c r="O167" s="1145">
        <v>2.0752317731773178</v>
      </c>
      <c r="P167" s="1145">
        <v>2455.8955895589556</v>
      </c>
      <c r="Q167" s="1146">
        <v>124.51390639063905</v>
      </c>
    </row>
    <row r="170" spans="1:17" s="9" customFormat="1" ht="16.5" customHeight="1" x14ac:dyDescent="0.2">
      <c r="A170" s="2022" t="s">
        <v>235</v>
      </c>
      <c r="B170" s="2022"/>
      <c r="C170" s="2022"/>
      <c r="D170" s="2022"/>
      <c r="E170" s="2022"/>
      <c r="F170" s="2022"/>
      <c r="G170" s="2022"/>
      <c r="H170" s="2022"/>
      <c r="I170" s="2022"/>
      <c r="J170" s="2022"/>
      <c r="K170" s="2022"/>
      <c r="L170" s="2022"/>
      <c r="M170" s="2022"/>
      <c r="N170" s="2022"/>
      <c r="O170" s="2022"/>
      <c r="P170" s="2022"/>
      <c r="Q170" s="2022"/>
    </row>
    <row r="171" spans="1:17" s="9" customFormat="1" ht="14.25" customHeight="1" thickBot="1" x14ac:dyDescent="0.25">
      <c r="A171" s="446"/>
      <c r="B171" s="446"/>
      <c r="C171" s="446"/>
      <c r="D171" s="446"/>
      <c r="E171" s="1985" t="s">
        <v>264</v>
      </c>
      <c r="F171" s="1985"/>
      <c r="G171" s="1985"/>
      <c r="H171" s="1985"/>
      <c r="I171" s="446">
        <v>0.8</v>
      </c>
      <c r="J171" s="446" t="s">
        <v>263</v>
      </c>
      <c r="K171" s="446" t="s">
        <v>265</v>
      </c>
      <c r="L171" s="447">
        <v>533</v>
      </c>
      <c r="M171" s="446"/>
      <c r="N171" s="446"/>
      <c r="O171" s="446"/>
      <c r="P171" s="446"/>
      <c r="Q171" s="446"/>
    </row>
    <row r="172" spans="1:17" x14ac:dyDescent="0.2">
      <c r="A172" s="2072" t="s">
        <v>1</v>
      </c>
      <c r="B172" s="1989" t="s">
        <v>0</v>
      </c>
      <c r="C172" s="1992" t="s">
        <v>2</v>
      </c>
      <c r="D172" s="1992" t="s">
        <v>3</v>
      </c>
      <c r="E172" s="1992" t="s">
        <v>11</v>
      </c>
      <c r="F172" s="1996" t="s">
        <v>12</v>
      </c>
      <c r="G172" s="1997"/>
      <c r="H172" s="1997"/>
      <c r="I172" s="1998"/>
      <c r="J172" s="1992" t="s">
        <v>4</v>
      </c>
      <c r="K172" s="1992" t="s">
        <v>13</v>
      </c>
      <c r="L172" s="1992" t="s">
        <v>5</v>
      </c>
      <c r="M172" s="1992" t="s">
        <v>6</v>
      </c>
      <c r="N172" s="1992" t="s">
        <v>14</v>
      </c>
      <c r="O172" s="2003" t="s">
        <v>15</v>
      </c>
      <c r="P172" s="1992" t="s">
        <v>22</v>
      </c>
      <c r="Q172" s="2001" t="s">
        <v>23</v>
      </c>
    </row>
    <row r="173" spans="1:17" ht="33.75" x14ac:dyDescent="0.2">
      <c r="A173" s="2073"/>
      <c r="B173" s="1990"/>
      <c r="C173" s="1993"/>
      <c r="D173" s="1995"/>
      <c r="E173" s="1995"/>
      <c r="F173" s="245" t="s">
        <v>16</v>
      </c>
      <c r="G173" s="245" t="s">
        <v>17</v>
      </c>
      <c r="H173" s="245" t="s">
        <v>18</v>
      </c>
      <c r="I173" s="245" t="s">
        <v>19</v>
      </c>
      <c r="J173" s="1995"/>
      <c r="K173" s="1995"/>
      <c r="L173" s="1995"/>
      <c r="M173" s="1995"/>
      <c r="N173" s="1995"/>
      <c r="O173" s="2004"/>
      <c r="P173" s="1995"/>
      <c r="Q173" s="2002"/>
    </row>
    <row r="174" spans="1:17" x14ac:dyDescent="0.2">
      <c r="A174" s="2074"/>
      <c r="B174" s="2075"/>
      <c r="C174" s="1995"/>
      <c r="D174" s="69" t="s">
        <v>7</v>
      </c>
      <c r="E174" s="69" t="s">
        <v>8</v>
      </c>
      <c r="F174" s="69" t="s">
        <v>9</v>
      </c>
      <c r="G174" s="69" t="s">
        <v>9</v>
      </c>
      <c r="H174" s="69" t="s">
        <v>9</v>
      </c>
      <c r="I174" s="69" t="s">
        <v>9</v>
      </c>
      <c r="J174" s="69" t="s">
        <v>20</v>
      </c>
      <c r="K174" s="69" t="s">
        <v>9</v>
      </c>
      <c r="L174" s="69" t="s">
        <v>20</v>
      </c>
      <c r="M174" s="69" t="s">
        <v>55</v>
      </c>
      <c r="N174" s="69" t="s">
        <v>289</v>
      </c>
      <c r="O174" s="69" t="s">
        <v>290</v>
      </c>
      <c r="P174" s="70" t="s">
        <v>24</v>
      </c>
      <c r="Q174" s="71" t="s">
        <v>291</v>
      </c>
    </row>
    <row r="175" spans="1:17" ht="12" thickBot="1" x14ac:dyDescent="0.25">
      <c r="A175" s="409">
        <v>1</v>
      </c>
      <c r="B175" s="410">
        <v>2</v>
      </c>
      <c r="C175" s="411">
        <v>3</v>
      </c>
      <c r="D175" s="412">
        <v>4</v>
      </c>
      <c r="E175" s="412">
        <v>5</v>
      </c>
      <c r="F175" s="412">
        <v>6</v>
      </c>
      <c r="G175" s="412">
        <v>7</v>
      </c>
      <c r="H175" s="412">
        <v>8</v>
      </c>
      <c r="I175" s="412">
        <v>9</v>
      </c>
      <c r="J175" s="412">
        <v>10</v>
      </c>
      <c r="K175" s="412">
        <v>11</v>
      </c>
      <c r="L175" s="411">
        <v>12</v>
      </c>
      <c r="M175" s="412">
        <v>13</v>
      </c>
      <c r="N175" s="412">
        <v>14</v>
      </c>
      <c r="O175" s="413">
        <v>15</v>
      </c>
      <c r="P175" s="411">
        <v>16</v>
      </c>
      <c r="Q175" s="414">
        <v>17</v>
      </c>
    </row>
    <row r="176" spans="1:17" s="9" customFormat="1" x14ac:dyDescent="0.2">
      <c r="A176" s="2094" t="s">
        <v>236</v>
      </c>
      <c r="B176" s="230">
        <v>1</v>
      </c>
      <c r="C176" s="1203" t="s">
        <v>119</v>
      </c>
      <c r="D176" s="716">
        <v>52</v>
      </c>
      <c r="E176" s="717">
        <v>2007</v>
      </c>
      <c r="F176" s="718">
        <v>40.04</v>
      </c>
      <c r="G176" s="718">
        <v>0</v>
      </c>
      <c r="H176" s="718">
        <v>19.960100000000001</v>
      </c>
      <c r="I176" s="718">
        <v>20.074999999999999</v>
      </c>
      <c r="J176" s="719">
        <v>3741.59</v>
      </c>
      <c r="K176" s="718">
        <v>20.074999999999999</v>
      </c>
      <c r="L176" s="1204">
        <v>3741.59</v>
      </c>
      <c r="M176" s="302">
        <v>5.3653660609526959E-3</v>
      </c>
      <c r="N176" s="1205">
        <v>56.5</v>
      </c>
      <c r="O176" s="304">
        <v>0.30314318244382732</v>
      </c>
      <c r="P176" s="304">
        <v>321.92196365716177</v>
      </c>
      <c r="Q176" s="305">
        <v>18.188590946629638</v>
      </c>
    </row>
    <row r="177" spans="1:17" s="9" customFormat="1" ht="22.5" x14ac:dyDescent="0.2">
      <c r="A177" s="2095"/>
      <c r="B177" s="231">
        <v>2</v>
      </c>
      <c r="C177" s="720" t="s">
        <v>274</v>
      </c>
      <c r="D177" s="721">
        <v>20</v>
      </c>
      <c r="E177" s="722" t="s">
        <v>36</v>
      </c>
      <c r="F177" s="723">
        <v>11.75</v>
      </c>
      <c r="G177" s="723">
        <v>2.64</v>
      </c>
      <c r="H177" s="723">
        <v>3.2</v>
      </c>
      <c r="I177" s="723">
        <v>5.9114800000000001</v>
      </c>
      <c r="J177" s="724">
        <v>899.93</v>
      </c>
      <c r="K177" s="723">
        <v>5.9114800000000001</v>
      </c>
      <c r="L177" s="724">
        <v>899.93</v>
      </c>
      <c r="M177" s="233">
        <v>6.5688220194904052E-3</v>
      </c>
      <c r="N177" s="1206">
        <v>56.5</v>
      </c>
      <c r="O177" s="308">
        <v>0.37113844410120789</v>
      </c>
      <c r="P177" s="304">
        <v>394.12932116942426</v>
      </c>
      <c r="Q177" s="309">
        <v>22.268306646072471</v>
      </c>
    </row>
    <row r="178" spans="1:17" s="9" customFormat="1" ht="22.5" x14ac:dyDescent="0.2">
      <c r="A178" s="2095"/>
      <c r="B178" s="231">
        <v>3</v>
      </c>
      <c r="C178" s="720" t="s">
        <v>116</v>
      </c>
      <c r="D178" s="721">
        <v>40</v>
      </c>
      <c r="E178" s="722" t="s">
        <v>36</v>
      </c>
      <c r="F178" s="723">
        <v>28.74</v>
      </c>
      <c r="G178" s="723">
        <v>5.94</v>
      </c>
      <c r="H178" s="723">
        <v>6.4</v>
      </c>
      <c r="I178" s="723">
        <v>16.399999999999999</v>
      </c>
      <c r="J178" s="724">
        <v>2495.71</v>
      </c>
      <c r="K178" s="723">
        <v>16.399999999999999</v>
      </c>
      <c r="L178" s="724">
        <v>2495.71</v>
      </c>
      <c r="M178" s="233">
        <v>6.5712763101482136E-3</v>
      </c>
      <c r="N178" s="1206">
        <v>56.5</v>
      </c>
      <c r="O178" s="308">
        <v>0.37127711152337406</v>
      </c>
      <c r="P178" s="304">
        <v>394.27657860889281</v>
      </c>
      <c r="Q178" s="309">
        <v>22.276626691402441</v>
      </c>
    </row>
    <row r="179" spans="1:17" s="9" customFormat="1" ht="22.5" x14ac:dyDescent="0.2">
      <c r="A179" s="2095"/>
      <c r="B179" s="231">
        <v>4</v>
      </c>
      <c r="C179" s="720" t="s">
        <v>275</v>
      </c>
      <c r="D179" s="721">
        <v>20</v>
      </c>
      <c r="E179" s="722" t="s">
        <v>115</v>
      </c>
      <c r="F179" s="723">
        <v>11.89</v>
      </c>
      <c r="G179" s="723">
        <v>1.41</v>
      </c>
      <c r="H179" s="723">
        <v>3.2</v>
      </c>
      <c r="I179" s="723">
        <v>7.28</v>
      </c>
      <c r="J179" s="723">
        <v>960.25</v>
      </c>
      <c r="K179" s="723">
        <v>7.28</v>
      </c>
      <c r="L179" s="723">
        <v>960.25</v>
      </c>
      <c r="M179" s="233">
        <v>7.5813590210882589E-3</v>
      </c>
      <c r="N179" s="1206">
        <v>56.5</v>
      </c>
      <c r="O179" s="308">
        <v>0.42834678469148663</v>
      </c>
      <c r="P179" s="304">
        <v>454.88154126529554</v>
      </c>
      <c r="Q179" s="309">
        <v>25.700807081489199</v>
      </c>
    </row>
    <row r="180" spans="1:17" s="9" customFormat="1" ht="22.5" x14ac:dyDescent="0.2">
      <c r="A180" s="2095"/>
      <c r="B180" s="231">
        <v>5</v>
      </c>
      <c r="C180" s="720" t="s">
        <v>253</v>
      </c>
      <c r="D180" s="721">
        <v>40</v>
      </c>
      <c r="E180" s="722" t="s">
        <v>36</v>
      </c>
      <c r="F180" s="723">
        <v>31.49</v>
      </c>
      <c r="G180" s="723">
        <v>4</v>
      </c>
      <c r="H180" s="723">
        <v>6.4</v>
      </c>
      <c r="I180" s="723">
        <v>21.09</v>
      </c>
      <c r="J180" s="724">
        <v>2612.13</v>
      </c>
      <c r="K180" s="723">
        <v>21.09</v>
      </c>
      <c r="L180" s="724">
        <v>2612.13</v>
      </c>
      <c r="M180" s="233">
        <v>8.0738707491587319E-3</v>
      </c>
      <c r="N180" s="1206">
        <v>56.5</v>
      </c>
      <c r="O180" s="308">
        <v>0.45617369732746837</v>
      </c>
      <c r="P180" s="304">
        <v>484.43224494952392</v>
      </c>
      <c r="Q180" s="309">
        <v>27.370421839648102</v>
      </c>
    </row>
    <row r="181" spans="1:17" s="9" customFormat="1" x14ac:dyDescent="0.2">
      <c r="A181" s="2095"/>
      <c r="B181" s="231">
        <v>6</v>
      </c>
      <c r="C181" s="725" t="s">
        <v>118</v>
      </c>
      <c r="D181" s="721">
        <v>92</v>
      </c>
      <c r="E181" s="722">
        <v>2007</v>
      </c>
      <c r="F181" s="723">
        <v>67.349999999999994</v>
      </c>
      <c r="G181" s="723">
        <v>0</v>
      </c>
      <c r="H181" s="723">
        <v>15.906599999999999</v>
      </c>
      <c r="I181" s="723">
        <v>51.44211</v>
      </c>
      <c r="J181" s="724">
        <v>6309.48</v>
      </c>
      <c r="K181" s="723">
        <v>51.44211</v>
      </c>
      <c r="L181" s="724">
        <v>6309.48</v>
      </c>
      <c r="M181" s="233">
        <v>8.1531457425968543E-3</v>
      </c>
      <c r="N181" s="1206">
        <v>56.5</v>
      </c>
      <c r="O181" s="308">
        <v>0.46065273445672228</v>
      </c>
      <c r="P181" s="304">
        <v>489.18874455581124</v>
      </c>
      <c r="Q181" s="309">
        <v>27.639164067403332</v>
      </c>
    </row>
    <row r="182" spans="1:17" s="9" customFormat="1" ht="22.5" x14ac:dyDescent="0.2">
      <c r="A182" s="2095"/>
      <c r="B182" s="231">
        <v>7</v>
      </c>
      <c r="C182" s="725" t="s">
        <v>114</v>
      </c>
      <c r="D182" s="721">
        <v>45</v>
      </c>
      <c r="E182" s="722" t="s">
        <v>115</v>
      </c>
      <c r="F182" s="723">
        <v>33.47</v>
      </c>
      <c r="G182" s="723">
        <v>4.49</v>
      </c>
      <c r="H182" s="723">
        <v>7.2</v>
      </c>
      <c r="I182" s="723">
        <v>21.78</v>
      </c>
      <c r="J182" s="724">
        <v>2319.88</v>
      </c>
      <c r="K182" s="723">
        <v>21.78</v>
      </c>
      <c r="L182" s="724">
        <v>2319.88</v>
      </c>
      <c r="M182" s="233">
        <v>9.3884166422401154E-3</v>
      </c>
      <c r="N182" s="1206">
        <v>56.5</v>
      </c>
      <c r="O182" s="308">
        <v>0.53044554028656654</v>
      </c>
      <c r="P182" s="304">
        <v>563.30499853440699</v>
      </c>
      <c r="Q182" s="309">
        <v>31.826732417193995</v>
      </c>
    </row>
    <row r="183" spans="1:17" s="9" customFormat="1" x14ac:dyDescent="0.2">
      <c r="A183" s="2095"/>
      <c r="B183" s="231">
        <v>8</v>
      </c>
      <c r="C183" s="720" t="s">
        <v>117</v>
      </c>
      <c r="D183" s="721">
        <v>78</v>
      </c>
      <c r="E183" s="722">
        <v>2009</v>
      </c>
      <c r="F183" s="723">
        <v>60.46</v>
      </c>
      <c r="G183" s="723">
        <v>0</v>
      </c>
      <c r="H183" s="723">
        <v>9.0096000000000007</v>
      </c>
      <c r="I183" s="723">
        <v>51.450200000000002</v>
      </c>
      <c r="J183" s="724">
        <v>5188.47</v>
      </c>
      <c r="K183" s="723">
        <v>51.450200000000002</v>
      </c>
      <c r="L183" s="724">
        <v>5188.47</v>
      </c>
      <c r="M183" s="233">
        <v>9.9162566228579909E-3</v>
      </c>
      <c r="N183" s="1206">
        <v>56.5</v>
      </c>
      <c r="O183" s="308">
        <v>0.56026849919147648</v>
      </c>
      <c r="P183" s="304">
        <v>594.9753973714794</v>
      </c>
      <c r="Q183" s="309">
        <v>33.616109951488589</v>
      </c>
    </row>
    <row r="184" spans="1:17" s="9" customFormat="1" x14ac:dyDescent="0.2">
      <c r="A184" s="2095"/>
      <c r="B184" s="231">
        <v>9</v>
      </c>
      <c r="C184" s="720" t="s">
        <v>120</v>
      </c>
      <c r="D184" s="721">
        <v>17</v>
      </c>
      <c r="E184" s="722">
        <v>2009</v>
      </c>
      <c r="F184" s="723">
        <v>22.87</v>
      </c>
      <c r="G184" s="723">
        <v>0</v>
      </c>
      <c r="H184" s="723">
        <v>6.4390000000000001</v>
      </c>
      <c r="I184" s="723">
        <v>16.431000000000001</v>
      </c>
      <c r="J184" s="724">
        <v>1463.65</v>
      </c>
      <c r="K184" s="723">
        <v>16.431000000000001</v>
      </c>
      <c r="L184" s="724">
        <v>1463.65</v>
      </c>
      <c r="M184" s="233">
        <v>1.122604447784648E-2</v>
      </c>
      <c r="N184" s="1206">
        <v>56.5</v>
      </c>
      <c r="O184" s="308">
        <v>0.63427151299832618</v>
      </c>
      <c r="P184" s="304">
        <v>673.56266867078887</v>
      </c>
      <c r="Q184" s="309">
        <v>38.05629077989957</v>
      </c>
    </row>
    <row r="185" spans="1:17" s="9" customFormat="1" ht="23.25" thickBot="1" x14ac:dyDescent="0.25">
      <c r="A185" s="2096"/>
      <c r="B185" s="463">
        <v>10</v>
      </c>
      <c r="C185" s="726" t="s">
        <v>276</v>
      </c>
      <c r="D185" s="727">
        <v>4</v>
      </c>
      <c r="E185" s="728" t="s">
        <v>36</v>
      </c>
      <c r="F185" s="729">
        <v>3.4</v>
      </c>
      <c r="G185" s="729">
        <v>0.56999999999999995</v>
      </c>
      <c r="H185" s="729">
        <v>0.04</v>
      </c>
      <c r="I185" s="729">
        <v>2.79</v>
      </c>
      <c r="J185" s="730">
        <v>193.25</v>
      </c>
      <c r="K185" s="729">
        <v>2.79</v>
      </c>
      <c r="L185" s="730">
        <v>193.25</v>
      </c>
      <c r="M185" s="368">
        <v>1.44372574385511E-2</v>
      </c>
      <c r="N185" s="1207">
        <v>56.5</v>
      </c>
      <c r="O185" s="376">
        <v>0.81570504527813714</v>
      </c>
      <c r="P185" s="377">
        <v>866.23544631306606</v>
      </c>
      <c r="Q185" s="378">
        <v>48.942302716688232</v>
      </c>
    </row>
    <row r="186" spans="1:17" s="9" customFormat="1" x14ac:dyDescent="0.2">
      <c r="A186" s="2097" t="s">
        <v>237</v>
      </c>
      <c r="B186" s="464">
        <v>1</v>
      </c>
      <c r="C186" s="1208" t="s">
        <v>327</v>
      </c>
      <c r="D186" s="1209">
        <v>20</v>
      </c>
      <c r="E186" s="1210" t="s">
        <v>36</v>
      </c>
      <c r="F186" s="1211">
        <v>14.1</v>
      </c>
      <c r="G186" s="1211">
        <v>1.65</v>
      </c>
      <c r="H186" s="1211">
        <v>3.2</v>
      </c>
      <c r="I186" s="1211">
        <v>9.25</v>
      </c>
      <c r="J186" s="1211">
        <v>1189.8399999999999</v>
      </c>
      <c r="K186" s="1211">
        <v>9.25</v>
      </c>
      <c r="L186" s="1211">
        <v>1189.8399999999999</v>
      </c>
      <c r="M186" s="315">
        <v>7.7741545081691657E-3</v>
      </c>
      <c r="N186" s="1212">
        <v>56.5</v>
      </c>
      <c r="O186" s="316">
        <v>0.43923972971155789</v>
      </c>
      <c r="P186" s="316">
        <v>466.44927049014996</v>
      </c>
      <c r="Q186" s="317">
        <v>26.354383782693471</v>
      </c>
    </row>
    <row r="187" spans="1:17" s="9" customFormat="1" x14ac:dyDescent="0.2">
      <c r="A187" s="2098"/>
      <c r="B187" s="465">
        <v>2</v>
      </c>
      <c r="C187" s="731" t="s">
        <v>122</v>
      </c>
      <c r="D187" s="732">
        <v>15</v>
      </c>
      <c r="E187" s="733" t="s">
        <v>36</v>
      </c>
      <c r="F187" s="734">
        <v>16.55</v>
      </c>
      <c r="G187" s="734">
        <v>3.76</v>
      </c>
      <c r="H187" s="734">
        <v>2.4</v>
      </c>
      <c r="I187" s="734">
        <v>10.39</v>
      </c>
      <c r="J187" s="735">
        <v>1120.1099999999999</v>
      </c>
      <c r="K187" s="734">
        <v>10.39</v>
      </c>
      <c r="L187" s="735">
        <v>1120.1099999999999</v>
      </c>
      <c r="M187" s="315">
        <v>9.2758746908785765E-3</v>
      </c>
      <c r="N187" s="1213">
        <v>56.5</v>
      </c>
      <c r="O187" s="316">
        <v>0.52408692003463953</v>
      </c>
      <c r="P187" s="316">
        <v>556.55248145271469</v>
      </c>
      <c r="Q187" s="317">
        <v>31.44521520207838</v>
      </c>
    </row>
    <row r="188" spans="1:17" s="9" customFormat="1" x14ac:dyDescent="0.2">
      <c r="A188" s="2098"/>
      <c r="B188" s="465">
        <v>3</v>
      </c>
      <c r="C188" s="731" t="s">
        <v>254</v>
      </c>
      <c r="D188" s="732">
        <v>30</v>
      </c>
      <c r="E188" s="733" t="s">
        <v>36</v>
      </c>
      <c r="F188" s="734">
        <v>35.03</v>
      </c>
      <c r="G188" s="734">
        <v>8.4</v>
      </c>
      <c r="H188" s="734">
        <v>4.8</v>
      </c>
      <c r="I188" s="734">
        <v>21.83</v>
      </c>
      <c r="J188" s="735">
        <v>2051.9499999999998</v>
      </c>
      <c r="K188" s="734">
        <v>21.83</v>
      </c>
      <c r="L188" s="735">
        <v>2051.9499999999998</v>
      </c>
      <c r="M188" s="320">
        <v>1.0638660786081533E-2</v>
      </c>
      <c r="N188" s="1213">
        <v>56.5</v>
      </c>
      <c r="O188" s="316">
        <v>0.60108433441360665</v>
      </c>
      <c r="P188" s="316">
        <v>638.31964716489199</v>
      </c>
      <c r="Q188" s="321">
        <v>36.065060064816393</v>
      </c>
    </row>
    <row r="189" spans="1:17" s="9" customFormat="1" ht="22.5" x14ac:dyDescent="0.2">
      <c r="A189" s="2098"/>
      <c r="B189" s="465">
        <v>4</v>
      </c>
      <c r="C189" s="731" t="s">
        <v>255</v>
      </c>
      <c r="D189" s="732">
        <v>54</v>
      </c>
      <c r="E189" s="733" t="s">
        <v>36</v>
      </c>
      <c r="F189" s="734">
        <v>47.83</v>
      </c>
      <c r="G189" s="734">
        <v>6.06</v>
      </c>
      <c r="H189" s="734">
        <v>8.64</v>
      </c>
      <c r="I189" s="734">
        <v>33.130000000000003</v>
      </c>
      <c r="J189" s="735">
        <v>2987.33</v>
      </c>
      <c r="K189" s="734">
        <v>33.130000000000003</v>
      </c>
      <c r="L189" s="735">
        <v>2987.33</v>
      </c>
      <c r="M189" s="320">
        <v>1.1090170821435865E-2</v>
      </c>
      <c r="N189" s="1213">
        <v>56.5</v>
      </c>
      <c r="O189" s="385">
        <v>0.62659465141112636</v>
      </c>
      <c r="P189" s="316">
        <v>665.41024928615184</v>
      </c>
      <c r="Q189" s="321">
        <v>37.59567908466758</v>
      </c>
    </row>
    <row r="190" spans="1:17" s="9" customFormat="1" x14ac:dyDescent="0.2">
      <c r="A190" s="2098"/>
      <c r="B190" s="465">
        <v>5</v>
      </c>
      <c r="C190" s="731" t="s">
        <v>121</v>
      </c>
      <c r="D190" s="732">
        <v>56</v>
      </c>
      <c r="E190" s="733" t="s">
        <v>36</v>
      </c>
      <c r="F190" s="734">
        <v>51.45</v>
      </c>
      <c r="G190" s="734">
        <v>5.29</v>
      </c>
      <c r="H190" s="734">
        <v>8.64</v>
      </c>
      <c r="I190" s="734">
        <v>37.520000000000003</v>
      </c>
      <c r="J190" s="735">
        <v>3028.84</v>
      </c>
      <c r="K190" s="734">
        <v>37.520000000000003</v>
      </c>
      <c r="L190" s="735">
        <v>3028.84</v>
      </c>
      <c r="M190" s="320">
        <v>1.2387580723973534E-2</v>
      </c>
      <c r="N190" s="1213">
        <v>56.5</v>
      </c>
      <c r="O190" s="385">
        <v>0.69989831090450472</v>
      </c>
      <c r="P190" s="316">
        <v>743.25484343841208</v>
      </c>
      <c r="Q190" s="321">
        <v>41.993898654270282</v>
      </c>
    </row>
    <row r="191" spans="1:17" s="9" customFormat="1" ht="15.75" customHeight="1" x14ac:dyDescent="0.2">
      <c r="A191" s="2098"/>
      <c r="B191" s="465">
        <v>6</v>
      </c>
      <c r="C191" s="731" t="s">
        <v>123</v>
      </c>
      <c r="D191" s="732">
        <v>52</v>
      </c>
      <c r="E191" s="733" t="s">
        <v>36</v>
      </c>
      <c r="F191" s="734">
        <v>51.47</v>
      </c>
      <c r="G191" s="734">
        <v>4.7</v>
      </c>
      <c r="H191" s="734">
        <v>8.32</v>
      </c>
      <c r="I191" s="734">
        <v>38.450000000000003</v>
      </c>
      <c r="J191" s="735">
        <v>3000.73</v>
      </c>
      <c r="K191" s="734">
        <v>37.369999999999997</v>
      </c>
      <c r="L191" s="735">
        <v>2936.04</v>
      </c>
      <c r="M191" s="320">
        <v>1.2728028228498249E-2</v>
      </c>
      <c r="N191" s="1213">
        <v>56.5</v>
      </c>
      <c r="O191" s="385">
        <v>0.71913359491015105</v>
      </c>
      <c r="P191" s="316">
        <v>763.68169370989494</v>
      </c>
      <c r="Q191" s="321">
        <v>43.148015694609064</v>
      </c>
    </row>
    <row r="192" spans="1:17" s="9" customFormat="1" x14ac:dyDescent="0.2">
      <c r="A192" s="2098"/>
      <c r="B192" s="465">
        <v>7</v>
      </c>
      <c r="C192" s="731" t="s">
        <v>256</v>
      </c>
      <c r="D192" s="732">
        <v>30</v>
      </c>
      <c r="E192" s="733" t="s">
        <v>36</v>
      </c>
      <c r="F192" s="734">
        <v>35.81</v>
      </c>
      <c r="G192" s="734">
        <v>3.84</v>
      </c>
      <c r="H192" s="734">
        <v>4.8</v>
      </c>
      <c r="I192" s="734">
        <v>27.17</v>
      </c>
      <c r="J192" s="735">
        <v>2013.33</v>
      </c>
      <c r="K192" s="734">
        <v>27.17</v>
      </c>
      <c r="L192" s="735">
        <v>2013.33</v>
      </c>
      <c r="M192" s="320">
        <v>1.3495055455389829E-2</v>
      </c>
      <c r="N192" s="1213">
        <v>56.5</v>
      </c>
      <c r="O192" s="385">
        <v>0.76247063322952535</v>
      </c>
      <c r="P192" s="316">
        <v>809.70332732338977</v>
      </c>
      <c r="Q192" s="321">
        <v>45.748237993771525</v>
      </c>
    </row>
    <row r="193" spans="1:17" s="9" customFormat="1" ht="22.5" x14ac:dyDescent="0.2">
      <c r="A193" s="2098"/>
      <c r="B193" s="465">
        <v>8</v>
      </c>
      <c r="C193" s="731" t="s">
        <v>257</v>
      </c>
      <c r="D193" s="732">
        <v>53</v>
      </c>
      <c r="E193" s="733" t="s">
        <v>36</v>
      </c>
      <c r="F193" s="734">
        <v>55.16</v>
      </c>
      <c r="G193" s="734">
        <v>3.49</v>
      </c>
      <c r="H193" s="734">
        <v>8.4</v>
      </c>
      <c r="I193" s="734">
        <v>43.27</v>
      </c>
      <c r="J193" s="735">
        <v>2993.98</v>
      </c>
      <c r="K193" s="734">
        <v>42.59</v>
      </c>
      <c r="L193" s="735">
        <v>2943.21</v>
      </c>
      <c r="M193" s="320">
        <v>1.4470595030595846E-2</v>
      </c>
      <c r="N193" s="1213">
        <v>56.5</v>
      </c>
      <c r="O193" s="385">
        <v>0.81758861922866533</v>
      </c>
      <c r="P193" s="316">
        <v>868.23570183575077</v>
      </c>
      <c r="Q193" s="321">
        <v>49.055317153719919</v>
      </c>
    </row>
    <row r="194" spans="1:17" s="9" customFormat="1" x14ac:dyDescent="0.2">
      <c r="A194" s="2098"/>
      <c r="B194" s="465">
        <v>9</v>
      </c>
      <c r="C194" s="731" t="s">
        <v>124</v>
      </c>
      <c r="D194" s="732">
        <v>54</v>
      </c>
      <c r="E194" s="733" t="s">
        <v>36</v>
      </c>
      <c r="F194" s="734">
        <v>59.44</v>
      </c>
      <c r="G194" s="734">
        <v>5.93</v>
      </c>
      <c r="H194" s="734">
        <v>8.64</v>
      </c>
      <c r="I194" s="734">
        <v>44.87</v>
      </c>
      <c r="J194" s="735">
        <v>3008.9</v>
      </c>
      <c r="K194" s="734">
        <v>44.87</v>
      </c>
      <c r="L194" s="735">
        <v>3008.9</v>
      </c>
      <c r="M194" s="320">
        <v>1.4912426468144504E-2</v>
      </c>
      <c r="N194" s="1213">
        <v>56.5</v>
      </c>
      <c r="O194" s="385">
        <v>0.84255209545016441</v>
      </c>
      <c r="P194" s="316">
        <v>894.74558808867027</v>
      </c>
      <c r="Q194" s="321">
        <v>50.553125727009871</v>
      </c>
    </row>
    <row r="195" spans="1:17" s="9" customFormat="1" ht="12" thickBot="1" x14ac:dyDescent="0.25">
      <c r="A195" s="2099"/>
      <c r="B195" s="466">
        <v>10</v>
      </c>
      <c r="C195" s="736" t="s">
        <v>125</v>
      </c>
      <c r="D195" s="737">
        <v>18</v>
      </c>
      <c r="E195" s="738" t="s">
        <v>36</v>
      </c>
      <c r="F195" s="739">
        <v>23.37</v>
      </c>
      <c r="G195" s="739">
        <v>2.15</v>
      </c>
      <c r="H195" s="739">
        <v>2.88</v>
      </c>
      <c r="I195" s="739">
        <v>18.34</v>
      </c>
      <c r="J195" s="740">
        <v>946.37</v>
      </c>
      <c r="K195" s="739">
        <v>18.34</v>
      </c>
      <c r="L195" s="740">
        <v>946.37</v>
      </c>
      <c r="M195" s="389">
        <v>1.9379312531039656E-2</v>
      </c>
      <c r="N195" s="1214">
        <v>56.5</v>
      </c>
      <c r="O195" s="390">
        <v>1.0949311580037406</v>
      </c>
      <c r="P195" s="390">
        <v>1162.7587518623793</v>
      </c>
      <c r="Q195" s="391">
        <v>65.695869480224431</v>
      </c>
    </row>
    <row r="196" spans="1:17" s="9" customFormat="1" x14ac:dyDescent="0.2">
      <c r="A196" s="2106" t="s">
        <v>224</v>
      </c>
      <c r="B196" s="467">
        <v>1</v>
      </c>
      <c r="C196" s="741" t="s">
        <v>129</v>
      </c>
      <c r="D196" s="742">
        <v>76</v>
      </c>
      <c r="E196" s="1215" t="s">
        <v>36</v>
      </c>
      <c r="F196" s="743">
        <v>38.08</v>
      </c>
      <c r="G196" s="743">
        <v>6.16</v>
      </c>
      <c r="H196" s="743">
        <v>0.7</v>
      </c>
      <c r="I196" s="743">
        <v>31.22</v>
      </c>
      <c r="J196" s="744">
        <v>1931.61</v>
      </c>
      <c r="K196" s="743">
        <v>31.22</v>
      </c>
      <c r="L196" s="744">
        <v>1931.61</v>
      </c>
      <c r="M196" s="324">
        <v>1.6162682943244237E-2</v>
      </c>
      <c r="N196" s="1216">
        <v>56.5</v>
      </c>
      <c r="O196" s="325">
        <v>0.91319158629329944</v>
      </c>
      <c r="P196" s="325">
        <v>969.76097659465427</v>
      </c>
      <c r="Q196" s="326">
        <v>54.791495177597966</v>
      </c>
    </row>
    <row r="197" spans="1:17" s="9" customFormat="1" x14ac:dyDescent="0.2">
      <c r="A197" s="2107"/>
      <c r="B197" s="468">
        <v>2</v>
      </c>
      <c r="C197" s="750" t="s">
        <v>277</v>
      </c>
      <c r="D197" s="746">
        <v>45</v>
      </c>
      <c r="E197" s="747" t="s">
        <v>36</v>
      </c>
      <c r="F197" s="748">
        <v>57.03</v>
      </c>
      <c r="G197" s="748">
        <v>3.71</v>
      </c>
      <c r="H197" s="748">
        <v>7.2</v>
      </c>
      <c r="I197" s="748">
        <v>46.12</v>
      </c>
      <c r="J197" s="749">
        <v>2350.1</v>
      </c>
      <c r="K197" s="748">
        <v>46.12</v>
      </c>
      <c r="L197" s="749">
        <v>2350.1</v>
      </c>
      <c r="M197" s="237">
        <v>1.9624696821411856E-2</v>
      </c>
      <c r="N197" s="1217">
        <v>56.5</v>
      </c>
      <c r="O197" s="239">
        <v>1.1087953704097699</v>
      </c>
      <c r="P197" s="325">
        <v>1177.4818092847113</v>
      </c>
      <c r="Q197" s="240">
        <v>66.527722224586199</v>
      </c>
    </row>
    <row r="198" spans="1:17" s="9" customFormat="1" x14ac:dyDescent="0.2">
      <c r="A198" s="2107"/>
      <c r="B198" s="468">
        <v>3</v>
      </c>
      <c r="C198" s="745" t="s">
        <v>131</v>
      </c>
      <c r="D198" s="746">
        <v>33</v>
      </c>
      <c r="E198" s="747" t="s">
        <v>36</v>
      </c>
      <c r="F198" s="748">
        <v>36.020000000000003</v>
      </c>
      <c r="G198" s="748">
        <v>2.4300000000000002</v>
      </c>
      <c r="H198" s="748">
        <v>5.12</v>
      </c>
      <c r="I198" s="748">
        <v>28.47</v>
      </c>
      <c r="J198" s="749">
        <v>1419.26</v>
      </c>
      <c r="K198" s="748">
        <v>28.47</v>
      </c>
      <c r="L198" s="749">
        <v>1419.26</v>
      </c>
      <c r="M198" s="237">
        <v>2.005974944689486E-2</v>
      </c>
      <c r="N198" s="1217">
        <v>56.5</v>
      </c>
      <c r="O198" s="239">
        <v>1.1333758437495596</v>
      </c>
      <c r="P198" s="325">
        <v>1203.5849668136916</v>
      </c>
      <c r="Q198" s="240">
        <v>68.00255062497358</v>
      </c>
    </row>
    <row r="199" spans="1:17" s="9" customFormat="1" x14ac:dyDescent="0.2">
      <c r="A199" s="2107"/>
      <c r="B199" s="468">
        <v>4</v>
      </c>
      <c r="C199" s="745" t="s">
        <v>128</v>
      </c>
      <c r="D199" s="746">
        <v>107</v>
      </c>
      <c r="E199" s="747" t="s">
        <v>36</v>
      </c>
      <c r="F199" s="748">
        <v>77.27</v>
      </c>
      <c r="G199" s="748">
        <v>5.95</v>
      </c>
      <c r="H199" s="748">
        <v>16.96</v>
      </c>
      <c r="I199" s="748">
        <v>54.36</v>
      </c>
      <c r="J199" s="749">
        <v>2633.85</v>
      </c>
      <c r="K199" s="748">
        <v>53.15</v>
      </c>
      <c r="L199" s="749">
        <v>2613.5100000000002</v>
      </c>
      <c r="M199" s="237">
        <v>2.0336635406024844E-2</v>
      </c>
      <c r="N199" s="1217">
        <v>56.5</v>
      </c>
      <c r="O199" s="239">
        <v>1.1490199004404038</v>
      </c>
      <c r="P199" s="325">
        <v>1220.1981243614907</v>
      </c>
      <c r="Q199" s="240">
        <v>68.941194026424228</v>
      </c>
    </row>
    <row r="200" spans="1:17" s="9" customFormat="1" x14ac:dyDescent="0.2">
      <c r="A200" s="2107"/>
      <c r="B200" s="468">
        <v>5</v>
      </c>
      <c r="C200" s="745" t="s">
        <v>127</v>
      </c>
      <c r="D200" s="746">
        <v>108</v>
      </c>
      <c r="E200" s="747" t="s">
        <v>36</v>
      </c>
      <c r="F200" s="748">
        <v>76.040000000000006</v>
      </c>
      <c r="G200" s="748">
        <v>4.5999999999999996</v>
      </c>
      <c r="H200" s="748">
        <v>17.28</v>
      </c>
      <c r="I200" s="748">
        <v>54.16</v>
      </c>
      <c r="J200" s="749">
        <v>2561.06</v>
      </c>
      <c r="K200" s="748">
        <v>54.16</v>
      </c>
      <c r="L200" s="749">
        <v>2561.06</v>
      </c>
      <c r="M200" s="237">
        <v>2.1147493615924655E-2</v>
      </c>
      <c r="N200" s="1217">
        <v>56.5</v>
      </c>
      <c r="O200" s="239">
        <v>1.1948333892997429</v>
      </c>
      <c r="P200" s="325">
        <v>1268.8496169554792</v>
      </c>
      <c r="Q200" s="240">
        <v>71.69000335798458</v>
      </c>
    </row>
    <row r="201" spans="1:17" s="9" customFormat="1" x14ac:dyDescent="0.2">
      <c r="A201" s="2107"/>
      <c r="B201" s="468">
        <v>6</v>
      </c>
      <c r="C201" s="751" t="s">
        <v>328</v>
      </c>
      <c r="D201" s="746">
        <v>21</v>
      </c>
      <c r="E201" s="752" t="s">
        <v>36</v>
      </c>
      <c r="F201" s="748">
        <v>28.53</v>
      </c>
      <c r="G201" s="748">
        <v>1.88</v>
      </c>
      <c r="H201" s="748">
        <v>3.36</v>
      </c>
      <c r="I201" s="748">
        <v>23.29</v>
      </c>
      <c r="J201" s="749">
        <v>1088.6600000000001</v>
      </c>
      <c r="K201" s="748">
        <v>23.29</v>
      </c>
      <c r="L201" s="749">
        <v>1088.6600000000001</v>
      </c>
      <c r="M201" s="237">
        <v>2.1393272463395365E-2</v>
      </c>
      <c r="N201" s="1217">
        <v>56.5</v>
      </c>
      <c r="O201" s="239">
        <v>1.2087198941818382</v>
      </c>
      <c r="P201" s="325">
        <v>1283.596347803722</v>
      </c>
      <c r="Q201" s="240">
        <v>72.523193650910301</v>
      </c>
    </row>
    <row r="202" spans="1:17" s="9" customFormat="1" x14ac:dyDescent="0.2">
      <c r="A202" s="2107"/>
      <c r="B202" s="468">
        <v>7</v>
      </c>
      <c r="C202" s="745" t="s">
        <v>258</v>
      </c>
      <c r="D202" s="746">
        <v>59</v>
      </c>
      <c r="E202" s="747" t="s">
        <v>36</v>
      </c>
      <c r="F202" s="748">
        <v>60.08</v>
      </c>
      <c r="G202" s="748">
        <v>7.48</v>
      </c>
      <c r="H202" s="748">
        <v>0.59</v>
      </c>
      <c r="I202" s="748">
        <v>52.01</v>
      </c>
      <c r="J202" s="1218">
        <v>2449.7199999999998</v>
      </c>
      <c r="K202" s="748">
        <v>52.01</v>
      </c>
      <c r="L202" s="1218">
        <v>2403.11</v>
      </c>
      <c r="M202" s="237">
        <v>2.1642787887362624E-2</v>
      </c>
      <c r="N202" s="1217">
        <v>56.5</v>
      </c>
      <c r="O202" s="239">
        <v>1.2228175156359882</v>
      </c>
      <c r="P202" s="325">
        <v>1298.5672732417574</v>
      </c>
      <c r="Q202" s="240">
        <v>73.369050938159305</v>
      </c>
    </row>
    <row r="203" spans="1:17" s="9" customFormat="1" x14ac:dyDescent="0.2">
      <c r="A203" s="2107"/>
      <c r="B203" s="468">
        <v>8</v>
      </c>
      <c r="C203" s="745" t="s">
        <v>130</v>
      </c>
      <c r="D203" s="746">
        <v>107</v>
      </c>
      <c r="E203" s="747" t="s">
        <v>36</v>
      </c>
      <c r="F203" s="748">
        <v>80.86</v>
      </c>
      <c r="G203" s="748">
        <v>5.33</v>
      </c>
      <c r="H203" s="748">
        <v>17.04</v>
      </c>
      <c r="I203" s="748">
        <v>58.49</v>
      </c>
      <c r="J203" s="749">
        <v>2563.58</v>
      </c>
      <c r="K203" s="748">
        <v>57.29</v>
      </c>
      <c r="L203" s="749">
        <v>2544.59</v>
      </c>
      <c r="M203" s="237">
        <v>2.2514432580494303E-2</v>
      </c>
      <c r="N203" s="1217">
        <v>56.5</v>
      </c>
      <c r="O203" s="239">
        <v>1.2720654407979282</v>
      </c>
      <c r="P203" s="325">
        <v>1350.8659548296582</v>
      </c>
      <c r="Q203" s="240">
        <v>76.323926447875692</v>
      </c>
    </row>
    <row r="204" spans="1:17" s="9" customFormat="1" x14ac:dyDescent="0.2">
      <c r="A204" s="2107"/>
      <c r="B204" s="468">
        <v>9</v>
      </c>
      <c r="C204" s="745" t="s">
        <v>132</v>
      </c>
      <c r="D204" s="746">
        <v>105</v>
      </c>
      <c r="E204" s="752" t="s">
        <v>36</v>
      </c>
      <c r="F204" s="748">
        <v>82.56</v>
      </c>
      <c r="G204" s="748">
        <v>6.7</v>
      </c>
      <c r="H204" s="748">
        <v>16.96</v>
      </c>
      <c r="I204" s="748">
        <v>58.9</v>
      </c>
      <c r="J204" s="749">
        <v>2608.98</v>
      </c>
      <c r="K204" s="748">
        <v>57.76</v>
      </c>
      <c r="L204" s="749">
        <v>2539.69</v>
      </c>
      <c r="M204" s="237">
        <v>2.2742933192633746E-2</v>
      </c>
      <c r="N204" s="1217">
        <v>56.5</v>
      </c>
      <c r="O204" s="239">
        <v>1.2849757253838066</v>
      </c>
      <c r="P204" s="325">
        <v>1364.5759915580247</v>
      </c>
      <c r="Q204" s="240">
        <v>77.098543523028397</v>
      </c>
    </row>
    <row r="205" spans="1:17" s="9" customFormat="1" ht="12" thickBot="1" x14ac:dyDescent="0.25">
      <c r="A205" s="2108"/>
      <c r="B205" s="469">
        <v>10</v>
      </c>
      <c r="C205" s="753" t="s">
        <v>126</v>
      </c>
      <c r="D205" s="754">
        <v>12</v>
      </c>
      <c r="E205" s="755" t="s">
        <v>36</v>
      </c>
      <c r="F205" s="756">
        <v>18.03</v>
      </c>
      <c r="G205" s="756">
        <v>1.43</v>
      </c>
      <c r="H205" s="756">
        <v>1.76</v>
      </c>
      <c r="I205" s="756">
        <v>14.84</v>
      </c>
      <c r="J205" s="757">
        <v>552.99</v>
      </c>
      <c r="K205" s="756">
        <v>14.84</v>
      </c>
      <c r="L205" s="757">
        <v>552.99</v>
      </c>
      <c r="M205" s="370">
        <v>2.6835928316967756E-2</v>
      </c>
      <c r="N205" s="1219">
        <v>56.5</v>
      </c>
      <c r="O205" s="357">
        <v>1.5162299499086782</v>
      </c>
      <c r="P205" s="357">
        <v>1610.1556990180654</v>
      </c>
      <c r="Q205" s="358">
        <v>90.973796994520697</v>
      </c>
    </row>
    <row r="206" spans="1:17" s="9" customFormat="1" x14ac:dyDescent="0.2">
      <c r="A206" s="2109" t="s">
        <v>234</v>
      </c>
      <c r="B206" s="470">
        <v>1</v>
      </c>
      <c r="C206" s="758" t="s">
        <v>607</v>
      </c>
      <c r="D206" s="759">
        <v>47</v>
      </c>
      <c r="E206" s="760" t="s">
        <v>36</v>
      </c>
      <c r="F206" s="761">
        <v>39.31</v>
      </c>
      <c r="G206" s="761">
        <v>2.13</v>
      </c>
      <c r="H206" s="761">
        <v>7.22</v>
      </c>
      <c r="I206" s="761">
        <v>29.96</v>
      </c>
      <c r="J206" s="761">
        <v>1586.55</v>
      </c>
      <c r="K206" s="761">
        <v>29.37</v>
      </c>
      <c r="L206" s="761">
        <v>1555.54</v>
      </c>
      <c r="M206" s="332">
        <v>1.8880903094745233E-2</v>
      </c>
      <c r="N206" s="1220">
        <v>56.5</v>
      </c>
      <c r="O206" s="333">
        <v>1.0667710248531057</v>
      </c>
      <c r="P206" s="333">
        <v>1132.8541856847141</v>
      </c>
      <c r="Q206" s="334">
        <v>64.006261491186351</v>
      </c>
    </row>
    <row r="207" spans="1:17" s="9" customFormat="1" x14ac:dyDescent="0.2">
      <c r="A207" s="2110"/>
      <c r="B207" s="471">
        <v>2</v>
      </c>
      <c r="C207" s="767" t="s">
        <v>260</v>
      </c>
      <c r="D207" s="763">
        <v>20</v>
      </c>
      <c r="E207" s="764" t="s">
        <v>36</v>
      </c>
      <c r="F207" s="765">
        <v>26.62</v>
      </c>
      <c r="G207" s="765">
        <v>2.44</v>
      </c>
      <c r="H207" s="765">
        <v>3.2</v>
      </c>
      <c r="I207" s="765">
        <v>20.98</v>
      </c>
      <c r="J207" s="768">
        <v>1079.8800000000001</v>
      </c>
      <c r="K207" s="765">
        <v>20.98</v>
      </c>
      <c r="L207" s="768">
        <v>1079.8800000000001</v>
      </c>
      <c r="M207" s="241">
        <v>1.9428084601992811E-2</v>
      </c>
      <c r="N207" s="1221">
        <v>56.5</v>
      </c>
      <c r="O207" s="243">
        <v>1.0976867800125938</v>
      </c>
      <c r="P207" s="333">
        <v>1165.6850761195687</v>
      </c>
      <c r="Q207" s="244">
        <v>65.861206800755639</v>
      </c>
    </row>
    <row r="208" spans="1:17" s="9" customFormat="1" x14ac:dyDescent="0.2">
      <c r="A208" s="2110"/>
      <c r="B208" s="471">
        <v>3</v>
      </c>
      <c r="C208" s="767" t="s">
        <v>259</v>
      </c>
      <c r="D208" s="763">
        <v>12</v>
      </c>
      <c r="E208" s="764" t="s">
        <v>36</v>
      </c>
      <c r="F208" s="765">
        <v>15.87</v>
      </c>
      <c r="G208" s="765">
        <v>1.2</v>
      </c>
      <c r="H208" s="765">
        <v>1.92</v>
      </c>
      <c r="I208" s="765">
        <v>12.75</v>
      </c>
      <c r="J208" s="768">
        <v>617.34</v>
      </c>
      <c r="K208" s="765">
        <v>12.75</v>
      </c>
      <c r="L208" s="768">
        <v>617.34</v>
      </c>
      <c r="M208" s="241">
        <v>2.0653124696277576E-2</v>
      </c>
      <c r="N208" s="1221">
        <v>56.5</v>
      </c>
      <c r="O208" s="243">
        <v>1.1669015453396829</v>
      </c>
      <c r="P208" s="333">
        <v>1239.1874817766545</v>
      </c>
      <c r="Q208" s="244">
        <v>70.014092720380987</v>
      </c>
    </row>
    <row r="209" spans="1:17" s="9" customFormat="1" x14ac:dyDescent="0.2">
      <c r="A209" s="2110"/>
      <c r="B209" s="471">
        <v>4</v>
      </c>
      <c r="C209" s="767" t="s">
        <v>134</v>
      </c>
      <c r="D209" s="769">
        <v>6</v>
      </c>
      <c r="E209" s="764" t="s">
        <v>36</v>
      </c>
      <c r="F209" s="765">
        <v>8.09</v>
      </c>
      <c r="G209" s="765">
        <v>0.62</v>
      </c>
      <c r="H209" s="765">
        <v>0.96</v>
      </c>
      <c r="I209" s="765">
        <v>6.51</v>
      </c>
      <c r="J209" s="768">
        <v>305.61</v>
      </c>
      <c r="K209" s="765">
        <v>6.51</v>
      </c>
      <c r="L209" s="768">
        <v>305.61</v>
      </c>
      <c r="M209" s="241">
        <v>2.130165897712771E-2</v>
      </c>
      <c r="N209" s="1221">
        <v>56.5</v>
      </c>
      <c r="O209" s="243">
        <v>1.2035437322077156</v>
      </c>
      <c r="P209" s="333">
        <v>1278.0995386276625</v>
      </c>
      <c r="Q209" s="244">
        <v>72.212623932462932</v>
      </c>
    </row>
    <row r="210" spans="1:17" s="9" customFormat="1" x14ac:dyDescent="0.2">
      <c r="A210" s="2110"/>
      <c r="B210" s="471">
        <v>5</v>
      </c>
      <c r="C210" s="767" t="s">
        <v>261</v>
      </c>
      <c r="D210" s="769">
        <v>16</v>
      </c>
      <c r="E210" s="764" t="s">
        <v>36</v>
      </c>
      <c r="F210" s="765">
        <v>27.31</v>
      </c>
      <c r="G210" s="765">
        <v>1.9</v>
      </c>
      <c r="H210" s="765">
        <v>2.3199999999999998</v>
      </c>
      <c r="I210" s="765">
        <v>23.09</v>
      </c>
      <c r="J210" s="768">
        <v>939.96</v>
      </c>
      <c r="K210" s="765">
        <v>21.41</v>
      </c>
      <c r="L210" s="768">
        <v>872.36</v>
      </c>
      <c r="M210" s="241">
        <v>2.4542620019258103E-2</v>
      </c>
      <c r="N210" s="1221">
        <v>56.5</v>
      </c>
      <c r="O210" s="243">
        <v>1.3866580310880827</v>
      </c>
      <c r="P210" s="333">
        <v>1472.5572011554862</v>
      </c>
      <c r="Q210" s="244">
        <v>83.199481865284966</v>
      </c>
    </row>
    <row r="211" spans="1:17" s="9" customFormat="1" x14ac:dyDescent="0.2">
      <c r="A211" s="2110"/>
      <c r="B211" s="471">
        <v>6</v>
      </c>
      <c r="C211" s="762" t="s">
        <v>278</v>
      </c>
      <c r="D211" s="769">
        <v>39</v>
      </c>
      <c r="E211" s="764" t="s">
        <v>36</v>
      </c>
      <c r="F211" s="765">
        <v>37.909999999999997</v>
      </c>
      <c r="G211" s="765">
        <v>2.12</v>
      </c>
      <c r="H211" s="765">
        <v>4.84</v>
      </c>
      <c r="I211" s="765">
        <v>30.95</v>
      </c>
      <c r="J211" s="770">
        <v>1183.53</v>
      </c>
      <c r="K211" s="765">
        <v>30.95</v>
      </c>
      <c r="L211" s="770">
        <v>1183.53</v>
      </c>
      <c r="M211" s="241">
        <v>2.6150583424163307E-2</v>
      </c>
      <c r="N211" s="1221">
        <v>56.5</v>
      </c>
      <c r="O211" s="243">
        <v>1.4775079634652268</v>
      </c>
      <c r="P211" s="333">
        <v>1569.0350054497983</v>
      </c>
      <c r="Q211" s="244">
        <v>88.650477807913603</v>
      </c>
    </row>
    <row r="212" spans="1:17" s="9" customFormat="1" x14ac:dyDescent="0.2">
      <c r="A212" s="2110"/>
      <c r="B212" s="471">
        <v>7</v>
      </c>
      <c r="C212" s="767" t="s">
        <v>136</v>
      </c>
      <c r="D212" s="769">
        <v>19</v>
      </c>
      <c r="E212" s="764" t="s">
        <v>36</v>
      </c>
      <c r="F212" s="765">
        <v>19.29</v>
      </c>
      <c r="G212" s="765">
        <v>0.83</v>
      </c>
      <c r="H212" s="765">
        <v>0.49</v>
      </c>
      <c r="I212" s="765">
        <v>17.97</v>
      </c>
      <c r="J212" s="768">
        <v>670.33</v>
      </c>
      <c r="K212" s="765">
        <v>17.97</v>
      </c>
      <c r="L212" s="768">
        <v>670.33</v>
      </c>
      <c r="M212" s="241">
        <v>2.6807691733922095E-2</v>
      </c>
      <c r="N212" s="1221">
        <v>56.5</v>
      </c>
      <c r="O212" s="243">
        <v>1.5146345829665984</v>
      </c>
      <c r="P212" s="333">
        <v>1608.4615040353256</v>
      </c>
      <c r="Q212" s="244">
        <v>90.878074977995894</v>
      </c>
    </row>
    <row r="213" spans="1:17" s="9" customFormat="1" x14ac:dyDescent="0.2">
      <c r="A213" s="2110"/>
      <c r="B213" s="471">
        <v>8</v>
      </c>
      <c r="C213" s="767" t="s">
        <v>135</v>
      </c>
      <c r="D213" s="763">
        <v>4</v>
      </c>
      <c r="E213" s="764" t="s">
        <v>36</v>
      </c>
      <c r="F213" s="765">
        <v>4.95</v>
      </c>
      <c r="G213" s="765">
        <v>0.48</v>
      </c>
      <c r="H213" s="765">
        <v>0.04</v>
      </c>
      <c r="I213" s="765">
        <v>4.43</v>
      </c>
      <c r="J213" s="768">
        <v>158.1</v>
      </c>
      <c r="K213" s="765">
        <v>4.43</v>
      </c>
      <c r="L213" s="765">
        <v>158.1</v>
      </c>
      <c r="M213" s="241">
        <v>2.8020240354206197E-2</v>
      </c>
      <c r="N213" s="1221">
        <v>56.5</v>
      </c>
      <c r="O213" s="243">
        <v>1.5831435800126501</v>
      </c>
      <c r="P213" s="333">
        <v>1681.2144212523719</v>
      </c>
      <c r="Q213" s="244">
        <v>94.988614800759009</v>
      </c>
    </row>
    <row r="214" spans="1:17" s="9" customFormat="1" x14ac:dyDescent="0.2">
      <c r="A214" s="2110"/>
      <c r="B214" s="471">
        <v>9</v>
      </c>
      <c r="C214" s="767" t="s">
        <v>137</v>
      </c>
      <c r="D214" s="769">
        <v>4</v>
      </c>
      <c r="E214" s="764" t="s">
        <v>36</v>
      </c>
      <c r="F214" s="765">
        <v>7.26</v>
      </c>
      <c r="G214" s="765">
        <v>0.34</v>
      </c>
      <c r="H214" s="765">
        <v>0.64</v>
      </c>
      <c r="I214" s="765">
        <v>6.28</v>
      </c>
      <c r="J214" s="768">
        <v>215.91</v>
      </c>
      <c r="K214" s="765">
        <v>6.28</v>
      </c>
      <c r="L214" s="768">
        <v>215.91</v>
      </c>
      <c r="M214" s="241">
        <v>2.9086193321291282E-2</v>
      </c>
      <c r="N214" s="1221">
        <v>56.5</v>
      </c>
      <c r="O214" s="243">
        <v>1.6433699226529574</v>
      </c>
      <c r="P214" s="333">
        <v>1745.1715992774771</v>
      </c>
      <c r="Q214" s="244">
        <v>98.602195359177458</v>
      </c>
    </row>
    <row r="215" spans="1:17" s="9" customFormat="1" ht="12" thickBot="1" x14ac:dyDescent="0.25">
      <c r="A215" s="2111"/>
      <c r="B215" s="472">
        <v>10</v>
      </c>
      <c r="C215" s="771" t="s">
        <v>133</v>
      </c>
      <c r="D215" s="772">
        <v>4</v>
      </c>
      <c r="E215" s="1222" t="s">
        <v>36</v>
      </c>
      <c r="F215" s="773">
        <v>7.24</v>
      </c>
      <c r="G215" s="773">
        <v>0.3</v>
      </c>
      <c r="H215" s="773">
        <v>0.4</v>
      </c>
      <c r="I215" s="773">
        <v>6.54</v>
      </c>
      <c r="J215" s="774">
        <v>191.55</v>
      </c>
      <c r="K215" s="773">
        <v>6.54</v>
      </c>
      <c r="L215" s="774">
        <v>191.55</v>
      </c>
      <c r="M215" s="366">
        <v>3.4142521534847294E-2</v>
      </c>
      <c r="N215" s="1223">
        <v>56.5</v>
      </c>
      <c r="O215" s="362">
        <v>1.929052466718872</v>
      </c>
      <c r="P215" s="362">
        <v>2048.5512920908377</v>
      </c>
      <c r="Q215" s="363">
        <v>115.74314800313233</v>
      </c>
    </row>
    <row r="217" spans="1:17" s="9" customFormat="1" ht="20.25" customHeight="1" x14ac:dyDescent="0.2">
      <c r="A217" s="2022" t="s">
        <v>30</v>
      </c>
      <c r="B217" s="2022"/>
      <c r="C217" s="2022"/>
      <c r="D217" s="2022"/>
      <c r="E217" s="2022"/>
      <c r="F217" s="2022"/>
      <c r="G217" s="2022"/>
      <c r="H217" s="2022"/>
      <c r="I217" s="2022"/>
      <c r="J217" s="2022"/>
      <c r="K217" s="2022"/>
      <c r="L217" s="2022"/>
      <c r="M217" s="2022"/>
      <c r="N217" s="2022"/>
      <c r="O217" s="2022"/>
      <c r="P217" s="2022"/>
      <c r="Q217" s="2022"/>
    </row>
    <row r="218" spans="1:17" s="9" customFormat="1" ht="14.25" customHeight="1" thickBot="1" x14ac:dyDescent="0.25">
      <c r="A218" s="446"/>
      <c r="B218" s="446"/>
      <c r="C218" s="446"/>
      <c r="D218" s="446"/>
      <c r="E218" s="1985" t="s">
        <v>264</v>
      </c>
      <c r="F218" s="1985"/>
      <c r="G218" s="1985"/>
      <c r="H218" s="1985"/>
      <c r="I218" s="446">
        <v>1.2</v>
      </c>
      <c r="J218" s="446" t="s">
        <v>263</v>
      </c>
      <c r="K218" s="446" t="s">
        <v>265</v>
      </c>
      <c r="L218" s="447">
        <v>520.79999999999995</v>
      </c>
      <c r="M218" s="446"/>
      <c r="N218" s="446"/>
      <c r="O218" s="446"/>
      <c r="P218" s="446"/>
      <c r="Q218" s="446"/>
    </row>
    <row r="219" spans="1:17" ht="12.75" customHeight="1" x14ac:dyDescent="0.2">
      <c r="A219" s="1986" t="s">
        <v>1</v>
      </c>
      <c r="B219" s="1989" t="s">
        <v>0</v>
      </c>
      <c r="C219" s="1992" t="s">
        <v>2</v>
      </c>
      <c r="D219" s="1992" t="s">
        <v>3</v>
      </c>
      <c r="E219" s="1992" t="s">
        <v>11</v>
      </c>
      <c r="F219" s="1996" t="s">
        <v>12</v>
      </c>
      <c r="G219" s="1997"/>
      <c r="H219" s="1997"/>
      <c r="I219" s="1998"/>
      <c r="J219" s="1992" t="s">
        <v>4</v>
      </c>
      <c r="K219" s="1992" t="s">
        <v>13</v>
      </c>
      <c r="L219" s="1992" t="s">
        <v>5</v>
      </c>
      <c r="M219" s="1992" t="s">
        <v>6</v>
      </c>
      <c r="N219" s="1992" t="s">
        <v>14</v>
      </c>
      <c r="O219" s="2003" t="s">
        <v>15</v>
      </c>
      <c r="P219" s="2003" t="s">
        <v>31</v>
      </c>
      <c r="Q219" s="2001" t="s">
        <v>23</v>
      </c>
    </row>
    <row r="220" spans="1:17" s="2" customFormat="1" ht="33.75" x14ac:dyDescent="0.2">
      <c r="A220" s="1987"/>
      <c r="B220" s="1990"/>
      <c r="C220" s="1993"/>
      <c r="D220" s="1995"/>
      <c r="E220" s="1995"/>
      <c r="F220" s="904" t="s">
        <v>16</v>
      </c>
      <c r="G220" s="904" t="s">
        <v>17</v>
      </c>
      <c r="H220" s="904" t="s">
        <v>18</v>
      </c>
      <c r="I220" s="904" t="s">
        <v>19</v>
      </c>
      <c r="J220" s="1995"/>
      <c r="K220" s="1995"/>
      <c r="L220" s="1995"/>
      <c r="M220" s="1995"/>
      <c r="N220" s="1995"/>
      <c r="O220" s="2004"/>
      <c r="P220" s="2004"/>
      <c r="Q220" s="2002"/>
    </row>
    <row r="221" spans="1:17" s="3" customFormat="1" ht="17.25" customHeight="1" thickBot="1" x14ac:dyDescent="0.25">
      <c r="A221" s="1988"/>
      <c r="B221" s="1991"/>
      <c r="C221" s="1994"/>
      <c r="D221" s="28" t="s">
        <v>7</v>
      </c>
      <c r="E221" s="28" t="s">
        <v>8</v>
      </c>
      <c r="F221" s="28" t="s">
        <v>9</v>
      </c>
      <c r="G221" s="28" t="s">
        <v>9</v>
      </c>
      <c r="H221" s="28" t="s">
        <v>9</v>
      </c>
      <c r="I221" s="28" t="s">
        <v>9</v>
      </c>
      <c r="J221" s="28" t="s">
        <v>20</v>
      </c>
      <c r="K221" s="28" t="s">
        <v>9</v>
      </c>
      <c r="L221" s="28" t="s">
        <v>20</v>
      </c>
      <c r="M221" s="28" t="s">
        <v>55</v>
      </c>
      <c r="N221" s="28" t="s">
        <v>289</v>
      </c>
      <c r="O221" s="28" t="s">
        <v>290</v>
      </c>
      <c r="P221" s="712" t="s">
        <v>24</v>
      </c>
      <c r="Q221" s="713" t="s">
        <v>291</v>
      </c>
    </row>
    <row r="222" spans="1:17" x14ac:dyDescent="0.2">
      <c r="A222" s="2005" t="s">
        <v>166</v>
      </c>
      <c r="B222" s="29">
        <v>1</v>
      </c>
      <c r="C222" s="341" t="s">
        <v>335</v>
      </c>
      <c r="D222" s="300">
        <v>30</v>
      </c>
      <c r="E222" s="300">
        <v>1991</v>
      </c>
      <c r="F222" s="372">
        <v>15.731</v>
      </c>
      <c r="G222" s="372">
        <v>2.5478000000000001</v>
      </c>
      <c r="H222" s="372">
        <v>4.6399999999999997</v>
      </c>
      <c r="I222" s="372">
        <f t="shared" ref="I222:I259" si="0">F222-G222-H222</f>
        <v>8.5431999999999988</v>
      </c>
      <c r="J222" s="416">
        <v>1509.41</v>
      </c>
      <c r="K222" s="372">
        <v>8.5429999999999993</v>
      </c>
      <c r="L222" s="416">
        <v>1509.41</v>
      </c>
      <c r="M222" s="1307">
        <f>K222/L222</f>
        <v>5.6598273497591766E-3</v>
      </c>
      <c r="N222" s="416">
        <v>44.798999999999999</v>
      </c>
      <c r="O222" s="343">
        <f>M222*N222</f>
        <v>0.25355460544186137</v>
      </c>
      <c r="P222" s="343">
        <f>M222*60*1000</f>
        <v>339.5896409855506</v>
      </c>
      <c r="Q222" s="982">
        <f>P222*N222/1000</f>
        <v>15.21327632651168</v>
      </c>
    </row>
    <row r="223" spans="1:17" x14ac:dyDescent="0.2">
      <c r="A223" s="2005"/>
      <c r="B223" s="29">
        <v>2</v>
      </c>
      <c r="C223" s="341" t="s">
        <v>936</v>
      </c>
      <c r="D223" s="300">
        <v>45</v>
      </c>
      <c r="E223" s="300">
        <v>1989</v>
      </c>
      <c r="F223" s="372">
        <v>25.350999999999999</v>
      </c>
      <c r="G223" s="372">
        <v>3.5430000000000001</v>
      </c>
      <c r="H223" s="372">
        <v>7.2</v>
      </c>
      <c r="I223" s="372">
        <f t="shared" si="0"/>
        <v>14.608000000000001</v>
      </c>
      <c r="J223" s="416">
        <v>2332.0100000000002</v>
      </c>
      <c r="K223" s="372">
        <v>14.608000000000001</v>
      </c>
      <c r="L223" s="416">
        <v>2332.0100000000002</v>
      </c>
      <c r="M223" s="783">
        <f t="shared" ref="M223:M231" si="1">K223/L223</f>
        <v>6.2641240818006776E-3</v>
      </c>
      <c r="N223" s="416">
        <v>44.798999999999999</v>
      </c>
      <c r="O223" s="234">
        <f t="shared" ref="O223:O241" si="2">M223*N223</f>
        <v>0.28062649474058854</v>
      </c>
      <c r="P223" s="343">
        <f t="shared" ref="P223:P241" si="3">M223*60*1000</f>
        <v>375.8474449080407</v>
      </c>
      <c r="Q223" s="235">
        <f t="shared" ref="Q223:Q241" si="4">P223*N223/1000</f>
        <v>16.837589684435315</v>
      </c>
    </row>
    <row r="224" spans="1:17" x14ac:dyDescent="0.2">
      <c r="A224" s="2005"/>
      <c r="B224" s="29">
        <v>3</v>
      </c>
      <c r="C224" s="341" t="s">
        <v>937</v>
      </c>
      <c r="D224" s="300">
        <v>30</v>
      </c>
      <c r="E224" s="300">
        <v>1985</v>
      </c>
      <c r="F224" s="372">
        <v>18.218</v>
      </c>
      <c r="G224" s="372">
        <v>3.5310000000000001</v>
      </c>
      <c r="H224" s="372">
        <v>4.8</v>
      </c>
      <c r="I224" s="372">
        <f t="shared" si="0"/>
        <v>9.8870000000000005</v>
      </c>
      <c r="J224" s="416">
        <v>1496.4</v>
      </c>
      <c r="K224" s="372">
        <v>9.8870000000000005</v>
      </c>
      <c r="L224" s="416">
        <v>1496.4</v>
      </c>
      <c r="M224" s="783">
        <f t="shared" si="1"/>
        <v>6.6071905907511361E-3</v>
      </c>
      <c r="N224" s="416">
        <v>44.798999999999999</v>
      </c>
      <c r="O224" s="234">
        <f t="shared" si="2"/>
        <v>0.29599553127506012</v>
      </c>
      <c r="P224" s="343">
        <f t="shared" si="3"/>
        <v>396.43143544506813</v>
      </c>
      <c r="Q224" s="235">
        <f t="shared" si="4"/>
        <v>17.759731876503608</v>
      </c>
    </row>
    <row r="225" spans="1:17" x14ac:dyDescent="0.2">
      <c r="A225" s="2005"/>
      <c r="B225" s="29">
        <v>4</v>
      </c>
      <c r="C225" s="344" t="s">
        <v>336</v>
      </c>
      <c r="D225" s="306">
        <v>60</v>
      </c>
      <c r="E225" s="306">
        <v>1971</v>
      </c>
      <c r="F225" s="374">
        <v>32.29</v>
      </c>
      <c r="G225" s="374">
        <v>4.1619999999999999</v>
      </c>
      <c r="H225" s="374">
        <v>9.5739999999999998</v>
      </c>
      <c r="I225" s="372">
        <f t="shared" si="0"/>
        <v>18.554000000000002</v>
      </c>
      <c r="J225" s="417">
        <v>2799.22</v>
      </c>
      <c r="K225" s="374">
        <v>18.553999999999998</v>
      </c>
      <c r="L225" s="417">
        <v>2799.22</v>
      </c>
      <c r="M225" s="783">
        <f t="shared" si="1"/>
        <v>6.6282750194697091E-3</v>
      </c>
      <c r="N225" s="416">
        <v>44.798999999999999</v>
      </c>
      <c r="O225" s="234">
        <f t="shared" si="2"/>
        <v>0.29694009259722348</v>
      </c>
      <c r="P225" s="343">
        <f t="shared" si="3"/>
        <v>397.69650116818258</v>
      </c>
      <c r="Q225" s="235">
        <f t="shared" si="4"/>
        <v>17.816405555833413</v>
      </c>
    </row>
    <row r="226" spans="1:17" x14ac:dyDescent="0.2">
      <c r="A226" s="2005"/>
      <c r="B226" s="29">
        <v>5</v>
      </c>
      <c r="C226" s="344" t="s">
        <v>633</v>
      </c>
      <c r="D226" s="306">
        <v>29</v>
      </c>
      <c r="E226" s="306">
        <v>1984</v>
      </c>
      <c r="F226" s="374">
        <v>14.56</v>
      </c>
      <c r="G226" s="374">
        <v>1.68</v>
      </c>
      <c r="H226" s="374">
        <v>2.7669999999999999</v>
      </c>
      <c r="I226" s="374">
        <f t="shared" si="0"/>
        <v>10.113000000000001</v>
      </c>
      <c r="J226" s="417">
        <v>1486.56</v>
      </c>
      <c r="K226" s="374">
        <v>10.113</v>
      </c>
      <c r="L226" s="417">
        <v>1486.56</v>
      </c>
      <c r="M226" s="783">
        <f t="shared" si="1"/>
        <v>6.8029544720697452E-3</v>
      </c>
      <c r="N226" s="416">
        <v>44.798999999999999</v>
      </c>
      <c r="O226" s="234">
        <f t="shared" si="2"/>
        <v>0.30476555739425254</v>
      </c>
      <c r="P226" s="343">
        <f t="shared" si="3"/>
        <v>408.17726832418469</v>
      </c>
      <c r="Q226" s="235">
        <f t="shared" si="4"/>
        <v>18.28593344365515</v>
      </c>
    </row>
    <row r="227" spans="1:17" x14ac:dyDescent="0.2">
      <c r="A227" s="2005"/>
      <c r="B227" s="29">
        <v>6</v>
      </c>
      <c r="C227" s="344" t="s">
        <v>488</v>
      </c>
      <c r="D227" s="306">
        <v>23</v>
      </c>
      <c r="E227" s="306">
        <v>1991</v>
      </c>
      <c r="F227" s="374">
        <v>14.68</v>
      </c>
      <c r="G227" s="374">
        <v>2.73</v>
      </c>
      <c r="H227" s="374">
        <v>3.52</v>
      </c>
      <c r="I227" s="374">
        <f t="shared" si="0"/>
        <v>8.43</v>
      </c>
      <c r="J227" s="417">
        <v>1222.06</v>
      </c>
      <c r="K227" s="374">
        <v>8.43</v>
      </c>
      <c r="L227" s="417">
        <v>1222.06</v>
      </c>
      <c r="M227" s="783">
        <f t="shared" si="1"/>
        <v>6.8981883049932082E-3</v>
      </c>
      <c r="N227" s="416">
        <v>44.798999999999999</v>
      </c>
      <c r="O227" s="234">
        <f t="shared" si="2"/>
        <v>0.30903193787539074</v>
      </c>
      <c r="P227" s="343">
        <f t="shared" si="3"/>
        <v>413.89129829959251</v>
      </c>
      <c r="Q227" s="235">
        <f t="shared" si="4"/>
        <v>18.541916272523444</v>
      </c>
    </row>
    <row r="228" spans="1:17" x14ac:dyDescent="0.2">
      <c r="A228" s="2006"/>
      <c r="B228" s="29">
        <v>7</v>
      </c>
      <c r="C228" s="344" t="s">
        <v>938</v>
      </c>
      <c r="D228" s="306">
        <v>45</v>
      </c>
      <c r="E228" s="306">
        <v>1967</v>
      </c>
      <c r="F228" s="374">
        <v>23.151</v>
      </c>
      <c r="G228" s="374">
        <v>3.2250000000000001</v>
      </c>
      <c r="H228" s="374">
        <v>6.0069999999999997</v>
      </c>
      <c r="I228" s="374">
        <f t="shared" si="0"/>
        <v>13.918999999999999</v>
      </c>
      <c r="J228" s="417">
        <v>1869.57</v>
      </c>
      <c r="K228" s="374">
        <v>13.919</v>
      </c>
      <c r="L228" s="417">
        <v>1869.57</v>
      </c>
      <c r="M228" s="783">
        <f t="shared" si="1"/>
        <v>7.4450274662088076E-3</v>
      </c>
      <c r="N228" s="416">
        <v>44.798999999999999</v>
      </c>
      <c r="O228" s="234">
        <f t="shared" si="2"/>
        <v>0.33352978545868839</v>
      </c>
      <c r="P228" s="343">
        <f t="shared" si="3"/>
        <v>446.70164797252841</v>
      </c>
      <c r="Q228" s="235">
        <f t="shared" si="4"/>
        <v>20.011787127521298</v>
      </c>
    </row>
    <row r="229" spans="1:17" x14ac:dyDescent="0.2">
      <c r="A229" s="2006"/>
      <c r="B229" s="29">
        <v>8</v>
      </c>
      <c r="C229" s="344" t="s">
        <v>939</v>
      </c>
      <c r="D229" s="306">
        <v>32</v>
      </c>
      <c r="E229" s="306">
        <v>1980</v>
      </c>
      <c r="F229" s="374">
        <v>21.965</v>
      </c>
      <c r="G229" s="374">
        <v>3.0339999999999998</v>
      </c>
      <c r="H229" s="374">
        <v>5.12</v>
      </c>
      <c r="I229" s="374">
        <f t="shared" si="0"/>
        <v>13.811</v>
      </c>
      <c r="J229" s="417">
        <v>1792.79</v>
      </c>
      <c r="K229" s="374">
        <v>13.811</v>
      </c>
      <c r="L229" s="417">
        <v>1792.79</v>
      </c>
      <c r="M229" s="783">
        <f t="shared" si="1"/>
        <v>7.703635116215508E-3</v>
      </c>
      <c r="N229" s="416">
        <v>44.798999999999999</v>
      </c>
      <c r="O229" s="234">
        <f t="shared" si="2"/>
        <v>0.34511514957133854</v>
      </c>
      <c r="P229" s="343">
        <f t="shared" si="3"/>
        <v>462.21810697293046</v>
      </c>
      <c r="Q229" s="235">
        <f t="shared" si="4"/>
        <v>20.70690897428031</v>
      </c>
    </row>
    <row r="230" spans="1:17" x14ac:dyDescent="0.2">
      <c r="A230" s="2006"/>
      <c r="B230" s="29">
        <v>9</v>
      </c>
      <c r="C230" s="344" t="s">
        <v>337</v>
      </c>
      <c r="D230" s="306">
        <v>31</v>
      </c>
      <c r="E230" s="306">
        <v>1987</v>
      </c>
      <c r="F230" s="374">
        <v>20.78</v>
      </c>
      <c r="G230" s="374">
        <v>3.6480000000000001</v>
      </c>
      <c r="H230" s="374">
        <v>4.8</v>
      </c>
      <c r="I230" s="374">
        <f t="shared" si="0"/>
        <v>12.332000000000001</v>
      </c>
      <c r="J230" s="417">
        <v>1593.91</v>
      </c>
      <c r="K230" s="374">
        <v>12.332000000000001</v>
      </c>
      <c r="L230" s="417">
        <v>1593.91</v>
      </c>
      <c r="M230" s="783">
        <f t="shared" si="1"/>
        <v>7.7369487612224033E-3</v>
      </c>
      <c r="N230" s="417">
        <v>44.798999999999999</v>
      </c>
      <c r="O230" s="234">
        <f t="shared" si="2"/>
        <v>0.34660756755400246</v>
      </c>
      <c r="P230" s="343">
        <f t="shared" si="3"/>
        <v>464.21692567334424</v>
      </c>
      <c r="Q230" s="235">
        <f t="shared" si="4"/>
        <v>20.796454053240147</v>
      </c>
    </row>
    <row r="231" spans="1:17" ht="12" thickBot="1" x14ac:dyDescent="0.25">
      <c r="A231" s="2007"/>
      <c r="B231" s="791">
        <v>10</v>
      </c>
      <c r="C231" s="352" t="s">
        <v>940</v>
      </c>
      <c r="D231" s="375">
        <v>30</v>
      </c>
      <c r="E231" s="375">
        <v>1980</v>
      </c>
      <c r="F231" s="418">
        <v>18.681000000000001</v>
      </c>
      <c r="G231" s="418">
        <v>2.1480000000000001</v>
      </c>
      <c r="H231" s="418">
        <v>4.8</v>
      </c>
      <c r="I231" s="418">
        <f t="shared" si="0"/>
        <v>11.733000000000001</v>
      </c>
      <c r="J231" s="419">
        <v>1496.45</v>
      </c>
      <c r="K231" s="418">
        <v>11.733000000000001</v>
      </c>
      <c r="L231" s="419">
        <v>1496.45</v>
      </c>
      <c r="M231" s="784">
        <f t="shared" si="1"/>
        <v>7.8405559824918977E-3</v>
      </c>
      <c r="N231" s="1709">
        <v>44.798999999999999</v>
      </c>
      <c r="O231" s="1308">
        <f t="shared" si="2"/>
        <v>0.35124906745965451</v>
      </c>
      <c r="P231" s="1309">
        <f t="shared" si="3"/>
        <v>470.43335894951389</v>
      </c>
      <c r="Q231" s="1310">
        <f t="shared" si="4"/>
        <v>21.074944047579272</v>
      </c>
    </row>
    <row r="232" spans="1:17" x14ac:dyDescent="0.2">
      <c r="A232" s="2112" t="s">
        <v>167</v>
      </c>
      <c r="B232" s="12">
        <v>1</v>
      </c>
      <c r="C232" s="1311" t="s">
        <v>941</v>
      </c>
      <c r="D232" s="1312">
        <v>32</v>
      </c>
      <c r="E232" s="1312">
        <v>1961</v>
      </c>
      <c r="F232" s="1313">
        <v>18.940000000000001</v>
      </c>
      <c r="G232" s="1313">
        <v>1.7909999999999999</v>
      </c>
      <c r="H232" s="1313">
        <v>4.88</v>
      </c>
      <c r="I232" s="1313">
        <f t="shared" si="0"/>
        <v>12.269000000000002</v>
      </c>
      <c r="J232" s="1314">
        <v>1391.45</v>
      </c>
      <c r="K232" s="1313">
        <v>11.769</v>
      </c>
      <c r="L232" s="1314">
        <v>1342.28</v>
      </c>
      <c r="M232" s="1315">
        <f>K232/L232</f>
        <v>8.7679172750841847E-3</v>
      </c>
      <c r="N232" s="1314">
        <v>44.798999999999999</v>
      </c>
      <c r="O232" s="316">
        <f t="shared" si="2"/>
        <v>0.39279392600649637</v>
      </c>
      <c r="P232" s="316">
        <f t="shared" si="3"/>
        <v>526.075036505051</v>
      </c>
      <c r="Q232" s="317">
        <f t="shared" si="4"/>
        <v>23.567635560389778</v>
      </c>
    </row>
    <row r="233" spans="1:17" x14ac:dyDescent="0.2">
      <c r="A233" s="2113"/>
      <c r="B233" s="13">
        <v>2</v>
      </c>
      <c r="C233" s="384" t="s">
        <v>942</v>
      </c>
      <c r="D233" s="311">
        <v>55</v>
      </c>
      <c r="E233" s="311">
        <v>1983</v>
      </c>
      <c r="F233" s="1316">
        <v>47.122999999999998</v>
      </c>
      <c r="G233" s="1316">
        <v>6.1609999999999996</v>
      </c>
      <c r="H233" s="1316">
        <v>8.64</v>
      </c>
      <c r="I233" s="1316">
        <f t="shared" si="0"/>
        <v>32.321999999999996</v>
      </c>
      <c r="J233" s="1317">
        <v>3546.91</v>
      </c>
      <c r="K233" s="1316">
        <v>32.322000000000003</v>
      </c>
      <c r="L233" s="1317">
        <v>3546.91</v>
      </c>
      <c r="M233" s="1315">
        <f>K233/L233</f>
        <v>9.1127206498050426E-3</v>
      </c>
      <c r="N233" s="1314">
        <v>44.798999999999999</v>
      </c>
      <c r="O233" s="316">
        <f t="shared" si="2"/>
        <v>0.40824077239061612</v>
      </c>
      <c r="P233" s="316">
        <f t="shared" si="3"/>
        <v>546.76323898830265</v>
      </c>
      <c r="Q233" s="317">
        <f t="shared" si="4"/>
        <v>24.494446343436969</v>
      </c>
    </row>
    <row r="234" spans="1:17" x14ac:dyDescent="0.2">
      <c r="A234" s="2113"/>
      <c r="B234" s="13">
        <v>3</v>
      </c>
      <c r="C234" s="384" t="s">
        <v>943</v>
      </c>
      <c r="D234" s="311">
        <v>18</v>
      </c>
      <c r="E234" s="311">
        <v>1958</v>
      </c>
      <c r="F234" s="1316">
        <v>13.286</v>
      </c>
      <c r="G234" s="1316">
        <v>1.96</v>
      </c>
      <c r="H234" s="1316">
        <v>2.8</v>
      </c>
      <c r="I234" s="1316">
        <f t="shared" si="0"/>
        <v>8.5259999999999998</v>
      </c>
      <c r="J234" s="1317">
        <v>914.96</v>
      </c>
      <c r="K234" s="1316">
        <v>8.5259999999999998</v>
      </c>
      <c r="L234" s="1317">
        <v>914.96</v>
      </c>
      <c r="M234" s="1318">
        <f t="shared" ref="M234:M241" si="5">K234/L234</f>
        <v>9.3184401503890874E-3</v>
      </c>
      <c r="N234" s="1314">
        <v>44.798999999999999</v>
      </c>
      <c r="O234" s="316">
        <f t="shared" si="2"/>
        <v>0.41745680029728072</v>
      </c>
      <c r="P234" s="316">
        <f t="shared" si="3"/>
        <v>559.10640902334535</v>
      </c>
      <c r="Q234" s="321">
        <f t="shared" si="4"/>
        <v>25.047408017836851</v>
      </c>
    </row>
    <row r="235" spans="1:17" x14ac:dyDescent="0.2">
      <c r="A235" s="2113"/>
      <c r="B235" s="13">
        <v>4</v>
      </c>
      <c r="C235" s="384" t="s">
        <v>634</v>
      </c>
      <c r="D235" s="311">
        <v>25</v>
      </c>
      <c r="E235" s="311">
        <v>1962</v>
      </c>
      <c r="F235" s="1316">
        <v>17.355</v>
      </c>
      <c r="G235" s="1316">
        <v>1.768</v>
      </c>
      <c r="H235" s="1316">
        <v>3.84</v>
      </c>
      <c r="I235" s="1316">
        <f t="shared" si="0"/>
        <v>11.747</v>
      </c>
      <c r="J235" s="1317">
        <v>1208.3800000000001</v>
      </c>
      <c r="K235" s="1316">
        <v>8.5280000000000005</v>
      </c>
      <c r="L235" s="1317">
        <v>899.42</v>
      </c>
      <c r="M235" s="1318">
        <f t="shared" si="5"/>
        <v>9.4816659625091733E-3</v>
      </c>
      <c r="N235" s="1314">
        <v>44.798999999999999</v>
      </c>
      <c r="O235" s="385">
        <f t="shared" si="2"/>
        <v>0.42476915345444843</v>
      </c>
      <c r="P235" s="316">
        <f t="shared" si="3"/>
        <v>568.89995775055036</v>
      </c>
      <c r="Q235" s="321">
        <f t="shared" si="4"/>
        <v>25.486149207266905</v>
      </c>
    </row>
    <row r="236" spans="1:17" x14ac:dyDescent="0.2">
      <c r="A236" s="2113"/>
      <c r="B236" s="13">
        <v>5</v>
      </c>
      <c r="C236" s="384" t="s">
        <v>944</v>
      </c>
      <c r="D236" s="311">
        <v>1985</v>
      </c>
      <c r="E236" s="311">
        <v>1985</v>
      </c>
      <c r="F236" s="1316">
        <v>91.614999999999995</v>
      </c>
      <c r="G236" s="1316">
        <v>12.1</v>
      </c>
      <c r="H236" s="1316">
        <v>17.28</v>
      </c>
      <c r="I236" s="1316">
        <f t="shared" si="0"/>
        <v>62.234999999999999</v>
      </c>
      <c r="J236" s="1317">
        <v>6254.87</v>
      </c>
      <c r="K236" s="1316">
        <v>62.234999999999999</v>
      </c>
      <c r="L236" s="1317">
        <v>6254.87</v>
      </c>
      <c r="M236" s="1318">
        <f t="shared" si="5"/>
        <v>9.9498470791559226E-3</v>
      </c>
      <c r="N236" s="1314">
        <v>44.798999999999999</v>
      </c>
      <c r="O236" s="385">
        <f t="shared" si="2"/>
        <v>0.44574319929910616</v>
      </c>
      <c r="P236" s="316">
        <f t="shared" si="3"/>
        <v>596.9908247493554</v>
      </c>
      <c r="Q236" s="321">
        <f t="shared" si="4"/>
        <v>26.744591957946373</v>
      </c>
    </row>
    <row r="237" spans="1:17" x14ac:dyDescent="0.2">
      <c r="A237" s="2113"/>
      <c r="B237" s="13">
        <v>6</v>
      </c>
      <c r="C237" s="384" t="s">
        <v>945</v>
      </c>
      <c r="D237" s="311">
        <v>32</v>
      </c>
      <c r="E237" s="311">
        <v>1942</v>
      </c>
      <c r="F237" s="1316">
        <v>22.475999999999999</v>
      </c>
      <c r="G237" s="1316">
        <v>2.8730000000000002</v>
      </c>
      <c r="H237" s="1316">
        <v>2.56</v>
      </c>
      <c r="I237" s="1316">
        <f t="shared" si="0"/>
        <v>17.042999999999999</v>
      </c>
      <c r="J237" s="1317">
        <v>1725.16</v>
      </c>
      <c r="K237" s="1316">
        <v>15.942</v>
      </c>
      <c r="L237" s="1317">
        <v>1604.33</v>
      </c>
      <c r="M237" s="1318">
        <f t="shared" si="5"/>
        <v>9.9368583770171985E-3</v>
      </c>
      <c r="N237" s="1314">
        <v>44.798999999999999</v>
      </c>
      <c r="O237" s="385">
        <f t="shared" si="2"/>
        <v>0.44516131843199347</v>
      </c>
      <c r="P237" s="316">
        <f t="shared" si="3"/>
        <v>596.21150262103197</v>
      </c>
      <c r="Q237" s="321">
        <f t="shared" si="4"/>
        <v>26.709679105919612</v>
      </c>
    </row>
    <row r="238" spans="1:17" x14ac:dyDescent="0.2">
      <c r="A238" s="2113"/>
      <c r="B238" s="13">
        <v>7</v>
      </c>
      <c r="C238" s="384" t="s">
        <v>946</v>
      </c>
      <c r="D238" s="311">
        <v>20</v>
      </c>
      <c r="E238" s="311">
        <v>1961</v>
      </c>
      <c r="F238" s="1316">
        <v>12.656000000000001</v>
      </c>
      <c r="G238" s="1316">
        <v>1.7310000000000001</v>
      </c>
      <c r="H238" s="1316">
        <v>1.6</v>
      </c>
      <c r="I238" s="1316">
        <f t="shared" si="0"/>
        <v>9.3250000000000011</v>
      </c>
      <c r="J238" s="1317">
        <v>900.48</v>
      </c>
      <c r="K238" s="1316">
        <v>9.3249999999999993</v>
      </c>
      <c r="L238" s="1317">
        <v>900.48</v>
      </c>
      <c r="M238" s="1318">
        <f t="shared" si="5"/>
        <v>1.0355588130774697E-2</v>
      </c>
      <c r="N238" s="1314">
        <v>44.798999999999999</v>
      </c>
      <c r="O238" s="385">
        <f t="shared" si="2"/>
        <v>0.46391999267057565</v>
      </c>
      <c r="P238" s="316">
        <f t="shared" si="3"/>
        <v>621.33528784648183</v>
      </c>
      <c r="Q238" s="321">
        <f t="shared" si="4"/>
        <v>27.835199560234539</v>
      </c>
    </row>
    <row r="239" spans="1:17" x14ac:dyDescent="0.2">
      <c r="A239" s="2113"/>
      <c r="B239" s="13">
        <v>8</v>
      </c>
      <c r="C239" s="384" t="s">
        <v>947</v>
      </c>
      <c r="D239" s="311">
        <v>108</v>
      </c>
      <c r="E239" s="311">
        <v>1977</v>
      </c>
      <c r="F239" s="1316">
        <v>92.141000000000005</v>
      </c>
      <c r="G239" s="1316">
        <v>10.859</v>
      </c>
      <c r="H239" s="1316">
        <v>17.28</v>
      </c>
      <c r="I239" s="1316">
        <f t="shared" si="0"/>
        <v>64.00200000000001</v>
      </c>
      <c r="J239" s="1317">
        <v>6169.14</v>
      </c>
      <c r="K239" s="1316">
        <v>62.622</v>
      </c>
      <c r="L239" s="1317">
        <v>6036.14</v>
      </c>
      <c r="M239" s="1318">
        <f t="shared" si="5"/>
        <v>1.0374510862902451E-2</v>
      </c>
      <c r="N239" s="1314">
        <v>44.798999999999999</v>
      </c>
      <c r="O239" s="385">
        <f t="shared" si="2"/>
        <v>0.46476771214716689</v>
      </c>
      <c r="P239" s="316">
        <f t="shared" si="3"/>
        <v>622.47065177414709</v>
      </c>
      <c r="Q239" s="321">
        <f t="shared" si="4"/>
        <v>27.886062728830016</v>
      </c>
    </row>
    <row r="240" spans="1:17" x14ac:dyDescent="0.2">
      <c r="A240" s="2113"/>
      <c r="B240" s="13">
        <v>9</v>
      </c>
      <c r="C240" s="384" t="s">
        <v>338</v>
      </c>
      <c r="D240" s="311">
        <v>22</v>
      </c>
      <c r="E240" s="311">
        <v>1989</v>
      </c>
      <c r="F240" s="1316">
        <v>17.533999999999999</v>
      </c>
      <c r="G240" s="1316">
        <v>1.7190000000000001</v>
      </c>
      <c r="H240" s="1316">
        <v>3.52</v>
      </c>
      <c r="I240" s="1316">
        <f t="shared" si="0"/>
        <v>12.295</v>
      </c>
      <c r="J240" s="1317">
        <v>1176.23</v>
      </c>
      <c r="K240" s="1316">
        <v>12.295</v>
      </c>
      <c r="L240" s="1317">
        <v>1176.23</v>
      </c>
      <c r="M240" s="1318">
        <f t="shared" si="5"/>
        <v>1.0452887615517372E-2</v>
      </c>
      <c r="N240" s="1314">
        <v>44.798999999999999</v>
      </c>
      <c r="O240" s="385">
        <f t="shared" si="2"/>
        <v>0.46827891228756274</v>
      </c>
      <c r="P240" s="316">
        <f t="shared" si="3"/>
        <v>627.17325693104226</v>
      </c>
      <c r="Q240" s="321">
        <f t="shared" si="4"/>
        <v>28.096734737253762</v>
      </c>
    </row>
    <row r="241" spans="1:17" ht="12" thickBot="1" x14ac:dyDescent="0.25">
      <c r="A241" s="2113"/>
      <c r="B241" s="13">
        <v>10</v>
      </c>
      <c r="C241" s="386" t="s">
        <v>948</v>
      </c>
      <c r="D241" s="387">
        <v>20</v>
      </c>
      <c r="E241" s="387">
        <v>1961</v>
      </c>
      <c r="F241" s="1319">
        <v>13.054</v>
      </c>
      <c r="G241" s="1319">
        <v>1.579</v>
      </c>
      <c r="H241" s="1319">
        <v>1.6</v>
      </c>
      <c r="I241" s="1319">
        <f t="shared" si="0"/>
        <v>9.875</v>
      </c>
      <c r="J241" s="1320">
        <v>885.04</v>
      </c>
      <c r="K241" s="1319">
        <v>9.875</v>
      </c>
      <c r="L241" s="1320">
        <v>885.04</v>
      </c>
      <c r="M241" s="1321">
        <f t="shared" si="5"/>
        <v>1.1157687788122572E-2</v>
      </c>
      <c r="N241" s="1320">
        <v>44.798999999999999</v>
      </c>
      <c r="O241" s="390">
        <f t="shared" si="2"/>
        <v>0.4998532552201031</v>
      </c>
      <c r="P241" s="390">
        <f t="shared" si="3"/>
        <v>669.4612672873543</v>
      </c>
      <c r="Q241" s="391">
        <f t="shared" si="4"/>
        <v>29.991195313206187</v>
      </c>
    </row>
    <row r="242" spans="1:17" ht="11.25" customHeight="1" x14ac:dyDescent="0.2">
      <c r="A242" s="2087" t="s">
        <v>230</v>
      </c>
      <c r="B242" s="57">
        <v>1</v>
      </c>
      <c r="C242" s="353" t="s">
        <v>949</v>
      </c>
      <c r="D242" s="392">
        <v>40</v>
      </c>
      <c r="E242" s="392">
        <v>1962</v>
      </c>
      <c r="F242" s="393">
        <v>38.253</v>
      </c>
      <c r="G242" s="393">
        <v>3.109</v>
      </c>
      <c r="H242" s="393">
        <v>0.4</v>
      </c>
      <c r="I242" s="1322">
        <f t="shared" si="0"/>
        <v>34.744</v>
      </c>
      <c r="J242" s="420">
        <v>1751.51</v>
      </c>
      <c r="K242" s="393">
        <v>34.744</v>
      </c>
      <c r="L242" s="421">
        <v>1751.51</v>
      </c>
      <c r="M242" s="785">
        <f>K242/L242</f>
        <v>1.9836598135323236E-2</v>
      </c>
      <c r="N242" s="421">
        <v>44.798999999999999</v>
      </c>
      <c r="O242" s="325">
        <f>M242*N242</f>
        <v>0.88865975986434564</v>
      </c>
      <c r="P242" s="325">
        <f>M242*60*1000</f>
        <v>1190.1958881193941</v>
      </c>
      <c r="Q242" s="326">
        <f>P242*N242/1000</f>
        <v>53.319585591860736</v>
      </c>
    </row>
    <row r="243" spans="1:17" x14ac:dyDescent="0.2">
      <c r="A243" s="2025"/>
      <c r="B243" s="58">
        <v>2</v>
      </c>
      <c r="C243" s="354" t="s">
        <v>950</v>
      </c>
      <c r="D243" s="394">
        <v>60</v>
      </c>
      <c r="E243" s="394">
        <v>1963</v>
      </c>
      <c r="F243" s="396">
        <v>52.683</v>
      </c>
      <c r="G243" s="396">
        <v>4.3979999999999997</v>
      </c>
      <c r="H243" s="396">
        <v>0.57999999999999996</v>
      </c>
      <c r="I243" s="1322">
        <f t="shared" si="0"/>
        <v>47.704999999999998</v>
      </c>
      <c r="J243" s="422">
        <v>2361.44</v>
      </c>
      <c r="K243" s="396">
        <v>46.116</v>
      </c>
      <c r="L243" s="422">
        <v>2282.7800000000002</v>
      </c>
      <c r="M243" s="786">
        <f t="shared" ref="M243:M251" si="6">K243/L243</f>
        <v>2.0201683911721672E-2</v>
      </c>
      <c r="N243" s="421">
        <v>44.798999999999999</v>
      </c>
      <c r="O243" s="239">
        <f t="shared" ref="O243:O251" si="7">M243*N243</f>
        <v>0.90501523756121915</v>
      </c>
      <c r="P243" s="325">
        <f t="shared" ref="P243:P251" si="8">M243*60*1000</f>
        <v>1212.1010347033002</v>
      </c>
      <c r="Q243" s="240">
        <f t="shared" ref="Q243:Q251" si="9">P243*N243/1000</f>
        <v>54.300914253673142</v>
      </c>
    </row>
    <row r="244" spans="1:17" x14ac:dyDescent="0.2">
      <c r="A244" s="2025"/>
      <c r="B244" s="58">
        <v>3</v>
      </c>
      <c r="C244" s="354" t="s">
        <v>951</v>
      </c>
      <c r="D244" s="394">
        <v>58</v>
      </c>
      <c r="E244" s="394">
        <v>1964</v>
      </c>
      <c r="F244" s="396">
        <v>65.325999999999993</v>
      </c>
      <c r="G244" s="396">
        <v>4.1109999999999998</v>
      </c>
      <c r="H244" s="396">
        <v>9.2799999999999994</v>
      </c>
      <c r="I244" s="1322">
        <f t="shared" si="0"/>
        <v>51.934999999999995</v>
      </c>
      <c r="J244" s="422">
        <v>2484.9299999999998</v>
      </c>
      <c r="K244" s="396">
        <v>47.506999999999998</v>
      </c>
      <c r="L244" s="422">
        <v>2273.0700000000002</v>
      </c>
      <c r="M244" s="786">
        <f t="shared" si="6"/>
        <v>2.0899928290813743E-2</v>
      </c>
      <c r="N244" s="421">
        <v>44.798999999999999</v>
      </c>
      <c r="O244" s="239">
        <f t="shared" si="7"/>
        <v>0.9362958875001649</v>
      </c>
      <c r="P244" s="325">
        <f t="shared" si="8"/>
        <v>1253.9956974488246</v>
      </c>
      <c r="Q244" s="240">
        <f t="shared" si="9"/>
        <v>56.177753250009893</v>
      </c>
    </row>
    <row r="245" spans="1:17" x14ac:dyDescent="0.2">
      <c r="A245" s="2025"/>
      <c r="B245" s="58">
        <v>4</v>
      </c>
      <c r="C245" s="354" t="s">
        <v>952</v>
      </c>
      <c r="D245" s="394">
        <v>20</v>
      </c>
      <c r="E245" s="394">
        <v>1965</v>
      </c>
      <c r="F245" s="396">
        <v>27.12</v>
      </c>
      <c r="G245" s="396">
        <v>1.9950000000000001</v>
      </c>
      <c r="H245" s="396">
        <v>3.2</v>
      </c>
      <c r="I245" s="1322">
        <f t="shared" si="0"/>
        <v>21.925000000000001</v>
      </c>
      <c r="J245" s="422">
        <v>1026.23</v>
      </c>
      <c r="K245" s="396">
        <v>21.925000000000001</v>
      </c>
      <c r="L245" s="422">
        <v>1026.23</v>
      </c>
      <c r="M245" s="786">
        <f t="shared" si="6"/>
        <v>2.1364606374789277E-2</v>
      </c>
      <c r="N245" s="421">
        <v>44.798999999999999</v>
      </c>
      <c r="O245" s="239">
        <f t="shared" si="7"/>
        <v>0.95711300098418484</v>
      </c>
      <c r="P245" s="325">
        <f t="shared" si="8"/>
        <v>1281.8763824873568</v>
      </c>
      <c r="Q245" s="240">
        <f t="shared" si="9"/>
        <v>57.426780059051097</v>
      </c>
    </row>
    <row r="246" spans="1:17" x14ac:dyDescent="0.2">
      <c r="A246" s="2025"/>
      <c r="B246" s="58">
        <v>5</v>
      </c>
      <c r="C246" s="354" t="s">
        <v>953</v>
      </c>
      <c r="D246" s="394">
        <v>23</v>
      </c>
      <c r="E246" s="394">
        <v>1989</v>
      </c>
      <c r="F246" s="396">
        <v>35.856999999999999</v>
      </c>
      <c r="G246" s="396">
        <v>2.1429999999999998</v>
      </c>
      <c r="H246" s="396">
        <v>3.53</v>
      </c>
      <c r="I246" s="1322">
        <f t="shared" si="0"/>
        <v>30.183999999999997</v>
      </c>
      <c r="J246" s="422">
        <v>1332.28</v>
      </c>
      <c r="K246" s="396">
        <v>24.741</v>
      </c>
      <c r="L246" s="422">
        <v>1092.02</v>
      </c>
      <c r="M246" s="786">
        <f t="shared" si="6"/>
        <v>2.2656178458269994E-2</v>
      </c>
      <c r="N246" s="421">
        <v>44.798999999999999</v>
      </c>
      <c r="O246" s="239">
        <f t="shared" si="7"/>
        <v>1.0149741387520375</v>
      </c>
      <c r="P246" s="325">
        <f t="shared" si="8"/>
        <v>1359.3707074961997</v>
      </c>
      <c r="Q246" s="240">
        <f t="shared" si="9"/>
        <v>60.898448325122246</v>
      </c>
    </row>
    <row r="247" spans="1:17" x14ac:dyDescent="0.2">
      <c r="A247" s="2025"/>
      <c r="B247" s="58">
        <v>6</v>
      </c>
      <c r="C247" s="354" t="s">
        <v>954</v>
      </c>
      <c r="D247" s="394">
        <v>4</v>
      </c>
      <c r="E247" s="394">
        <v>1954</v>
      </c>
      <c r="F247" s="396">
        <v>7.3159999999999998</v>
      </c>
      <c r="G247" s="396">
        <v>0.26200000000000001</v>
      </c>
      <c r="H247" s="396">
        <v>0.48</v>
      </c>
      <c r="I247" s="1322">
        <f t="shared" si="0"/>
        <v>6.5739999999999998</v>
      </c>
      <c r="J247" s="422">
        <v>278.31</v>
      </c>
      <c r="K247" s="396">
        <v>6.5738599999999998</v>
      </c>
      <c r="L247" s="422">
        <v>278.31</v>
      </c>
      <c r="M247" s="786">
        <f t="shared" si="6"/>
        <v>2.3620638855951996E-2</v>
      </c>
      <c r="N247" s="421">
        <v>44.798999999999999</v>
      </c>
      <c r="O247" s="239">
        <f t="shared" si="7"/>
        <v>1.0581810001077934</v>
      </c>
      <c r="P247" s="325">
        <f t="shared" si="8"/>
        <v>1417.2383313571197</v>
      </c>
      <c r="Q247" s="240">
        <f t="shared" si="9"/>
        <v>63.490860006467607</v>
      </c>
    </row>
    <row r="248" spans="1:17" x14ac:dyDescent="0.2">
      <c r="A248" s="2025"/>
      <c r="B248" s="58">
        <v>7</v>
      </c>
      <c r="C248" s="354" t="s">
        <v>955</v>
      </c>
      <c r="D248" s="394">
        <v>8</v>
      </c>
      <c r="E248" s="394">
        <v>1972</v>
      </c>
      <c r="F248" s="396">
        <v>12.035</v>
      </c>
      <c r="G248" s="396">
        <v>0.54161999999999999</v>
      </c>
      <c r="H248" s="396">
        <v>1.28</v>
      </c>
      <c r="I248" s="1322">
        <f t="shared" si="0"/>
        <v>10.213380000000001</v>
      </c>
      <c r="J248" s="422">
        <v>419.41</v>
      </c>
      <c r="K248" s="396">
        <v>10.212999999999999</v>
      </c>
      <c r="L248" s="422">
        <v>419.41</v>
      </c>
      <c r="M248" s="786">
        <f t="shared" si="6"/>
        <v>2.4350873846594023E-2</v>
      </c>
      <c r="N248" s="421">
        <v>44.798999999999999</v>
      </c>
      <c r="O248" s="239">
        <f t="shared" si="7"/>
        <v>1.0908947974535657</v>
      </c>
      <c r="P248" s="325">
        <f t="shared" si="8"/>
        <v>1461.0524307956414</v>
      </c>
      <c r="Q248" s="240">
        <f t="shared" si="9"/>
        <v>65.453687847213942</v>
      </c>
    </row>
    <row r="249" spans="1:17" x14ac:dyDescent="0.2">
      <c r="A249" s="2025"/>
      <c r="B249" s="58">
        <v>8</v>
      </c>
      <c r="C249" s="906" t="s">
        <v>956</v>
      </c>
      <c r="D249" s="394">
        <v>15</v>
      </c>
      <c r="E249" s="394">
        <v>1967</v>
      </c>
      <c r="F249" s="396">
        <v>21.725000000000001</v>
      </c>
      <c r="G249" s="396">
        <v>0.44600000000000001</v>
      </c>
      <c r="H249" s="396">
        <v>0.12</v>
      </c>
      <c r="I249" s="1322">
        <f t="shared" si="0"/>
        <v>21.158999999999999</v>
      </c>
      <c r="J249" s="422">
        <v>834.72</v>
      </c>
      <c r="K249" s="396">
        <v>7.7728099999999998</v>
      </c>
      <c r="L249" s="422">
        <v>306.64</v>
      </c>
      <c r="M249" s="786">
        <f t="shared" si="6"/>
        <v>2.5348323767284114E-2</v>
      </c>
      <c r="N249" s="421">
        <v>44.798999999999999</v>
      </c>
      <c r="O249" s="239">
        <f t="shared" si="7"/>
        <v>1.1355795564505611</v>
      </c>
      <c r="P249" s="325">
        <f t="shared" si="8"/>
        <v>1520.8994260370469</v>
      </c>
      <c r="Q249" s="240">
        <f t="shared" si="9"/>
        <v>68.134773387033661</v>
      </c>
    </row>
    <row r="250" spans="1:17" x14ac:dyDescent="0.2">
      <c r="A250" s="2025"/>
      <c r="B250" s="58">
        <v>9</v>
      </c>
      <c r="C250" s="354" t="s">
        <v>957</v>
      </c>
      <c r="D250" s="394">
        <v>21</v>
      </c>
      <c r="E250" s="394">
        <v>1975</v>
      </c>
      <c r="F250" s="396">
        <v>10.973000000000001</v>
      </c>
      <c r="G250" s="396"/>
      <c r="H250" s="396"/>
      <c r="I250" s="1322">
        <f t="shared" si="0"/>
        <v>10.973000000000001</v>
      </c>
      <c r="J250" s="422">
        <v>419.44</v>
      </c>
      <c r="K250" s="396">
        <v>8.3377999999999997</v>
      </c>
      <c r="L250" s="422">
        <v>318.70999999999998</v>
      </c>
      <c r="M250" s="786">
        <f t="shared" si="6"/>
        <v>2.6161086881491012E-2</v>
      </c>
      <c r="N250" s="421">
        <v>44.798999999999999</v>
      </c>
      <c r="O250" s="239">
        <f t="shared" si="7"/>
        <v>1.1719905312039158</v>
      </c>
      <c r="P250" s="325">
        <f t="shared" si="8"/>
        <v>1569.6652128894609</v>
      </c>
      <c r="Q250" s="240">
        <f t="shared" si="9"/>
        <v>70.319431872234958</v>
      </c>
    </row>
    <row r="251" spans="1:17" ht="12" thickBot="1" x14ac:dyDescent="0.25">
      <c r="A251" s="2025"/>
      <c r="B251" s="58">
        <v>10</v>
      </c>
      <c r="C251" s="356" t="s">
        <v>958</v>
      </c>
      <c r="D251" s="397">
        <v>66</v>
      </c>
      <c r="E251" s="397">
        <v>1963</v>
      </c>
      <c r="F251" s="398">
        <v>38.305</v>
      </c>
      <c r="G251" s="398">
        <v>2.53776</v>
      </c>
      <c r="H251" s="398">
        <v>0.65</v>
      </c>
      <c r="I251" s="398">
        <f t="shared" si="0"/>
        <v>35.117240000000002</v>
      </c>
      <c r="J251" s="423">
        <v>1312.02</v>
      </c>
      <c r="K251" s="398">
        <v>35.117240000000002</v>
      </c>
      <c r="L251" s="423">
        <v>1312.02</v>
      </c>
      <c r="M251" s="787">
        <f t="shared" si="6"/>
        <v>2.6765781009435833E-2</v>
      </c>
      <c r="N251" s="423">
        <v>44.798999999999999</v>
      </c>
      <c r="O251" s="357">
        <f t="shared" si="7"/>
        <v>1.1990802234417159</v>
      </c>
      <c r="P251" s="357">
        <f t="shared" si="8"/>
        <v>1605.94686056615</v>
      </c>
      <c r="Q251" s="358">
        <f t="shared" si="9"/>
        <v>71.944813406502959</v>
      </c>
    </row>
    <row r="252" spans="1:17" ht="12.75" customHeight="1" x14ac:dyDescent="0.2">
      <c r="A252" s="2088" t="s">
        <v>231</v>
      </c>
      <c r="B252" s="16">
        <v>1</v>
      </c>
      <c r="C252" s="677" t="s">
        <v>339</v>
      </c>
      <c r="D252" s="335">
        <v>40</v>
      </c>
      <c r="E252" s="335">
        <v>1961</v>
      </c>
      <c r="F252" s="400">
        <v>52.508000000000003</v>
      </c>
      <c r="G252" s="400">
        <v>3.6026400000000001</v>
      </c>
      <c r="H252" s="400">
        <v>0.4</v>
      </c>
      <c r="I252" s="1323">
        <f t="shared" si="0"/>
        <v>48.505360000000003</v>
      </c>
      <c r="J252" s="424">
        <v>1732.11</v>
      </c>
      <c r="K252" s="400">
        <v>48.505360000000003</v>
      </c>
      <c r="L252" s="425">
        <v>1732.11</v>
      </c>
      <c r="M252" s="788">
        <f>K252/L252</f>
        <v>2.8003625635785259E-2</v>
      </c>
      <c r="N252" s="425">
        <v>44.798999999999999</v>
      </c>
      <c r="O252" s="333">
        <f>M252*N252</f>
        <v>1.2545344248575439</v>
      </c>
      <c r="P252" s="333">
        <f>M252*60*1000</f>
        <v>1680.2175381471156</v>
      </c>
      <c r="Q252" s="334">
        <f>P252*N252/1000</f>
        <v>75.272065491452636</v>
      </c>
    </row>
    <row r="253" spans="1:17" x14ac:dyDescent="0.2">
      <c r="A253" s="2089"/>
      <c r="B253" s="17">
        <v>2</v>
      </c>
      <c r="C253" s="360" t="s">
        <v>959</v>
      </c>
      <c r="D253" s="335">
        <v>20</v>
      </c>
      <c r="E253" s="335">
        <v>1961</v>
      </c>
      <c r="F253" s="403">
        <v>26.78</v>
      </c>
      <c r="G253" s="403">
        <v>1.734</v>
      </c>
      <c r="H253" s="403">
        <v>0.2</v>
      </c>
      <c r="I253" s="403">
        <f t="shared" si="0"/>
        <v>24.846</v>
      </c>
      <c r="J253" s="426">
        <v>886.96</v>
      </c>
      <c r="K253" s="403">
        <v>24.846</v>
      </c>
      <c r="L253" s="426">
        <v>886.96</v>
      </c>
      <c r="M253" s="789">
        <f t="shared" ref="M253:M261" si="10">K253/L253</f>
        <v>2.8012537205736446E-2</v>
      </c>
      <c r="N253" s="425">
        <v>44.798999999999999</v>
      </c>
      <c r="O253" s="243">
        <f t="shared" ref="O253:O261" si="11">M253*N253</f>
        <v>1.2549336542797871</v>
      </c>
      <c r="P253" s="333">
        <f t="shared" ref="P253:P261" si="12">M253*60*1000</f>
        <v>1680.7522323441867</v>
      </c>
      <c r="Q253" s="244">
        <f t="shared" ref="Q253:Q261" si="13">P253*N253/1000</f>
        <v>75.296019256787218</v>
      </c>
    </row>
    <row r="254" spans="1:17" x14ac:dyDescent="0.2">
      <c r="A254" s="2089"/>
      <c r="B254" s="17">
        <v>3</v>
      </c>
      <c r="C254" s="360" t="s">
        <v>340</v>
      </c>
      <c r="D254" s="401">
        <v>6</v>
      </c>
      <c r="E254" s="401">
        <v>1953</v>
      </c>
      <c r="F254" s="1324">
        <v>5.7560000000000002</v>
      </c>
      <c r="G254" s="403">
        <v>0.41972999999999999</v>
      </c>
      <c r="H254" s="403">
        <v>0.04</v>
      </c>
      <c r="I254" s="403">
        <f t="shared" si="0"/>
        <v>5.2962699999999998</v>
      </c>
      <c r="J254" s="426">
        <v>272.16000000000003</v>
      </c>
      <c r="K254" s="403">
        <v>4.0852399999999998</v>
      </c>
      <c r="L254" s="426">
        <v>142.96</v>
      </c>
      <c r="M254" s="789">
        <f t="shared" si="10"/>
        <v>2.8576105204252935E-2</v>
      </c>
      <c r="N254" s="425">
        <v>44.798999999999999</v>
      </c>
      <c r="O254" s="243">
        <f t="shared" si="11"/>
        <v>1.2801809370453272</v>
      </c>
      <c r="P254" s="333">
        <f t="shared" si="12"/>
        <v>1714.5663122551762</v>
      </c>
      <c r="Q254" s="244">
        <f t="shared" si="13"/>
        <v>76.810856222719636</v>
      </c>
    </row>
    <row r="255" spans="1:17" x14ac:dyDescent="0.2">
      <c r="A255" s="2089"/>
      <c r="B255" s="17">
        <v>4</v>
      </c>
      <c r="C255" s="677" t="s">
        <v>341</v>
      </c>
      <c r="D255" s="335">
        <v>81</v>
      </c>
      <c r="E255" s="335">
        <v>1961</v>
      </c>
      <c r="F255" s="403">
        <v>42.003999999999998</v>
      </c>
      <c r="G255" s="403">
        <v>2.7109999999999999</v>
      </c>
      <c r="H255" s="403">
        <v>0.8</v>
      </c>
      <c r="I255" s="403">
        <f t="shared" si="0"/>
        <v>38.493000000000002</v>
      </c>
      <c r="J255" s="426">
        <v>1344.76</v>
      </c>
      <c r="K255" s="403">
        <v>38.492840000000001</v>
      </c>
      <c r="L255" s="426">
        <v>1344.76</v>
      </c>
      <c r="M255" s="789">
        <f t="shared" si="10"/>
        <v>2.862431958118921E-2</v>
      </c>
      <c r="N255" s="425">
        <v>44.798999999999999</v>
      </c>
      <c r="O255" s="243">
        <f t="shared" si="11"/>
        <v>1.2823408929176954</v>
      </c>
      <c r="P255" s="333">
        <f t="shared" si="12"/>
        <v>1717.4591748713526</v>
      </c>
      <c r="Q255" s="244">
        <f t="shared" si="13"/>
        <v>76.940453575061724</v>
      </c>
    </row>
    <row r="256" spans="1:17" x14ac:dyDescent="0.2">
      <c r="A256" s="2089"/>
      <c r="B256" s="17">
        <v>5</v>
      </c>
      <c r="C256" s="360" t="s">
        <v>960</v>
      </c>
      <c r="D256" s="401">
        <v>5</v>
      </c>
      <c r="E256" s="401">
        <v>1959</v>
      </c>
      <c r="F256" s="403">
        <v>10.438000000000001</v>
      </c>
      <c r="G256" s="403">
        <v>0.59467000000000003</v>
      </c>
      <c r="H256" s="403">
        <v>0.66</v>
      </c>
      <c r="I256" s="403">
        <f t="shared" si="0"/>
        <v>9.1833299999999998</v>
      </c>
      <c r="J256" s="426">
        <v>311.52</v>
      </c>
      <c r="K256" s="403">
        <v>6.4034500000000003</v>
      </c>
      <c r="L256" s="426">
        <v>217.22</v>
      </c>
      <c r="M256" s="789">
        <f t="shared" si="10"/>
        <v>2.9479099530429979E-2</v>
      </c>
      <c r="N256" s="425">
        <v>44.798999999999999</v>
      </c>
      <c r="O256" s="243">
        <f t="shared" si="11"/>
        <v>1.3206341798637327</v>
      </c>
      <c r="P256" s="333">
        <f t="shared" si="12"/>
        <v>1768.7459718257987</v>
      </c>
      <c r="Q256" s="244">
        <f t="shared" si="13"/>
        <v>79.238050791823966</v>
      </c>
    </row>
    <row r="257" spans="1:17" x14ac:dyDescent="0.2">
      <c r="A257" s="2089"/>
      <c r="B257" s="17">
        <v>6</v>
      </c>
      <c r="C257" s="360" t="s">
        <v>635</v>
      </c>
      <c r="D257" s="335">
        <v>18</v>
      </c>
      <c r="E257" s="335">
        <v>1975</v>
      </c>
      <c r="F257" s="403">
        <v>18.399999999999999</v>
      </c>
      <c r="G257" s="403">
        <v>0.91800000000000004</v>
      </c>
      <c r="H257" s="403">
        <v>0.17</v>
      </c>
      <c r="I257" s="403">
        <f t="shared" si="0"/>
        <v>17.311999999999998</v>
      </c>
      <c r="J257" s="426">
        <v>561.87</v>
      </c>
      <c r="K257" s="403">
        <v>17.312000000000001</v>
      </c>
      <c r="L257" s="426">
        <v>561.87</v>
      </c>
      <c r="M257" s="789">
        <f t="shared" si="10"/>
        <v>3.0811397654261663E-2</v>
      </c>
      <c r="N257" s="425">
        <v>44.798999999999999</v>
      </c>
      <c r="O257" s="243">
        <f t="shared" si="11"/>
        <v>1.3803198035132682</v>
      </c>
      <c r="P257" s="333">
        <f t="shared" si="12"/>
        <v>1848.6838592556999</v>
      </c>
      <c r="Q257" s="244">
        <f t="shared" si="13"/>
        <v>82.819188210796099</v>
      </c>
    </row>
    <row r="258" spans="1:17" x14ac:dyDescent="0.2">
      <c r="A258" s="2089"/>
      <c r="B258" s="17">
        <v>7</v>
      </c>
      <c r="C258" s="360" t="s">
        <v>342</v>
      </c>
      <c r="D258" s="401">
        <v>20</v>
      </c>
      <c r="E258" s="401">
        <v>1957</v>
      </c>
      <c r="F258" s="403">
        <v>22.571999999999999</v>
      </c>
      <c r="G258" s="403">
        <v>1.4902200000000001</v>
      </c>
      <c r="H258" s="403">
        <v>0.16</v>
      </c>
      <c r="I258" s="403">
        <f t="shared" si="0"/>
        <v>20.921779999999998</v>
      </c>
      <c r="J258" s="426">
        <v>654.08000000000004</v>
      </c>
      <c r="K258" s="403">
        <v>20.921779999999998</v>
      </c>
      <c r="L258" s="426">
        <v>654.08000000000004</v>
      </c>
      <c r="M258" s="789">
        <f t="shared" si="10"/>
        <v>3.1986576565557728E-2</v>
      </c>
      <c r="N258" s="425">
        <v>44.798999999999999</v>
      </c>
      <c r="O258" s="243">
        <f t="shared" si="11"/>
        <v>1.4329666435604207</v>
      </c>
      <c r="P258" s="333">
        <f t="shared" si="12"/>
        <v>1919.1945939334639</v>
      </c>
      <c r="Q258" s="244">
        <f t="shared" si="13"/>
        <v>85.97799861362526</v>
      </c>
    </row>
    <row r="259" spans="1:17" x14ac:dyDescent="0.2">
      <c r="A259" s="2089"/>
      <c r="B259" s="17">
        <v>8</v>
      </c>
      <c r="C259" s="677" t="s">
        <v>343</v>
      </c>
      <c r="D259" s="401">
        <v>6</v>
      </c>
      <c r="E259" s="401">
        <v>1955</v>
      </c>
      <c r="F259" s="403">
        <v>8.4629999999999992</v>
      </c>
      <c r="G259" s="403">
        <v>7.8539999999999999E-2</v>
      </c>
      <c r="H259" s="403">
        <v>0.06</v>
      </c>
      <c r="I259" s="403">
        <f t="shared" si="0"/>
        <v>8.3244599999999984</v>
      </c>
      <c r="J259" s="426">
        <v>249.66</v>
      </c>
      <c r="K259" s="403">
        <v>6.8846999999999996</v>
      </c>
      <c r="L259" s="426">
        <v>206.48</v>
      </c>
      <c r="M259" s="789">
        <f t="shared" si="10"/>
        <v>3.3343180937621078E-2</v>
      </c>
      <c r="N259" s="425">
        <v>44.798999999999999</v>
      </c>
      <c r="O259" s="243">
        <f t="shared" si="11"/>
        <v>1.4937411628244868</v>
      </c>
      <c r="P259" s="333">
        <f t="shared" si="12"/>
        <v>2000.5908562572645</v>
      </c>
      <c r="Q259" s="244">
        <f t="shared" si="13"/>
        <v>89.624469769469187</v>
      </c>
    </row>
    <row r="260" spans="1:17" x14ac:dyDescent="0.2">
      <c r="A260" s="2089"/>
      <c r="B260" s="17">
        <v>9</v>
      </c>
      <c r="C260" s="360" t="s">
        <v>636</v>
      </c>
      <c r="D260" s="401">
        <v>6</v>
      </c>
      <c r="E260" s="401">
        <v>1926</v>
      </c>
      <c r="F260" s="403">
        <v>10.425000000000001</v>
      </c>
      <c r="G260" s="403">
        <v>0.46700000000000003</v>
      </c>
      <c r="H260" s="403">
        <v>0.8</v>
      </c>
      <c r="I260" s="403">
        <f>F260-G260-H260</f>
        <v>9.1579999999999995</v>
      </c>
      <c r="J260" s="426">
        <v>254.15</v>
      </c>
      <c r="K260" s="403">
        <v>7.0005300000000004</v>
      </c>
      <c r="L260" s="426">
        <v>194.28</v>
      </c>
      <c r="M260" s="789">
        <f t="shared" si="10"/>
        <v>3.6033199505867822E-2</v>
      </c>
      <c r="N260" s="425">
        <v>44.798999999999999</v>
      </c>
      <c r="O260" s="243">
        <f t="shared" si="11"/>
        <v>1.6142513046633726</v>
      </c>
      <c r="P260" s="333">
        <f t="shared" si="12"/>
        <v>2161.9919703520695</v>
      </c>
      <c r="Q260" s="244">
        <f t="shared" si="13"/>
        <v>96.855078279802356</v>
      </c>
    </row>
    <row r="261" spans="1:17" ht="12" thickBot="1" x14ac:dyDescent="0.25">
      <c r="A261" s="2090"/>
      <c r="B261" s="18">
        <v>10</v>
      </c>
      <c r="C261" s="361" t="s">
        <v>637</v>
      </c>
      <c r="D261" s="406">
        <v>23</v>
      </c>
      <c r="E261" s="406">
        <v>1963</v>
      </c>
      <c r="F261" s="714">
        <v>18.841000000000001</v>
      </c>
      <c r="G261" s="714"/>
      <c r="H261" s="714"/>
      <c r="I261" s="714">
        <f>F261-G261-H261</f>
        <v>18.841000000000001</v>
      </c>
      <c r="J261" s="427">
        <v>502.6</v>
      </c>
      <c r="K261" s="714">
        <v>18.841000000000001</v>
      </c>
      <c r="L261" s="427">
        <v>502.6</v>
      </c>
      <c r="M261" s="790">
        <f t="shared" si="10"/>
        <v>3.7487067250298448E-2</v>
      </c>
      <c r="N261" s="427">
        <v>44.798999999999999</v>
      </c>
      <c r="O261" s="362">
        <f t="shared" si="11"/>
        <v>1.67938312574612</v>
      </c>
      <c r="P261" s="362">
        <f t="shared" si="12"/>
        <v>2249.2240350179068</v>
      </c>
      <c r="Q261" s="363">
        <f t="shared" si="13"/>
        <v>100.76298754476721</v>
      </c>
    </row>
    <row r="265" spans="1:17" s="9" customFormat="1" ht="15" x14ac:dyDescent="0.2">
      <c r="A265" s="2022" t="s">
        <v>32</v>
      </c>
      <c r="B265" s="2022"/>
      <c r="C265" s="2022"/>
      <c r="D265" s="2022"/>
      <c r="E265" s="2022"/>
      <c r="F265" s="2022"/>
      <c r="G265" s="2022"/>
      <c r="H265" s="2022"/>
      <c r="I265" s="2022"/>
      <c r="J265" s="2022"/>
      <c r="K265" s="2022"/>
      <c r="L265" s="2022"/>
      <c r="M265" s="2022"/>
      <c r="N265" s="2022"/>
      <c r="O265" s="2022"/>
      <c r="P265" s="2022"/>
      <c r="Q265" s="2022"/>
    </row>
    <row r="266" spans="1:17" s="9" customFormat="1" ht="13.5" customHeight="1" thickBot="1" x14ac:dyDescent="0.25">
      <c r="A266" s="446"/>
      <c r="B266" s="446"/>
      <c r="C266" s="446"/>
      <c r="D266" s="446"/>
      <c r="E266" s="1985" t="s">
        <v>264</v>
      </c>
      <c r="F266" s="1985"/>
      <c r="G266" s="1985"/>
      <c r="H266" s="1985"/>
      <c r="I266" s="446">
        <v>2.12</v>
      </c>
      <c r="J266" s="446" t="s">
        <v>263</v>
      </c>
      <c r="K266" s="446" t="s">
        <v>265</v>
      </c>
      <c r="L266" s="447">
        <v>492</v>
      </c>
      <c r="M266" s="446"/>
      <c r="N266" s="446"/>
      <c r="O266" s="446"/>
      <c r="P266" s="446"/>
      <c r="Q266" s="446"/>
    </row>
    <row r="267" spans="1:17" ht="12.75" customHeight="1" x14ac:dyDescent="0.2">
      <c r="A267" s="1986" t="s">
        <v>1</v>
      </c>
      <c r="B267" s="1989" t="s">
        <v>0</v>
      </c>
      <c r="C267" s="1992" t="s">
        <v>2</v>
      </c>
      <c r="D267" s="1992" t="s">
        <v>3</v>
      </c>
      <c r="E267" s="1992" t="s">
        <v>11</v>
      </c>
      <c r="F267" s="1996" t="s">
        <v>12</v>
      </c>
      <c r="G267" s="1997"/>
      <c r="H267" s="1997"/>
      <c r="I267" s="1998"/>
      <c r="J267" s="1992" t="s">
        <v>4</v>
      </c>
      <c r="K267" s="1992" t="s">
        <v>13</v>
      </c>
      <c r="L267" s="1992" t="s">
        <v>5</v>
      </c>
      <c r="M267" s="1992" t="s">
        <v>6</v>
      </c>
      <c r="N267" s="1992" t="s">
        <v>14</v>
      </c>
      <c r="O267" s="2003" t="s">
        <v>15</v>
      </c>
      <c r="P267" s="1992" t="s">
        <v>22</v>
      </c>
      <c r="Q267" s="2001" t="s">
        <v>23</v>
      </c>
    </row>
    <row r="268" spans="1:17" s="2" customFormat="1" ht="33.75" x14ac:dyDescent="0.2">
      <c r="A268" s="1987"/>
      <c r="B268" s="1990"/>
      <c r="C268" s="1993"/>
      <c r="D268" s="1995"/>
      <c r="E268" s="1995"/>
      <c r="F268" s="904" t="s">
        <v>16</v>
      </c>
      <c r="G268" s="904" t="s">
        <v>17</v>
      </c>
      <c r="H268" s="904" t="s">
        <v>18</v>
      </c>
      <c r="I268" s="904" t="s">
        <v>19</v>
      </c>
      <c r="J268" s="1995"/>
      <c r="K268" s="1995"/>
      <c r="L268" s="1995"/>
      <c r="M268" s="1995"/>
      <c r="N268" s="1995"/>
      <c r="O268" s="2004"/>
      <c r="P268" s="1995"/>
      <c r="Q268" s="2002"/>
    </row>
    <row r="269" spans="1:17" s="3" customFormat="1" ht="13.5" customHeight="1" thickBot="1" x14ac:dyDescent="0.25">
      <c r="A269" s="1988"/>
      <c r="B269" s="1991"/>
      <c r="C269" s="1994"/>
      <c r="D269" s="28" t="s">
        <v>7</v>
      </c>
      <c r="E269" s="28" t="s">
        <v>8</v>
      </c>
      <c r="F269" s="28" t="s">
        <v>9</v>
      </c>
      <c r="G269" s="28" t="s">
        <v>9</v>
      </c>
      <c r="H269" s="28" t="s">
        <v>9</v>
      </c>
      <c r="I269" s="28" t="s">
        <v>9</v>
      </c>
      <c r="J269" s="28" t="s">
        <v>20</v>
      </c>
      <c r="K269" s="28" t="s">
        <v>9</v>
      </c>
      <c r="L269" s="28" t="s">
        <v>20</v>
      </c>
      <c r="M269" s="28" t="s">
        <v>52</v>
      </c>
      <c r="N269" s="28" t="s">
        <v>289</v>
      </c>
      <c r="O269" s="28" t="s">
        <v>290</v>
      </c>
      <c r="P269" s="712" t="s">
        <v>24</v>
      </c>
      <c r="Q269" s="713" t="s">
        <v>291</v>
      </c>
    </row>
    <row r="270" spans="1:17" s="40" customFormat="1" x14ac:dyDescent="0.2">
      <c r="A270" s="1957" t="s">
        <v>228</v>
      </c>
      <c r="B270" s="43">
        <v>1</v>
      </c>
      <c r="C270" s="341" t="s">
        <v>596</v>
      </c>
      <c r="D270" s="300">
        <v>18</v>
      </c>
      <c r="E270" s="300" t="s">
        <v>36</v>
      </c>
      <c r="F270" s="276">
        <f>G270+H270+I270</f>
        <v>4.95</v>
      </c>
      <c r="G270" s="276">
        <v>1.173</v>
      </c>
      <c r="H270" s="276">
        <v>0</v>
      </c>
      <c r="I270" s="276">
        <v>3.7770000000000001</v>
      </c>
      <c r="J270" s="276">
        <v>1616.31</v>
      </c>
      <c r="K270" s="301">
        <v>3.7770000000000001</v>
      </c>
      <c r="L270" s="276">
        <v>1616.31</v>
      </c>
      <c r="M270" s="302">
        <f>K270/L270</f>
        <v>2.3368042021641891E-3</v>
      </c>
      <c r="N270" s="342">
        <v>51.6</v>
      </c>
      <c r="O270" s="304">
        <f>M270*N270</f>
        <v>0.12057909683167216</v>
      </c>
      <c r="P270" s="304">
        <f>M270*60*1000</f>
        <v>140.20825212985136</v>
      </c>
      <c r="Q270" s="305">
        <f>P270*N270/1000</f>
        <v>7.234745809900331</v>
      </c>
    </row>
    <row r="271" spans="1:17" s="40" customFormat="1" x14ac:dyDescent="0.2">
      <c r="A271" s="2006"/>
      <c r="B271" s="39">
        <v>2</v>
      </c>
      <c r="C271" s="344" t="s">
        <v>824</v>
      </c>
      <c r="D271" s="306">
        <v>45</v>
      </c>
      <c r="E271" s="306" t="s">
        <v>36</v>
      </c>
      <c r="F271" s="276">
        <f t="shared" ref="F271:F279" si="14">G271+H271+I271</f>
        <v>24.758080999999997</v>
      </c>
      <c r="G271" s="232">
        <v>8.7790379999999999</v>
      </c>
      <c r="H271" s="232">
        <v>7.2</v>
      </c>
      <c r="I271" s="232">
        <v>8.7790429999999997</v>
      </c>
      <c r="J271" s="232">
        <v>2325.27</v>
      </c>
      <c r="K271" s="307">
        <v>8.7790429999999997</v>
      </c>
      <c r="L271" s="232">
        <v>2325.27</v>
      </c>
      <c r="M271" s="233">
        <f t="shared" ref="M271:M279" si="15">K271/L271</f>
        <v>3.7754940286504361E-3</v>
      </c>
      <c r="N271" s="345">
        <v>51.6</v>
      </c>
      <c r="O271" s="308">
        <f t="shared" ref="O271:O289" si="16">M271*N271</f>
        <v>0.1948154918783625</v>
      </c>
      <c r="P271" s="304">
        <f t="shared" ref="P271:P289" si="17">M271*60*1000</f>
        <v>226.52964171902619</v>
      </c>
      <c r="Q271" s="309">
        <f t="shared" ref="Q271:Q289" si="18">P271*N271/1000</f>
        <v>11.688929512701753</v>
      </c>
    </row>
    <row r="272" spans="1:17" x14ac:dyDescent="0.2">
      <c r="A272" s="2006"/>
      <c r="B272" s="11">
        <v>3</v>
      </c>
      <c r="C272" s="344" t="s">
        <v>439</v>
      </c>
      <c r="D272" s="306">
        <v>100</v>
      </c>
      <c r="E272" s="300" t="s">
        <v>36</v>
      </c>
      <c r="F272" s="276">
        <f t="shared" si="14"/>
        <v>41.716656999999998</v>
      </c>
      <c r="G272" s="232">
        <v>8.048667</v>
      </c>
      <c r="H272" s="232">
        <v>16</v>
      </c>
      <c r="I272" s="232">
        <v>17.66799</v>
      </c>
      <c r="J272" s="232">
        <v>4428.2300000000005</v>
      </c>
      <c r="K272" s="307">
        <v>17.66799</v>
      </c>
      <c r="L272" s="232">
        <v>4428.2300000000005</v>
      </c>
      <c r="M272" s="233">
        <f t="shared" si="15"/>
        <v>3.9898537338846438E-3</v>
      </c>
      <c r="N272" s="342">
        <v>51.6</v>
      </c>
      <c r="O272" s="308">
        <f t="shared" si="16"/>
        <v>0.20587645266844762</v>
      </c>
      <c r="P272" s="304">
        <f t="shared" si="17"/>
        <v>239.39122403307863</v>
      </c>
      <c r="Q272" s="309">
        <f t="shared" si="18"/>
        <v>12.352587160106857</v>
      </c>
    </row>
    <row r="273" spans="1:17" x14ac:dyDescent="0.2">
      <c r="A273" s="2006"/>
      <c r="B273" s="11">
        <v>4</v>
      </c>
      <c r="C273" s="344" t="s">
        <v>598</v>
      </c>
      <c r="D273" s="306">
        <v>119</v>
      </c>
      <c r="E273" s="306" t="s">
        <v>36</v>
      </c>
      <c r="F273" s="276">
        <f t="shared" si="14"/>
        <v>56.775063000000003</v>
      </c>
      <c r="G273" s="232">
        <v>12.997452000000001</v>
      </c>
      <c r="H273" s="232">
        <v>18.96</v>
      </c>
      <c r="I273" s="232">
        <v>24.817611000000003</v>
      </c>
      <c r="J273" s="232">
        <v>5881.72</v>
      </c>
      <c r="K273" s="307">
        <v>24.817611000000003</v>
      </c>
      <c r="L273" s="232">
        <v>5881.72</v>
      </c>
      <c r="M273" s="233">
        <f t="shared" si="15"/>
        <v>4.2194478825921672E-3</v>
      </c>
      <c r="N273" s="345">
        <v>51.6</v>
      </c>
      <c r="O273" s="308">
        <f t="shared" si="16"/>
        <v>0.21772351074175583</v>
      </c>
      <c r="P273" s="304">
        <f t="shared" si="17"/>
        <v>253.16687295553004</v>
      </c>
      <c r="Q273" s="309">
        <f t="shared" si="18"/>
        <v>13.063410644505351</v>
      </c>
    </row>
    <row r="274" spans="1:17" x14ac:dyDescent="0.2">
      <c r="A274" s="2006"/>
      <c r="B274" s="11">
        <v>5</v>
      </c>
      <c r="C274" s="344" t="s">
        <v>322</v>
      </c>
      <c r="D274" s="306">
        <v>45</v>
      </c>
      <c r="E274" s="300" t="s">
        <v>36</v>
      </c>
      <c r="F274" s="276">
        <f t="shared" si="14"/>
        <v>22.085201000000001</v>
      </c>
      <c r="G274" s="232">
        <v>4.5161009999999999</v>
      </c>
      <c r="H274" s="232">
        <v>7.04</v>
      </c>
      <c r="I274" s="232">
        <v>10.529100000000001</v>
      </c>
      <c r="J274" s="232">
        <v>2328.9</v>
      </c>
      <c r="K274" s="307">
        <v>10.529100000000001</v>
      </c>
      <c r="L274" s="232">
        <v>2328.9</v>
      </c>
      <c r="M274" s="233">
        <f t="shared" si="15"/>
        <v>4.5210614453175327E-3</v>
      </c>
      <c r="N274" s="342">
        <v>51.6</v>
      </c>
      <c r="O274" s="308">
        <f t="shared" si="16"/>
        <v>0.23328677057838471</v>
      </c>
      <c r="P274" s="304">
        <f t="shared" si="17"/>
        <v>271.26368671905198</v>
      </c>
      <c r="Q274" s="309">
        <f t="shared" si="18"/>
        <v>13.997206234703082</v>
      </c>
    </row>
    <row r="275" spans="1:17" x14ac:dyDescent="0.2">
      <c r="A275" s="2006"/>
      <c r="B275" s="11">
        <v>6</v>
      </c>
      <c r="C275" s="344" t="s">
        <v>825</v>
      </c>
      <c r="D275" s="306">
        <v>75</v>
      </c>
      <c r="E275" s="306" t="s">
        <v>36</v>
      </c>
      <c r="F275" s="276">
        <f t="shared" si="14"/>
        <v>38.159508000000002</v>
      </c>
      <c r="G275" s="232">
        <v>8.1706079999999996</v>
      </c>
      <c r="H275" s="232">
        <v>11.92</v>
      </c>
      <c r="I275" s="232">
        <v>18.068900000000003</v>
      </c>
      <c r="J275" s="232">
        <v>3988.9900000000002</v>
      </c>
      <c r="K275" s="307">
        <v>18.068900000000003</v>
      </c>
      <c r="L275" s="232">
        <v>3988.9900000000002</v>
      </c>
      <c r="M275" s="233">
        <f t="shared" si="15"/>
        <v>4.5296929799272505E-3</v>
      </c>
      <c r="N275" s="345">
        <v>51.6</v>
      </c>
      <c r="O275" s="308">
        <f t="shared" si="16"/>
        <v>0.23373215776424613</v>
      </c>
      <c r="P275" s="304">
        <f t="shared" si="17"/>
        <v>271.78157879563503</v>
      </c>
      <c r="Q275" s="309">
        <f t="shared" si="18"/>
        <v>14.023929465854767</v>
      </c>
    </row>
    <row r="276" spans="1:17" x14ac:dyDescent="0.2">
      <c r="A276" s="2006"/>
      <c r="B276" s="11">
        <v>7</v>
      </c>
      <c r="C276" s="344" t="s">
        <v>440</v>
      </c>
      <c r="D276" s="306">
        <v>75</v>
      </c>
      <c r="E276" s="300" t="s">
        <v>36</v>
      </c>
      <c r="F276" s="276">
        <f t="shared" si="14"/>
        <v>36.191999000000003</v>
      </c>
      <c r="G276" s="232">
        <v>6.2588730000000004</v>
      </c>
      <c r="H276" s="232">
        <v>11.84</v>
      </c>
      <c r="I276" s="232">
        <v>18.093126000000002</v>
      </c>
      <c r="J276" s="232">
        <v>3992.51</v>
      </c>
      <c r="K276" s="307">
        <v>18.093126000000002</v>
      </c>
      <c r="L276" s="232">
        <v>3992.51</v>
      </c>
      <c r="M276" s="233">
        <f t="shared" si="15"/>
        <v>4.5317672341459387E-3</v>
      </c>
      <c r="N276" s="342">
        <v>51.6</v>
      </c>
      <c r="O276" s="308">
        <f t="shared" si="16"/>
        <v>0.23383918928193045</v>
      </c>
      <c r="P276" s="304">
        <f t="shared" si="17"/>
        <v>271.90603404875628</v>
      </c>
      <c r="Q276" s="309">
        <f t="shared" si="18"/>
        <v>14.030351356915824</v>
      </c>
    </row>
    <row r="277" spans="1:17" x14ac:dyDescent="0.2">
      <c r="A277" s="2006"/>
      <c r="B277" s="11">
        <v>8</v>
      </c>
      <c r="C277" s="344" t="s">
        <v>597</v>
      </c>
      <c r="D277" s="306">
        <v>60</v>
      </c>
      <c r="E277" s="306" t="s">
        <v>36</v>
      </c>
      <c r="F277" s="276">
        <f t="shared" si="14"/>
        <v>26.449998999999998</v>
      </c>
      <c r="G277" s="232">
        <v>4.335</v>
      </c>
      <c r="H277" s="232">
        <v>9.6</v>
      </c>
      <c r="I277" s="232">
        <v>12.514999000000001</v>
      </c>
      <c r="J277" s="232">
        <v>2725.38</v>
      </c>
      <c r="K277" s="307">
        <v>12.514999000000001</v>
      </c>
      <c r="L277" s="232">
        <v>2725.38</v>
      </c>
      <c r="M277" s="233">
        <f t="shared" si="15"/>
        <v>4.5920198284275958E-3</v>
      </c>
      <c r="N277" s="345">
        <v>51.6</v>
      </c>
      <c r="O277" s="308">
        <f t="shared" si="16"/>
        <v>0.23694822314686395</v>
      </c>
      <c r="P277" s="304">
        <f t="shared" si="17"/>
        <v>275.52118970565573</v>
      </c>
      <c r="Q277" s="309">
        <f t="shared" si="18"/>
        <v>14.216893388811835</v>
      </c>
    </row>
    <row r="278" spans="1:17" x14ac:dyDescent="0.2">
      <c r="A278" s="2006"/>
      <c r="B278" s="11">
        <v>9</v>
      </c>
      <c r="C278" s="344" t="s">
        <v>321</v>
      </c>
      <c r="D278" s="306">
        <v>45</v>
      </c>
      <c r="E278" s="300" t="s">
        <v>36</v>
      </c>
      <c r="F278" s="276">
        <f t="shared" si="14"/>
        <v>25.139606000000001</v>
      </c>
      <c r="G278" s="232">
        <v>6.9356939999999998</v>
      </c>
      <c r="H278" s="232">
        <v>7.2</v>
      </c>
      <c r="I278" s="232">
        <v>11.003912</v>
      </c>
      <c r="J278" s="232">
        <v>2336.12</v>
      </c>
      <c r="K278" s="307">
        <v>11.003912</v>
      </c>
      <c r="L278" s="232">
        <v>2336.12</v>
      </c>
      <c r="M278" s="233">
        <f t="shared" si="15"/>
        <v>4.7103367977672384E-3</v>
      </c>
      <c r="N278" s="342">
        <v>51.6</v>
      </c>
      <c r="O278" s="308">
        <f t="shared" si="16"/>
        <v>0.2430533787647895</v>
      </c>
      <c r="P278" s="304">
        <f t="shared" si="17"/>
        <v>282.62020786603432</v>
      </c>
      <c r="Q278" s="309">
        <f t="shared" si="18"/>
        <v>14.583202725887372</v>
      </c>
    </row>
    <row r="279" spans="1:17" ht="12" thickBot="1" x14ac:dyDescent="0.25">
      <c r="A279" s="2007"/>
      <c r="B279" s="30">
        <v>10</v>
      </c>
      <c r="C279" s="352" t="s">
        <v>826</v>
      </c>
      <c r="D279" s="375">
        <v>36</v>
      </c>
      <c r="E279" s="375" t="s">
        <v>36</v>
      </c>
      <c r="F279" s="276">
        <f t="shared" si="14"/>
        <v>20.325000000000003</v>
      </c>
      <c r="G279" s="449">
        <v>3.1619999999999999</v>
      </c>
      <c r="H279" s="449">
        <v>5.76</v>
      </c>
      <c r="I279" s="449">
        <v>11.403</v>
      </c>
      <c r="J279" s="449">
        <v>2347.84</v>
      </c>
      <c r="K279" s="450">
        <v>11.403</v>
      </c>
      <c r="L279" s="449">
        <v>2347.84</v>
      </c>
      <c r="M279" s="368">
        <f t="shared" si="15"/>
        <v>4.8568045522693198E-3</v>
      </c>
      <c r="N279" s="369">
        <v>51.6</v>
      </c>
      <c r="O279" s="376">
        <f t="shared" si="16"/>
        <v>0.25061111489709692</v>
      </c>
      <c r="P279" s="377">
        <f t="shared" si="17"/>
        <v>291.40827313615921</v>
      </c>
      <c r="Q279" s="378">
        <f t="shared" si="18"/>
        <v>15.036666893825815</v>
      </c>
    </row>
    <row r="280" spans="1:17" x14ac:dyDescent="0.2">
      <c r="A280" s="2027" t="s">
        <v>229</v>
      </c>
      <c r="B280" s="104">
        <v>1</v>
      </c>
      <c r="C280" s="318" t="s">
        <v>827</v>
      </c>
      <c r="D280" s="311">
        <v>45</v>
      </c>
      <c r="E280" s="311" t="s">
        <v>36</v>
      </c>
      <c r="F280" s="313">
        <f>G280+H280+I280</f>
        <v>23.91</v>
      </c>
      <c r="G280" s="313">
        <v>3.4169999999999998</v>
      </c>
      <c r="H280" s="313">
        <v>7.2</v>
      </c>
      <c r="I280" s="312">
        <v>13.292999999999999</v>
      </c>
      <c r="J280" s="313">
        <v>2320.35</v>
      </c>
      <c r="K280" s="314">
        <v>13.292999999999999</v>
      </c>
      <c r="L280" s="313">
        <v>2320.35</v>
      </c>
      <c r="M280" s="315">
        <f>K280/L280</f>
        <v>5.7288771090568229E-3</v>
      </c>
      <c r="N280" s="382">
        <v>51.6</v>
      </c>
      <c r="O280" s="316">
        <f t="shared" si="16"/>
        <v>0.29561005882733205</v>
      </c>
      <c r="P280" s="316">
        <f t="shared" si="17"/>
        <v>343.73262654340937</v>
      </c>
      <c r="Q280" s="317">
        <f t="shared" si="18"/>
        <v>17.736603529639925</v>
      </c>
    </row>
    <row r="281" spans="1:17" x14ac:dyDescent="0.2">
      <c r="A281" s="2032"/>
      <c r="B281" s="103">
        <v>2</v>
      </c>
      <c r="C281" s="318" t="s">
        <v>828</v>
      </c>
      <c r="D281" s="311">
        <v>24</v>
      </c>
      <c r="E281" s="311" t="s">
        <v>36</v>
      </c>
      <c r="F281" s="312">
        <f>G281+H281+I281</f>
        <v>12.217498000000001</v>
      </c>
      <c r="G281" s="312">
        <v>1.911276</v>
      </c>
      <c r="H281" s="312">
        <v>3.7600000000000002</v>
      </c>
      <c r="I281" s="312">
        <v>6.5462220000000002</v>
      </c>
      <c r="J281" s="312">
        <v>1107.3600000000001</v>
      </c>
      <c r="K281" s="319">
        <v>6.5462220000000002</v>
      </c>
      <c r="L281" s="312">
        <v>1107.3600000000001</v>
      </c>
      <c r="M281" s="315">
        <f>K281/L281</f>
        <v>5.9115572171651492E-3</v>
      </c>
      <c r="N281" s="383">
        <v>51.6</v>
      </c>
      <c r="O281" s="316">
        <f t="shared" si="16"/>
        <v>0.30503635240572169</v>
      </c>
      <c r="P281" s="316">
        <f t="shared" si="17"/>
        <v>354.69343302990899</v>
      </c>
      <c r="Q281" s="317">
        <f t="shared" si="18"/>
        <v>18.302181144343304</v>
      </c>
    </row>
    <row r="282" spans="1:17" x14ac:dyDescent="0.2">
      <c r="A282" s="2032"/>
      <c r="B282" s="103">
        <v>3</v>
      </c>
      <c r="C282" s="384" t="s">
        <v>441</v>
      </c>
      <c r="D282" s="311">
        <v>42</v>
      </c>
      <c r="E282" s="311" t="s">
        <v>36</v>
      </c>
      <c r="F282" s="312">
        <f t="shared" ref="F282:F288" si="19">G282+H282+I282</f>
        <v>21.916001999999999</v>
      </c>
      <c r="G282" s="312">
        <v>2.754</v>
      </c>
      <c r="H282" s="312">
        <v>6.74</v>
      </c>
      <c r="I282" s="312">
        <v>12.422002000000001</v>
      </c>
      <c r="J282" s="312">
        <v>1919.95</v>
      </c>
      <c r="K282" s="319">
        <v>12.422002000000001</v>
      </c>
      <c r="L282" s="312">
        <v>1919.95</v>
      </c>
      <c r="M282" s="320">
        <f t="shared" ref="M282:M289" si="20">K282/L282</f>
        <v>6.46996119690617E-3</v>
      </c>
      <c r="N282" s="383">
        <v>51.6</v>
      </c>
      <c r="O282" s="316">
        <f t="shared" si="16"/>
        <v>0.3338499977603584</v>
      </c>
      <c r="P282" s="316">
        <f t="shared" si="17"/>
        <v>388.19767181437021</v>
      </c>
      <c r="Q282" s="321">
        <f t="shared" si="18"/>
        <v>20.030999865621503</v>
      </c>
    </row>
    <row r="283" spans="1:17" x14ac:dyDescent="0.2">
      <c r="A283" s="2032"/>
      <c r="B283" s="103">
        <v>4</v>
      </c>
      <c r="C283" s="384" t="s">
        <v>829</v>
      </c>
      <c r="D283" s="311">
        <v>74</v>
      </c>
      <c r="E283" s="311" t="s">
        <v>36</v>
      </c>
      <c r="F283" s="312">
        <f t="shared" si="19"/>
        <v>43.789900000000003</v>
      </c>
      <c r="G283" s="312">
        <v>5.2020000000000008</v>
      </c>
      <c r="H283" s="312">
        <v>11.07</v>
      </c>
      <c r="I283" s="312">
        <v>27.517900000000001</v>
      </c>
      <c r="J283" s="312">
        <v>4063.9500000000003</v>
      </c>
      <c r="K283" s="319">
        <v>27.517900000000001</v>
      </c>
      <c r="L283" s="312">
        <v>4063.9500000000003</v>
      </c>
      <c r="M283" s="320">
        <f t="shared" si="20"/>
        <v>6.7712201183577556E-3</v>
      </c>
      <c r="N283" s="383">
        <v>51.6</v>
      </c>
      <c r="O283" s="385">
        <f t="shared" si="16"/>
        <v>0.34939495810726018</v>
      </c>
      <c r="P283" s="316">
        <f t="shared" si="17"/>
        <v>406.27320710146529</v>
      </c>
      <c r="Q283" s="321">
        <f t="shared" si="18"/>
        <v>20.96369748643561</v>
      </c>
    </row>
    <row r="284" spans="1:17" x14ac:dyDescent="0.2">
      <c r="A284" s="2032"/>
      <c r="B284" s="103">
        <v>5</v>
      </c>
      <c r="C284" s="384" t="s">
        <v>599</v>
      </c>
      <c r="D284" s="311">
        <v>15</v>
      </c>
      <c r="E284" s="311" t="s">
        <v>36</v>
      </c>
      <c r="F284" s="312">
        <f t="shared" si="19"/>
        <v>11.5501</v>
      </c>
      <c r="G284" s="312">
        <v>1.2750000000000001</v>
      </c>
      <c r="H284" s="312">
        <v>2.4</v>
      </c>
      <c r="I284" s="312">
        <v>7.8750999999999998</v>
      </c>
      <c r="J284" s="312">
        <v>1122.25</v>
      </c>
      <c r="K284" s="319">
        <v>7.8750999999999998</v>
      </c>
      <c r="L284" s="312">
        <v>1122.25</v>
      </c>
      <c r="M284" s="320">
        <f t="shared" si="20"/>
        <v>7.0172421474715974E-3</v>
      </c>
      <c r="N284" s="383">
        <v>51.6</v>
      </c>
      <c r="O284" s="385">
        <f t="shared" si="16"/>
        <v>0.36208969480953446</v>
      </c>
      <c r="P284" s="316">
        <f t="shared" si="17"/>
        <v>421.03452884829585</v>
      </c>
      <c r="Q284" s="321">
        <f t="shared" si="18"/>
        <v>21.725381688572067</v>
      </c>
    </row>
    <row r="285" spans="1:17" x14ac:dyDescent="0.2">
      <c r="A285" s="2032"/>
      <c r="B285" s="103">
        <v>6</v>
      </c>
      <c r="C285" s="384" t="s">
        <v>830</v>
      </c>
      <c r="D285" s="311">
        <v>28</v>
      </c>
      <c r="E285" s="311" t="s">
        <v>36</v>
      </c>
      <c r="F285" s="312">
        <f t="shared" si="19"/>
        <v>16.901948000000001</v>
      </c>
      <c r="G285" s="312">
        <v>1.9179060000000001</v>
      </c>
      <c r="H285" s="312">
        <v>4.08</v>
      </c>
      <c r="I285" s="312">
        <v>10.904042</v>
      </c>
      <c r="J285" s="312">
        <v>1539.38</v>
      </c>
      <c r="K285" s="319">
        <v>10.904042</v>
      </c>
      <c r="L285" s="312">
        <v>1539.38</v>
      </c>
      <c r="M285" s="320">
        <f t="shared" si="20"/>
        <v>7.0833985110888798E-3</v>
      </c>
      <c r="N285" s="383">
        <v>51.6</v>
      </c>
      <c r="O285" s="385">
        <f t="shared" si="16"/>
        <v>0.36550336317218624</v>
      </c>
      <c r="P285" s="316">
        <f t="shared" si="17"/>
        <v>425.0039106653328</v>
      </c>
      <c r="Q285" s="321">
        <f t="shared" si="18"/>
        <v>21.930201790331171</v>
      </c>
    </row>
    <row r="286" spans="1:17" x14ac:dyDescent="0.2">
      <c r="A286" s="2032"/>
      <c r="B286" s="103">
        <v>7</v>
      </c>
      <c r="C286" s="384" t="s">
        <v>831</v>
      </c>
      <c r="D286" s="311">
        <v>43</v>
      </c>
      <c r="E286" s="311" t="s">
        <v>36</v>
      </c>
      <c r="F286" s="312">
        <f t="shared" si="19"/>
        <v>27.6203</v>
      </c>
      <c r="G286" s="312">
        <v>3.1619999999999999</v>
      </c>
      <c r="H286" s="312">
        <v>6.97</v>
      </c>
      <c r="I286" s="312">
        <v>17.488299999999999</v>
      </c>
      <c r="J286" s="312">
        <v>2362.09</v>
      </c>
      <c r="K286" s="319">
        <v>17.488299999999999</v>
      </c>
      <c r="L286" s="312">
        <v>2362.09</v>
      </c>
      <c r="M286" s="320">
        <f t="shared" si="20"/>
        <v>7.4037399083015454E-3</v>
      </c>
      <c r="N286" s="383">
        <v>51.6</v>
      </c>
      <c r="O286" s="385">
        <f t="shared" si="16"/>
        <v>0.38203297926835977</v>
      </c>
      <c r="P286" s="316">
        <f t="shared" si="17"/>
        <v>444.22439449809269</v>
      </c>
      <c r="Q286" s="321">
        <f t="shared" si="18"/>
        <v>22.921978756101584</v>
      </c>
    </row>
    <row r="287" spans="1:17" x14ac:dyDescent="0.2">
      <c r="A287" s="2032"/>
      <c r="B287" s="103">
        <v>8</v>
      </c>
      <c r="C287" s="384" t="s">
        <v>323</v>
      </c>
      <c r="D287" s="311">
        <v>75</v>
      </c>
      <c r="E287" s="311" t="s">
        <v>36</v>
      </c>
      <c r="F287" s="312">
        <f t="shared" si="19"/>
        <v>48.500300000000003</v>
      </c>
      <c r="G287" s="312">
        <v>5.0489999999999995</v>
      </c>
      <c r="H287" s="312">
        <v>12</v>
      </c>
      <c r="I287" s="312">
        <v>31.451300000000003</v>
      </c>
      <c r="J287" s="312">
        <v>4068.38</v>
      </c>
      <c r="K287" s="319">
        <v>31.451300000000003</v>
      </c>
      <c r="L287" s="312">
        <v>4068.38</v>
      </c>
      <c r="M287" s="320">
        <f t="shared" si="20"/>
        <v>7.7306692098574872E-3</v>
      </c>
      <c r="N287" s="383">
        <v>51.6</v>
      </c>
      <c r="O287" s="385">
        <f t="shared" si="16"/>
        <v>0.39890253122864633</v>
      </c>
      <c r="P287" s="316">
        <f t="shared" si="17"/>
        <v>463.84015259144923</v>
      </c>
      <c r="Q287" s="321">
        <f t="shared" si="18"/>
        <v>23.934151873718779</v>
      </c>
    </row>
    <row r="288" spans="1:17" x14ac:dyDescent="0.2">
      <c r="A288" s="2032"/>
      <c r="B288" s="103">
        <v>9</v>
      </c>
      <c r="C288" s="384" t="s">
        <v>832</v>
      </c>
      <c r="D288" s="311">
        <v>24</v>
      </c>
      <c r="E288" s="311" t="s">
        <v>36</v>
      </c>
      <c r="F288" s="312">
        <f t="shared" si="19"/>
        <v>14.731314999999999</v>
      </c>
      <c r="G288" s="312">
        <v>1.6914150000000001</v>
      </c>
      <c r="H288" s="312">
        <v>3.84</v>
      </c>
      <c r="I288" s="312">
        <v>9.1998999999999995</v>
      </c>
      <c r="J288" s="312">
        <v>1127.22</v>
      </c>
      <c r="K288" s="319">
        <v>9.1998999999999995</v>
      </c>
      <c r="L288" s="312">
        <v>1127.22</v>
      </c>
      <c r="M288" s="320">
        <f t="shared" si="20"/>
        <v>8.161583364383173E-3</v>
      </c>
      <c r="N288" s="383">
        <v>51.6</v>
      </c>
      <c r="O288" s="385">
        <f t="shared" si="16"/>
        <v>0.42113770160217173</v>
      </c>
      <c r="P288" s="316">
        <f t="shared" si="17"/>
        <v>489.69500186299035</v>
      </c>
      <c r="Q288" s="321">
        <f t="shared" si="18"/>
        <v>25.268262096130304</v>
      </c>
    </row>
    <row r="289" spans="1:17" ht="13.5" customHeight="1" thickBot="1" x14ac:dyDescent="0.25">
      <c r="A289" s="2033"/>
      <c r="B289" s="105">
        <v>10</v>
      </c>
      <c r="C289" s="386" t="s">
        <v>833</v>
      </c>
      <c r="D289" s="387">
        <v>1</v>
      </c>
      <c r="E289" s="387" t="s">
        <v>36</v>
      </c>
      <c r="F289" s="428">
        <f>G289+H289+I289</f>
        <v>7.8330000000000002</v>
      </c>
      <c r="G289" s="428">
        <v>0.91800000000000004</v>
      </c>
      <c r="H289" s="428">
        <v>1.6</v>
      </c>
      <c r="I289" s="428">
        <v>5.3150000000000004</v>
      </c>
      <c r="J289" s="428">
        <v>641.61</v>
      </c>
      <c r="K289" s="429">
        <v>5.3150000000000004</v>
      </c>
      <c r="L289" s="428">
        <v>641.61</v>
      </c>
      <c r="M289" s="389">
        <f t="shared" si="20"/>
        <v>8.2838484437586703E-3</v>
      </c>
      <c r="N289" s="388">
        <v>51.6</v>
      </c>
      <c r="O289" s="390">
        <f t="shared" si="16"/>
        <v>0.42744657969794742</v>
      </c>
      <c r="P289" s="390">
        <f t="shared" si="17"/>
        <v>497.03090662552023</v>
      </c>
      <c r="Q289" s="391">
        <f t="shared" si="18"/>
        <v>25.646794781876846</v>
      </c>
    </row>
    <row r="290" spans="1:17" x14ac:dyDescent="0.2">
      <c r="A290" s="2024" t="s">
        <v>223</v>
      </c>
      <c r="B290" s="57">
        <v>1</v>
      </c>
      <c r="C290" s="353" t="s">
        <v>444</v>
      </c>
      <c r="D290" s="392">
        <v>28</v>
      </c>
      <c r="E290" s="392" t="s">
        <v>36</v>
      </c>
      <c r="F290" s="236">
        <f>G290+H290+I290</f>
        <v>26.699000999999999</v>
      </c>
      <c r="G290" s="236">
        <v>0</v>
      </c>
      <c r="H290" s="236">
        <v>0</v>
      </c>
      <c r="I290" s="236">
        <v>26.699000999999999</v>
      </c>
      <c r="J290" s="236">
        <v>1512.77</v>
      </c>
      <c r="K290" s="322">
        <v>26.699000999999999</v>
      </c>
      <c r="L290" s="323">
        <v>1512.77</v>
      </c>
      <c r="M290" s="324">
        <f>K290/L290</f>
        <v>1.7649081486280135E-2</v>
      </c>
      <c r="N290" s="355">
        <v>51.6</v>
      </c>
      <c r="O290" s="325">
        <f>M290*N290</f>
        <v>0.91069260469205493</v>
      </c>
      <c r="P290" s="325">
        <f>M290*60*1000</f>
        <v>1058.9448891768081</v>
      </c>
      <c r="Q290" s="326">
        <f>P290*N290/1000</f>
        <v>54.6415562815233</v>
      </c>
    </row>
    <row r="291" spans="1:17" x14ac:dyDescent="0.2">
      <c r="A291" s="2025"/>
      <c r="B291" s="58">
        <v>2</v>
      </c>
      <c r="C291" s="354" t="s">
        <v>834</v>
      </c>
      <c r="D291" s="394">
        <v>76</v>
      </c>
      <c r="E291" s="394" t="s">
        <v>36</v>
      </c>
      <c r="F291" s="238">
        <f>G291+H291+I291</f>
        <v>89.10999600000001</v>
      </c>
      <c r="G291" s="238">
        <v>6.12</v>
      </c>
      <c r="H291" s="238">
        <v>12.08</v>
      </c>
      <c r="I291" s="238">
        <v>70.909996000000007</v>
      </c>
      <c r="J291" s="238">
        <v>3989.9500000000003</v>
      </c>
      <c r="K291" s="327">
        <v>70.909996000000007</v>
      </c>
      <c r="L291" s="238">
        <v>3989.9500000000003</v>
      </c>
      <c r="M291" s="237">
        <f t="shared" ref="M291:M299" si="21">K291/L291</f>
        <v>1.7772151530720936E-2</v>
      </c>
      <c r="N291" s="364">
        <v>51.6</v>
      </c>
      <c r="O291" s="239">
        <f t="shared" ref="O291:O299" si="22">M291*N291</f>
        <v>0.91704301898520035</v>
      </c>
      <c r="P291" s="325">
        <f t="shared" ref="P291:P299" si="23">M291*60*1000</f>
        <v>1066.3290918432563</v>
      </c>
      <c r="Q291" s="240">
        <f t="shared" ref="Q291:Q299" si="24">P291*N291/1000</f>
        <v>55.02258113911202</v>
      </c>
    </row>
    <row r="292" spans="1:17" x14ac:dyDescent="0.2">
      <c r="A292" s="2025"/>
      <c r="B292" s="58">
        <v>3</v>
      </c>
      <c r="C292" s="354" t="s">
        <v>603</v>
      </c>
      <c r="D292" s="394">
        <v>54</v>
      </c>
      <c r="E292" s="394" t="s">
        <v>36</v>
      </c>
      <c r="F292" s="238">
        <f t="shared" ref="F292:F299" si="25">G292+H292+I292</f>
        <v>65.135989999999993</v>
      </c>
      <c r="G292" s="238">
        <v>3.3660000000000001</v>
      </c>
      <c r="H292" s="238">
        <v>8.56</v>
      </c>
      <c r="I292" s="238">
        <v>53.209989999999998</v>
      </c>
      <c r="J292" s="238">
        <v>2977.35</v>
      </c>
      <c r="K292" s="327">
        <v>53.209989999999998</v>
      </c>
      <c r="L292" s="238">
        <v>2977.35</v>
      </c>
      <c r="M292" s="237">
        <f t="shared" si="21"/>
        <v>1.7871593867029405E-2</v>
      </c>
      <c r="N292" s="364">
        <v>51.6</v>
      </c>
      <c r="O292" s="239">
        <f t="shared" si="22"/>
        <v>0.92217424353871735</v>
      </c>
      <c r="P292" s="325">
        <f t="shared" si="23"/>
        <v>1072.2956320217643</v>
      </c>
      <c r="Q292" s="240">
        <f t="shared" si="24"/>
        <v>55.330454612323038</v>
      </c>
    </row>
    <row r="293" spans="1:17" x14ac:dyDescent="0.2">
      <c r="A293" s="2025"/>
      <c r="B293" s="58">
        <v>4</v>
      </c>
      <c r="C293" s="354" t="s">
        <v>601</v>
      </c>
      <c r="D293" s="394">
        <v>45</v>
      </c>
      <c r="E293" s="394" t="s">
        <v>36</v>
      </c>
      <c r="F293" s="238">
        <f t="shared" si="25"/>
        <v>51.998000000000005</v>
      </c>
      <c r="G293" s="238">
        <v>2.9580000000000002</v>
      </c>
      <c r="H293" s="238">
        <v>6.9</v>
      </c>
      <c r="I293" s="238">
        <v>42.14</v>
      </c>
      <c r="J293" s="238">
        <v>2349.17</v>
      </c>
      <c r="K293" s="327">
        <v>42.14</v>
      </c>
      <c r="L293" s="238">
        <v>2349.17</v>
      </c>
      <c r="M293" s="237">
        <f t="shared" si="21"/>
        <v>1.7938250531038622E-2</v>
      </c>
      <c r="N293" s="364">
        <v>51.6</v>
      </c>
      <c r="O293" s="239">
        <f t="shared" si="22"/>
        <v>0.92561372740159298</v>
      </c>
      <c r="P293" s="325">
        <f t="shared" si="23"/>
        <v>1076.2950318623173</v>
      </c>
      <c r="Q293" s="240">
        <f t="shared" si="24"/>
        <v>55.536823644095577</v>
      </c>
    </row>
    <row r="294" spans="1:17" x14ac:dyDescent="0.2">
      <c r="A294" s="2025"/>
      <c r="B294" s="58">
        <v>5</v>
      </c>
      <c r="C294" s="354" t="s">
        <v>600</v>
      </c>
      <c r="D294" s="394">
        <v>93</v>
      </c>
      <c r="E294" s="394" t="s">
        <v>36</v>
      </c>
      <c r="F294" s="238">
        <f t="shared" si="25"/>
        <v>65.188879999999997</v>
      </c>
      <c r="G294" s="238">
        <v>4.8388799999999996</v>
      </c>
      <c r="H294" s="238">
        <v>0.83000000000000007</v>
      </c>
      <c r="I294" s="238">
        <v>59.52</v>
      </c>
      <c r="J294" s="238">
        <v>3341</v>
      </c>
      <c r="K294" s="327">
        <v>59.52</v>
      </c>
      <c r="L294" s="238">
        <v>3290.64</v>
      </c>
      <c r="M294" s="237">
        <f t="shared" si="21"/>
        <v>1.8087666836846331E-2</v>
      </c>
      <c r="N294" s="364">
        <v>51.6</v>
      </c>
      <c r="O294" s="239">
        <f t="shared" si="22"/>
        <v>0.93332360878127063</v>
      </c>
      <c r="P294" s="325">
        <f t="shared" si="23"/>
        <v>1085.2600102107799</v>
      </c>
      <c r="Q294" s="240">
        <f t="shared" si="24"/>
        <v>55.999416526876246</v>
      </c>
    </row>
    <row r="295" spans="1:17" x14ac:dyDescent="0.2">
      <c r="A295" s="2025"/>
      <c r="B295" s="58">
        <v>6</v>
      </c>
      <c r="C295" s="354" t="s">
        <v>835</v>
      </c>
      <c r="D295" s="394">
        <v>45</v>
      </c>
      <c r="E295" s="394" t="s">
        <v>36</v>
      </c>
      <c r="F295" s="238">
        <f t="shared" si="25"/>
        <v>53.309001000000002</v>
      </c>
      <c r="G295" s="238">
        <v>3.1619999999999999</v>
      </c>
      <c r="H295" s="238">
        <v>7.2</v>
      </c>
      <c r="I295" s="238">
        <v>42.947001</v>
      </c>
      <c r="J295" s="238">
        <v>2369.25</v>
      </c>
      <c r="K295" s="327">
        <v>42.947001</v>
      </c>
      <c r="L295" s="238">
        <v>2369.25</v>
      </c>
      <c r="M295" s="237">
        <f t="shared" si="21"/>
        <v>1.8126833808167143E-2</v>
      </c>
      <c r="N295" s="364">
        <v>51.6</v>
      </c>
      <c r="O295" s="239">
        <f t="shared" si="22"/>
        <v>0.93534462450142464</v>
      </c>
      <c r="P295" s="325">
        <f t="shared" si="23"/>
        <v>1087.6100284900285</v>
      </c>
      <c r="Q295" s="240">
        <f t="shared" si="24"/>
        <v>56.120677470085475</v>
      </c>
    </row>
    <row r="296" spans="1:17" x14ac:dyDescent="0.2">
      <c r="A296" s="2025"/>
      <c r="B296" s="58">
        <v>7</v>
      </c>
      <c r="C296" s="354" t="s">
        <v>836</v>
      </c>
      <c r="D296" s="394">
        <v>54</v>
      </c>
      <c r="E296" s="394" t="s">
        <v>36</v>
      </c>
      <c r="F296" s="238">
        <f t="shared" si="25"/>
        <v>57.009451999999996</v>
      </c>
      <c r="G296" s="238">
        <v>3.9194520000000002</v>
      </c>
      <c r="H296" s="238">
        <v>8.4</v>
      </c>
      <c r="I296" s="238">
        <v>44.69</v>
      </c>
      <c r="J296" s="238">
        <v>2592</v>
      </c>
      <c r="K296" s="327">
        <v>44.69</v>
      </c>
      <c r="L296" s="238">
        <v>2392.67</v>
      </c>
      <c r="M296" s="237">
        <f t="shared" si="21"/>
        <v>1.8677878687825732E-2</v>
      </c>
      <c r="N296" s="364">
        <v>51.6</v>
      </c>
      <c r="O296" s="239">
        <f t="shared" si="22"/>
        <v>0.96377854029180776</v>
      </c>
      <c r="P296" s="325">
        <f t="shared" si="23"/>
        <v>1120.6727212695439</v>
      </c>
      <c r="Q296" s="240">
        <f t="shared" si="24"/>
        <v>57.826712417508467</v>
      </c>
    </row>
    <row r="297" spans="1:17" x14ac:dyDescent="0.2">
      <c r="A297" s="2025"/>
      <c r="B297" s="58">
        <v>8</v>
      </c>
      <c r="C297" s="354" t="s">
        <v>837</v>
      </c>
      <c r="D297" s="394">
        <v>28</v>
      </c>
      <c r="E297" s="394" t="s">
        <v>36</v>
      </c>
      <c r="F297" s="238">
        <f t="shared" si="25"/>
        <v>25.799999</v>
      </c>
      <c r="G297" s="238">
        <v>0.91045199999999993</v>
      </c>
      <c r="H297" s="238">
        <v>0.28000000000000003</v>
      </c>
      <c r="I297" s="238">
        <v>24.609546999999999</v>
      </c>
      <c r="J297" s="238">
        <v>1296.3</v>
      </c>
      <c r="K297" s="327">
        <v>24.609546999999999</v>
      </c>
      <c r="L297" s="238">
        <v>1296.3</v>
      </c>
      <c r="M297" s="237">
        <f t="shared" si="21"/>
        <v>1.8984453444418729E-2</v>
      </c>
      <c r="N297" s="364">
        <v>51.6</v>
      </c>
      <c r="O297" s="239">
        <f t="shared" si="22"/>
        <v>0.9795977977320065</v>
      </c>
      <c r="P297" s="325">
        <f t="shared" si="23"/>
        <v>1139.0672066651236</v>
      </c>
      <c r="Q297" s="240">
        <f t="shared" si="24"/>
        <v>58.775867863920382</v>
      </c>
    </row>
    <row r="298" spans="1:17" x14ac:dyDescent="0.2">
      <c r="A298" s="2025"/>
      <c r="B298" s="58">
        <v>9</v>
      </c>
      <c r="C298" s="354" t="s">
        <v>838</v>
      </c>
      <c r="D298" s="394">
        <v>24</v>
      </c>
      <c r="E298" s="394" t="s">
        <v>36</v>
      </c>
      <c r="F298" s="238">
        <f t="shared" si="25"/>
        <v>24.000001000000001</v>
      </c>
      <c r="G298" s="238">
        <v>1.02</v>
      </c>
      <c r="H298" s="238">
        <v>3.84</v>
      </c>
      <c r="I298" s="238">
        <v>19.140001000000002</v>
      </c>
      <c r="J298" s="238">
        <v>1000.52</v>
      </c>
      <c r="K298" s="327">
        <v>19.140001000000002</v>
      </c>
      <c r="L298" s="238">
        <v>1000.52</v>
      </c>
      <c r="M298" s="237">
        <f t="shared" si="21"/>
        <v>1.9130053372246433E-2</v>
      </c>
      <c r="N298" s="364">
        <v>51.6</v>
      </c>
      <c r="O298" s="239">
        <f t="shared" si="22"/>
        <v>0.98711075400791592</v>
      </c>
      <c r="P298" s="325">
        <f t="shared" si="23"/>
        <v>1147.803202334786</v>
      </c>
      <c r="Q298" s="240">
        <f t="shared" si="24"/>
        <v>59.226645240474959</v>
      </c>
    </row>
    <row r="299" spans="1:17" ht="12" thickBot="1" x14ac:dyDescent="0.25">
      <c r="A299" s="2025"/>
      <c r="B299" s="58">
        <v>10</v>
      </c>
      <c r="C299" s="356" t="s">
        <v>442</v>
      </c>
      <c r="D299" s="397">
        <v>20</v>
      </c>
      <c r="E299" s="397" t="s">
        <v>36</v>
      </c>
      <c r="F299" s="238">
        <f t="shared" si="25"/>
        <v>26.840001000000001</v>
      </c>
      <c r="G299" s="415">
        <v>1.734</v>
      </c>
      <c r="H299" s="415">
        <v>3.2</v>
      </c>
      <c r="I299" s="415">
        <v>21.906001</v>
      </c>
      <c r="J299" s="415">
        <v>1145.04</v>
      </c>
      <c r="K299" s="430">
        <v>21.906001</v>
      </c>
      <c r="L299" s="415">
        <v>1145.04</v>
      </c>
      <c r="M299" s="370">
        <f t="shared" si="21"/>
        <v>1.9131210263396911E-2</v>
      </c>
      <c r="N299" s="371">
        <v>51.6</v>
      </c>
      <c r="O299" s="357">
        <f t="shared" si="22"/>
        <v>0.98717044959128064</v>
      </c>
      <c r="P299" s="357">
        <f t="shared" si="23"/>
        <v>1147.8726158038146</v>
      </c>
      <c r="Q299" s="358">
        <f t="shared" si="24"/>
        <v>59.230226975476832</v>
      </c>
    </row>
    <row r="300" spans="1:17" x14ac:dyDescent="0.2">
      <c r="A300" s="1983" t="s">
        <v>227</v>
      </c>
      <c r="B300" s="36">
        <v>1</v>
      </c>
      <c r="C300" s="328" t="s">
        <v>445</v>
      </c>
      <c r="D300" s="329">
        <v>109</v>
      </c>
      <c r="E300" s="329" t="s">
        <v>36</v>
      </c>
      <c r="F300" s="281">
        <f>G300+H300+I300</f>
        <v>75.209996000000004</v>
      </c>
      <c r="G300" s="281">
        <v>8.9250000000000007</v>
      </c>
      <c r="H300" s="281">
        <v>16.38</v>
      </c>
      <c r="I300" s="281">
        <v>49.904996000000004</v>
      </c>
      <c r="J300" s="281">
        <v>2560.75</v>
      </c>
      <c r="K300" s="330">
        <v>49.904996000000004</v>
      </c>
      <c r="L300" s="331">
        <v>2560.75</v>
      </c>
      <c r="M300" s="332">
        <f>K300/L300</f>
        <v>1.9488429561651862E-2</v>
      </c>
      <c r="N300" s="303">
        <v>51.6</v>
      </c>
      <c r="O300" s="333">
        <f>M300*N300</f>
        <v>1.0056029653812362</v>
      </c>
      <c r="P300" s="333">
        <f>M300*60*1000</f>
        <v>1169.3057736991118</v>
      </c>
      <c r="Q300" s="334">
        <f>P300*N300/1000</f>
        <v>60.336177922874171</v>
      </c>
    </row>
    <row r="301" spans="1:17" x14ac:dyDescent="0.2">
      <c r="A301" s="1969"/>
      <c r="B301" s="17">
        <v>2</v>
      </c>
      <c r="C301" s="360" t="s">
        <v>602</v>
      </c>
      <c r="D301" s="401">
        <v>20</v>
      </c>
      <c r="E301" s="401" t="s">
        <v>36</v>
      </c>
      <c r="F301" s="242">
        <f>G301+H301+I301</f>
        <v>24.400003000000002</v>
      </c>
      <c r="G301" s="242">
        <v>0.45900000000000002</v>
      </c>
      <c r="H301" s="242">
        <v>3.2</v>
      </c>
      <c r="I301" s="242">
        <v>20.741003000000003</v>
      </c>
      <c r="J301" s="242">
        <v>1052.76</v>
      </c>
      <c r="K301" s="336">
        <v>20.741003000000003</v>
      </c>
      <c r="L301" s="242">
        <v>1052.76</v>
      </c>
      <c r="M301" s="241">
        <f t="shared" ref="M301:M309" si="26">K301/L301</f>
        <v>1.9701549260990162E-2</v>
      </c>
      <c r="N301" s="365">
        <v>51.6</v>
      </c>
      <c r="O301" s="243">
        <f t="shared" ref="O301:O309" si="27">M301*N301</f>
        <v>1.0165999418670923</v>
      </c>
      <c r="P301" s="333">
        <f t="shared" ref="P301:P309" si="28">M301*60*1000</f>
        <v>1182.0929556594097</v>
      </c>
      <c r="Q301" s="244">
        <f t="shared" ref="Q301:Q309" si="29">P301*N301/1000</f>
        <v>60.995996512025535</v>
      </c>
    </row>
    <row r="302" spans="1:17" x14ac:dyDescent="0.2">
      <c r="A302" s="1969"/>
      <c r="B302" s="17">
        <v>3</v>
      </c>
      <c r="C302" s="360" t="s">
        <v>251</v>
      </c>
      <c r="D302" s="401">
        <v>10</v>
      </c>
      <c r="E302" s="401" t="s">
        <v>36</v>
      </c>
      <c r="F302" s="242">
        <f t="shared" ref="F302:F308" si="30">G302+H302+I302</f>
        <v>12.770001000000001</v>
      </c>
      <c r="G302" s="242">
        <v>0</v>
      </c>
      <c r="H302" s="242">
        <v>1.1300000000000001</v>
      </c>
      <c r="I302" s="242">
        <v>11.640001</v>
      </c>
      <c r="J302" s="242">
        <v>584.33000000000004</v>
      </c>
      <c r="K302" s="336">
        <v>11.640001</v>
      </c>
      <c r="L302" s="242">
        <v>584.33000000000004</v>
      </c>
      <c r="M302" s="241">
        <f t="shared" si="26"/>
        <v>1.9920252254719079E-2</v>
      </c>
      <c r="N302" s="365">
        <v>51.6</v>
      </c>
      <c r="O302" s="243">
        <f t="shared" si="27"/>
        <v>1.0278850163435045</v>
      </c>
      <c r="P302" s="333">
        <f t="shared" si="28"/>
        <v>1195.2151352831447</v>
      </c>
      <c r="Q302" s="244">
        <f t="shared" si="29"/>
        <v>61.673100980610265</v>
      </c>
    </row>
    <row r="303" spans="1:17" x14ac:dyDescent="0.2">
      <c r="A303" s="1969"/>
      <c r="B303" s="17">
        <v>4</v>
      </c>
      <c r="C303" s="360" t="s">
        <v>839</v>
      </c>
      <c r="D303" s="401">
        <v>27</v>
      </c>
      <c r="E303" s="401" t="s">
        <v>36</v>
      </c>
      <c r="F303" s="242">
        <f t="shared" si="30"/>
        <v>28.899999000000001</v>
      </c>
      <c r="G303" s="242">
        <v>0.86699999999999999</v>
      </c>
      <c r="H303" s="242">
        <v>0.27</v>
      </c>
      <c r="I303" s="242">
        <v>27.762999000000001</v>
      </c>
      <c r="J303" s="242">
        <v>1364.56</v>
      </c>
      <c r="K303" s="336">
        <v>27.762999000000001</v>
      </c>
      <c r="L303" s="242">
        <v>1364.56</v>
      </c>
      <c r="M303" s="241">
        <f t="shared" si="26"/>
        <v>2.0345751744151961E-2</v>
      </c>
      <c r="N303" s="365">
        <v>51.6</v>
      </c>
      <c r="O303" s="243">
        <f t="shared" si="27"/>
        <v>1.0498407899982412</v>
      </c>
      <c r="P303" s="333">
        <f t="shared" si="28"/>
        <v>1220.7451046491176</v>
      </c>
      <c r="Q303" s="244">
        <f t="shared" si="29"/>
        <v>62.990447399894464</v>
      </c>
    </row>
    <row r="304" spans="1:17" x14ac:dyDescent="0.2">
      <c r="A304" s="1969"/>
      <c r="B304" s="17">
        <v>5</v>
      </c>
      <c r="C304" s="360" t="s">
        <v>443</v>
      </c>
      <c r="D304" s="401">
        <v>20</v>
      </c>
      <c r="E304" s="401" t="s">
        <v>36</v>
      </c>
      <c r="F304" s="242">
        <f t="shared" si="30"/>
        <v>26.600000999999999</v>
      </c>
      <c r="G304" s="242">
        <v>1.1220000000000001</v>
      </c>
      <c r="H304" s="242">
        <v>3.12</v>
      </c>
      <c r="I304" s="242">
        <v>22.358000999999998</v>
      </c>
      <c r="J304" s="242">
        <v>1076.74</v>
      </c>
      <c r="K304" s="336">
        <v>22.358000999999998</v>
      </c>
      <c r="L304" s="242">
        <v>1076.74</v>
      </c>
      <c r="M304" s="241">
        <f t="shared" si="26"/>
        <v>2.0764530898824227E-2</v>
      </c>
      <c r="N304" s="365">
        <v>51.6</v>
      </c>
      <c r="O304" s="243">
        <f t="shared" si="27"/>
        <v>1.0714497943793302</v>
      </c>
      <c r="P304" s="333">
        <f t="shared" si="28"/>
        <v>1245.8718539294534</v>
      </c>
      <c r="Q304" s="244">
        <f t="shared" si="29"/>
        <v>64.286987662759799</v>
      </c>
    </row>
    <row r="305" spans="1:17" x14ac:dyDescent="0.2">
      <c r="A305" s="1969"/>
      <c r="B305" s="17">
        <v>6</v>
      </c>
      <c r="C305" s="360" t="s">
        <v>604</v>
      </c>
      <c r="D305" s="401">
        <v>8</v>
      </c>
      <c r="E305" s="401" t="s">
        <v>36</v>
      </c>
      <c r="F305" s="242">
        <f t="shared" si="30"/>
        <v>9.3000000000000007</v>
      </c>
      <c r="G305" s="242">
        <v>0.20399999999999999</v>
      </c>
      <c r="H305" s="242">
        <v>0.08</v>
      </c>
      <c r="I305" s="242">
        <v>9.016</v>
      </c>
      <c r="J305" s="242">
        <v>396.8</v>
      </c>
      <c r="K305" s="336">
        <v>9.016</v>
      </c>
      <c r="L305" s="242">
        <v>396.8</v>
      </c>
      <c r="M305" s="241">
        <f t="shared" si="26"/>
        <v>2.2721774193548386E-2</v>
      </c>
      <c r="N305" s="365">
        <v>51.6</v>
      </c>
      <c r="O305" s="243">
        <f t="shared" si="27"/>
        <v>1.1724435483870967</v>
      </c>
      <c r="P305" s="333">
        <f t="shared" si="28"/>
        <v>1363.3064516129032</v>
      </c>
      <c r="Q305" s="244">
        <f t="shared" si="29"/>
        <v>70.346612903225804</v>
      </c>
    </row>
    <row r="306" spans="1:17" x14ac:dyDescent="0.2">
      <c r="A306" s="1969"/>
      <c r="B306" s="17">
        <v>7</v>
      </c>
      <c r="C306" s="360" t="s">
        <v>250</v>
      </c>
      <c r="D306" s="401">
        <v>23</v>
      </c>
      <c r="E306" s="401" t="s">
        <v>36</v>
      </c>
      <c r="F306" s="242">
        <f t="shared" si="30"/>
        <v>27.999999000000003</v>
      </c>
      <c r="G306" s="242">
        <v>0.30599999999999999</v>
      </c>
      <c r="H306" s="242">
        <v>0.23</v>
      </c>
      <c r="I306" s="242">
        <v>27.463999000000001</v>
      </c>
      <c r="J306" s="242">
        <v>1196.19</v>
      </c>
      <c r="K306" s="336">
        <v>27.463999000000001</v>
      </c>
      <c r="L306" s="242">
        <v>1196.19</v>
      </c>
      <c r="M306" s="241">
        <f t="shared" si="26"/>
        <v>2.2959562444093331E-2</v>
      </c>
      <c r="N306" s="365">
        <v>51.6</v>
      </c>
      <c r="O306" s="243">
        <f t="shared" si="27"/>
        <v>1.1847134221152158</v>
      </c>
      <c r="P306" s="333">
        <f t="shared" si="28"/>
        <v>1377.5737466455998</v>
      </c>
      <c r="Q306" s="244">
        <f t="shared" si="29"/>
        <v>71.082805326912961</v>
      </c>
    </row>
    <row r="307" spans="1:17" x14ac:dyDescent="0.2">
      <c r="A307" s="1969"/>
      <c r="B307" s="17">
        <v>8</v>
      </c>
      <c r="C307" s="360" t="s">
        <v>59</v>
      </c>
      <c r="D307" s="401">
        <v>13</v>
      </c>
      <c r="E307" s="401" t="s">
        <v>36</v>
      </c>
      <c r="F307" s="242">
        <f t="shared" si="30"/>
        <v>17.946001000000003</v>
      </c>
      <c r="G307" s="242">
        <v>0.255</v>
      </c>
      <c r="H307" s="242">
        <v>1.92</v>
      </c>
      <c r="I307" s="242">
        <v>15.771001000000002</v>
      </c>
      <c r="J307" s="242">
        <v>540.32000000000005</v>
      </c>
      <c r="K307" s="336">
        <v>15.771001000000002</v>
      </c>
      <c r="L307" s="242">
        <v>540.32000000000005</v>
      </c>
      <c r="M307" s="241">
        <f t="shared" si="26"/>
        <v>2.9188260660349422E-2</v>
      </c>
      <c r="N307" s="365">
        <v>51.6</v>
      </c>
      <c r="O307" s="243">
        <f t="shared" si="27"/>
        <v>1.5061142500740301</v>
      </c>
      <c r="P307" s="333">
        <f t="shared" si="28"/>
        <v>1751.2956396209654</v>
      </c>
      <c r="Q307" s="244">
        <f t="shared" si="29"/>
        <v>90.366855004441817</v>
      </c>
    </row>
    <row r="308" spans="1:17" x14ac:dyDescent="0.2">
      <c r="A308" s="1969"/>
      <c r="B308" s="17">
        <v>9</v>
      </c>
      <c r="C308" s="404" t="s">
        <v>252</v>
      </c>
      <c r="D308" s="401">
        <v>4</v>
      </c>
      <c r="E308" s="401" t="s">
        <v>36</v>
      </c>
      <c r="F308" s="242">
        <f t="shared" si="30"/>
        <v>5</v>
      </c>
      <c r="G308" s="360">
        <v>0</v>
      </c>
      <c r="H308" s="360">
        <v>0</v>
      </c>
      <c r="I308" s="360">
        <v>5</v>
      </c>
      <c r="J308" s="360">
        <v>135.59</v>
      </c>
      <c r="K308" s="360">
        <v>5</v>
      </c>
      <c r="L308" s="360">
        <v>135.59</v>
      </c>
      <c r="M308" s="241">
        <f t="shared" si="26"/>
        <v>3.6875875802050297E-2</v>
      </c>
      <c r="N308" s="360">
        <v>51.6</v>
      </c>
      <c r="O308" s="243">
        <f t="shared" si="27"/>
        <v>1.9027951913857954</v>
      </c>
      <c r="P308" s="333">
        <f t="shared" si="28"/>
        <v>2212.5525481230179</v>
      </c>
      <c r="Q308" s="244">
        <f t="shared" si="29"/>
        <v>114.16771148314773</v>
      </c>
    </row>
    <row r="309" spans="1:17" ht="12" thickBot="1" x14ac:dyDescent="0.25">
      <c r="A309" s="1970"/>
      <c r="B309" s="18">
        <v>10</v>
      </c>
      <c r="C309" s="405"/>
      <c r="D309" s="406"/>
      <c r="E309" s="406"/>
      <c r="F309" s="361"/>
      <c r="G309" s="361"/>
      <c r="H309" s="361"/>
      <c r="I309" s="361"/>
      <c r="J309" s="361"/>
      <c r="K309" s="361"/>
      <c r="L309" s="361"/>
      <c r="M309" s="366" t="e">
        <f t="shared" si="26"/>
        <v>#DIV/0!</v>
      </c>
      <c r="N309" s="361"/>
      <c r="O309" s="362" t="e">
        <f t="shared" si="27"/>
        <v>#DIV/0!</v>
      </c>
      <c r="P309" s="362" t="e">
        <f t="shared" si="28"/>
        <v>#DIV/0!</v>
      </c>
      <c r="Q309" s="363" t="e">
        <f t="shared" si="29"/>
        <v>#DIV/0!</v>
      </c>
    </row>
    <row r="311" spans="1:17" x14ac:dyDescent="0.2">
      <c r="C311" s="1"/>
      <c r="D311" s="1"/>
      <c r="E311" s="1"/>
    </row>
    <row r="312" spans="1:17" x14ac:dyDescent="0.2">
      <c r="F312" s="63"/>
      <c r="G312" s="63"/>
      <c r="H312" s="63"/>
      <c r="I312" s="63"/>
    </row>
    <row r="313" spans="1:17" x14ac:dyDescent="0.2">
      <c r="F313" s="63"/>
      <c r="G313" s="63"/>
      <c r="H313" s="63"/>
      <c r="I313" s="63"/>
    </row>
    <row r="314" spans="1:17" ht="15" x14ac:dyDescent="0.2">
      <c r="A314" s="2070" t="s">
        <v>165</v>
      </c>
      <c r="B314" s="2070"/>
      <c r="C314" s="2070"/>
      <c r="D314" s="2070"/>
      <c r="E314" s="2070"/>
      <c r="F314" s="2070"/>
      <c r="G314" s="2070"/>
      <c r="H314" s="2070"/>
      <c r="I314" s="2070"/>
      <c r="J314" s="2070"/>
      <c r="K314" s="2070"/>
      <c r="L314" s="2070"/>
      <c r="M314" s="2070"/>
      <c r="N314" s="2070"/>
      <c r="O314" s="2070"/>
      <c r="P314" s="2070"/>
      <c r="Q314" s="2070"/>
    </row>
    <row r="315" spans="1:17" ht="13.5" thickBot="1" x14ac:dyDescent="0.25">
      <c r="A315" s="446"/>
      <c r="B315" s="446"/>
      <c r="C315" s="446"/>
      <c r="D315" s="446"/>
      <c r="E315" s="1985" t="s">
        <v>264</v>
      </c>
      <c r="F315" s="1985"/>
      <c r="G315" s="1985"/>
      <c r="H315" s="1985"/>
      <c r="I315" s="446">
        <v>0.5</v>
      </c>
      <c r="J315" s="446" t="s">
        <v>263</v>
      </c>
      <c r="K315" s="446" t="s">
        <v>265</v>
      </c>
      <c r="L315" s="447">
        <v>542.4</v>
      </c>
      <c r="M315" s="446"/>
      <c r="N315" s="446"/>
      <c r="O315" s="446"/>
      <c r="P315" s="446"/>
      <c r="Q315" s="446"/>
    </row>
    <row r="316" spans="1:17" x14ac:dyDescent="0.2">
      <c r="A316" s="2072" t="s">
        <v>1</v>
      </c>
      <c r="B316" s="1989" t="s">
        <v>0</v>
      </c>
      <c r="C316" s="1992" t="s">
        <v>2</v>
      </c>
      <c r="D316" s="1992" t="s">
        <v>3</v>
      </c>
      <c r="E316" s="1992" t="s">
        <v>11</v>
      </c>
      <c r="F316" s="1996" t="s">
        <v>12</v>
      </c>
      <c r="G316" s="1997"/>
      <c r="H316" s="1997"/>
      <c r="I316" s="1998"/>
      <c r="J316" s="1992" t="s">
        <v>4</v>
      </c>
      <c r="K316" s="1992" t="s">
        <v>13</v>
      </c>
      <c r="L316" s="1992" t="s">
        <v>5</v>
      </c>
      <c r="M316" s="1992" t="s">
        <v>6</v>
      </c>
      <c r="N316" s="1992" t="s">
        <v>14</v>
      </c>
      <c r="O316" s="2003" t="s">
        <v>15</v>
      </c>
      <c r="P316" s="1992" t="s">
        <v>22</v>
      </c>
      <c r="Q316" s="2001" t="s">
        <v>23</v>
      </c>
    </row>
    <row r="317" spans="1:17" ht="33.75" x14ac:dyDescent="0.2">
      <c r="A317" s="2073"/>
      <c r="B317" s="1990"/>
      <c r="C317" s="1993"/>
      <c r="D317" s="1995"/>
      <c r="E317" s="1995"/>
      <c r="F317" s="14" t="s">
        <v>16</v>
      </c>
      <c r="G317" s="14" t="s">
        <v>17</v>
      </c>
      <c r="H317" s="14" t="s">
        <v>18</v>
      </c>
      <c r="I317" s="14" t="s">
        <v>19</v>
      </c>
      <c r="J317" s="1995"/>
      <c r="K317" s="1995"/>
      <c r="L317" s="1995"/>
      <c r="M317" s="1995"/>
      <c r="N317" s="1995"/>
      <c r="O317" s="2004"/>
      <c r="P317" s="1995"/>
      <c r="Q317" s="2002"/>
    </row>
    <row r="318" spans="1:17" x14ac:dyDescent="0.2">
      <c r="A318" s="2074"/>
      <c r="B318" s="2075"/>
      <c r="C318" s="1995"/>
      <c r="D318" s="69" t="s">
        <v>7</v>
      </c>
      <c r="E318" s="69" t="s">
        <v>8</v>
      </c>
      <c r="F318" s="69" t="s">
        <v>9</v>
      </c>
      <c r="G318" s="69" t="s">
        <v>9</v>
      </c>
      <c r="H318" s="69" t="s">
        <v>9</v>
      </c>
      <c r="I318" s="69" t="s">
        <v>9</v>
      </c>
      <c r="J318" s="69" t="s">
        <v>20</v>
      </c>
      <c r="K318" s="69" t="s">
        <v>9</v>
      </c>
      <c r="L318" s="69" t="s">
        <v>20</v>
      </c>
      <c r="M318" s="69" t="s">
        <v>55</v>
      </c>
      <c r="N318" s="69" t="s">
        <v>289</v>
      </c>
      <c r="O318" s="69" t="s">
        <v>290</v>
      </c>
      <c r="P318" s="70" t="s">
        <v>24</v>
      </c>
      <c r="Q318" s="71" t="s">
        <v>291</v>
      </c>
    </row>
    <row r="319" spans="1:17" ht="12" thickBot="1" x14ac:dyDescent="0.25">
      <c r="A319" s="72">
        <v>1</v>
      </c>
      <c r="B319" s="73">
        <v>2</v>
      </c>
      <c r="C319" s="74">
        <v>3</v>
      </c>
      <c r="D319" s="75">
        <v>4</v>
      </c>
      <c r="E319" s="75">
        <v>5</v>
      </c>
      <c r="F319" s="75">
        <v>6</v>
      </c>
      <c r="G319" s="75">
        <v>7</v>
      </c>
      <c r="H319" s="75">
        <v>8</v>
      </c>
      <c r="I319" s="75">
        <v>9</v>
      </c>
      <c r="J319" s="75">
        <v>10</v>
      </c>
      <c r="K319" s="75">
        <v>11</v>
      </c>
      <c r="L319" s="74">
        <v>12</v>
      </c>
      <c r="M319" s="75">
        <v>13</v>
      </c>
      <c r="N319" s="75">
        <v>14</v>
      </c>
      <c r="O319" s="76">
        <v>15</v>
      </c>
      <c r="P319" s="74">
        <v>16</v>
      </c>
      <c r="Q319" s="77">
        <v>17</v>
      </c>
    </row>
    <row r="320" spans="1:17" x14ac:dyDescent="0.2">
      <c r="A320" s="2079" t="s">
        <v>63</v>
      </c>
      <c r="B320" s="149">
        <v>1</v>
      </c>
      <c r="C320" s="1338" t="s">
        <v>145</v>
      </c>
      <c r="D320" s="1339">
        <v>34</v>
      </c>
      <c r="E320" s="1339">
        <v>2001</v>
      </c>
      <c r="F320" s="1340">
        <v>25.847000000000001</v>
      </c>
      <c r="G320" s="1341">
        <v>4.9964339999999998</v>
      </c>
      <c r="H320" s="1341">
        <v>10.181062000000001</v>
      </c>
      <c r="I320" s="1341">
        <v>10.669440999999999</v>
      </c>
      <c r="J320" s="1341">
        <v>1747.92</v>
      </c>
      <c r="K320" s="1342">
        <v>10.669440999999999</v>
      </c>
      <c r="L320" s="1341">
        <v>1747.92</v>
      </c>
      <c r="M320" s="1343">
        <v>6.1040785619479142E-3</v>
      </c>
      <c r="N320" s="1344">
        <v>70.52300000000001</v>
      </c>
      <c r="O320" s="1345">
        <v>0.43047793242425281</v>
      </c>
      <c r="P320" s="1346">
        <v>366.24471371687486</v>
      </c>
      <c r="Q320" s="1347">
        <v>25.828675945455167</v>
      </c>
    </row>
    <row r="321" spans="1:17" x14ac:dyDescent="0.2">
      <c r="A321" s="2080"/>
      <c r="B321" s="78">
        <v>2</v>
      </c>
      <c r="C321" s="1338" t="s">
        <v>141</v>
      </c>
      <c r="D321" s="1339">
        <v>30</v>
      </c>
      <c r="E321" s="1339">
        <v>1971</v>
      </c>
      <c r="F321" s="1340">
        <v>19.905999999999999</v>
      </c>
      <c r="G321" s="1341">
        <v>3.9348290000000001</v>
      </c>
      <c r="H321" s="1341">
        <v>4.8</v>
      </c>
      <c r="I321" s="1341">
        <v>11.17117</v>
      </c>
      <c r="J321" s="1341">
        <v>1569.65</v>
      </c>
      <c r="K321" s="1342">
        <v>11.17117</v>
      </c>
      <c r="L321" s="1341">
        <v>1569.65</v>
      </c>
      <c r="M321" s="1343">
        <v>7.1169814926894523E-3</v>
      </c>
      <c r="N321" s="1344">
        <v>70.52300000000001</v>
      </c>
      <c r="O321" s="1345">
        <v>0.50191088580893828</v>
      </c>
      <c r="P321" s="1346">
        <v>427.01888956136713</v>
      </c>
      <c r="Q321" s="1350">
        <v>30.114653148536298</v>
      </c>
    </row>
    <row r="322" spans="1:17" x14ac:dyDescent="0.2">
      <c r="A322" s="2080"/>
      <c r="B322" s="78">
        <v>3</v>
      </c>
      <c r="C322" s="1338" t="s">
        <v>146</v>
      </c>
      <c r="D322" s="1339">
        <v>30</v>
      </c>
      <c r="E322" s="1339">
        <v>1973</v>
      </c>
      <c r="F322" s="1340">
        <v>19.991399999999999</v>
      </c>
      <c r="G322" s="1341">
        <v>3.0141</v>
      </c>
      <c r="H322" s="1341">
        <v>4.8</v>
      </c>
      <c r="I322" s="1341">
        <v>12.177300000000001</v>
      </c>
      <c r="J322" s="1341">
        <v>1569.45</v>
      </c>
      <c r="K322" s="1342">
        <v>12.177300000000001</v>
      </c>
      <c r="L322" s="1341">
        <v>1569.45</v>
      </c>
      <c r="M322" s="1343">
        <v>7.7589601452738221E-3</v>
      </c>
      <c r="N322" s="1344">
        <v>70.52300000000001</v>
      </c>
      <c r="O322" s="1345">
        <v>0.54718514632514581</v>
      </c>
      <c r="P322" s="1346">
        <v>465.53760871642936</v>
      </c>
      <c r="Q322" s="1350">
        <v>32.831108779508753</v>
      </c>
    </row>
    <row r="323" spans="1:17" x14ac:dyDescent="0.2">
      <c r="A323" s="2080"/>
      <c r="B323" s="78">
        <v>4</v>
      </c>
      <c r="C323" s="1338" t="s">
        <v>142</v>
      </c>
      <c r="D323" s="1339">
        <v>20</v>
      </c>
      <c r="E323" s="1339">
        <v>1976</v>
      </c>
      <c r="F323" s="1340">
        <v>21.786000000000001</v>
      </c>
      <c r="G323" s="1341">
        <v>5.1509999999999998</v>
      </c>
      <c r="H323" s="1341">
        <v>3.04</v>
      </c>
      <c r="I323" s="1341">
        <v>13.595000000000001</v>
      </c>
      <c r="J323" s="1341">
        <v>1720.29</v>
      </c>
      <c r="K323" s="1342">
        <v>13.595000000000001</v>
      </c>
      <c r="L323" s="1341">
        <v>1720.29</v>
      </c>
      <c r="M323" s="1343">
        <v>7.9027373291712458E-3</v>
      </c>
      <c r="N323" s="1344">
        <v>70.52300000000001</v>
      </c>
      <c r="O323" s="1345">
        <v>0.55732474466514381</v>
      </c>
      <c r="P323" s="1346">
        <v>474.16423975027476</v>
      </c>
      <c r="Q323" s="1350">
        <v>33.439484679908631</v>
      </c>
    </row>
    <row r="324" spans="1:17" x14ac:dyDescent="0.2">
      <c r="A324" s="2080"/>
      <c r="B324" s="78">
        <v>5</v>
      </c>
      <c r="C324" s="1338" t="s">
        <v>143</v>
      </c>
      <c r="D324" s="1339">
        <v>36</v>
      </c>
      <c r="E324" s="1339">
        <v>1984</v>
      </c>
      <c r="F324" s="1340">
        <v>30.393000000000001</v>
      </c>
      <c r="G324" s="1341">
        <v>3.2435999999999998</v>
      </c>
      <c r="H324" s="1341">
        <v>8.64</v>
      </c>
      <c r="I324" s="1341">
        <v>18.509394</v>
      </c>
      <c r="J324" s="1341">
        <v>2249.59</v>
      </c>
      <c r="K324" s="1342">
        <v>18.509394</v>
      </c>
      <c r="L324" s="1341">
        <v>2249.59</v>
      </c>
      <c r="M324" s="1343">
        <v>8.2278966389430965E-3</v>
      </c>
      <c r="N324" s="1344">
        <v>70.52300000000001</v>
      </c>
      <c r="O324" s="1345">
        <v>0.58025595466818403</v>
      </c>
      <c r="P324" s="1346">
        <v>493.67379833658583</v>
      </c>
      <c r="Q324" s="1350">
        <v>34.81535728009105</v>
      </c>
    </row>
    <row r="325" spans="1:17" x14ac:dyDescent="0.2">
      <c r="A325" s="2080"/>
      <c r="B325" s="78">
        <v>6</v>
      </c>
      <c r="C325" s="1338" t="s">
        <v>150</v>
      </c>
      <c r="D325" s="1339">
        <v>40</v>
      </c>
      <c r="E325" s="1339">
        <v>2009</v>
      </c>
      <c r="F325" s="1340">
        <v>29.972000000000001</v>
      </c>
      <c r="G325" s="1341">
        <v>7.8950469999999999</v>
      </c>
      <c r="H325" s="1341">
        <v>3.28</v>
      </c>
      <c r="I325" s="1341">
        <v>18.796946999999999</v>
      </c>
      <c r="J325" s="1341">
        <v>2225.48</v>
      </c>
      <c r="K325" s="1342">
        <v>18.796946999999999</v>
      </c>
      <c r="L325" s="1341">
        <v>2225.48</v>
      </c>
      <c r="M325" s="1343">
        <v>8.4462439563599764E-3</v>
      </c>
      <c r="N325" s="1344">
        <v>70.52300000000001</v>
      </c>
      <c r="O325" s="1345">
        <v>0.59565446253437471</v>
      </c>
      <c r="P325" s="1346">
        <v>506.77463738159855</v>
      </c>
      <c r="Q325" s="1350">
        <v>35.739267752062482</v>
      </c>
    </row>
    <row r="326" spans="1:17" x14ac:dyDescent="0.2">
      <c r="A326" s="2080"/>
      <c r="B326" s="78">
        <v>7</v>
      </c>
      <c r="C326" s="1338" t="s">
        <v>144</v>
      </c>
      <c r="D326" s="1339">
        <v>10</v>
      </c>
      <c r="E326" s="1339">
        <v>1999</v>
      </c>
      <c r="F326" s="1340">
        <v>11.3247</v>
      </c>
      <c r="G326" s="1341">
        <v>0</v>
      </c>
      <c r="H326" s="1341">
        <v>0</v>
      </c>
      <c r="I326" s="1341">
        <v>11.3247</v>
      </c>
      <c r="J326" s="1341">
        <v>1261.9000000000001</v>
      </c>
      <c r="K326" s="1342">
        <v>11.3247</v>
      </c>
      <c r="L326" s="1341">
        <v>1261.9000000000001</v>
      </c>
      <c r="M326" s="1343">
        <v>8.9743244314129476E-3</v>
      </c>
      <c r="N326" s="1344">
        <v>70.52300000000001</v>
      </c>
      <c r="O326" s="1345">
        <v>0.63289628187653535</v>
      </c>
      <c r="P326" s="1346">
        <v>538.45946588477693</v>
      </c>
      <c r="Q326" s="1350">
        <v>37.973776912592129</v>
      </c>
    </row>
    <row r="327" spans="1:17" x14ac:dyDescent="0.2">
      <c r="A327" s="2080"/>
      <c r="B327" s="78">
        <v>8</v>
      </c>
      <c r="C327" s="1338" t="s">
        <v>148</v>
      </c>
      <c r="D327" s="1339">
        <v>55</v>
      </c>
      <c r="E327" s="1339">
        <v>1967</v>
      </c>
      <c r="F327" s="1340">
        <v>38.017000000000003</v>
      </c>
      <c r="G327" s="1341">
        <v>5.621645</v>
      </c>
      <c r="H327" s="1341">
        <v>8.8000000000000007</v>
      </c>
      <c r="I327" s="1341">
        <v>23.595359999999999</v>
      </c>
      <c r="J327" s="1341">
        <v>2582.1799999999998</v>
      </c>
      <c r="K327" s="1342">
        <v>23.595359999999999</v>
      </c>
      <c r="L327" s="1341">
        <v>2582.1799999999998</v>
      </c>
      <c r="M327" s="1343">
        <v>9.1377673128906593E-3</v>
      </c>
      <c r="N327" s="1344">
        <v>70.52300000000001</v>
      </c>
      <c r="O327" s="1345">
        <v>0.64442276420698807</v>
      </c>
      <c r="P327" s="1346">
        <v>548.26603877343962</v>
      </c>
      <c r="Q327" s="1350">
        <v>38.665365852419285</v>
      </c>
    </row>
    <row r="328" spans="1:17" x14ac:dyDescent="0.2">
      <c r="A328" s="2080"/>
      <c r="B328" s="78">
        <v>9</v>
      </c>
      <c r="C328" s="1338" t="s">
        <v>149</v>
      </c>
      <c r="D328" s="1339">
        <v>93</v>
      </c>
      <c r="E328" s="1339">
        <v>1973</v>
      </c>
      <c r="F328" s="1340">
        <v>68.179000000000002</v>
      </c>
      <c r="G328" s="1341">
        <v>11.13424</v>
      </c>
      <c r="H328" s="1341">
        <v>14.4</v>
      </c>
      <c r="I328" s="1341">
        <v>42.644778000000002</v>
      </c>
      <c r="J328" s="1341">
        <v>4520.3</v>
      </c>
      <c r="K328" s="1342">
        <v>42.644778000000002</v>
      </c>
      <c r="L328" s="1341">
        <v>4520.3</v>
      </c>
      <c r="M328" s="1343">
        <v>9.4340592438554964E-3</v>
      </c>
      <c r="N328" s="1344">
        <v>70.52300000000001</v>
      </c>
      <c r="O328" s="1345">
        <v>0.66531816005442124</v>
      </c>
      <c r="P328" s="1346">
        <v>566.04355463132981</v>
      </c>
      <c r="Q328" s="1350">
        <v>39.919089603265284</v>
      </c>
    </row>
    <row r="329" spans="1:17" ht="12" thickBot="1" x14ac:dyDescent="0.25">
      <c r="A329" s="2080"/>
      <c r="B329" s="78">
        <v>10</v>
      </c>
      <c r="C329" s="1338" t="s">
        <v>147</v>
      </c>
      <c r="D329" s="1339">
        <v>21</v>
      </c>
      <c r="E329" s="1339">
        <v>2000</v>
      </c>
      <c r="F329" s="1340">
        <v>18.067</v>
      </c>
      <c r="G329" s="1341">
        <v>2.3807659999999999</v>
      </c>
      <c r="H329" s="1341">
        <v>2.64</v>
      </c>
      <c r="I329" s="1341">
        <v>12.56373</v>
      </c>
      <c r="J329" s="1341">
        <v>1105.27</v>
      </c>
      <c r="K329" s="1342">
        <v>12.56373</v>
      </c>
      <c r="L329" s="1341">
        <v>1105.27</v>
      </c>
      <c r="M329" s="1343">
        <v>1.1367113917866222E-2</v>
      </c>
      <c r="N329" s="1344">
        <v>70.52300000000001</v>
      </c>
      <c r="O329" s="1345">
        <v>0.80164297482967972</v>
      </c>
      <c r="P329" s="1346">
        <v>682.02683507197332</v>
      </c>
      <c r="Q329" s="1350">
        <v>48.098578489780785</v>
      </c>
    </row>
    <row r="330" spans="1:17" x14ac:dyDescent="0.2">
      <c r="A330" s="2081" t="s">
        <v>69</v>
      </c>
      <c r="B330" s="10">
        <v>1</v>
      </c>
      <c r="C330" s="1360" t="s">
        <v>159</v>
      </c>
      <c r="D330" s="1361">
        <v>60</v>
      </c>
      <c r="E330" s="1361">
        <v>1969</v>
      </c>
      <c r="F330" s="1362">
        <v>48.744</v>
      </c>
      <c r="G330" s="1362">
        <v>6.2729999999999997</v>
      </c>
      <c r="H330" s="1362">
        <v>9.6</v>
      </c>
      <c r="I330" s="1362">
        <v>32.871000000000002</v>
      </c>
      <c r="J330" s="1362">
        <v>3165.62</v>
      </c>
      <c r="K330" s="1363">
        <v>32.871000000000002</v>
      </c>
      <c r="L330" s="1362">
        <v>3165.62</v>
      </c>
      <c r="M330" s="1364">
        <v>1.0383747891408319E-2</v>
      </c>
      <c r="N330" s="1365">
        <v>70.52300000000001</v>
      </c>
      <c r="O330" s="1366">
        <v>0.73229305254578902</v>
      </c>
      <c r="P330" s="1367">
        <v>623.02487348449915</v>
      </c>
      <c r="Q330" s="1368">
        <v>43.937583152747344</v>
      </c>
    </row>
    <row r="331" spans="1:17" x14ac:dyDescent="0.2">
      <c r="A331" s="2082"/>
      <c r="B331" s="11">
        <v>2</v>
      </c>
      <c r="C331" s="1369" t="s">
        <v>152</v>
      </c>
      <c r="D331" s="1370">
        <v>30</v>
      </c>
      <c r="E331" s="1370">
        <v>1979</v>
      </c>
      <c r="F331" s="1371">
        <v>27.646000000000001</v>
      </c>
      <c r="G331" s="1371">
        <v>3.3248470000000001</v>
      </c>
      <c r="H331" s="1371">
        <v>4.8</v>
      </c>
      <c r="I331" s="1371">
        <v>19.521159999999998</v>
      </c>
      <c r="J331" s="1371">
        <v>1569.65</v>
      </c>
      <c r="K331" s="1372">
        <v>19.521159999999998</v>
      </c>
      <c r="L331" s="1371">
        <v>1569.65</v>
      </c>
      <c r="M331" s="1373">
        <v>1.2436632370273626E-2</v>
      </c>
      <c r="N331" s="1374">
        <v>70.52300000000001</v>
      </c>
      <c r="O331" s="1375">
        <v>0.87706862464880697</v>
      </c>
      <c r="P331" s="1376">
        <v>746.19794221641757</v>
      </c>
      <c r="Q331" s="1377">
        <v>52.624117478928426</v>
      </c>
    </row>
    <row r="332" spans="1:17" x14ac:dyDescent="0.2">
      <c r="A332" s="2082"/>
      <c r="B332" s="11">
        <v>3</v>
      </c>
      <c r="C332" s="1369" t="s">
        <v>153</v>
      </c>
      <c r="D332" s="1370">
        <v>60</v>
      </c>
      <c r="E332" s="1370">
        <v>1968</v>
      </c>
      <c r="F332" s="1371">
        <v>56.52</v>
      </c>
      <c r="G332" s="1371">
        <v>6.1815769999999999</v>
      </c>
      <c r="H332" s="1371">
        <v>9.6</v>
      </c>
      <c r="I332" s="1371">
        <v>40.738422999999997</v>
      </c>
      <c r="J332" s="1371">
        <v>3261.72</v>
      </c>
      <c r="K332" s="1372">
        <v>40.738422999999997</v>
      </c>
      <c r="L332" s="1371">
        <v>3261.72</v>
      </c>
      <c r="M332" s="1373">
        <v>1.248985903143127E-2</v>
      </c>
      <c r="N332" s="1374">
        <v>70.52300000000001</v>
      </c>
      <c r="O332" s="1375">
        <v>0.88082232847362751</v>
      </c>
      <c r="P332" s="1376">
        <v>749.39154188587622</v>
      </c>
      <c r="Q332" s="1377">
        <v>52.849339708417652</v>
      </c>
    </row>
    <row r="333" spans="1:17" x14ac:dyDescent="0.2">
      <c r="A333" s="2082"/>
      <c r="B333" s="11">
        <v>4</v>
      </c>
      <c r="C333" s="1369" t="s">
        <v>157</v>
      </c>
      <c r="D333" s="1370">
        <v>79</v>
      </c>
      <c r="E333" s="1370">
        <v>1976</v>
      </c>
      <c r="F333" s="1371">
        <v>69.673000000000002</v>
      </c>
      <c r="G333" s="1371">
        <v>7.9073260000000003</v>
      </c>
      <c r="H333" s="1371">
        <v>12.64</v>
      </c>
      <c r="I333" s="1371">
        <v>49.125680000000003</v>
      </c>
      <c r="J333" s="1371">
        <v>3845.02</v>
      </c>
      <c r="K333" s="1372">
        <v>49.125680000000003</v>
      </c>
      <c r="L333" s="1371">
        <v>3845.02</v>
      </c>
      <c r="M333" s="1373">
        <v>1.2776443295483509E-2</v>
      </c>
      <c r="N333" s="1374">
        <v>70.52300000000001</v>
      </c>
      <c r="O333" s="1375">
        <v>0.90103311052738366</v>
      </c>
      <c r="P333" s="1376">
        <v>766.58659772901058</v>
      </c>
      <c r="Q333" s="1377">
        <v>54.061986631643023</v>
      </c>
    </row>
    <row r="334" spans="1:17" x14ac:dyDescent="0.2">
      <c r="A334" s="2082"/>
      <c r="B334" s="11">
        <v>5</v>
      </c>
      <c r="C334" s="1369" t="s">
        <v>151</v>
      </c>
      <c r="D334" s="1370">
        <v>8</v>
      </c>
      <c r="E334" s="1370">
        <v>1994</v>
      </c>
      <c r="F334" s="1371">
        <v>13.273999999999999</v>
      </c>
      <c r="G334" s="1371">
        <v>1.1220000000000001</v>
      </c>
      <c r="H334" s="1371">
        <v>1.2</v>
      </c>
      <c r="I334" s="1371">
        <v>10.952</v>
      </c>
      <c r="J334" s="1371">
        <v>832.8</v>
      </c>
      <c r="K334" s="1372">
        <v>10.952</v>
      </c>
      <c r="L334" s="1371">
        <v>832.8</v>
      </c>
      <c r="M334" s="1373">
        <v>1.3150816522574448E-2</v>
      </c>
      <c r="N334" s="1374">
        <v>70.52300000000001</v>
      </c>
      <c r="O334" s="1375">
        <v>0.92743503362151791</v>
      </c>
      <c r="P334" s="1376">
        <v>789.04899135446692</v>
      </c>
      <c r="Q334" s="1377">
        <v>55.646102017291078</v>
      </c>
    </row>
    <row r="335" spans="1:17" x14ac:dyDescent="0.2">
      <c r="A335" s="2082"/>
      <c r="B335" s="11">
        <v>6</v>
      </c>
      <c r="C335" s="1369" t="s">
        <v>154</v>
      </c>
      <c r="D335" s="1370">
        <v>30</v>
      </c>
      <c r="E335" s="1370">
        <v>1977</v>
      </c>
      <c r="F335" s="1371">
        <v>29.045999999999999</v>
      </c>
      <c r="G335" s="1371">
        <v>3.2639999999999998</v>
      </c>
      <c r="H335" s="1371">
        <v>4.8</v>
      </c>
      <c r="I335" s="1371">
        <v>20.981999999999999</v>
      </c>
      <c r="J335" s="1371">
        <v>1557.06</v>
      </c>
      <c r="K335" s="1372">
        <v>20.981999999999999</v>
      </c>
      <c r="L335" s="1371">
        <v>1557.06</v>
      </c>
      <c r="M335" s="1373">
        <v>1.3475395938499481E-2</v>
      </c>
      <c r="N335" s="1374">
        <v>70.52300000000001</v>
      </c>
      <c r="O335" s="1375">
        <v>0.95032534777079902</v>
      </c>
      <c r="P335" s="1376">
        <v>808.52375630996892</v>
      </c>
      <c r="Q335" s="1377">
        <v>57.019520866247952</v>
      </c>
    </row>
    <row r="336" spans="1:17" x14ac:dyDescent="0.2">
      <c r="A336" s="2082"/>
      <c r="B336" s="11">
        <v>7</v>
      </c>
      <c r="C336" s="1369" t="s">
        <v>158</v>
      </c>
      <c r="D336" s="1370">
        <v>30</v>
      </c>
      <c r="E336" s="1370">
        <v>1973</v>
      </c>
      <c r="F336" s="1371">
        <v>31.827000000000002</v>
      </c>
      <c r="G336" s="1371">
        <v>3.2130000000000001</v>
      </c>
      <c r="H336" s="1371">
        <v>4.8</v>
      </c>
      <c r="I336" s="1371">
        <v>23.814</v>
      </c>
      <c r="J336" s="1371">
        <v>1715.3</v>
      </c>
      <c r="K336" s="1372">
        <v>23.814</v>
      </c>
      <c r="L336" s="1371">
        <v>1715.3</v>
      </c>
      <c r="M336" s="1373">
        <v>1.388328572261412E-2</v>
      </c>
      <c r="N336" s="1374">
        <v>70.52300000000001</v>
      </c>
      <c r="O336" s="1375">
        <v>0.9790909590159157</v>
      </c>
      <c r="P336" s="1376">
        <v>832.99714335684712</v>
      </c>
      <c r="Q336" s="1377">
        <v>58.745457540954938</v>
      </c>
    </row>
    <row r="337" spans="1:17" x14ac:dyDescent="0.2">
      <c r="A337" s="2082"/>
      <c r="B337" s="11">
        <v>8</v>
      </c>
      <c r="C337" s="1369" t="s">
        <v>155</v>
      </c>
      <c r="D337" s="1370">
        <v>30</v>
      </c>
      <c r="E337" s="1370">
        <v>1975</v>
      </c>
      <c r="F337" s="1371">
        <v>30.446999999999999</v>
      </c>
      <c r="G337" s="1371">
        <v>2.8509000000000002</v>
      </c>
      <c r="H337" s="1371">
        <v>4.8</v>
      </c>
      <c r="I337" s="1371">
        <v>22.796099000000002</v>
      </c>
      <c r="J337" s="1371">
        <v>1582.74</v>
      </c>
      <c r="K337" s="1372">
        <v>22.796099000000002</v>
      </c>
      <c r="L337" s="1371">
        <v>1582.74</v>
      </c>
      <c r="M337" s="1373">
        <v>1.4402933520350785E-2</v>
      </c>
      <c r="N337" s="1374">
        <v>70.52300000000001</v>
      </c>
      <c r="O337" s="1375">
        <v>1.0157380806556986</v>
      </c>
      <c r="P337" s="1376">
        <v>864.17601122104702</v>
      </c>
      <c r="Q337" s="1377">
        <v>60.944284839341904</v>
      </c>
    </row>
    <row r="338" spans="1:17" x14ac:dyDescent="0.2">
      <c r="A338" s="2082"/>
      <c r="B338" s="11">
        <v>9</v>
      </c>
      <c r="C338" s="1369" t="s">
        <v>156</v>
      </c>
      <c r="D338" s="1370">
        <v>31</v>
      </c>
      <c r="E338" s="1370">
        <v>1972</v>
      </c>
      <c r="F338" s="1371">
        <v>34.234000000000002</v>
      </c>
      <c r="G338" s="1371">
        <v>3.0653969999999999</v>
      </c>
      <c r="H338" s="1371">
        <v>4.8</v>
      </c>
      <c r="I338" s="1371">
        <v>26.36861</v>
      </c>
      <c r="J338" s="1371">
        <v>1718.52</v>
      </c>
      <c r="K338" s="1372">
        <v>26.36861</v>
      </c>
      <c r="L338" s="1371">
        <v>1718.52</v>
      </c>
      <c r="M338" s="1373">
        <v>1.5343790005353445E-2</v>
      </c>
      <c r="N338" s="1374">
        <v>70.52300000000001</v>
      </c>
      <c r="O338" s="1375">
        <v>1.0820901025475411</v>
      </c>
      <c r="P338" s="1376">
        <v>920.62740032120666</v>
      </c>
      <c r="Q338" s="1377">
        <v>64.925406152852474</v>
      </c>
    </row>
    <row r="339" spans="1:17" ht="12" thickBot="1" x14ac:dyDescent="0.25">
      <c r="A339" s="2083"/>
      <c r="B339" s="30">
        <v>10</v>
      </c>
      <c r="C339" s="821"/>
      <c r="D339" s="816"/>
      <c r="E339" s="816"/>
      <c r="F339" s="822"/>
      <c r="G339" s="822"/>
      <c r="H339" s="822"/>
      <c r="I339" s="822"/>
      <c r="J339" s="822"/>
      <c r="K339" s="817"/>
      <c r="L339" s="822"/>
      <c r="M339" s="823"/>
      <c r="N339" s="824"/>
      <c r="O339" s="818"/>
      <c r="P339" s="819"/>
      <c r="Q339" s="820"/>
    </row>
    <row r="340" spans="1:17" x14ac:dyDescent="0.2">
      <c r="A340" s="2084" t="s">
        <v>288</v>
      </c>
      <c r="B340" s="62">
        <v>1</v>
      </c>
      <c r="C340" s="1405" t="s">
        <v>162</v>
      </c>
      <c r="D340" s="1406">
        <v>20</v>
      </c>
      <c r="E340" s="1406">
        <v>1983</v>
      </c>
      <c r="F340" s="1407">
        <v>21.423999999999999</v>
      </c>
      <c r="G340" s="1407">
        <v>2.8416640000000002</v>
      </c>
      <c r="H340" s="1407">
        <v>3.2</v>
      </c>
      <c r="I340" s="1407">
        <v>15.382334999999999</v>
      </c>
      <c r="J340" s="1407">
        <v>1037.5</v>
      </c>
      <c r="K340" s="1408">
        <v>15.382334999999999</v>
      </c>
      <c r="L340" s="1407">
        <v>1037.5</v>
      </c>
      <c r="M340" s="1409">
        <v>1.4826346987951806E-2</v>
      </c>
      <c r="N340" s="1410">
        <v>70.52300000000001</v>
      </c>
      <c r="O340" s="1411">
        <v>1.0455984686313253</v>
      </c>
      <c r="P340" s="1412">
        <v>889.58081927710839</v>
      </c>
      <c r="Q340" s="1413">
        <v>62.735908117879525</v>
      </c>
    </row>
    <row r="341" spans="1:17" x14ac:dyDescent="0.2">
      <c r="A341" s="2085"/>
      <c r="B341" s="62">
        <v>2</v>
      </c>
      <c r="C341" s="1405" t="s">
        <v>163</v>
      </c>
      <c r="D341" s="1406">
        <v>20</v>
      </c>
      <c r="E341" s="1406">
        <v>1986</v>
      </c>
      <c r="F341" s="1407">
        <v>22.466000000000001</v>
      </c>
      <c r="G341" s="1407">
        <v>2.3435239999999999</v>
      </c>
      <c r="H341" s="1407">
        <v>3.2</v>
      </c>
      <c r="I341" s="1407">
        <v>16.922484000000001</v>
      </c>
      <c r="J341" s="1407">
        <v>1094.49</v>
      </c>
      <c r="K341" s="1408">
        <v>16.922484000000001</v>
      </c>
      <c r="L341" s="1407">
        <v>1094.49</v>
      </c>
      <c r="M341" s="1409">
        <v>1.546152454567881E-2</v>
      </c>
      <c r="N341" s="1410">
        <v>70.52300000000001</v>
      </c>
      <c r="O341" s="1411">
        <v>1.0903930955349068</v>
      </c>
      <c r="P341" s="1412">
        <v>927.69147274072861</v>
      </c>
      <c r="Q341" s="1413">
        <v>65.423585732094409</v>
      </c>
    </row>
    <row r="342" spans="1:17" x14ac:dyDescent="0.2">
      <c r="A342" s="2085"/>
      <c r="B342" s="62">
        <v>3</v>
      </c>
      <c r="C342" s="1405" t="s">
        <v>160</v>
      </c>
      <c r="D342" s="1406">
        <v>20</v>
      </c>
      <c r="E342" s="1406">
        <v>1987</v>
      </c>
      <c r="F342" s="1407">
        <v>24.492999999999999</v>
      </c>
      <c r="G342" s="1407">
        <v>2.2121390000000001</v>
      </c>
      <c r="H342" s="1407">
        <v>3.2</v>
      </c>
      <c r="I342" s="1407">
        <v>19.080860000000001</v>
      </c>
      <c r="J342" s="1407">
        <v>1104.7</v>
      </c>
      <c r="K342" s="1408">
        <v>19.080860000000001</v>
      </c>
      <c r="L342" s="1407">
        <v>1104.7</v>
      </c>
      <c r="M342" s="1409">
        <v>1.727243595546302E-2</v>
      </c>
      <c r="N342" s="1410">
        <v>70.52300000000001</v>
      </c>
      <c r="O342" s="1411">
        <v>1.2181040008871187</v>
      </c>
      <c r="P342" s="1412">
        <v>1036.3461573277812</v>
      </c>
      <c r="Q342" s="1413">
        <v>73.086240053227129</v>
      </c>
    </row>
    <row r="343" spans="1:17" x14ac:dyDescent="0.2">
      <c r="A343" s="2085"/>
      <c r="B343" s="62">
        <v>4</v>
      </c>
      <c r="C343" s="1405" t="s">
        <v>164</v>
      </c>
      <c r="D343" s="1406">
        <v>20</v>
      </c>
      <c r="E343" s="1406">
        <v>1985</v>
      </c>
      <c r="F343" s="1407">
        <v>25.088999999999999</v>
      </c>
      <c r="G343" s="1407">
        <v>2.031342</v>
      </c>
      <c r="H343" s="1407">
        <v>3.2</v>
      </c>
      <c r="I343" s="1407">
        <v>19.857659999999999</v>
      </c>
      <c r="J343" s="1407">
        <v>1099.8</v>
      </c>
      <c r="K343" s="1408">
        <v>19.857659999999999</v>
      </c>
      <c r="L343" s="1407">
        <v>1099.8</v>
      </c>
      <c r="M343" s="1409">
        <v>1.8055701036552102E-2</v>
      </c>
      <c r="N343" s="1410">
        <v>70.52300000000001</v>
      </c>
      <c r="O343" s="1411">
        <v>1.273342204200764</v>
      </c>
      <c r="P343" s="1412">
        <v>1083.3420621931261</v>
      </c>
      <c r="Q343" s="1413">
        <v>76.400532252045849</v>
      </c>
    </row>
    <row r="344" spans="1:17" x14ac:dyDescent="0.2">
      <c r="A344" s="2085"/>
      <c r="B344" s="62">
        <v>5</v>
      </c>
      <c r="C344" s="1405" t="s">
        <v>161</v>
      </c>
      <c r="D344" s="1406">
        <v>20</v>
      </c>
      <c r="E344" s="1406">
        <v>1985</v>
      </c>
      <c r="F344" s="1407">
        <v>26.154</v>
      </c>
      <c r="G344" s="1407">
        <v>2.8545180000000001</v>
      </c>
      <c r="H344" s="1407">
        <v>3.2</v>
      </c>
      <c r="I344" s="1407">
        <v>20.09948</v>
      </c>
      <c r="J344" s="1407">
        <v>1045.6199999999999</v>
      </c>
      <c r="K344" s="1408">
        <v>20.09948</v>
      </c>
      <c r="L344" s="1407">
        <v>1045.6199999999999</v>
      </c>
      <c r="M344" s="1409">
        <v>1.9222547388152485E-2</v>
      </c>
      <c r="N344" s="1410">
        <v>70.52300000000001</v>
      </c>
      <c r="O344" s="1411">
        <v>1.3556317094546779</v>
      </c>
      <c r="P344" s="1412">
        <v>1153.3528432891492</v>
      </c>
      <c r="Q344" s="1413">
        <v>81.337902567280679</v>
      </c>
    </row>
    <row r="345" spans="1:17" x14ac:dyDescent="0.2">
      <c r="A345" s="2085"/>
      <c r="B345" s="62">
        <v>6</v>
      </c>
      <c r="C345" s="807"/>
      <c r="D345" s="808"/>
      <c r="E345" s="808"/>
      <c r="F345" s="809"/>
      <c r="G345" s="809"/>
      <c r="H345" s="809"/>
      <c r="I345" s="809"/>
      <c r="J345" s="809"/>
      <c r="K345" s="810"/>
      <c r="L345" s="809"/>
      <c r="M345" s="811"/>
      <c r="N345" s="812"/>
      <c r="O345" s="813"/>
      <c r="P345" s="814"/>
      <c r="Q345" s="815"/>
    </row>
    <row r="346" spans="1:17" x14ac:dyDescent="0.2">
      <c r="A346" s="2085"/>
      <c r="B346" s="62">
        <v>7</v>
      </c>
      <c r="C346" s="807"/>
      <c r="D346" s="808"/>
      <c r="E346" s="808"/>
      <c r="F346" s="809"/>
      <c r="G346" s="809"/>
      <c r="H346" s="809"/>
      <c r="I346" s="809"/>
      <c r="J346" s="809"/>
      <c r="K346" s="810"/>
      <c r="L346" s="809"/>
      <c r="M346" s="811"/>
      <c r="N346" s="812"/>
      <c r="O346" s="813"/>
      <c r="P346" s="814"/>
      <c r="Q346" s="815"/>
    </row>
    <row r="347" spans="1:17" x14ac:dyDescent="0.2">
      <c r="A347" s="2085"/>
      <c r="B347" s="62">
        <v>8</v>
      </c>
      <c r="C347" s="807"/>
      <c r="D347" s="808"/>
      <c r="E347" s="808"/>
      <c r="F347" s="809"/>
      <c r="G347" s="809"/>
      <c r="H347" s="809"/>
      <c r="I347" s="809"/>
      <c r="J347" s="809"/>
      <c r="K347" s="810"/>
      <c r="L347" s="809"/>
      <c r="M347" s="811"/>
      <c r="N347" s="812"/>
      <c r="O347" s="813"/>
      <c r="P347" s="814"/>
      <c r="Q347" s="815"/>
    </row>
    <row r="348" spans="1:17" x14ac:dyDescent="0.2">
      <c r="A348" s="2085"/>
      <c r="B348" s="62">
        <v>9</v>
      </c>
      <c r="C348" s="614"/>
      <c r="D348" s="592"/>
      <c r="E348" s="592"/>
      <c r="F348" s="593"/>
      <c r="G348" s="593"/>
      <c r="H348" s="593"/>
      <c r="I348" s="593"/>
      <c r="J348" s="593"/>
      <c r="K348" s="594"/>
      <c r="L348" s="593"/>
      <c r="M348" s="595"/>
      <c r="N348" s="596"/>
      <c r="O348" s="597"/>
      <c r="P348" s="598"/>
      <c r="Q348" s="615"/>
    </row>
    <row r="349" spans="1:17" ht="12" thickBot="1" x14ac:dyDescent="0.25">
      <c r="A349" s="2085"/>
      <c r="B349" s="82">
        <v>10</v>
      </c>
      <c r="C349" s="616"/>
      <c r="D349" s="617"/>
      <c r="E349" s="617"/>
      <c r="F349" s="618"/>
      <c r="G349" s="618"/>
      <c r="H349" s="618"/>
      <c r="I349" s="618"/>
      <c r="J349" s="618"/>
      <c r="K349" s="619"/>
      <c r="L349" s="618"/>
      <c r="M349" s="620"/>
      <c r="N349" s="621"/>
      <c r="O349" s="622"/>
      <c r="P349" s="623"/>
      <c r="Q349" s="624"/>
    </row>
    <row r="350" spans="1:17" x14ac:dyDescent="0.2">
      <c r="A350" s="2103" t="s">
        <v>106</v>
      </c>
      <c r="B350" s="16">
        <v>1</v>
      </c>
      <c r="C350" s="625"/>
      <c r="D350" s="626"/>
      <c r="E350" s="626"/>
      <c r="F350" s="627"/>
      <c r="G350" s="627"/>
      <c r="H350" s="627"/>
      <c r="I350" s="627"/>
      <c r="J350" s="627"/>
      <c r="K350" s="628"/>
      <c r="L350" s="627"/>
      <c r="M350" s="629"/>
      <c r="N350" s="630"/>
      <c r="O350" s="631"/>
      <c r="P350" s="632"/>
      <c r="Q350" s="633"/>
    </row>
    <row r="351" spans="1:17" x14ac:dyDescent="0.2">
      <c r="A351" s="2104"/>
      <c r="B351" s="17">
        <v>2</v>
      </c>
      <c r="C351" s="625"/>
      <c r="D351" s="626"/>
      <c r="E351" s="626"/>
      <c r="F351" s="627"/>
      <c r="G351" s="627"/>
      <c r="H351" s="627"/>
      <c r="I351" s="627"/>
      <c r="J351" s="627"/>
      <c r="K351" s="628"/>
      <c r="L351" s="627"/>
      <c r="M351" s="629"/>
      <c r="N351" s="630"/>
      <c r="O351" s="631"/>
      <c r="P351" s="632"/>
      <c r="Q351" s="633"/>
    </row>
    <row r="352" spans="1:17" x14ac:dyDescent="0.2">
      <c r="A352" s="2104"/>
      <c r="B352" s="17">
        <v>3</v>
      </c>
      <c r="C352" s="625"/>
      <c r="D352" s="626"/>
      <c r="E352" s="626"/>
      <c r="F352" s="627"/>
      <c r="G352" s="627"/>
      <c r="H352" s="627"/>
      <c r="I352" s="627"/>
      <c r="J352" s="627"/>
      <c r="K352" s="628"/>
      <c r="L352" s="627"/>
      <c r="M352" s="629"/>
      <c r="N352" s="630"/>
      <c r="O352" s="631"/>
      <c r="P352" s="632"/>
      <c r="Q352" s="633"/>
    </row>
    <row r="353" spans="1:17" x14ac:dyDescent="0.2">
      <c r="A353" s="2104"/>
      <c r="B353" s="17">
        <v>4</v>
      </c>
      <c r="C353" s="625"/>
      <c r="D353" s="626"/>
      <c r="E353" s="626"/>
      <c r="F353" s="627"/>
      <c r="G353" s="627"/>
      <c r="H353" s="627"/>
      <c r="I353" s="627"/>
      <c r="J353" s="627"/>
      <c r="K353" s="628"/>
      <c r="L353" s="627"/>
      <c r="M353" s="629"/>
      <c r="N353" s="630"/>
      <c r="O353" s="631"/>
      <c r="P353" s="632"/>
      <c r="Q353" s="633"/>
    </row>
    <row r="354" spans="1:17" x14ac:dyDescent="0.2">
      <c r="A354" s="2104"/>
      <c r="B354" s="17">
        <v>5</v>
      </c>
      <c r="C354" s="625"/>
      <c r="D354" s="626"/>
      <c r="E354" s="626"/>
      <c r="F354" s="627"/>
      <c r="G354" s="627"/>
      <c r="H354" s="627"/>
      <c r="I354" s="627"/>
      <c r="J354" s="627"/>
      <c r="K354" s="628"/>
      <c r="L354" s="627"/>
      <c r="M354" s="629"/>
      <c r="N354" s="630"/>
      <c r="O354" s="631"/>
      <c r="P354" s="632"/>
      <c r="Q354" s="633"/>
    </row>
    <row r="355" spans="1:17" x14ac:dyDescent="0.2">
      <c r="A355" s="2104"/>
      <c r="B355" s="17">
        <v>6</v>
      </c>
      <c r="C355" s="625"/>
      <c r="D355" s="626"/>
      <c r="E355" s="626"/>
      <c r="F355" s="627"/>
      <c r="G355" s="627"/>
      <c r="H355" s="627"/>
      <c r="I355" s="627"/>
      <c r="J355" s="627"/>
      <c r="K355" s="628"/>
      <c r="L355" s="627"/>
      <c r="M355" s="629"/>
      <c r="N355" s="630"/>
      <c r="O355" s="631"/>
      <c r="P355" s="632"/>
      <c r="Q355" s="633"/>
    </row>
    <row r="356" spans="1:17" x14ac:dyDescent="0.2">
      <c r="A356" s="2104"/>
      <c r="B356" s="17">
        <v>7</v>
      </c>
      <c r="C356" s="625"/>
      <c r="D356" s="626"/>
      <c r="E356" s="626"/>
      <c r="F356" s="627"/>
      <c r="G356" s="627"/>
      <c r="H356" s="627"/>
      <c r="I356" s="627"/>
      <c r="J356" s="627"/>
      <c r="K356" s="628"/>
      <c r="L356" s="627"/>
      <c r="M356" s="629"/>
      <c r="N356" s="630"/>
      <c r="O356" s="631"/>
      <c r="P356" s="632"/>
      <c r="Q356" s="633"/>
    </row>
    <row r="357" spans="1:17" x14ac:dyDescent="0.2">
      <c r="A357" s="2104"/>
      <c r="B357" s="17">
        <v>8</v>
      </c>
      <c r="C357" s="625"/>
      <c r="D357" s="626"/>
      <c r="E357" s="626"/>
      <c r="F357" s="627"/>
      <c r="G357" s="627"/>
      <c r="H357" s="627"/>
      <c r="I357" s="627"/>
      <c r="J357" s="627"/>
      <c r="K357" s="628"/>
      <c r="L357" s="627"/>
      <c r="M357" s="629"/>
      <c r="N357" s="630"/>
      <c r="O357" s="631"/>
      <c r="P357" s="632"/>
      <c r="Q357" s="633"/>
    </row>
    <row r="358" spans="1:17" x14ac:dyDescent="0.2">
      <c r="A358" s="2104"/>
      <c r="B358" s="17">
        <v>9</v>
      </c>
      <c r="C358" s="634"/>
      <c r="D358" s="599"/>
      <c r="E358" s="599"/>
      <c r="F358" s="600"/>
      <c r="G358" s="600"/>
      <c r="H358" s="600"/>
      <c r="I358" s="600"/>
      <c r="J358" s="600"/>
      <c r="K358" s="601"/>
      <c r="L358" s="600"/>
      <c r="M358" s="602"/>
      <c r="N358" s="603"/>
      <c r="O358" s="604"/>
      <c r="P358" s="605"/>
      <c r="Q358" s="635"/>
    </row>
    <row r="359" spans="1:17" ht="12.75" thickBot="1" x14ac:dyDescent="0.25">
      <c r="A359" s="2105"/>
      <c r="B359" s="150">
        <v>10</v>
      </c>
      <c r="C359" s="636"/>
      <c r="D359" s="637"/>
      <c r="E359" s="637"/>
      <c r="F359" s="638"/>
      <c r="G359" s="638"/>
      <c r="H359" s="638"/>
      <c r="I359" s="638"/>
      <c r="J359" s="638"/>
      <c r="K359" s="639"/>
      <c r="L359" s="638"/>
      <c r="M359" s="640"/>
      <c r="N359" s="641"/>
      <c r="O359" s="642"/>
      <c r="P359" s="643"/>
      <c r="Q359" s="644"/>
    </row>
    <row r="360" spans="1:17" ht="12" x14ac:dyDescent="0.2">
      <c r="A360" s="87"/>
      <c r="B360" s="87"/>
      <c r="C360" s="88"/>
      <c r="D360" s="89"/>
      <c r="E360" s="89"/>
      <c r="F360" s="88"/>
      <c r="G360" s="88"/>
      <c r="H360" s="142"/>
      <c r="I360" s="142"/>
      <c r="J360" s="142"/>
      <c r="K360" s="143"/>
      <c r="L360" s="142"/>
      <c r="M360" s="144"/>
      <c r="N360" s="145"/>
      <c r="O360" s="146"/>
      <c r="P360" s="147"/>
      <c r="Q360" s="147"/>
    </row>
    <row r="361" spans="1:17" s="6" customFormat="1" ht="17.25" customHeight="1" x14ac:dyDescent="0.2">
      <c r="A361" s="2070" t="s">
        <v>272</v>
      </c>
      <c r="B361" s="2070"/>
      <c r="C361" s="2070"/>
      <c r="D361" s="2070"/>
      <c r="E361" s="2070"/>
      <c r="F361" s="2070"/>
      <c r="G361" s="2070"/>
      <c r="H361" s="2070"/>
      <c r="I361" s="2070"/>
      <c r="J361" s="2070"/>
      <c r="K361" s="2070"/>
      <c r="L361" s="2070"/>
      <c r="M361" s="2070"/>
      <c r="N361" s="2070"/>
      <c r="O361" s="2070"/>
      <c r="P361" s="2070"/>
      <c r="Q361" s="2070"/>
    </row>
    <row r="362" spans="1:17" ht="13.5" thickBot="1" x14ac:dyDescent="0.25">
      <c r="A362" s="446"/>
      <c r="B362" s="446"/>
      <c r="C362" s="446"/>
      <c r="D362" s="446"/>
      <c r="E362" s="1985" t="s">
        <v>264</v>
      </c>
      <c r="F362" s="1985"/>
      <c r="G362" s="1985"/>
      <c r="H362" s="1985"/>
      <c r="I362" s="446">
        <v>1</v>
      </c>
      <c r="J362" s="446" t="s">
        <v>263</v>
      </c>
      <c r="K362" s="446" t="s">
        <v>265</v>
      </c>
      <c r="L362" s="447">
        <v>526.79999999999995</v>
      </c>
      <c r="M362" s="446"/>
      <c r="N362" s="446"/>
      <c r="O362" s="446"/>
      <c r="P362" s="446"/>
      <c r="Q362" s="446"/>
    </row>
    <row r="363" spans="1:17" x14ac:dyDescent="0.2">
      <c r="A363" s="2072" t="s">
        <v>1</v>
      </c>
      <c r="B363" s="1989" t="s">
        <v>0</v>
      </c>
      <c r="C363" s="1992" t="s">
        <v>2</v>
      </c>
      <c r="D363" s="1992" t="s">
        <v>3</v>
      </c>
      <c r="E363" s="1992" t="s">
        <v>11</v>
      </c>
      <c r="F363" s="1996" t="s">
        <v>12</v>
      </c>
      <c r="G363" s="1997"/>
      <c r="H363" s="1997"/>
      <c r="I363" s="1998"/>
      <c r="J363" s="1992" t="s">
        <v>4</v>
      </c>
      <c r="K363" s="1992" t="s">
        <v>13</v>
      </c>
      <c r="L363" s="1992" t="s">
        <v>5</v>
      </c>
      <c r="M363" s="1992" t="s">
        <v>6</v>
      </c>
      <c r="N363" s="1992" t="s">
        <v>14</v>
      </c>
      <c r="O363" s="2003" t="s">
        <v>15</v>
      </c>
      <c r="P363" s="1992" t="s">
        <v>22</v>
      </c>
      <c r="Q363" s="2001" t="s">
        <v>23</v>
      </c>
    </row>
    <row r="364" spans="1:17" ht="33.75" x14ac:dyDescent="0.2">
      <c r="A364" s="2073"/>
      <c r="B364" s="1990"/>
      <c r="C364" s="1993"/>
      <c r="D364" s="1995"/>
      <c r="E364" s="1995"/>
      <c r="F364" s="445" t="s">
        <v>16</v>
      </c>
      <c r="G364" s="445" t="s">
        <v>17</v>
      </c>
      <c r="H364" s="445" t="s">
        <v>18</v>
      </c>
      <c r="I364" s="445" t="s">
        <v>19</v>
      </c>
      <c r="J364" s="1995"/>
      <c r="K364" s="1995"/>
      <c r="L364" s="1995"/>
      <c r="M364" s="1995"/>
      <c r="N364" s="1995"/>
      <c r="O364" s="2004"/>
      <c r="P364" s="1995"/>
      <c r="Q364" s="2002"/>
    </row>
    <row r="365" spans="1:17" x14ac:dyDescent="0.2">
      <c r="A365" s="2074"/>
      <c r="B365" s="2075"/>
      <c r="C365" s="1995"/>
      <c r="D365" s="69" t="s">
        <v>7</v>
      </c>
      <c r="E365" s="69" t="s">
        <v>8</v>
      </c>
      <c r="F365" s="69" t="s">
        <v>9</v>
      </c>
      <c r="G365" s="69" t="s">
        <v>9</v>
      </c>
      <c r="H365" s="69" t="s">
        <v>9</v>
      </c>
      <c r="I365" s="69" t="s">
        <v>9</v>
      </c>
      <c r="J365" s="69" t="s">
        <v>20</v>
      </c>
      <c r="K365" s="69" t="s">
        <v>9</v>
      </c>
      <c r="L365" s="69" t="s">
        <v>20</v>
      </c>
      <c r="M365" s="69" t="s">
        <v>55</v>
      </c>
      <c r="N365" s="69" t="s">
        <v>289</v>
      </c>
      <c r="O365" s="69" t="s">
        <v>290</v>
      </c>
      <c r="P365" s="70" t="s">
        <v>24</v>
      </c>
      <c r="Q365" s="71" t="s">
        <v>291</v>
      </c>
    </row>
    <row r="366" spans="1:17" ht="12" thickBot="1" x14ac:dyDescent="0.25">
      <c r="A366" s="72">
        <v>1</v>
      </c>
      <c r="B366" s="73">
        <v>2</v>
      </c>
      <c r="C366" s="74">
        <v>3</v>
      </c>
      <c r="D366" s="75">
        <v>4</v>
      </c>
      <c r="E366" s="75">
        <v>5</v>
      </c>
      <c r="F366" s="75">
        <v>6</v>
      </c>
      <c r="G366" s="75">
        <v>7</v>
      </c>
      <c r="H366" s="75">
        <v>8</v>
      </c>
      <c r="I366" s="75">
        <v>9</v>
      </c>
      <c r="J366" s="75">
        <v>10</v>
      </c>
      <c r="K366" s="75">
        <v>11</v>
      </c>
      <c r="L366" s="74">
        <v>12</v>
      </c>
      <c r="M366" s="75">
        <v>13</v>
      </c>
      <c r="N366" s="75">
        <v>14</v>
      </c>
      <c r="O366" s="76">
        <v>15</v>
      </c>
      <c r="P366" s="74">
        <v>16</v>
      </c>
      <c r="Q366" s="77">
        <v>17</v>
      </c>
    </row>
    <row r="367" spans="1:17" x14ac:dyDescent="0.2">
      <c r="A367" s="2079" t="s">
        <v>63</v>
      </c>
      <c r="B367" s="149">
        <v>1</v>
      </c>
      <c r="C367" s="1852" t="s">
        <v>507</v>
      </c>
      <c r="D367" s="1853">
        <v>55</v>
      </c>
      <c r="E367" s="1853">
        <v>1993</v>
      </c>
      <c r="F367" s="1854">
        <v>41.072000000000003</v>
      </c>
      <c r="G367" s="1855">
        <v>8.0069999999999997</v>
      </c>
      <c r="H367" s="1855">
        <v>8.64</v>
      </c>
      <c r="I367" s="1855">
        <v>24.424997000000001</v>
      </c>
      <c r="J367" s="1855">
        <v>3524.86</v>
      </c>
      <c r="K367" s="1856">
        <v>24.424997000000001</v>
      </c>
      <c r="L367" s="1855">
        <v>3524.86</v>
      </c>
      <c r="M367" s="1857">
        <v>6.9293523714417027E-3</v>
      </c>
      <c r="N367" s="1858">
        <v>72.158000000000015</v>
      </c>
      <c r="O367" s="1859">
        <v>0.50000820841849047</v>
      </c>
      <c r="P367" s="1860">
        <v>415.76114228650221</v>
      </c>
      <c r="Q367" s="1861">
        <v>30.000492505109431</v>
      </c>
    </row>
    <row r="368" spans="1:17" x14ac:dyDescent="0.2">
      <c r="A368" s="2080"/>
      <c r="B368" s="78">
        <v>2</v>
      </c>
      <c r="C368" s="1862" t="s">
        <v>508</v>
      </c>
      <c r="D368" s="1863">
        <v>55</v>
      </c>
      <c r="E368" s="1863">
        <v>1990</v>
      </c>
      <c r="F368" s="1864">
        <v>52.798999999999999</v>
      </c>
      <c r="G368" s="1865">
        <v>7.7521529999999998</v>
      </c>
      <c r="H368" s="1865">
        <v>12.56</v>
      </c>
      <c r="I368" s="1865">
        <v>32.486835999999997</v>
      </c>
      <c r="J368" s="1865">
        <v>3527.73</v>
      </c>
      <c r="K368" s="1866">
        <v>32.486835999999997</v>
      </c>
      <c r="L368" s="1865">
        <v>3527.73</v>
      </c>
      <c r="M368" s="1867">
        <v>9.2089916178392326E-3</v>
      </c>
      <c r="N368" s="1868">
        <v>72.158000000000015</v>
      </c>
      <c r="O368" s="1869">
        <v>0.66450241716004343</v>
      </c>
      <c r="P368" s="1870">
        <v>552.53949707035395</v>
      </c>
      <c r="Q368" s="1871">
        <v>39.870145029602611</v>
      </c>
    </row>
    <row r="369" spans="1:17" x14ac:dyDescent="0.2">
      <c r="A369" s="2080"/>
      <c r="B369" s="78">
        <v>3</v>
      </c>
      <c r="C369" s="1862" t="s">
        <v>510</v>
      </c>
      <c r="D369" s="1863">
        <v>25</v>
      </c>
      <c r="E369" s="1863">
        <v>1978</v>
      </c>
      <c r="F369" s="1864">
        <v>16.318999999999999</v>
      </c>
      <c r="G369" s="1865">
        <v>2.0376029999999998</v>
      </c>
      <c r="H369" s="1865">
        <v>1</v>
      </c>
      <c r="I369" s="1865">
        <v>13.281397</v>
      </c>
      <c r="J369" s="1865">
        <v>1284.25</v>
      </c>
      <c r="K369" s="1866">
        <v>13.281397</v>
      </c>
      <c r="L369" s="1865">
        <v>1284.25</v>
      </c>
      <c r="M369" s="1867">
        <v>1.0341753552657193E-2</v>
      </c>
      <c r="N369" s="1868">
        <v>72.158000000000015</v>
      </c>
      <c r="O369" s="1869">
        <v>0.74624025285263784</v>
      </c>
      <c r="P369" s="1870">
        <v>620.50521315943149</v>
      </c>
      <c r="Q369" s="1871">
        <v>44.774415171158267</v>
      </c>
    </row>
    <row r="370" spans="1:17" x14ac:dyDescent="0.2">
      <c r="A370" s="2080"/>
      <c r="B370" s="78">
        <v>4</v>
      </c>
      <c r="C370" s="1862" t="s">
        <v>509</v>
      </c>
      <c r="D370" s="1863">
        <v>44</v>
      </c>
      <c r="E370" s="1863">
        <v>2004</v>
      </c>
      <c r="F370" s="1864">
        <v>23.849</v>
      </c>
      <c r="G370" s="1865">
        <v>1.8360000000000001</v>
      </c>
      <c r="H370" s="1865">
        <v>3.52</v>
      </c>
      <c r="I370" s="1865">
        <v>18.492999000000001</v>
      </c>
      <c r="J370" s="1865">
        <v>1548.41</v>
      </c>
      <c r="K370" s="1866">
        <v>18.492999000000001</v>
      </c>
      <c r="L370" s="1865">
        <v>1548.41</v>
      </c>
      <c r="M370" s="1867">
        <v>1.1943218527392616E-2</v>
      </c>
      <c r="N370" s="1868">
        <v>72.158000000000015</v>
      </c>
      <c r="O370" s="1869">
        <v>0.86179876249959653</v>
      </c>
      <c r="P370" s="1870">
        <v>716.59311164355699</v>
      </c>
      <c r="Q370" s="1871">
        <v>51.707925749975793</v>
      </c>
    </row>
    <row r="371" spans="1:17" x14ac:dyDescent="0.2">
      <c r="A371" s="2080"/>
      <c r="B371" s="78">
        <v>5</v>
      </c>
      <c r="C371" s="1862" t="s">
        <v>511</v>
      </c>
      <c r="D371" s="1863">
        <v>54</v>
      </c>
      <c r="E371" s="1863">
        <v>1992</v>
      </c>
      <c r="F371" s="1864">
        <v>46.037999999999997</v>
      </c>
      <c r="G371" s="1865">
        <v>5.6142839999999996</v>
      </c>
      <c r="H371" s="1865">
        <v>8.64</v>
      </c>
      <c r="I371" s="1865">
        <v>31.783722000000001</v>
      </c>
      <c r="J371" s="1865">
        <v>2632.94</v>
      </c>
      <c r="K371" s="1866">
        <v>31.783722000000001</v>
      </c>
      <c r="L371" s="1865">
        <v>2632.94</v>
      </c>
      <c r="M371" s="1867">
        <v>1.2071570943508018E-2</v>
      </c>
      <c r="N371" s="1868">
        <v>72.158000000000015</v>
      </c>
      <c r="O371" s="1869">
        <v>0.87106041614165175</v>
      </c>
      <c r="P371" s="1870">
        <v>724.29425661048106</v>
      </c>
      <c r="Q371" s="1871">
        <v>52.263624968499109</v>
      </c>
    </row>
    <row r="372" spans="1:17" x14ac:dyDescent="0.2">
      <c r="A372" s="2080"/>
      <c r="B372" s="78">
        <v>6</v>
      </c>
      <c r="C372" s="942"/>
      <c r="D372" s="943"/>
      <c r="E372" s="943"/>
      <c r="F372" s="944"/>
      <c r="G372" s="945"/>
      <c r="H372" s="945"/>
      <c r="I372" s="945"/>
      <c r="J372" s="945"/>
      <c r="K372" s="946"/>
      <c r="L372" s="945"/>
      <c r="M372" s="947"/>
      <c r="N372" s="948"/>
      <c r="O372" s="949"/>
      <c r="P372" s="950"/>
      <c r="Q372" s="951"/>
    </row>
    <row r="373" spans="1:17" x14ac:dyDescent="0.2">
      <c r="A373" s="2080"/>
      <c r="B373" s="78">
        <v>7</v>
      </c>
      <c r="C373" s="159" t="s">
        <v>273</v>
      </c>
      <c r="D373" s="160"/>
      <c r="E373" s="160"/>
      <c r="F373" s="161"/>
      <c r="G373" s="162"/>
      <c r="H373" s="162"/>
      <c r="I373" s="162"/>
      <c r="J373" s="162"/>
      <c r="K373" s="163"/>
      <c r="L373" s="162"/>
      <c r="M373" s="164"/>
      <c r="N373" s="165"/>
      <c r="O373" s="166"/>
      <c r="P373" s="645"/>
      <c r="Q373" s="168"/>
    </row>
    <row r="374" spans="1:17" x14ac:dyDescent="0.2">
      <c r="A374" s="2080"/>
      <c r="B374" s="78">
        <v>8</v>
      </c>
      <c r="C374" s="159"/>
      <c r="D374" s="160"/>
      <c r="E374" s="160"/>
      <c r="F374" s="161"/>
      <c r="G374" s="162"/>
      <c r="H374" s="162"/>
      <c r="I374" s="162"/>
      <c r="J374" s="162"/>
      <c r="K374" s="163"/>
      <c r="L374" s="162"/>
      <c r="M374" s="164"/>
      <c r="N374" s="165"/>
      <c r="O374" s="166"/>
      <c r="P374" s="645"/>
      <c r="Q374" s="168"/>
    </row>
    <row r="375" spans="1:17" x14ac:dyDescent="0.2">
      <c r="A375" s="2080"/>
      <c r="B375" s="78">
        <v>9</v>
      </c>
      <c r="C375" s="159"/>
      <c r="D375" s="160"/>
      <c r="E375" s="160"/>
      <c r="F375" s="161"/>
      <c r="G375" s="162"/>
      <c r="H375" s="162"/>
      <c r="I375" s="162"/>
      <c r="J375" s="162"/>
      <c r="K375" s="163"/>
      <c r="L375" s="162"/>
      <c r="M375" s="164"/>
      <c r="N375" s="165"/>
      <c r="O375" s="166"/>
      <c r="P375" s="645"/>
      <c r="Q375" s="168"/>
    </row>
    <row r="376" spans="1:17" ht="12" thickBot="1" x14ac:dyDescent="0.25">
      <c r="A376" s="2132"/>
      <c r="B376" s="223">
        <v>10</v>
      </c>
      <c r="C376" s="606"/>
      <c r="D376" s="607"/>
      <c r="E376" s="607"/>
      <c r="F376" s="608"/>
      <c r="G376" s="609"/>
      <c r="H376" s="609"/>
      <c r="I376" s="609"/>
      <c r="J376" s="609"/>
      <c r="K376" s="610"/>
      <c r="L376" s="609"/>
      <c r="M376" s="611"/>
      <c r="N376" s="612"/>
      <c r="O376" s="613"/>
      <c r="P376" s="648"/>
      <c r="Q376" s="222"/>
    </row>
    <row r="377" spans="1:17" x14ac:dyDescent="0.2">
      <c r="A377" s="2081" t="s">
        <v>69</v>
      </c>
      <c r="B377" s="10">
        <v>1</v>
      </c>
      <c r="C377" s="1872" t="s">
        <v>349</v>
      </c>
      <c r="D377" s="1873">
        <v>22</v>
      </c>
      <c r="E377" s="1873">
        <v>1994</v>
      </c>
      <c r="F377" s="1874">
        <v>16.686</v>
      </c>
      <c r="G377" s="1874">
        <v>2.2419600000000002</v>
      </c>
      <c r="H377" s="1874">
        <v>3.52</v>
      </c>
      <c r="I377" s="1874">
        <v>10.924037999999999</v>
      </c>
      <c r="J377" s="1874">
        <v>1162.77</v>
      </c>
      <c r="K377" s="1875">
        <v>10.924037999999999</v>
      </c>
      <c r="L377" s="1874">
        <v>1162.77</v>
      </c>
      <c r="M377" s="1876">
        <v>9.3948399081503643E-3</v>
      </c>
      <c r="N377" s="1877">
        <v>72.158000000000015</v>
      </c>
      <c r="O377" s="1878">
        <v>0.67791285809231416</v>
      </c>
      <c r="P377" s="1879">
        <v>563.69039448902186</v>
      </c>
      <c r="Q377" s="1880">
        <v>40.674771485538848</v>
      </c>
    </row>
    <row r="378" spans="1:17" x14ac:dyDescent="0.2">
      <c r="A378" s="2082"/>
      <c r="B378" s="11">
        <v>2</v>
      </c>
      <c r="C378" s="1881" t="s">
        <v>351</v>
      </c>
      <c r="D378" s="1882">
        <v>101</v>
      </c>
      <c r="E378" s="1882">
        <v>1968</v>
      </c>
      <c r="F378" s="1883">
        <v>72.043999999999997</v>
      </c>
      <c r="G378" s="1883">
        <v>8.6590349999999994</v>
      </c>
      <c r="H378" s="1883">
        <v>15.92</v>
      </c>
      <c r="I378" s="1883">
        <v>47.464947000000002</v>
      </c>
      <c r="J378" s="1883">
        <v>4482.08</v>
      </c>
      <c r="K378" s="1884">
        <v>47.464947000000002</v>
      </c>
      <c r="L378" s="1883">
        <v>4482.08</v>
      </c>
      <c r="M378" s="1885">
        <v>1.0589937484382252E-2</v>
      </c>
      <c r="N378" s="1886">
        <v>72.158000000000015</v>
      </c>
      <c r="O378" s="1887">
        <v>0.76414870899805465</v>
      </c>
      <c r="P378" s="1888">
        <v>635.39624906293511</v>
      </c>
      <c r="Q378" s="1889">
        <v>45.848922539883276</v>
      </c>
    </row>
    <row r="379" spans="1:17" x14ac:dyDescent="0.2">
      <c r="A379" s="2082"/>
      <c r="B379" s="11">
        <v>3</v>
      </c>
      <c r="C379" s="1881" t="s">
        <v>348</v>
      </c>
      <c r="D379" s="1882">
        <v>103</v>
      </c>
      <c r="E379" s="1882">
        <v>1965</v>
      </c>
      <c r="F379" s="1883">
        <v>74.043000000000006</v>
      </c>
      <c r="G379" s="1883">
        <v>9.4486790000000003</v>
      </c>
      <c r="H379" s="1883">
        <v>15.92</v>
      </c>
      <c r="I379" s="1883">
        <v>48.674331000000002</v>
      </c>
      <c r="J379" s="1883">
        <v>4447.51</v>
      </c>
      <c r="K379" s="1884">
        <v>48.674331000000002</v>
      </c>
      <c r="L379" s="1883">
        <v>4447.51</v>
      </c>
      <c r="M379" s="1885">
        <v>1.0944175729790378E-2</v>
      </c>
      <c r="N379" s="1886">
        <v>72.158000000000015</v>
      </c>
      <c r="O379" s="1887">
        <v>0.7897098323102143</v>
      </c>
      <c r="P379" s="1888">
        <v>656.65054378742275</v>
      </c>
      <c r="Q379" s="1889">
        <v>47.38258993861286</v>
      </c>
    </row>
    <row r="380" spans="1:17" x14ac:dyDescent="0.2">
      <c r="A380" s="2082"/>
      <c r="B380" s="11">
        <v>4</v>
      </c>
      <c r="C380" s="1881" t="s">
        <v>356</v>
      </c>
      <c r="D380" s="1882">
        <v>55</v>
      </c>
      <c r="E380" s="1882">
        <v>1995</v>
      </c>
      <c r="F380" s="1883">
        <v>52.503</v>
      </c>
      <c r="G380" s="1883">
        <v>7.2862169999999997</v>
      </c>
      <c r="H380" s="1883">
        <v>8.7200000000000006</v>
      </c>
      <c r="I380" s="1883">
        <v>36.496783999999998</v>
      </c>
      <c r="J380" s="1883">
        <v>3308.16</v>
      </c>
      <c r="K380" s="1884">
        <v>36.496783999999998</v>
      </c>
      <c r="L380" s="1883">
        <v>3308.16</v>
      </c>
      <c r="M380" s="1885">
        <v>1.1032351518668989E-2</v>
      </c>
      <c r="N380" s="1886">
        <v>72.158000000000015</v>
      </c>
      <c r="O380" s="1887">
        <v>0.79607242088411712</v>
      </c>
      <c r="P380" s="1888">
        <v>661.94109112013928</v>
      </c>
      <c r="Q380" s="1889">
        <v>47.764345253047019</v>
      </c>
    </row>
    <row r="381" spans="1:17" x14ac:dyDescent="0.2">
      <c r="A381" s="2082"/>
      <c r="B381" s="11">
        <v>5</v>
      </c>
      <c r="C381" s="1881" t="s">
        <v>347</v>
      </c>
      <c r="D381" s="1882">
        <v>80</v>
      </c>
      <c r="E381" s="1882">
        <v>1964</v>
      </c>
      <c r="F381" s="1883">
        <v>62.514000000000003</v>
      </c>
      <c r="G381" s="1883">
        <v>7.357424</v>
      </c>
      <c r="H381" s="1883">
        <v>12.8</v>
      </c>
      <c r="I381" s="1883">
        <v>42.356572999999997</v>
      </c>
      <c r="J381" s="1883">
        <v>3831.94</v>
      </c>
      <c r="K381" s="1884">
        <v>42.356572999999997</v>
      </c>
      <c r="L381" s="1883">
        <v>3831.94</v>
      </c>
      <c r="M381" s="1885">
        <v>1.1053558510832633E-2</v>
      </c>
      <c r="N381" s="1886">
        <v>72.158000000000015</v>
      </c>
      <c r="O381" s="1887">
        <v>0.79760267502466131</v>
      </c>
      <c r="P381" s="1888">
        <v>663.21351064995793</v>
      </c>
      <c r="Q381" s="1889">
        <v>47.856160501479671</v>
      </c>
    </row>
    <row r="382" spans="1:17" x14ac:dyDescent="0.2">
      <c r="A382" s="2082"/>
      <c r="B382" s="11">
        <v>6</v>
      </c>
      <c r="C382" s="1881" t="s">
        <v>353</v>
      </c>
      <c r="D382" s="1882">
        <v>101</v>
      </c>
      <c r="E382" s="1882">
        <v>1966</v>
      </c>
      <c r="F382" s="1883">
        <v>76.203000000000003</v>
      </c>
      <c r="G382" s="1883">
        <v>8.8511319999999998</v>
      </c>
      <c r="H382" s="1883">
        <v>15.84</v>
      </c>
      <c r="I382" s="1883">
        <v>51.511862000000001</v>
      </c>
      <c r="J382" s="1883">
        <v>4481.51</v>
      </c>
      <c r="K382" s="1884">
        <v>51.511862000000001</v>
      </c>
      <c r="L382" s="1883">
        <v>4481.51</v>
      </c>
      <c r="M382" s="1885">
        <v>1.149430928414753E-2</v>
      </c>
      <c r="N382" s="1886">
        <v>72.158000000000015</v>
      </c>
      <c r="O382" s="1887">
        <v>0.82940636932551759</v>
      </c>
      <c r="P382" s="1888">
        <v>689.65855704885178</v>
      </c>
      <c r="Q382" s="1889">
        <v>49.76438215953106</v>
      </c>
    </row>
    <row r="383" spans="1:17" x14ac:dyDescent="0.2">
      <c r="A383" s="2082"/>
      <c r="B383" s="11">
        <v>7</v>
      </c>
      <c r="C383" s="1881" t="s">
        <v>352</v>
      </c>
      <c r="D383" s="1882">
        <v>80</v>
      </c>
      <c r="E383" s="1882">
        <v>1964</v>
      </c>
      <c r="F383" s="1883">
        <v>65.244</v>
      </c>
      <c r="G383" s="1883">
        <v>5.8956</v>
      </c>
      <c r="H383" s="1883">
        <v>12.72</v>
      </c>
      <c r="I383" s="1883">
        <v>46.628400999999997</v>
      </c>
      <c r="J383" s="1883">
        <v>3830.86</v>
      </c>
      <c r="K383" s="1884">
        <v>46.628400999999997</v>
      </c>
      <c r="L383" s="1883">
        <v>3830.86</v>
      </c>
      <c r="M383" s="1885">
        <v>1.2171784142464092E-2</v>
      </c>
      <c r="N383" s="1886">
        <v>72.158000000000015</v>
      </c>
      <c r="O383" s="1887">
        <v>0.8782916001519242</v>
      </c>
      <c r="P383" s="1888">
        <v>730.30704854784551</v>
      </c>
      <c r="Q383" s="1889">
        <v>52.697496009115447</v>
      </c>
    </row>
    <row r="384" spans="1:17" x14ac:dyDescent="0.2">
      <c r="A384" s="2082"/>
      <c r="B384" s="11">
        <v>8</v>
      </c>
      <c r="C384" s="1881" t="s">
        <v>350</v>
      </c>
      <c r="D384" s="1882">
        <v>75</v>
      </c>
      <c r="E384" s="1882">
        <v>1987</v>
      </c>
      <c r="F384" s="1883">
        <v>68.653999999999996</v>
      </c>
      <c r="G384" s="1883">
        <v>7.5100559999999996</v>
      </c>
      <c r="H384" s="1883">
        <v>12</v>
      </c>
      <c r="I384" s="1883">
        <v>49.143943999999998</v>
      </c>
      <c r="J384" s="1883">
        <v>4017.2</v>
      </c>
      <c r="K384" s="1884">
        <v>49.143943999999998</v>
      </c>
      <c r="L384" s="1883">
        <v>4017.2</v>
      </c>
      <c r="M384" s="1885">
        <v>1.22333824554416E-2</v>
      </c>
      <c r="N384" s="1886">
        <v>72.158000000000015</v>
      </c>
      <c r="O384" s="1887">
        <v>0.88273641121975521</v>
      </c>
      <c r="P384" s="1888">
        <v>734.00294732649604</v>
      </c>
      <c r="Q384" s="1889">
        <v>52.964184673185315</v>
      </c>
    </row>
    <row r="385" spans="1:17" x14ac:dyDescent="0.2">
      <c r="A385" s="2082"/>
      <c r="B385" s="11">
        <v>9</v>
      </c>
      <c r="C385" s="1881" t="s">
        <v>355</v>
      </c>
      <c r="D385" s="1882">
        <v>100</v>
      </c>
      <c r="E385" s="1882">
        <v>1973</v>
      </c>
      <c r="F385" s="1883">
        <v>79.742000000000004</v>
      </c>
      <c r="G385" s="1883">
        <v>8.9559569999999997</v>
      </c>
      <c r="H385" s="1883">
        <v>15.971</v>
      </c>
      <c r="I385" s="1883">
        <v>54.815026000000003</v>
      </c>
      <c r="J385" s="1883">
        <v>4362.3100000000004</v>
      </c>
      <c r="K385" s="1884">
        <v>54.815026000000003</v>
      </c>
      <c r="L385" s="1883">
        <v>4362.3100000000004</v>
      </c>
      <c r="M385" s="1885">
        <v>1.25655962093478E-2</v>
      </c>
      <c r="N385" s="1886">
        <v>72.158000000000015</v>
      </c>
      <c r="O385" s="1887">
        <v>0.90670829127411867</v>
      </c>
      <c r="P385" s="1888">
        <v>753.93577256086792</v>
      </c>
      <c r="Q385" s="1889">
        <v>54.402497476447117</v>
      </c>
    </row>
    <row r="386" spans="1:17" ht="12" thickBot="1" x14ac:dyDescent="0.25">
      <c r="A386" s="2102"/>
      <c r="B386" s="38">
        <v>10</v>
      </c>
      <c r="C386" s="1881" t="s">
        <v>354</v>
      </c>
      <c r="D386" s="1882">
        <v>60</v>
      </c>
      <c r="E386" s="1882">
        <v>1988</v>
      </c>
      <c r="F386" s="1883">
        <v>44.768000000000001</v>
      </c>
      <c r="G386" s="1883">
        <v>4.8332300000000004</v>
      </c>
      <c r="H386" s="1883">
        <v>9.6</v>
      </c>
      <c r="I386" s="1883">
        <v>30.334768</v>
      </c>
      <c r="J386" s="1883">
        <v>2363.7600000000002</v>
      </c>
      <c r="K386" s="1884">
        <v>30.334768</v>
      </c>
      <c r="L386" s="1883">
        <v>2363.7600000000002</v>
      </c>
      <c r="M386" s="1885">
        <v>1.2833269029004635E-2</v>
      </c>
      <c r="N386" s="1886">
        <v>72.158000000000015</v>
      </c>
      <c r="O386" s="1887">
        <v>0.92602302659491664</v>
      </c>
      <c r="P386" s="1888">
        <v>769.99614174027806</v>
      </c>
      <c r="Q386" s="1889">
        <v>55.561381595694996</v>
      </c>
    </row>
    <row r="387" spans="1:17" x14ac:dyDescent="0.2">
      <c r="A387" s="2152" t="s">
        <v>78</v>
      </c>
      <c r="B387" s="79">
        <v>1</v>
      </c>
      <c r="C387" s="1890" t="s">
        <v>357</v>
      </c>
      <c r="D387" s="1891">
        <v>51</v>
      </c>
      <c r="E387" s="1891">
        <v>1988</v>
      </c>
      <c r="F387" s="1892">
        <v>44.67</v>
      </c>
      <c r="G387" s="1892">
        <v>3.363858</v>
      </c>
      <c r="H387" s="1892">
        <v>8</v>
      </c>
      <c r="I387" s="1892">
        <v>33.306140999999997</v>
      </c>
      <c r="J387" s="1892">
        <v>1853.38</v>
      </c>
      <c r="K387" s="1893">
        <v>33.306140999999997</v>
      </c>
      <c r="L387" s="1892">
        <v>1853.38</v>
      </c>
      <c r="M387" s="1894">
        <v>1.797048689421489E-2</v>
      </c>
      <c r="N387" s="1895">
        <v>72.158000000000015</v>
      </c>
      <c r="O387" s="1896">
        <v>1.2967143933127583</v>
      </c>
      <c r="P387" s="1897">
        <v>1078.2292136528936</v>
      </c>
      <c r="Q387" s="1898">
        <v>77.802863598765512</v>
      </c>
    </row>
    <row r="388" spans="1:17" x14ac:dyDescent="0.2">
      <c r="A388" s="2153"/>
      <c r="B388" s="80">
        <v>2</v>
      </c>
      <c r="C388" s="169"/>
      <c r="D388" s="170"/>
      <c r="E388" s="170"/>
      <c r="F388" s="171"/>
      <c r="G388" s="171"/>
      <c r="H388" s="171"/>
      <c r="I388" s="171"/>
      <c r="J388" s="171"/>
      <c r="K388" s="172"/>
      <c r="L388" s="171"/>
      <c r="M388" s="173"/>
      <c r="N388" s="174"/>
      <c r="O388" s="175"/>
      <c r="P388" s="646"/>
      <c r="Q388" s="176"/>
    </row>
    <row r="389" spans="1:17" x14ac:dyDescent="0.2">
      <c r="A389" s="2153"/>
      <c r="B389" s="80">
        <v>3</v>
      </c>
      <c r="C389" s="169"/>
      <c r="D389" s="170"/>
      <c r="E389" s="170"/>
      <c r="F389" s="171"/>
      <c r="G389" s="171"/>
      <c r="H389" s="171"/>
      <c r="I389" s="171"/>
      <c r="J389" s="171"/>
      <c r="K389" s="172"/>
      <c r="L389" s="171"/>
      <c r="M389" s="173"/>
      <c r="N389" s="174"/>
      <c r="O389" s="175"/>
      <c r="P389" s="646"/>
      <c r="Q389" s="176"/>
    </row>
    <row r="390" spans="1:17" x14ac:dyDescent="0.2">
      <c r="A390" s="2153"/>
      <c r="B390" s="80">
        <v>4</v>
      </c>
      <c r="C390" s="169"/>
      <c r="D390" s="170"/>
      <c r="E390" s="170"/>
      <c r="F390" s="171"/>
      <c r="G390" s="171"/>
      <c r="H390" s="171"/>
      <c r="I390" s="171"/>
      <c r="J390" s="171"/>
      <c r="K390" s="172"/>
      <c r="L390" s="171"/>
      <c r="M390" s="173"/>
      <c r="N390" s="174"/>
      <c r="O390" s="175"/>
      <c r="P390" s="646"/>
      <c r="Q390" s="176"/>
    </row>
    <row r="391" spans="1:17" x14ac:dyDescent="0.2">
      <c r="A391" s="2153"/>
      <c r="B391" s="80">
        <v>5</v>
      </c>
      <c r="C391" s="169"/>
      <c r="D391" s="170"/>
      <c r="E391" s="170"/>
      <c r="F391" s="171"/>
      <c r="G391" s="171"/>
      <c r="H391" s="171"/>
      <c r="I391" s="171"/>
      <c r="J391" s="171"/>
      <c r="K391" s="172"/>
      <c r="L391" s="171"/>
      <c r="M391" s="173"/>
      <c r="N391" s="174"/>
      <c r="O391" s="175"/>
      <c r="P391" s="646"/>
      <c r="Q391" s="176"/>
    </row>
    <row r="392" spans="1:17" x14ac:dyDescent="0.2">
      <c r="A392" s="2153"/>
      <c r="B392" s="80">
        <v>6</v>
      </c>
      <c r="C392" s="169"/>
      <c r="D392" s="170"/>
      <c r="E392" s="170"/>
      <c r="F392" s="171"/>
      <c r="G392" s="171"/>
      <c r="H392" s="171"/>
      <c r="I392" s="171"/>
      <c r="J392" s="171"/>
      <c r="K392" s="172"/>
      <c r="L392" s="171"/>
      <c r="M392" s="173"/>
      <c r="N392" s="174"/>
      <c r="O392" s="175"/>
      <c r="P392" s="646"/>
      <c r="Q392" s="176"/>
    </row>
    <row r="393" spans="1:17" x14ac:dyDescent="0.2">
      <c r="A393" s="2153"/>
      <c r="B393" s="80">
        <v>7</v>
      </c>
      <c r="C393" s="169"/>
      <c r="D393" s="170"/>
      <c r="E393" s="170"/>
      <c r="F393" s="171"/>
      <c r="G393" s="171"/>
      <c r="H393" s="171"/>
      <c r="I393" s="171"/>
      <c r="J393" s="171"/>
      <c r="K393" s="172"/>
      <c r="L393" s="171"/>
      <c r="M393" s="173"/>
      <c r="N393" s="174"/>
      <c r="O393" s="175"/>
      <c r="P393" s="646"/>
      <c r="Q393" s="176"/>
    </row>
    <row r="394" spans="1:17" x14ac:dyDescent="0.2">
      <c r="A394" s="2153"/>
      <c r="B394" s="80">
        <v>8</v>
      </c>
      <c r="C394" s="169"/>
      <c r="D394" s="170"/>
      <c r="E394" s="170"/>
      <c r="F394" s="171"/>
      <c r="G394" s="171"/>
      <c r="H394" s="171"/>
      <c r="I394" s="171"/>
      <c r="J394" s="171"/>
      <c r="K394" s="172"/>
      <c r="L394" s="171"/>
      <c r="M394" s="173"/>
      <c r="N394" s="174"/>
      <c r="O394" s="175"/>
      <c r="P394" s="646"/>
      <c r="Q394" s="176"/>
    </row>
    <row r="395" spans="1:17" x14ac:dyDescent="0.2">
      <c r="A395" s="2153"/>
      <c r="B395" s="80">
        <v>9</v>
      </c>
      <c r="C395" s="169"/>
      <c r="D395" s="170"/>
      <c r="E395" s="170"/>
      <c r="F395" s="171"/>
      <c r="G395" s="171"/>
      <c r="H395" s="171"/>
      <c r="I395" s="171"/>
      <c r="J395" s="171"/>
      <c r="K395" s="172"/>
      <c r="L395" s="171"/>
      <c r="M395" s="173"/>
      <c r="N395" s="174"/>
      <c r="O395" s="175"/>
      <c r="P395" s="646"/>
      <c r="Q395" s="176"/>
    </row>
    <row r="396" spans="1:17" ht="12" thickBot="1" x14ac:dyDescent="0.25">
      <c r="A396" s="2154"/>
      <c r="B396" s="81">
        <v>10</v>
      </c>
      <c r="C396" s="177"/>
      <c r="D396" s="178"/>
      <c r="E396" s="178"/>
      <c r="F396" s="179"/>
      <c r="G396" s="179"/>
      <c r="H396" s="179"/>
      <c r="I396" s="179"/>
      <c r="J396" s="179"/>
      <c r="K396" s="180"/>
      <c r="L396" s="179"/>
      <c r="M396" s="181"/>
      <c r="N396" s="182"/>
      <c r="O396" s="183"/>
      <c r="P396" s="647"/>
      <c r="Q396" s="184"/>
    </row>
    <row r="397" spans="1:17" x14ac:dyDescent="0.2">
      <c r="A397" s="2084" t="s">
        <v>89</v>
      </c>
      <c r="B397" s="62">
        <v>1</v>
      </c>
      <c r="C397" s="1843" t="s">
        <v>360</v>
      </c>
      <c r="D397" s="1844">
        <v>5</v>
      </c>
      <c r="E397" s="1844">
        <v>1951</v>
      </c>
      <c r="F397" s="1845">
        <v>4.3815</v>
      </c>
      <c r="G397" s="1845">
        <v>1.4279999999999999</v>
      </c>
      <c r="H397" s="1845">
        <v>0.05</v>
      </c>
      <c r="I397" s="1845">
        <v>2.9035000000000002</v>
      </c>
      <c r="J397" s="1845">
        <v>223.63</v>
      </c>
      <c r="K397" s="1846">
        <v>2.9035000000000002</v>
      </c>
      <c r="L397" s="1845">
        <v>223.63</v>
      </c>
      <c r="M397" s="1847">
        <v>1.2983499530474445E-2</v>
      </c>
      <c r="N397" s="1848">
        <v>72.158000000000015</v>
      </c>
      <c r="O397" s="1849">
        <v>0.9368633591199752</v>
      </c>
      <c r="P397" s="1899">
        <v>779.00997182846663</v>
      </c>
      <c r="Q397" s="1851">
        <v>56.211801547198505</v>
      </c>
    </row>
    <row r="398" spans="1:17" x14ac:dyDescent="0.2">
      <c r="A398" s="2085"/>
      <c r="B398" s="62">
        <v>2</v>
      </c>
      <c r="C398" s="1843" t="s">
        <v>358</v>
      </c>
      <c r="D398" s="1844">
        <v>12</v>
      </c>
      <c r="E398" s="1844">
        <v>1991</v>
      </c>
      <c r="F398" s="1845">
        <v>19.103000000000002</v>
      </c>
      <c r="G398" s="1845">
        <v>1.8794519999999999</v>
      </c>
      <c r="H398" s="1845">
        <v>2</v>
      </c>
      <c r="I398" s="1845">
        <v>15.223546000000001</v>
      </c>
      <c r="J398" s="1845">
        <v>818.44</v>
      </c>
      <c r="K398" s="1846">
        <v>15.223546000000001</v>
      </c>
      <c r="L398" s="1845">
        <v>818.44</v>
      </c>
      <c r="M398" s="1847">
        <v>1.8600686672205661E-2</v>
      </c>
      <c r="N398" s="1848">
        <v>72.158000000000015</v>
      </c>
      <c r="O398" s="1849">
        <v>1.3421883488930164</v>
      </c>
      <c r="P398" s="1899">
        <v>1116.0412003323397</v>
      </c>
      <c r="Q398" s="1851">
        <v>80.531300933580994</v>
      </c>
    </row>
    <row r="399" spans="1:17" x14ac:dyDescent="0.2">
      <c r="A399" s="2085"/>
      <c r="B399" s="62">
        <v>3</v>
      </c>
      <c r="C399" s="1843" t="s">
        <v>363</v>
      </c>
      <c r="D399" s="1844">
        <v>9</v>
      </c>
      <c r="E399" s="1844">
        <v>1986</v>
      </c>
      <c r="F399" s="1845">
        <v>12.094099999999999</v>
      </c>
      <c r="G399" s="1845">
        <v>0.38331599999999999</v>
      </c>
      <c r="H399" s="1845">
        <v>1.28</v>
      </c>
      <c r="I399" s="1845">
        <v>10.430783999999999</v>
      </c>
      <c r="J399" s="1845">
        <v>536.30999999999995</v>
      </c>
      <c r="K399" s="1846">
        <v>10.430783999999999</v>
      </c>
      <c r="L399" s="1845">
        <v>536.30999999999995</v>
      </c>
      <c r="M399" s="1847">
        <v>1.9449169323712032E-2</v>
      </c>
      <c r="N399" s="1848">
        <v>72.158000000000015</v>
      </c>
      <c r="O399" s="1849">
        <v>1.4034131600604132</v>
      </c>
      <c r="P399" s="1899">
        <v>1166.9501594227218</v>
      </c>
      <c r="Q399" s="1851">
        <v>84.204789603624775</v>
      </c>
    </row>
    <row r="400" spans="1:17" x14ac:dyDescent="0.2">
      <c r="A400" s="2085"/>
      <c r="B400" s="62">
        <v>4</v>
      </c>
      <c r="C400" s="1843" t="s">
        <v>365</v>
      </c>
      <c r="D400" s="1844">
        <v>20</v>
      </c>
      <c r="E400" s="1844">
        <v>1985</v>
      </c>
      <c r="F400" s="1845">
        <v>25.664000000000001</v>
      </c>
      <c r="G400" s="1845">
        <v>1.3191660000000001</v>
      </c>
      <c r="H400" s="1845">
        <v>3.12</v>
      </c>
      <c r="I400" s="1845">
        <v>21.224833</v>
      </c>
      <c r="J400" s="1845">
        <v>1047.19</v>
      </c>
      <c r="K400" s="1846">
        <v>21.224833</v>
      </c>
      <c r="L400" s="1845">
        <v>1047.19</v>
      </c>
      <c r="M400" s="1847">
        <v>2.0268368681901086E-2</v>
      </c>
      <c r="N400" s="1848">
        <v>72.158000000000015</v>
      </c>
      <c r="O400" s="1849">
        <v>1.4625249473486188</v>
      </c>
      <c r="P400" s="1899">
        <v>1216.1021209140652</v>
      </c>
      <c r="Q400" s="1851">
        <v>87.751496840917127</v>
      </c>
    </row>
    <row r="401" spans="1:17" x14ac:dyDescent="0.2">
      <c r="A401" s="2085"/>
      <c r="B401" s="62">
        <v>5</v>
      </c>
      <c r="C401" s="1843" t="s">
        <v>361</v>
      </c>
      <c r="D401" s="1844">
        <v>41</v>
      </c>
      <c r="E401" s="1844">
        <v>1981</v>
      </c>
      <c r="F401" s="1845">
        <v>53.302999999999997</v>
      </c>
      <c r="G401" s="1845">
        <v>3.6706439999999998</v>
      </c>
      <c r="H401" s="1845">
        <v>2.65</v>
      </c>
      <c r="I401" s="1845">
        <v>46.982362000000002</v>
      </c>
      <c r="J401" s="1845">
        <v>2245.19</v>
      </c>
      <c r="K401" s="1846">
        <v>46.982362000000002</v>
      </c>
      <c r="L401" s="1845">
        <v>2245.19</v>
      </c>
      <c r="M401" s="1847">
        <v>2.0925784454767747E-2</v>
      </c>
      <c r="N401" s="1848">
        <v>72.048999999999992</v>
      </c>
      <c r="O401" s="1849">
        <v>1.5076818441815611</v>
      </c>
      <c r="P401" s="1899">
        <v>1255.5470672860649</v>
      </c>
      <c r="Q401" s="1851">
        <v>90.46091065089368</v>
      </c>
    </row>
    <row r="402" spans="1:17" x14ac:dyDescent="0.2">
      <c r="A402" s="2085"/>
      <c r="B402" s="62">
        <v>6</v>
      </c>
      <c r="C402" s="1843" t="s">
        <v>364</v>
      </c>
      <c r="D402" s="1844">
        <v>40</v>
      </c>
      <c r="E402" s="1844">
        <v>1988</v>
      </c>
      <c r="F402" s="1845">
        <v>48.091999999999999</v>
      </c>
      <c r="G402" s="1845">
        <v>2.3969999999999998</v>
      </c>
      <c r="H402" s="1845">
        <v>2.821075</v>
      </c>
      <c r="I402" s="1845">
        <v>42.873922</v>
      </c>
      <c r="J402" s="1845">
        <v>2040.9</v>
      </c>
      <c r="K402" s="1846">
        <v>42.873922</v>
      </c>
      <c r="L402" s="1845">
        <v>2040.9</v>
      </c>
      <c r="M402" s="1847">
        <v>2.1007360478220393E-2</v>
      </c>
      <c r="N402" s="1848">
        <v>72.048999999999992</v>
      </c>
      <c r="O402" s="1849">
        <v>1.5135593150953008</v>
      </c>
      <c r="P402" s="1899">
        <v>1260.4416286932237</v>
      </c>
      <c r="Q402" s="1851">
        <v>90.813558905718068</v>
      </c>
    </row>
    <row r="403" spans="1:17" x14ac:dyDescent="0.2">
      <c r="A403" s="2085"/>
      <c r="B403" s="62">
        <v>7</v>
      </c>
      <c r="C403" s="1843" t="s">
        <v>362</v>
      </c>
      <c r="D403" s="1844">
        <v>36</v>
      </c>
      <c r="E403" s="1844">
        <v>1964</v>
      </c>
      <c r="F403" s="1845">
        <v>41.317999999999998</v>
      </c>
      <c r="G403" s="1845">
        <v>1.6808689999999999</v>
      </c>
      <c r="H403" s="1845">
        <v>5.6</v>
      </c>
      <c r="I403" s="1845">
        <v>34.037132999999997</v>
      </c>
      <c r="J403" s="1845">
        <v>1514.36</v>
      </c>
      <c r="K403" s="1846">
        <v>34.037132999999997</v>
      </c>
      <c r="L403" s="1845">
        <v>1514.36</v>
      </c>
      <c r="M403" s="1847">
        <v>2.2476249372672282E-2</v>
      </c>
      <c r="N403" s="1848">
        <v>72.158000000000015</v>
      </c>
      <c r="O403" s="1849">
        <v>1.6218412022332869</v>
      </c>
      <c r="P403" s="1899">
        <v>1348.5749623603369</v>
      </c>
      <c r="Q403" s="1851">
        <v>97.310472133997223</v>
      </c>
    </row>
    <row r="404" spans="1:17" x14ac:dyDescent="0.2">
      <c r="A404" s="2085"/>
      <c r="B404" s="62">
        <v>8</v>
      </c>
      <c r="C404" s="1843" t="s">
        <v>359</v>
      </c>
      <c r="D404" s="1844">
        <v>8</v>
      </c>
      <c r="E404" s="1844">
        <v>1976</v>
      </c>
      <c r="F404" s="1845">
        <v>13.597</v>
      </c>
      <c r="G404" s="1845">
        <v>1.3260000000000001</v>
      </c>
      <c r="H404" s="1845">
        <v>0.67</v>
      </c>
      <c r="I404" s="1845">
        <v>11.601001</v>
      </c>
      <c r="J404" s="1845">
        <v>432.82</v>
      </c>
      <c r="K404" s="1846">
        <v>11.601001</v>
      </c>
      <c r="L404" s="1845">
        <v>432.82</v>
      </c>
      <c r="M404" s="1847">
        <v>2.6803292361720809E-2</v>
      </c>
      <c r="N404" s="1848">
        <v>72.158000000000015</v>
      </c>
      <c r="O404" s="1849">
        <v>1.9340719702370506</v>
      </c>
      <c r="P404" s="1899">
        <v>1608.1975417032486</v>
      </c>
      <c r="Q404" s="1851">
        <v>116.04431821422304</v>
      </c>
    </row>
    <row r="405" spans="1:17" x14ac:dyDescent="0.2">
      <c r="A405" s="2085"/>
      <c r="B405" s="62">
        <v>9</v>
      </c>
      <c r="C405" s="852"/>
      <c r="D405" s="853"/>
      <c r="E405" s="853"/>
      <c r="F405" s="779"/>
      <c r="G405" s="779"/>
      <c r="H405" s="779"/>
      <c r="I405" s="779"/>
      <c r="J405" s="779"/>
      <c r="K405" s="854"/>
      <c r="L405" s="779"/>
      <c r="M405" s="855"/>
      <c r="N405" s="856"/>
      <c r="O405" s="857"/>
      <c r="P405" s="952"/>
      <c r="Q405" s="858"/>
    </row>
    <row r="406" spans="1:17" ht="12" thickBot="1" x14ac:dyDescent="0.25">
      <c r="A406" s="2085"/>
      <c r="B406" s="82">
        <v>10</v>
      </c>
      <c r="C406" s="1451"/>
      <c r="D406" s="1452"/>
      <c r="E406" s="1452"/>
      <c r="F406" s="1453"/>
      <c r="G406" s="1453"/>
      <c r="H406" s="1453"/>
      <c r="I406" s="1453"/>
      <c r="J406" s="1453"/>
      <c r="K406" s="1454"/>
      <c r="L406" s="1453"/>
      <c r="M406" s="1455"/>
      <c r="N406" s="1456"/>
      <c r="O406" s="1457"/>
      <c r="P406" s="1458"/>
      <c r="Q406" s="1459"/>
    </row>
    <row r="407" spans="1:17" x14ac:dyDescent="0.2">
      <c r="A407" s="2076" t="s">
        <v>98</v>
      </c>
      <c r="B407" s="83">
        <v>1</v>
      </c>
      <c r="C407" s="1900" t="s">
        <v>371</v>
      </c>
      <c r="D407" s="1901">
        <v>12</v>
      </c>
      <c r="E407" s="1901">
        <v>1972</v>
      </c>
      <c r="F407" s="1902">
        <v>8.1464999999999996</v>
      </c>
      <c r="G407" s="1902">
        <v>0</v>
      </c>
      <c r="H407" s="1902">
        <v>0</v>
      </c>
      <c r="I407" s="1902">
        <v>8.1464990000000004</v>
      </c>
      <c r="J407" s="1902">
        <v>532.47</v>
      </c>
      <c r="K407" s="1903">
        <v>8.1464990000000004</v>
      </c>
      <c r="L407" s="1902">
        <v>532.47</v>
      </c>
      <c r="M407" s="1904">
        <v>1.5299451612297406E-2</v>
      </c>
      <c r="N407" s="1905">
        <v>72.158000000000015</v>
      </c>
      <c r="O407" s="1906">
        <v>1.1039778294401565</v>
      </c>
      <c r="P407" s="1907">
        <v>917.96709673784437</v>
      </c>
      <c r="Q407" s="1908">
        <v>66.238669766409402</v>
      </c>
    </row>
    <row r="408" spans="1:17" x14ac:dyDescent="0.2">
      <c r="A408" s="2077"/>
      <c r="B408" s="84">
        <v>2</v>
      </c>
      <c r="C408" s="825" t="s">
        <v>368</v>
      </c>
      <c r="D408" s="826">
        <v>7</v>
      </c>
      <c r="E408" s="826">
        <v>1956</v>
      </c>
      <c r="F408" s="827">
        <v>8.0869999999999997</v>
      </c>
      <c r="G408" s="827">
        <v>0</v>
      </c>
      <c r="H408" s="827">
        <v>0</v>
      </c>
      <c r="I408" s="827">
        <v>8.0869999999999997</v>
      </c>
      <c r="J408" s="827">
        <v>402.24</v>
      </c>
      <c r="K408" s="828">
        <v>8.0869999999999997</v>
      </c>
      <c r="L408" s="827">
        <v>402.24</v>
      </c>
      <c r="M408" s="829">
        <v>2.0104912490055686E-2</v>
      </c>
      <c r="N408" s="830">
        <v>72.048999999999992</v>
      </c>
      <c r="O408" s="831">
        <v>1.448538839996022</v>
      </c>
      <c r="P408" s="1909">
        <v>1206.294749403341</v>
      </c>
      <c r="Q408" s="833">
        <v>86.912330399761316</v>
      </c>
    </row>
    <row r="409" spans="1:17" x14ac:dyDescent="0.2">
      <c r="A409" s="2077"/>
      <c r="B409" s="84">
        <v>3</v>
      </c>
      <c r="C409" s="825" t="s">
        <v>367</v>
      </c>
      <c r="D409" s="826">
        <v>8</v>
      </c>
      <c r="E409" s="826">
        <v>1956</v>
      </c>
      <c r="F409" s="827">
        <v>10.36</v>
      </c>
      <c r="G409" s="827">
        <v>0</v>
      </c>
      <c r="H409" s="827">
        <v>0</v>
      </c>
      <c r="I409" s="827">
        <v>10.359999</v>
      </c>
      <c r="J409" s="827">
        <v>469.85</v>
      </c>
      <c r="K409" s="828">
        <v>10.359999</v>
      </c>
      <c r="L409" s="827">
        <v>469.85</v>
      </c>
      <c r="M409" s="829">
        <v>2.2049588166436096E-2</v>
      </c>
      <c r="N409" s="830">
        <v>72.158000000000015</v>
      </c>
      <c r="O409" s="831">
        <v>1.5910541829136962</v>
      </c>
      <c r="P409" s="1909">
        <v>1322.9752899861658</v>
      </c>
      <c r="Q409" s="833">
        <v>95.463250974821776</v>
      </c>
    </row>
    <row r="410" spans="1:17" x14ac:dyDescent="0.2">
      <c r="A410" s="2077"/>
      <c r="B410" s="84">
        <v>4</v>
      </c>
      <c r="C410" s="825" t="s">
        <v>370</v>
      </c>
      <c r="D410" s="826">
        <v>8</v>
      </c>
      <c r="E410" s="826">
        <v>1966</v>
      </c>
      <c r="F410" s="827">
        <v>9.2725000000000009</v>
      </c>
      <c r="G410" s="827">
        <v>0</v>
      </c>
      <c r="H410" s="827">
        <v>0</v>
      </c>
      <c r="I410" s="827">
        <v>9.2724980000000006</v>
      </c>
      <c r="J410" s="827">
        <v>393.89</v>
      </c>
      <c r="K410" s="828">
        <v>9.2724980000000006</v>
      </c>
      <c r="L410" s="827">
        <v>393.89</v>
      </c>
      <c r="M410" s="829">
        <v>2.3540831196526953E-2</v>
      </c>
      <c r="N410" s="830">
        <v>72.048999999999992</v>
      </c>
      <c r="O410" s="831">
        <v>1.6960933468785702</v>
      </c>
      <c r="P410" s="1909">
        <v>1412.4498717916172</v>
      </c>
      <c r="Q410" s="833">
        <v>101.76560081271421</v>
      </c>
    </row>
    <row r="411" spans="1:17" x14ac:dyDescent="0.2">
      <c r="A411" s="2077"/>
      <c r="B411" s="84">
        <v>5</v>
      </c>
      <c r="C411" s="825" t="s">
        <v>372</v>
      </c>
      <c r="D411" s="826">
        <v>6</v>
      </c>
      <c r="E411" s="826">
        <v>1959</v>
      </c>
      <c r="F411" s="827">
        <v>8.8320000000000007</v>
      </c>
      <c r="G411" s="827">
        <v>0.49862699999999999</v>
      </c>
      <c r="H411" s="827">
        <v>0.96</v>
      </c>
      <c r="I411" s="827">
        <v>7.3733740000000001</v>
      </c>
      <c r="J411" s="827">
        <v>313.25</v>
      </c>
      <c r="K411" s="828">
        <v>7.3733740000000001</v>
      </c>
      <c r="L411" s="827">
        <v>313.25</v>
      </c>
      <c r="M411" s="829">
        <v>2.353830486831604E-2</v>
      </c>
      <c r="N411" s="830">
        <v>72.158000000000015</v>
      </c>
      <c r="O411" s="831">
        <v>1.6984770026879492</v>
      </c>
      <c r="P411" s="1909">
        <v>1412.2982920989623</v>
      </c>
      <c r="Q411" s="833">
        <v>101.90862016127694</v>
      </c>
    </row>
    <row r="412" spans="1:17" x14ac:dyDescent="0.2">
      <c r="A412" s="2077"/>
      <c r="B412" s="84">
        <v>6</v>
      </c>
      <c r="C412" s="825" t="s">
        <v>366</v>
      </c>
      <c r="D412" s="826">
        <v>5</v>
      </c>
      <c r="E412" s="826">
        <v>1935</v>
      </c>
      <c r="F412" s="827">
        <v>8.1159999999999997</v>
      </c>
      <c r="G412" s="827">
        <v>0.18390599999999999</v>
      </c>
      <c r="H412" s="827">
        <v>0.32</v>
      </c>
      <c r="I412" s="827">
        <v>7.6120929999999998</v>
      </c>
      <c r="J412" s="827">
        <v>321.79000000000002</v>
      </c>
      <c r="K412" s="828">
        <v>7.6120929999999998</v>
      </c>
      <c r="L412" s="827">
        <v>321.79000000000002</v>
      </c>
      <c r="M412" s="829">
        <v>2.3655467851704526E-2</v>
      </c>
      <c r="N412" s="830">
        <v>72.158000000000015</v>
      </c>
      <c r="O412" s="831">
        <v>1.7069312492432955</v>
      </c>
      <c r="P412" s="1909">
        <v>1419.3280711022715</v>
      </c>
      <c r="Q412" s="833">
        <v>102.41587495459773</v>
      </c>
    </row>
    <row r="413" spans="1:17" x14ac:dyDescent="0.2">
      <c r="A413" s="2077"/>
      <c r="B413" s="84">
        <v>7</v>
      </c>
      <c r="C413" s="825" t="s">
        <v>373</v>
      </c>
      <c r="D413" s="826">
        <v>8</v>
      </c>
      <c r="E413" s="826">
        <v>1962</v>
      </c>
      <c r="F413" s="827">
        <v>10.512</v>
      </c>
      <c r="G413" s="827">
        <v>0.35699999999999998</v>
      </c>
      <c r="H413" s="827">
        <v>0.97</v>
      </c>
      <c r="I413" s="827">
        <v>9.1850000000000005</v>
      </c>
      <c r="J413" s="827">
        <v>366.73</v>
      </c>
      <c r="K413" s="828">
        <v>9.1850000000000005</v>
      </c>
      <c r="L413" s="827">
        <v>366.73</v>
      </c>
      <c r="M413" s="829">
        <v>2.504567392904862E-2</v>
      </c>
      <c r="N413" s="830">
        <v>72.158000000000015</v>
      </c>
      <c r="O413" s="831">
        <v>1.8072457393722907</v>
      </c>
      <c r="P413" s="1909">
        <v>1502.7404357429173</v>
      </c>
      <c r="Q413" s="833">
        <v>108.43474436233744</v>
      </c>
    </row>
    <row r="414" spans="1:17" x14ac:dyDescent="0.2">
      <c r="A414" s="2077"/>
      <c r="B414" s="84">
        <v>8</v>
      </c>
      <c r="C414" s="825" t="s">
        <v>374</v>
      </c>
      <c r="D414" s="826">
        <v>12</v>
      </c>
      <c r="E414" s="826">
        <v>1971</v>
      </c>
      <c r="F414" s="827">
        <v>13.5921</v>
      </c>
      <c r="G414" s="827">
        <v>0</v>
      </c>
      <c r="H414" s="827">
        <v>0</v>
      </c>
      <c r="I414" s="827">
        <v>13.592101</v>
      </c>
      <c r="J414" s="827">
        <v>538.79999999999995</v>
      </c>
      <c r="K414" s="828">
        <v>13.592101</v>
      </c>
      <c r="L414" s="827">
        <v>538.79999999999995</v>
      </c>
      <c r="M414" s="829">
        <v>2.5226616555308095E-2</v>
      </c>
      <c r="N414" s="830">
        <v>72.158000000000015</v>
      </c>
      <c r="O414" s="831">
        <v>1.8203021973979219</v>
      </c>
      <c r="P414" s="1909">
        <v>1513.5969933184856</v>
      </c>
      <c r="Q414" s="833">
        <v>109.21813184387531</v>
      </c>
    </row>
    <row r="415" spans="1:17" x14ac:dyDescent="0.2">
      <c r="A415" s="2077"/>
      <c r="B415" s="84">
        <v>9</v>
      </c>
      <c r="C415" s="1910" t="s">
        <v>369</v>
      </c>
      <c r="D415" s="1911">
        <v>8</v>
      </c>
      <c r="E415" s="1911">
        <v>1969</v>
      </c>
      <c r="F415" s="1912">
        <v>10.8224</v>
      </c>
      <c r="G415" s="1912">
        <v>0</v>
      </c>
      <c r="H415" s="1912">
        <v>0</v>
      </c>
      <c r="I415" s="1912">
        <v>10.8224</v>
      </c>
      <c r="J415" s="1912">
        <v>416.7</v>
      </c>
      <c r="K415" s="1913">
        <v>10.8224</v>
      </c>
      <c r="L415" s="1912">
        <v>416.7</v>
      </c>
      <c r="M415" s="1914">
        <v>2.5971682265418766E-2</v>
      </c>
      <c r="N415" s="1915">
        <v>72.048999999999992</v>
      </c>
      <c r="O415" s="1916">
        <v>1.8712337355411566</v>
      </c>
      <c r="P415" s="1917">
        <v>1558.3009359251259</v>
      </c>
      <c r="Q415" s="1918">
        <v>112.27402413246939</v>
      </c>
    </row>
    <row r="416" spans="1:17" ht="12" thickBot="1" x14ac:dyDescent="0.25">
      <c r="A416" s="2078"/>
      <c r="B416" s="85">
        <v>10</v>
      </c>
      <c r="C416" s="1460"/>
      <c r="D416" s="1461"/>
      <c r="E416" s="1461"/>
      <c r="F416" s="1462"/>
      <c r="G416" s="1462"/>
      <c r="H416" s="1462"/>
      <c r="I416" s="1462"/>
      <c r="J416" s="1462"/>
      <c r="K416" s="1463"/>
      <c r="L416" s="1462"/>
      <c r="M416" s="1464"/>
      <c r="N416" s="1465"/>
      <c r="O416" s="1466"/>
      <c r="P416" s="1467"/>
      <c r="Q416" s="1468"/>
    </row>
    <row r="417" spans="1:17" x14ac:dyDescent="0.2">
      <c r="A417" s="2091" t="s">
        <v>106</v>
      </c>
      <c r="B417" s="16">
        <v>1</v>
      </c>
      <c r="C417" s="185"/>
      <c r="D417" s="186"/>
      <c r="E417" s="186"/>
      <c r="F417" s="187"/>
      <c r="G417" s="187"/>
      <c r="H417" s="187"/>
      <c r="I417" s="187"/>
      <c r="J417" s="187"/>
      <c r="K417" s="188"/>
      <c r="L417" s="187"/>
      <c r="M417" s="189"/>
      <c r="N417" s="190"/>
      <c r="O417" s="191"/>
      <c r="P417" s="192"/>
      <c r="Q417" s="193"/>
    </row>
    <row r="418" spans="1:17" x14ac:dyDescent="0.2">
      <c r="A418" s="2092"/>
      <c r="B418" s="17">
        <v>2</v>
      </c>
      <c r="C418" s="194"/>
      <c r="D418" s="195"/>
      <c r="E418" s="195"/>
      <c r="F418" s="196"/>
      <c r="G418" s="196"/>
      <c r="H418" s="196"/>
      <c r="I418" s="196"/>
      <c r="J418" s="196"/>
      <c r="K418" s="197"/>
      <c r="L418" s="196"/>
      <c r="M418" s="198"/>
      <c r="N418" s="199"/>
      <c r="O418" s="200"/>
      <c r="P418" s="201"/>
      <c r="Q418" s="202"/>
    </row>
    <row r="419" spans="1:17" x14ac:dyDescent="0.2">
      <c r="A419" s="2092"/>
      <c r="B419" s="17">
        <v>3</v>
      </c>
      <c r="C419" s="194"/>
      <c r="D419" s="195"/>
      <c r="E419" s="195"/>
      <c r="F419" s="196"/>
      <c r="G419" s="196"/>
      <c r="H419" s="196"/>
      <c r="I419" s="196"/>
      <c r="J419" s="196"/>
      <c r="K419" s="197"/>
      <c r="L419" s="196"/>
      <c r="M419" s="198"/>
      <c r="N419" s="199"/>
      <c r="O419" s="200"/>
      <c r="P419" s="201"/>
      <c r="Q419" s="202"/>
    </row>
    <row r="420" spans="1:17" x14ac:dyDescent="0.2">
      <c r="A420" s="2092"/>
      <c r="B420" s="17">
        <v>4</v>
      </c>
      <c r="C420" s="194"/>
      <c r="D420" s="195"/>
      <c r="E420" s="195"/>
      <c r="F420" s="196"/>
      <c r="G420" s="196"/>
      <c r="H420" s="196"/>
      <c r="I420" s="196"/>
      <c r="J420" s="196"/>
      <c r="K420" s="197"/>
      <c r="L420" s="196"/>
      <c r="M420" s="198"/>
      <c r="N420" s="199"/>
      <c r="O420" s="200"/>
      <c r="P420" s="201"/>
      <c r="Q420" s="202"/>
    </row>
    <row r="421" spans="1:17" x14ac:dyDescent="0.2">
      <c r="A421" s="2092"/>
      <c r="B421" s="17">
        <v>5</v>
      </c>
      <c r="C421" s="194"/>
      <c r="D421" s="195"/>
      <c r="E421" s="195"/>
      <c r="F421" s="196"/>
      <c r="G421" s="196"/>
      <c r="H421" s="196"/>
      <c r="I421" s="196"/>
      <c r="J421" s="196"/>
      <c r="K421" s="197"/>
      <c r="L421" s="196"/>
      <c r="M421" s="198"/>
      <c r="N421" s="199"/>
      <c r="O421" s="200"/>
      <c r="P421" s="201"/>
      <c r="Q421" s="202"/>
    </row>
    <row r="422" spans="1:17" x14ac:dyDescent="0.2">
      <c r="A422" s="2092"/>
      <c r="B422" s="17">
        <v>6</v>
      </c>
      <c r="C422" s="194"/>
      <c r="D422" s="195"/>
      <c r="E422" s="195"/>
      <c r="F422" s="196"/>
      <c r="G422" s="196"/>
      <c r="H422" s="196"/>
      <c r="I422" s="196"/>
      <c r="J422" s="196"/>
      <c r="K422" s="197"/>
      <c r="L422" s="196"/>
      <c r="M422" s="198"/>
      <c r="N422" s="199"/>
      <c r="O422" s="200"/>
      <c r="P422" s="201"/>
      <c r="Q422" s="202"/>
    </row>
    <row r="423" spans="1:17" x14ac:dyDescent="0.2">
      <c r="A423" s="2092"/>
      <c r="B423" s="17">
        <v>7</v>
      </c>
      <c r="C423" s="194"/>
      <c r="D423" s="195"/>
      <c r="E423" s="195"/>
      <c r="F423" s="196"/>
      <c r="G423" s="196"/>
      <c r="H423" s="196"/>
      <c r="I423" s="196"/>
      <c r="J423" s="196"/>
      <c r="K423" s="197"/>
      <c r="L423" s="196"/>
      <c r="M423" s="198"/>
      <c r="N423" s="199"/>
      <c r="O423" s="200"/>
      <c r="P423" s="201"/>
      <c r="Q423" s="202"/>
    </row>
    <row r="424" spans="1:17" x14ac:dyDescent="0.2">
      <c r="A424" s="2092"/>
      <c r="B424" s="17">
        <v>8</v>
      </c>
      <c r="C424" s="194"/>
      <c r="D424" s="195"/>
      <c r="E424" s="195"/>
      <c r="F424" s="196"/>
      <c r="G424" s="196"/>
      <c r="H424" s="196"/>
      <c r="I424" s="196"/>
      <c r="J424" s="196"/>
      <c r="K424" s="197"/>
      <c r="L424" s="196"/>
      <c r="M424" s="198"/>
      <c r="N424" s="199"/>
      <c r="O424" s="200"/>
      <c r="P424" s="201"/>
      <c r="Q424" s="202"/>
    </row>
    <row r="425" spans="1:17" x14ac:dyDescent="0.2">
      <c r="A425" s="2092"/>
      <c r="B425" s="17">
        <v>9</v>
      </c>
      <c r="C425" s="194"/>
      <c r="D425" s="195"/>
      <c r="E425" s="195"/>
      <c r="F425" s="196"/>
      <c r="G425" s="196"/>
      <c r="H425" s="196"/>
      <c r="I425" s="196"/>
      <c r="J425" s="196"/>
      <c r="K425" s="197"/>
      <c r="L425" s="196"/>
      <c r="M425" s="198"/>
      <c r="N425" s="199"/>
      <c r="O425" s="200"/>
      <c r="P425" s="201"/>
      <c r="Q425" s="202"/>
    </row>
    <row r="426" spans="1:17" ht="12.75" thickBot="1" x14ac:dyDescent="0.25">
      <c r="A426" s="2093"/>
      <c r="B426" s="150">
        <v>10</v>
      </c>
      <c r="C426" s="203"/>
      <c r="D426" s="204"/>
      <c r="E426" s="204"/>
      <c r="F426" s="205"/>
      <c r="G426" s="205"/>
      <c r="H426" s="205"/>
      <c r="I426" s="205"/>
      <c r="J426" s="205"/>
      <c r="K426" s="206"/>
      <c r="L426" s="205"/>
      <c r="M426" s="207"/>
      <c r="N426" s="208"/>
      <c r="O426" s="209"/>
      <c r="P426" s="210"/>
      <c r="Q426" s="211"/>
    </row>
    <row r="427" spans="1:17" ht="12" x14ac:dyDescent="0.2">
      <c r="A427" s="87"/>
      <c r="B427" s="87"/>
      <c r="C427" s="88"/>
      <c r="D427" s="89"/>
      <c r="E427" s="89"/>
      <c r="F427" s="88"/>
      <c r="G427" s="88"/>
      <c r="H427" s="142"/>
      <c r="I427" s="142"/>
      <c r="J427" s="142"/>
      <c r="K427" s="143"/>
      <c r="L427" s="142"/>
      <c r="M427" s="144"/>
      <c r="N427" s="145"/>
      <c r="O427" s="146"/>
      <c r="P427" s="147"/>
      <c r="Q427" s="147"/>
    </row>
    <row r="428" spans="1:17" ht="15" x14ac:dyDescent="0.2">
      <c r="A428" s="2070" t="s">
        <v>170</v>
      </c>
      <c r="B428" s="2070"/>
      <c r="C428" s="2070"/>
      <c r="D428" s="2070"/>
      <c r="E428" s="2070"/>
      <c r="F428" s="2070"/>
      <c r="G428" s="2070"/>
      <c r="H428" s="2070"/>
      <c r="I428" s="2070"/>
      <c r="J428" s="2070"/>
      <c r="K428" s="2070"/>
      <c r="L428" s="2070"/>
      <c r="M428" s="2070"/>
      <c r="N428" s="2070"/>
      <c r="O428" s="2070"/>
      <c r="P428" s="2070"/>
      <c r="Q428" s="2070"/>
    </row>
    <row r="429" spans="1:17" ht="13.5" thickBot="1" x14ac:dyDescent="0.25">
      <c r="A429" s="446"/>
      <c r="B429" s="446"/>
      <c r="C429" s="446"/>
      <c r="D429" s="446"/>
      <c r="E429" s="1985" t="s">
        <v>264</v>
      </c>
      <c r="F429" s="1985"/>
      <c r="G429" s="1985"/>
      <c r="H429" s="1985"/>
      <c r="I429" s="446">
        <v>0.5</v>
      </c>
      <c r="J429" s="446" t="s">
        <v>263</v>
      </c>
      <c r="K429" s="446" t="s">
        <v>265</v>
      </c>
      <c r="L429" s="447">
        <v>544</v>
      </c>
      <c r="M429" s="446"/>
      <c r="N429" s="446"/>
      <c r="O429" s="446"/>
      <c r="P429" s="446"/>
      <c r="Q429" s="446"/>
    </row>
    <row r="430" spans="1:17" ht="12.75" customHeight="1" x14ac:dyDescent="0.2">
      <c r="A430" s="2072" t="s">
        <v>1</v>
      </c>
      <c r="B430" s="1989" t="s">
        <v>0</v>
      </c>
      <c r="C430" s="1992" t="s">
        <v>2</v>
      </c>
      <c r="D430" s="1992" t="s">
        <v>3</v>
      </c>
      <c r="E430" s="1992" t="s">
        <v>11</v>
      </c>
      <c r="F430" s="1996" t="s">
        <v>12</v>
      </c>
      <c r="G430" s="1997"/>
      <c r="H430" s="1997"/>
      <c r="I430" s="1998"/>
      <c r="J430" s="1992" t="s">
        <v>4</v>
      </c>
      <c r="K430" s="1992" t="s">
        <v>13</v>
      </c>
      <c r="L430" s="1992" t="s">
        <v>5</v>
      </c>
      <c r="M430" s="1992" t="s">
        <v>6</v>
      </c>
      <c r="N430" s="1992" t="s">
        <v>14</v>
      </c>
      <c r="O430" s="2003" t="s">
        <v>15</v>
      </c>
      <c r="P430" s="1992" t="s">
        <v>22</v>
      </c>
      <c r="Q430" s="2001" t="s">
        <v>23</v>
      </c>
    </row>
    <row r="431" spans="1:17" ht="33.75" x14ac:dyDescent="0.2">
      <c r="A431" s="2073"/>
      <c r="B431" s="1990"/>
      <c r="C431" s="1993"/>
      <c r="D431" s="1995"/>
      <c r="E431" s="1995"/>
      <c r="F431" s="14" t="s">
        <v>16</v>
      </c>
      <c r="G431" s="14" t="s">
        <v>17</v>
      </c>
      <c r="H431" s="14" t="s">
        <v>18</v>
      </c>
      <c r="I431" s="14" t="s">
        <v>19</v>
      </c>
      <c r="J431" s="1995"/>
      <c r="K431" s="1995"/>
      <c r="L431" s="1995"/>
      <c r="M431" s="1995"/>
      <c r="N431" s="1995"/>
      <c r="O431" s="2004"/>
      <c r="P431" s="1995"/>
      <c r="Q431" s="2002"/>
    </row>
    <row r="432" spans="1:17" x14ac:dyDescent="0.2">
      <c r="A432" s="2074"/>
      <c r="B432" s="2075"/>
      <c r="C432" s="1995"/>
      <c r="D432" s="69" t="s">
        <v>7</v>
      </c>
      <c r="E432" s="69" t="s">
        <v>8</v>
      </c>
      <c r="F432" s="69" t="s">
        <v>9</v>
      </c>
      <c r="G432" s="69" t="s">
        <v>9</v>
      </c>
      <c r="H432" s="69" t="s">
        <v>9</v>
      </c>
      <c r="I432" s="69" t="s">
        <v>9</v>
      </c>
      <c r="J432" s="69" t="s">
        <v>20</v>
      </c>
      <c r="K432" s="69" t="s">
        <v>9</v>
      </c>
      <c r="L432" s="69" t="s">
        <v>20</v>
      </c>
      <c r="M432" s="69" t="s">
        <v>55</v>
      </c>
      <c r="N432" s="69" t="s">
        <v>289</v>
      </c>
      <c r="O432" s="69" t="s">
        <v>290</v>
      </c>
      <c r="P432" s="70" t="s">
        <v>24</v>
      </c>
      <c r="Q432" s="71" t="s">
        <v>291</v>
      </c>
    </row>
    <row r="433" spans="1:17" ht="12" thickBot="1" x14ac:dyDescent="0.25">
      <c r="A433" s="72">
        <v>1</v>
      </c>
      <c r="B433" s="73">
        <v>2</v>
      </c>
      <c r="C433" s="74">
        <v>3</v>
      </c>
      <c r="D433" s="75">
        <v>4</v>
      </c>
      <c r="E433" s="75">
        <v>5</v>
      </c>
      <c r="F433" s="75">
        <v>6</v>
      </c>
      <c r="G433" s="75">
        <v>7</v>
      </c>
      <c r="H433" s="75">
        <v>8</v>
      </c>
      <c r="I433" s="75">
        <v>9</v>
      </c>
      <c r="J433" s="75">
        <v>10</v>
      </c>
      <c r="K433" s="75">
        <v>11</v>
      </c>
      <c r="L433" s="74">
        <v>12</v>
      </c>
      <c r="M433" s="75">
        <v>13</v>
      </c>
      <c r="N433" s="75">
        <v>14</v>
      </c>
      <c r="O433" s="76">
        <v>15</v>
      </c>
      <c r="P433" s="74">
        <v>16</v>
      </c>
      <c r="Q433" s="77">
        <v>17</v>
      </c>
    </row>
    <row r="434" spans="1:17" ht="12.75" customHeight="1" x14ac:dyDescent="0.2">
      <c r="A434" s="2079" t="s">
        <v>63</v>
      </c>
      <c r="B434" s="149">
        <v>1</v>
      </c>
      <c r="C434" s="1941" t="s">
        <v>394</v>
      </c>
      <c r="D434" s="1942">
        <v>45</v>
      </c>
      <c r="E434" s="1942">
        <v>1983</v>
      </c>
      <c r="F434" s="1943">
        <v>24.577000000000002</v>
      </c>
      <c r="G434" s="1943">
        <v>3.0460769999999999</v>
      </c>
      <c r="H434" s="1943">
        <v>6.88</v>
      </c>
      <c r="I434" s="1943">
        <v>14.650920000000001</v>
      </c>
      <c r="J434" s="1943">
        <v>2205.25</v>
      </c>
      <c r="K434" s="1943">
        <v>14.650920000000001</v>
      </c>
      <c r="L434" s="1943">
        <v>2205.25</v>
      </c>
      <c r="M434" s="1944">
        <v>6.6436549144087975E-3</v>
      </c>
      <c r="N434" s="1945">
        <v>92.323000000000008</v>
      </c>
      <c r="O434" s="1945">
        <v>0.61336215266296346</v>
      </c>
      <c r="P434" s="1945">
        <v>398.61929486452783</v>
      </c>
      <c r="Q434" s="1946">
        <v>36.801729159777807</v>
      </c>
    </row>
    <row r="435" spans="1:17" x14ac:dyDescent="0.2">
      <c r="A435" s="2080"/>
      <c r="B435" s="78">
        <v>2</v>
      </c>
      <c r="C435" s="1947" t="s">
        <v>390</v>
      </c>
      <c r="D435" s="1948">
        <v>12</v>
      </c>
      <c r="E435" s="1948">
        <v>1988</v>
      </c>
      <c r="F435" s="1949">
        <v>7.4050000000000002</v>
      </c>
      <c r="G435" s="1949">
        <v>1.8755250000000001</v>
      </c>
      <c r="H435" s="1949">
        <v>0.359184</v>
      </c>
      <c r="I435" s="1949">
        <v>5.1702870000000001</v>
      </c>
      <c r="J435" s="1949">
        <v>608.15</v>
      </c>
      <c r="K435" s="1949">
        <v>5.1702870000000001</v>
      </c>
      <c r="L435" s="1949">
        <v>608.15</v>
      </c>
      <c r="M435" s="1950">
        <v>8.5016640631423168E-3</v>
      </c>
      <c r="N435" s="1951">
        <v>92.323000000000008</v>
      </c>
      <c r="O435" s="1951">
        <v>0.78489913130148814</v>
      </c>
      <c r="P435" s="1951">
        <v>510.09984378853903</v>
      </c>
      <c r="Q435" s="1952">
        <v>47.093947878089288</v>
      </c>
    </row>
    <row r="436" spans="1:17" x14ac:dyDescent="0.2">
      <c r="A436" s="2080"/>
      <c r="B436" s="78">
        <v>3</v>
      </c>
      <c r="C436" s="1947" t="s">
        <v>391</v>
      </c>
      <c r="D436" s="1948">
        <v>12</v>
      </c>
      <c r="E436" s="1948">
        <v>1980</v>
      </c>
      <c r="F436" s="1949">
        <v>7.2839999999999998</v>
      </c>
      <c r="G436" s="1949">
        <v>0.94926299999999997</v>
      </c>
      <c r="H436" s="1949">
        <v>1.5737369999999999</v>
      </c>
      <c r="I436" s="1949">
        <v>4.7610000000000001</v>
      </c>
      <c r="J436" s="1949">
        <v>584.73</v>
      </c>
      <c r="K436" s="1949">
        <v>4.7610000000000001</v>
      </c>
      <c r="L436" s="1949">
        <v>584.73</v>
      </c>
      <c r="M436" s="1950">
        <v>8.142219485916577E-3</v>
      </c>
      <c r="N436" s="1951">
        <v>92.323000000000008</v>
      </c>
      <c r="O436" s="1951">
        <v>0.75171412959827622</v>
      </c>
      <c r="P436" s="1951">
        <v>488.5331691549946</v>
      </c>
      <c r="Q436" s="1952">
        <v>45.102847775896571</v>
      </c>
    </row>
    <row r="437" spans="1:17" x14ac:dyDescent="0.2">
      <c r="A437" s="2080"/>
      <c r="B437" s="78">
        <v>4</v>
      </c>
      <c r="C437" s="1947" t="s">
        <v>392</v>
      </c>
      <c r="D437" s="1948">
        <v>12</v>
      </c>
      <c r="E437" s="1948">
        <v>1980</v>
      </c>
      <c r="F437" s="1949">
        <v>6.5270000000000001</v>
      </c>
      <c r="G437" s="1949">
        <v>0.56553900000000001</v>
      </c>
      <c r="H437" s="1949">
        <v>1.6</v>
      </c>
      <c r="I437" s="1949">
        <v>4.3614620000000004</v>
      </c>
      <c r="J437" s="1949">
        <v>468.68</v>
      </c>
      <c r="K437" s="1949">
        <v>4.3614620000000004</v>
      </c>
      <c r="L437" s="1949">
        <v>468.68</v>
      </c>
      <c r="M437" s="1950">
        <v>9.3058419390629008E-3</v>
      </c>
      <c r="N437" s="1951">
        <v>92.323000000000008</v>
      </c>
      <c r="O437" s="1951">
        <v>0.85914324534010422</v>
      </c>
      <c r="P437" s="1951">
        <v>558.35051634377407</v>
      </c>
      <c r="Q437" s="1952">
        <v>51.548594720406264</v>
      </c>
    </row>
    <row r="438" spans="1:17" x14ac:dyDescent="0.2">
      <c r="A438" s="2080"/>
      <c r="B438" s="78">
        <v>5</v>
      </c>
      <c r="C438" s="212"/>
      <c r="D438" s="213"/>
      <c r="E438" s="213"/>
      <c r="F438" s="214"/>
      <c r="G438" s="215"/>
      <c r="H438" s="215"/>
      <c r="I438" s="215"/>
      <c r="J438" s="215"/>
      <c r="K438" s="216"/>
      <c r="L438" s="215"/>
      <c r="M438" s="217"/>
      <c r="N438" s="218"/>
      <c r="O438" s="219"/>
      <c r="P438" s="220"/>
      <c r="Q438" s="221"/>
    </row>
    <row r="439" spans="1:17" x14ac:dyDescent="0.2">
      <c r="A439" s="2080"/>
      <c r="B439" s="78">
        <v>6</v>
      </c>
      <c r="C439" s="212"/>
      <c r="D439" s="213"/>
      <c r="E439" s="213"/>
      <c r="F439" s="214"/>
      <c r="G439" s="215"/>
      <c r="H439" s="215"/>
      <c r="I439" s="215"/>
      <c r="J439" s="215"/>
      <c r="K439" s="216"/>
      <c r="L439" s="215"/>
      <c r="M439" s="217"/>
      <c r="N439" s="218"/>
      <c r="O439" s="219"/>
      <c r="P439" s="220"/>
      <c r="Q439" s="221"/>
    </row>
    <row r="440" spans="1:17" x14ac:dyDescent="0.2">
      <c r="A440" s="2080"/>
      <c r="B440" s="78">
        <v>7</v>
      </c>
      <c r="C440" s="212"/>
      <c r="D440" s="213"/>
      <c r="E440" s="213"/>
      <c r="F440" s="214"/>
      <c r="G440" s="215"/>
      <c r="H440" s="215"/>
      <c r="I440" s="215"/>
      <c r="J440" s="215"/>
      <c r="K440" s="216"/>
      <c r="L440" s="215"/>
      <c r="M440" s="217"/>
      <c r="N440" s="218"/>
      <c r="O440" s="219"/>
      <c r="P440" s="220"/>
      <c r="Q440" s="221"/>
    </row>
    <row r="441" spans="1:17" x14ac:dyDescent="0.2">
      <c r="A441" s="2080"/>
      <c r="B441" s="78">
        <v>8</v>
      </c>
      <c r="C441" s="212"/>
      <c r="D441" s="213"/>
      <c r="E441" s="213"/>
      <c r="F441" s="214"/>
      <c r="G441" s="215"/>
      <c r="H441" s="215"/>
      <c r="I441" s="215"/>
      <c r="J441" s="215"/>
      <c r="K441" s="216"/>
      <c r="L441" s="215"/>
      <c r="M441" s="217"/>
      <c r="N441" s="218"/>
      <c r="O441" s="219"/>
      <c r="P441" s="220"/>
      <c r="Q441" s="221"/>
    </row>
    <row r="442" spans="1:17" x14ac:dyDescent="0.2">
      <c r="A442" s="2080"/>
      <c r="B442" s="78">
        <v>9</v>
      </c>
      <c r="C442" s="212"/>
      <c r="D442" s="213"/>
      <c r="E442" s="213"/>
      <c r="F442" s="214"/>
      <c r="G442" s="215"/>
      <c r="H442" s="215"/>
      <c r="I442" s="215"/>
      <c r="J442" s="215"/>
      <c r="K442" s="216"/>
      <c r="L442" s="215"/>
      <c r="M442" s="217"/>
      <c r="N442" s="218"/>
      <c r="O442" s="219"/>
      <c r="P442" s="220"/>
      <c r="Q442" s="221"/>
    </row>
    <row r="443" spans="1:17" ht="12" thickBot="1" x14ac:dyDescent="0.25">
      <c r="A443" s="2132"/>
      <c r="B443" s="223">
        <v>10</v>
      </c>
      <c r="C443" s="964"/>
      <c r="D443" s="965"/>
      <c r="E443" s="965"/>
      <c r="F443" s="966"/>
      <c r="G443" s="967"/>
      <c r="H443" s="967"/>
      <c r="I443" s="967"/>
      <c r="J443" s="967"/>
      <c r="K443" s="968"/>
      <c r="L443" s="967"/>
      <c r="M443" s="969"/>
      <c r="N443" s="970"/>
      <c r="O443" s="971"/>
      <c r="P443" s="972"/>
      <c r="Q443" s="973"/>
    </row>
    <row r="444" spans="1:17" x14ac:dyDescent="0.2">
      <c r="A444" s="2084" t="s">
        <v>89</v>
      </c>
      <c r="B444" s="62">
        <v>1</v>
      </c>
      <c r="C444" s="1920" t="s">
        <v>377</v>
      </c>
      <c r="D444" s="1921">
        <v>40</v>
      </c>
      <c r="E444" s="1921">
        <v>1987</v>
      </c>
      <c r="F444" s="1845">
        <v>39.844000000000001</v>
      </c>
      <c r="G444" s="1845">
        <v>3.621</v>
      </c>
      <c r="H444" s="1845">
        <v>6.4</v>
      </c>
      <c r="I444" s="1845">
        <v>29.823003</v>
      </c>
      <c r="J444" s="1845">
        <v>2280.42</v>
      </c>
      <c r="K444" s="1846">
        <v>29.823003</v>
      </c>
      <c r="L444" s="1845">
        <v>2280.42</v>
      </c>
      <c r="M444" s="1847">
        <v>1.3077855395058804E-2</v>
      </c>
      <c r="N444" s="1848">
        <v>92.323000000000008</v>
      </c>
      <c r="O444" s="1849">
        <v>1.2073868436380142</v>
      </c>
      <c r="P444" s="1850">
        <v>784.67132370352829</v>
      </c>
      <c r="Q444" s="1851">
        <v>72.443210618280844</v>
      </c>
    </row>
    <row r="445" spans="1:17" x14ac:dyDescent="0.2">
      <c r="A445" s="2085"/>
      <c r="B445" s="62">
        <v>2</v>
      </c>
      <c r="C445" s="1920" t="s">
        <v>379</v>
      </c>
      <c r="D445" s="1921">
        <v>50</v>
      </c>
      <c r="E445" s="1921">
        <v>1974</v>
      </c>
      <c r="F445" s="1845">
        <v>46.128999999999998</v>
      </c>
      <c r="G445" s="1845">
        <v>4.0289999999999999</v>
      </c>
      <c r="H445" s="1845">
        <v>8</v>
      </c>
      <c r="I445" s="1845">
        <v>34.099997000000002</v>
      </c>
      <c r="J445" s="1845">
        <v>2591.85</v>
      </c>
      <c r="K445" s="1846">
        <v>34.099997000000002</v>
      </c>
      <c r="L445" s="1845">
        <v>2591.85</v>
      </c>
      <c r="M445" s="1847">
        <v>1.31566244188514E-2</v>
      </c>
      <c r="N445" s="1848">
        <v>92.323000000000008</v>
      </c>
      <c r="O445" s="1849">
        <v>1.2146590362216179</v>
      </c>
      <c r="P445" s="1850">
        <v>789.397465131084</v>
      </c>
      <c r="Q445" s="1851">
        <v>72.879542173297068</v>
      </c>
    </row>
    <row r="446" spans="1:17" x14ac:dyDescent="0.2">
      <c r="A446" s="2085"/>
      <c r="B446" s="62">
        <v>3</v>
      </c>
      <c r="C446" s="1920" t="s">
        <v>376</v>
      </c>
      <c r="D446" s="1921">
        <v>41</v>
      </c>
      <c r="E446" s="1921">
        <v>1991</v>
      </c>
      <c r="F446" s="1845">
        <v>41.399000000000001</v>
      </c>
      <c r="G446" s="1845">
        <v>3.4169999999999998</v>
      </c>
      <c r="H446" s="1845">
        <v>6.4</v>
      </c>
      <c r="I446" s="1845">
        <v>31.582000000000001</v>
      </c>
      <c r="J446" s="1845">
        <v>2281.19</v>
      </c>
      <c r="K446" s="1846">
        <v>31.582000000000001</v>
      </c>
      <c r="L446" s="1845">
        <v>2281.19</v>
      </c>
      <c r="M446" s="1847">
        <v>1.384452851362666E-2</v>
      </c>
      <c r="N446" s="1848">
        <v>92.323000000000008</v>
      </c>
      <c r="O446" s="1849">
        <v>1.2781684059635543</v>
      </c>
      <c r="P446" s="1850">
        <v>830.67171081759966</v>
      </c>
      <c r="Q446" s="1851">
        <v>76.690104357813269</v>
      </c>
    </row>
    <row r="447" spans="1:17" x14ac:dyDescent="0.2">
      <c r="A447" s="2085"/>
      <c r="B447" s="62">
        <v>4</v>
      </c>
      <c r="C447" s="1920" t="s">
        <v>375</v>
      </c>
      <c r="D447" s="1921">
        <v>50</v>
      </c>
      <c r="E447" s="1921">
        <v>1980</v>
      </c>
      <c r="F447" s="1845">
        <v>56.701000000000001</v>
      </c>
      <c r="G447" s="1845">
        <v>4.1310000000000002</v>
      </c>
      <c r="H447" s="1845">
        <v>8.1193399999999993</v>
      </c>
      <c r="I447" s="1845">
        <v>44.450662999999999</v>
      </c>
      <c r="J447" s="1845">
        <v>3015.29</v>
      </c>
      <c r="K447" s="1846">
        <v>44.450662999999999</v>
      </c>
      <c r="L447" s="1845">
        <v>3015.29</v>
      </c>
      <c r="M447" s="1847">
        <v>1.4741753861154316E-2</v>
      </c>
      <c r="N447" s="1848">
        <v>92.323000000000008</v>
      </c>
      <c r="O447" s="1849">
        <v>1.36100294172335</v>
      </c>
      <c r="P447" s="1850">
        <v>884.50523166925893</v>
      </c>
      <c r="Q447" s="1851">
        <v>81.660176503401004</v>
      </c>
    </row>
    <row r="448" spans="1:17" x14ac:dyDescent="0.2">
      <c r="A448" s="2085"/>
      <c r="B448" s="62">
        <v>5</v>
      </c>
      <c r="C448" s="1920" t="s">
        <v>378</v>
      </c>
      <c r="D448" s="1921">
        <v>40</v>
      </c>
      <c r="E448" s="1921">
        <v>1981</v>
      </c>
      <c r="F448" s="1845">
        <v>45.366999999999997</v>
      </c>
      <c r="G448" s="1845">
        <v>3.3660000000000001</v>
      </c>
      <c r="H448" s="1845">
        <v>6.4</v>
      </c>
      <c r="I448" s="1845">
        <v>35.600999999999999</v>
      </c>
      <c r="J448" s="1845">
        <v>2251.3000000000002</v>
      </c>
      <c r="K448" s="1846">
        <v>35.600999999999999</v>
      </c>
      <c r="L448" s="1845">
        <v>2251.3000000000002</v>
      </c>
      <c r="M448" s="1847">
        <v>1.5813529960467285E-2</v>
      </c>
      <c r="N448" s="1848">
        <v>92.323000000000008</v>
      </c>
      <c r="O448" s="1849">
        <v>1.4599525265402213</v>
      </c>
      <c r="P448" s="1850">
        <v>948.81179762803708</v>
      </c>
      <c r="Q448" s="1851">
        <v>87.597151592413269</v>
      </c>
    </row>
    <row r="449" spans="1:17" x14ac:dyDescent="0.2">
      <c r="A449" s="2085"/>
      <c r="B449" s="62">
        <v>6</v>
      </c>
      <c r="C449" s="1920" t="s">
        <v>380</v>
      </c>
      <c r="D449" s="1921">
        <v>46</v>
      </c>
      <c r="E449" s="1921">
        <v>1988</v>
      </c>
      <c r="F449" s="1845">
        <v>42.069000000000003</v>
      </c>
      <c r="G449" s="1845">
        <v>1.3688400000000001</v>
      </c>
      <c r="H449" s="1845">
        <v>0.46</v>
      </c>
      <c r="I449" s="1845">
        <v>40.240160000000003</v>
      </c>
      <c r="J449" s="1845">
        <v>2184.25</v>
      </c>
      <c r="K449" s="1846">
        <v>40.240160000000003</v>
      </c>
      <c r="L449" s="1845">
        <v>2184.25</v>
      </c>
      <c r="M449" s="1847">
        <v>1.8422872839647476E-2</v>
      </c>
      <c r="N449" s="1848">
        <v>92.323000000000008</v>
      </c>
      <c r="O449" s="1849">
        <v>1.7008548891747741</v>
      </c>
      <c r="P449" s="1850">
        <v>1105.3723703788485</v>
      </c>
      <c r="Q449" s="1851">
        <v>102.05129335048643</v>
      </c>
    </row>
    <row r="450" spans="1:17" x14ac:dyDescent="0.2">
      <c r="A450" s="2085"/>
      <c r="B450" s="62">
        <v>7</v>
      </c>
      <c r="C450" s="574"/>
      <c r="D450" s="575"/>
      <c r="E450" s="575"/>
      <c r="F450" s="576"/>
      <c r="G450" s="576"/>
      <c r="H450" s="576"/>
      <c r="I450" s="576"/>
      <c r="J450" s="576"/>
      <c r="K450" s="577"/>
      <c r="L450" s="576"/>
      <c r="M450" s="578"/>
      <c r="N450" s="579"/>
      <c r="O450" s="580"/>
      <c r="P450" s="581"/>
      <c r="Q450" s="582"/>
    </row>
    <row r="451" spans="1:17" x14ac:dyDescent="0.2">
      <c r="A451" s="2085"/>
      <c r="B451" s="62">
        <v>8</v>
      </c>
      <c r="C451" s="574"/>
      <c r="D451" s="575"/>
      <c r="E451" s="575"/>
      <c r="F451" s="576"/>
      <c r="G451" s="576"/>
      <c r="H451" s="576"/>
      <c r="I451" s="576"/>
      <c r="J451" s="576"/>
      <c r="K451" s="577"/>
      <c r="L451" s="576"/>
      <c r="M451" s="578"/>
      <c r="N451" s="579"/>
      <c r="O451" s="580"/>
      <c r="P451" s="581"/>
      <c r="Q451" s="582"/>
    </row>
    <row r="452" spans="1:17" x14ac:dyDescent="0.2">
      <c r="A452" s="2085"/>
      <c r="B452" s="62">
        <v>9</v>
      </c>
      <c r="C452" s="574"/>
      <c r="D452" s="575"/>
      <c r="E452" s="575"/>
      <c r="F452" s="576"/>
      <c r="G452" s="576"/>
      <c r="H452" s="576"/>
      <c r="I452" s="576"/>
      <c r="J452" s="576"/>
      <c r="K452" s="577"/>
      <c r="L452" s="576"/>
      <c r="M452" s="578"/>
      <c r="N452" s="579"/>
      <c r="O452" s="580"/>
      <c r="P452" s="581"/>
      <c r="Q452" s="582"/>
    </row>
    <row r="453" spans="1:17" ht="12" thickBot="1" x14ac:dyDescent="0.25">
      <c r="A453" s="2085"/>
      <c r="B453" s="82">
        <v>10</v>
      </c>
      <c r="C453" s="583"/>
      <c r="D453" s="584"/>
      <c r="E453" s="584"/>
      <c r="F453" s="576"/>
      <c r="G453" s="585"/>
      <c r="H453" s="585"/>
      <c r="I453" s="585"/>
      <c r="J453" s="585"/>
      <c r="K453" s="586"/>
      <c r="L453" s="585"/>
      <c r="M453" s="587"/>
      <c r="N453" s="588"/>
      <c r="O453" s="589"/>
      <c r="P453" s="590"/>
      <c r="Q453" s="591"/>
    </row>
    <row r="454" spans="1:17" x14ac:dyDescent="0.2">
      <c r="A454" s="2076" t="s">
        <v>98</v>
      </c>
      <c r="B454" s="83">
        <v>1</v>
      </c>
      <c r="C454" s="1900" t="s">
        <v>381</v>
      </c>
      <c r="D454" s="1901">
        <v>22</v>
      </c>
      <c r="E454" s="1901">
        <v>1991</v>
      </c>
      <c r="F454" s="1902">
        <v>25.600999999999999</v>
      </c>
      <c r="G454" s="1902">
        <v>2.4123000000000001</v>
      </c>
      <c r="H454" s="1902">
        <v>3.52</v>
      </c>
      <c r="I454" s="1902">
        <v>19.668700999999999</v>
      </c>
      <c r="J454" s="1902">
        <v>1164.8399999999999</v>
      </c>
      <c r="K454" s="1903">
        <v>19.668700999999999</v>
      </c>
      <c r="L454" s="1902">
        <v>1164.8399999999999</v>
      </c>
      <c r="M454" s="1904">
        <v>1.6885324164692146E-2</v>
      </c>
      <c r="N454" s="1905">
        <v>92.323000000000008</v>
      </c>
      <c r="O454" s="1906">
        <v>1.558903782856873</v>
      </c>
      <c r="P454" s="1931">
        <v>1013.1194498815288</v>
      </c>
      <c r="Q454" s="1908">
        <v>93.534226971412394</v>
      </c>
    </row>
    <row r="455" spans="1:17" x14ac:dyDescent="0.2">
      <c r="A455" s="2077"/>
      <c r="B455" s="84">
        <v>2</v>
      </c>
      <c r="C455" s="825" t="s">
        <v>382</v>
      </c>
      <c r="D455" s="826">
        <v>46</v>
      </c>
      <c r="E455" s="826">
        <v>1981</v>
      </c>
      <c r="F455" s="827">
        <v>49.406999999999996</v>
      </c>
      <c r="G455" s="827">
        <v>3.6544560000000001</v>
      </c>
      <c r="H455" s="827">
        <v>7.2</v>
      </c>
      <c r="I455" s="827">
        <v>38.552543</v>
      </c>
      <c r="J455" s="827">
        <v>2273.52</v>
      </c>
      <c r="K455" s="828">
        <v>38.552543</v>
      </c>
      <c r="L455" s="827">
        <v>2273.52</v>
      </c>
      <c r="M455" s="829">
        <v>1.6957204247158592E-2</v>
      </c>
      <c r="N455" s="830">
        <v>92.323000000000008</v>
      </c>
      <c r="O455" s="831">
        <v>1.5655399677104229</v>
      </c>
      <c r="P455" s="832">
        <v>1017.4322548295156</v>
      </c>
      <c r="Q455" s="833">
        <v>93.932398062625381</v>
      </c>
    </row>
    <row r="456" spans="1:17" x14ac:dyDescent="0.2">
      <c r="A456" s="2077"/>
      <c r="B456" s="84">
        <v>3</v>
      </c>
      <c r="C456" s="825" t="s">
        <v>383</v>
      </c>
      <c r="D456" s="826">
        <v>45</v>
      </c>
      <c r="E456" s="826">
        <v>1979</v>
      </c>
      <c r="F456" s="827">
        <v>50.225999999999999</v>
      </c>
      <c r="G456" s="827">
        <v>3.4169999999999998</v>
      </c>
      <c r="H456" s="827">
        <v>7.2</v>
      </c>
      <c r="I456" s="827">
        <v>39.609001999999997</v>
      </c>
      <c r="J456" s="827">
        <v>2335.3000000000002</v>
      </c>
      <c r="K456" s="828">
        <v>39.609001999999997</v>
      </c>
      <c r="L456" s="827">
        <v>2335.3000000000002</v>
      </c>
      <c r="M456" s="829">
        <v>1.6960990879116171E-2</v>
      </c>
      <c r="N456" s="830">
        <v>92.323000000000008</v>
      </c>
      <c r="O456" s="831">
        <v>1.5658895609326424</v>
      </c>
      <c r="P456" s="832">
        <v>1017.6594527469703</v>
      </c>
      <c r="Q456" s="833">
        <v>93.953373655958544</v>
      </c>
    </row>
    <row r="457" spans="1:17" x14ac:dyDescent="0.2">
      <c r="A457" s="2077"/>
      <c r="B457" s="84">
        <v>4</v>
      </c>
      <c r="C457" s="825" t="s">
        <v>384</v>
      </c>
      <c r="D457" s="826">
        <v>22</v>
      </c>
      <c r="E457" s="826">
        <v>1989</v>
      </c>
      <c r="F457" s="827">
        <v>25.052</v>
      </c>
      <c r="G457" s="827">
        <v>1.9379999999999999</v>
      </c>
      <c r="H457" s="827">
        <v>3.52</v>
      </c>
      <c r="I457" s="827">
        <v>19.593999</v>
      </c>
      <c r="J457" s="827">
        <v>1148.3</v>
      </c>
      <c r="K457" s="828">
        <v>19.593999</v>
      </c>
      <c r="L457" s="827">
        <v>1148.3</v>
      </c>
      <c r="M457" s="829">
        <v>1.7063484281111208E-2</v>
      </c>
      <c r="N457" s="830">
        <v>92.323000000000008</v>
      </c>
      <c r="O457" s="831">
        <v>1.5753520592850301</v>
      </c>
      <c r="P457" s="832">
        <v>1023.8090568666724</v>
      </c>
      <c r="Q457" s="833">
        <v>94.521123557101802</v>
      </c>
    </row>
    <row r="458" spans="1:17" x14ac:dyDescent="0.2">
      <c r="A458" s="2077"/>
      <c r="B458" s="84">
        <v>5</v>
      </c>
      <c r="C458" s="825" t="s">
        <v>385</v>
      </c>
      <c r="D458" s="826">
        <v>55</v>
      </c>
      <c r="E458" s="826">
        <v>1968</v>
      </c>
      <c r="F458" s="827">
        <v>55.81</v>
      </c>
      <c r="G458" s="827">
        <v>3.2639999999999998</v>
      </c>
      <c r="H458" s="827">
        <v>8.8000000000000007</v>
      </c>
      <c r="I458" s="827">
        <v>43.745997000000003</v>
      </c>
      <c r="J458" s="827">
        <v>2493.39</v>
      </c>
      <c r="K458" s="828">
        <v>43.745997000000003</v>
      </c>
      <c r="L458" s="827">
        <v>2493.39</v>
      </c>
      <c r="M458" s="829">
        <v>1.7544787217402814E-2</v>
      </c>
      <c r="N458" s="830">
        <v>92.323000000000008</v>
      </c>
      <c r="O458" s="831">
        <v>1.6197873902722801</v>
      </c>
      <c r="P458" s="832">
        <v>1052.6872330441688</v>
      </c>
      <c r="Q458" s="833">
        <v>97.187243416336798</v>
      </c>
    </row>
    <row r="459" spans="1:17" x14ac:dyDescent="0.2">
      <c r="A459" s="2077"/>
      <c r="B459" s="84">
        <v>6</v>
      </c>
      <c r="C459" s="825" t="s">
        <v>386</v>
      </c>
      <c r="D459" s="826">
        <v>40</v>
      </c>
      <c r="E459" s="826">
        <v>1972</v>
      </c>
      <c r="F459" s="827">
        <v>48.600999999999999</v>
      </c>
      <c r="G459" s="827">
        <v>2.907</v>
      </c>
      <c r="H459" s="827">
        <v>6.4</v>
      </c>
      <c r="I459" s="827">
        <v>39.294001000000002</v>
      </c>
      <c r="J459" s="827">
        <v>2236.87</v>
      </c>
      <c r="K459" s="828">
        <v>39.294001000000002</v>
      </c>
      <c r="L459" s="827">
        <v>2236.87</v>
      </c>
      <c r="M459" s="829">
        <v>1.7566510794100688E-2</v>
      </c>
      <c r="N459" s="830">
        <v>92.323000000000008</v>
      </c>
      <c r="O459" s="831">
        <v>1.6217929760437579</v>
      </c>
      <c r="P459" s="832">
        <v>1053.9906476460412</v>
      </c>
      <c r="Q459" s="833">
        <v>97.307578562625466</v>
      </c>
    </row>
    <row r="460" spans="1:17" x14ac:dyDescent="0.2">
      <c r="A460" s="2077"/>
      <c r="B460" s="84">
        <v>7</v>
      </c>
      <c r="C460" s="825" t="s">
        <v>387</v>
      </c>
      <c r="D460" s="826">
        <v>45</v>
      </c>
      <c r="E460" s="826">
        <v>1985</v>
      </c>
      <c r="F460" s="827">
        <v>50.783000000000001</v>
      </c>
      <c r="G460" s="827">
        <v>2.5499999999999998</v>
      </c>
      <c r="H460" s="827">
        <v>7.2</v>
      </c>
      <c r="I460" s="827">
        <v>41.033000999999999</v>
      </c>
      <c r="J460" s="827">
        <v>2334.15</v>
      </c>
      <c r="K460" s="828">
        <v>41.033000999999999</v>
      </c>
      <c r="L460" s="827">
        <v>2334.15</v>
      </c>
      <c r="M460" s="829">
        <v>1.7579419060471693E-2</v>
      </c>
      <c r="N460" s="830">
        <v>92.323000000000008</v>
      </c>
      <c r="O460" s="831">
        <v>1.6229847059199283</v>
      </c>
      <c r="P460" s="832">
        <v>1054.7651436283018</v>
      </c>
      <c r="Q460" s="833">
        <v>97.37908235519572</v>
      </c>
    </row>
    <row r="461" spans="1:17" x14ac:dyDescent="0.2">
      <c r="A461" s="2077"/>
      <c r="B461" s="84">
        <v>8</v>
      </c>
      <c r="C461" s="825" t="s">
        <v>388</v>
      </c>
      <c r="D461" s="826">
        <v>40</v>
      </c>
      <c r="E461" s="826">
        <v>1973</v>
      </c>
      <c r="F461" s="827">
        <v>49.805999999999997</v>
      </c>
      <c r="G461" s="827">
        <v>2.448</v>
      </c>
      <c r="H461" s="827">
        <v>6.4</v>
      </c>
      <c r="I461" s="827">
        <v>40.957999999999998</v>
      </c>
      <c r="J461" s="827">
        <v>2247.54</v>
      </c>
      <c r="K461" s="828">
        <v>40.957999999999998</v>
      </c>
      <c r="L461" s="827">
        <v>2247.54</v>
      </c>
      <c r="M461" s="829">
        <v>1.8223479893572529E-2</v>
      </c>
      <c r="N461" s="830">
        <v>92.323000000000008</v>
      </c>
      <c r="O461" s="831">
        <v>1.6824463342142968</v>
      </c>
      <c r="P461" s="832">
        <v>1093.4087936143517</v>
      </c>
      <c r="Q461" s="833">
        <v>100.94678005285779</v>
      </c>
    </row>
    <row r="462" spans="1:17" x14ac:dyDescent="0.2">
      <c r="A462" s="2077"/>
      <c r="B462" s="84">
        <v>9</v>
      </c>
      <c r="C462" s="825" t="s">
        <v>389</v>
      </c>
      <c r="D462" s="826">
        <v>22</v>
      </c>
      <c r="E462" s="826">
        <v>1992</v>
      </c>
      <c r="F462" s="827">
        <v>26.954999999999998</v>
      </c>
      <c r="G462" s="827">
        <v>2.0489250000000001</v>
      </c>
      <c r="H462" s="827">
        <v>3.52</v>
      </c>
      <c r="I462" s="827">
        <v>21.386075000000002</v>
      </c>
      <c r="J462" s="827">
        <v>1158.3800000000001</v>
      </c>
      <c r="K462" s="828">
        <v>21.386075000000002</v>
      </c>
      <c r="L462" s="827">
        <v>1158.3800000000001</v>
      </c>
      <c r="M462" s="829">
        <v>1.8462054766138918E-2</v>
      </c>
      <c r="N462" s="830">
        <v>92.323000000000008</v>
      </c>
      <c r="O462" s="831">
        <v>1.7044722821742435</v>
      </c>
      <c r="P462" s="832">
        <v>1107.7232859683349</v>
      </c>
      <c r="Q462" s="833">
        <v>102.26833693045459</v>
      </c>
    </row>
    <row r="463" spans="1:17" ht="12" thickBot="1" x14ac:dyDescent="0.25">
      <c r="A463" s="2078"/>
      <c r="B463" s="85">
        <v>10</v>
      </c>
      <c r="C463" s="264"/>
      <c r="D463" s="265"/>
      <c r="E463" s="265"/>
      <c r="F463" s="257"/>
      <c r="G463" s="266"/>
      <c r="H463" s="266"/>
      <c r="I463" s="266"/>
      <c r="J463" s="266"/>
      <c r="K463" s="267"/>
      <c r="L463" s="266"/>
      <c r="M463" s="268"/>
      <c r="N463" s="269"/>
      <c r="O463" s="270"/>
      <c r="P463" s="271"/>
      <c r="Q463" s="272"/>
    </row>
    <row r="464" spans="1:17" x14ac:dyDescent="0.2">
      <c r="A464" s="2091" t="s">
        <v>106</v>
      </c>
      <c r="B464" s="16">
        <v>1</v>
      </c>
      <c r="C464" s="1932" t="s">
        <v>395</v>
      </c>
      <c r="D464" s="1933">
        <v>7</v>
      </c>
      <c r="E464" s="1933">
        <v>1989</v>
      </c>
      <c r="F464" s="1953">
        <v>9.4120000000000008</v>
      </c>
      <c r="G464" s="1954">
        <v>0</v>
      </c>
      <c r="H464" s="1954">
        <v>0</v>
      </c>
      <c r="I464" s="1954">
        <v>9.4120000000000008</v>
      </c>
      <c r="J464" s="845">
        <v>461.34</v>
      </c>
      <c r="K464" s="846">
        <v>9.4120000000000008</v>
      </c>
      <c r="L464" s="1934">
        <v>461.34</v>
      </c>
      <c r="M464" s="1936">
        <v>2.0401439285559458E-2</v>
      </c>
      <c r="N464" s="1937">
        <v>92.323000000000008</v>
      </c>
      <c r="O464" s="1938">
        <v>1.8835220791607061</v>
      </c>
      <c r="P464" s="1939">
        <v>1224.0863571335674</v>
      </c>
      <c r="Q464" s="1940">
        <v>113.01132474964236</v>
      </c>
    </row>
    <row r="465" spans="1:17" x14ac:dyDescent="0.2">
      <c r="A465" s="2092"/>
      <c r="B465" s="17">
        <v>2</v>
      </c>
      <c r="C465" s="843" t="s">
        <v>393</v>
      </c>
      <c r="D465" s="844">
        <v>5</v>
      </c>
      <c r="E465" s="844">
        <v>1962</v>
      </c>
      <c r="F465" s="845">
        <v>4.4409999999999998</v>
      </c>
      <c r="G465" s="845">
        <v>0</v>
      </c>
      <c r="H465" s="845">
        <v>0</v>
      </c>
      <c r="I465" s="845">
        <v>4.441001</v>
      </c>
      <c r="J465" s="845">
        <v>187.09</v>
      </c>
      <c r="K465" s="846">
        <v>4.441001</v>
      </c>
      <c r="L465" s="845">
        <v>187.09</v>
      </c>
      <c r="M465" s="847">
        <v>2.3737244107114221E-2</v>
      </c>
      <c r="N465" s="848">
        <v>92.323000000000008</v>
      </c>
      <c r="O465" s="849">
        <v>2.1914935877011064</v>
      </c>
      <c r="P465" s="850">
        <v>1424.2346464268535</v>
      </c>
      <c r="Q465" s="851">
        <v>131.48961526206639</v>
      </c>
    </row>
    <row r="466" spans="1:17" x14ac:dyDescent="0.2">
      <c r="A466" s="2092"/>
      <c r="B466" s="17">
        <v>3</v>
      </c>
      <c r="C466" s="843" t="s">
        <v>397</v>
      </c>
      <c r="D466" s="844">
        <v>6</v>
      </c>
      <c r="E466" s="844">
        <v>1930</v>
      </c>
      <c r="F466" s="845">
        <v>8.1370000000000005</v>
      </c>
      <c r="G466" s="845">
        <v>0.20399999999999999</v>
      </c>
      <c r="H466" s="845">
        <v>0.8</v>
      </c>
      <c r="I466" s="845">
        <v>7.133</v>
      </c>
      <c r="J466" s="845">
        <v>266.7</v>
      </c>
      <c r="K466" s="846">
        <v>7.133</v>
      </c>
      <c r="L466" s="845">
        <v>266.7</v>
      </c>
      <c r="M466" s="847">
        <v>2.6745406824146983E-2</v>
      </c>
      <c r="N466" s="848">
        <v>92.323000000000008</v>
      </c>
      <c r="O466" s="849">
        <v>2.469216194225722</v>
      </c>
      <c r="P466" s="850">
        <v>1604.724409448819</v>
      </c>
      <c r="Q466" s="851">
        <v>148.15297165354332</v>
      </c>
    </row>
    <row r="467" spans="1:17" x14ac:dyDescent="0.2">
      <c r="A467" s="2092"/>
      <c r="B467" s="17">
        <v>4</v>
      </c>
      <c r="C467" s="843" t="s">
        <v>396</v>
      </c>
      <c r="D467" s="844">
        <v>6</v>
      </c>
      <c r="E467" s="844">
        <v>1910</v>
      </c>
      <c r="F467" s="845">
        <v>9.6430000000000007</v>
      </c>
      <c r="G467" s="845">
        <v>0.35699999999999998</v>
      </c>
      <c r="H467" s="845">
        <v>0.96</v>
      </c>
      <c r="I467" s="845">
        <v>8.3260000000000005</v>
      </c>
      <c r="J467" s="845">
        <v>303.89999999999998</v>
      </c>
      <c r="K467" s="846">
        <v>8.3260000000000005</v>
      </c>
      <c r="L467" s="845">
        <v>303.89999999999998</v>
      </c>
      <c r="M467" s="847">
        <v>2.739717012175058E-2</v>
      </c>
      <c r="N467" s="848">
        <v>92.323000000000008</v>
      </c>
      <c r="O467" s="849">
        <v>2.529388937150379</v>
      </c>
      <c r="P467" s="850">
        <v>1643.8302073050347</v>
      </c>
      <c r="Q467" s="851">
        <v>151.76333622902274</v>
      </c>
    </row>
    <row r="468" spans="1:17" x14ac:dyDescent="0.2">
      <c r="A468" s="2092"/>
      <c r="B468" s="17">
        <v>5</v>
      </c>
      <c r="C468" s="780"/>
      <c r="D468" s="781"/>
      <c r="E468" s="781"/>
      <c r="F468" s="782"/>
      <c r="G468" s="782"/>
      <c r="H468" s="782"/>
      <c r="I468" s="782"/>
      <c r="J468" s="782"/>
      <c r="K468" s="859"/>
      <c r="L468" s="782"/>
      <c r="M468" s="860"/>
      <c r="N468" s="861"/>
      <c r="O468" s="862"/>
      <c r="P468" s="863"/>
      <c r="Q468" s="864"/>
    </row>
    <row r="469" spans="1:17" x14ac:dyDescent="0.2">
      <c r="A469" s="2092"/>
      <c r="B469" s="17">
        <v>6</v>
      </c>
      <c r="C469" s="780"/>
      <c r="D469" s="781"/>
      <c r="E469" s="781"/>
      <c r="F469" s="782"/>
      <c r="G469" s="782"/>
      <c r="H469" s="782"/>
      <c r="I469" s="782"/>
      <c r="J469" s="782"/>
      <c r="K469" s="859"/>
      <c r="L469" s="782"/>
      <c r="M469" s="860"/>
      <c r="N469" s="861"/>
      <c r="O469" s="862"/>
      <c r="P469" s="863"/>
      <c r="Q469" s="864"/>
    </row>
    <row r="470" spans="1:17" x14ac:dyDescent="0.2">
      <c r="A470" s="2092"/>
      <c r="B470" s="17">
        <v>7</v>
      </c>
      <c r="C470" s="780"/>
      <c r="D470" s="781"/>
      <c r="E470" s="781"/>
      <c r="F470" s="782"/>
      <c r="G470" s="782"/>
      <c r="H470" s="782"/>
      <c r="I470" s="782"/>
      <c r="J470" s="782"/>
      <c r="K470" s="859"/>
      <c r="L470" s="782"/>
      <c r="M470" s="860"/>
      <c r="N470" s="861"/>
      <c r="O470" s="862"/>
      <c r="P470" s="863"/>
      <c r="Q470" s="864"/>
    </row>
    <row r="471" spans="1:17" x14ac:dyDescent="0.2">
      <c r="A471" s="2092"/>
      <c r="B471" s="17">
        <v>8</v>
      </c>
      <c r="C471" s="780"/>
      <c r="D471" s="781"/>
      <c r="E471" s="781"/>
      <c r="F471" s="782"/>
      <c r="G471" s="782"/>
      <c r="H471" s="782"/>
      <c r="I471" s="782"/>
      <c r="J471" s="782"/>
      <c r="K471" s="859"/>
      <c r="L471" s="782"/>
      <c r="M471" s="860"/>
      <c r="N471" s="861"/>
      <c r="O471" s="862"/>
      <c r="P471" s="863"/>
      <c r="Q471" s="864"/>
    </row>
    <row r="472" spans="1:17" x14ac:dyDescent="0.2">
      <c r="A472" s="2092"/>
      <c r="B472" s="17">
        <v>9</v>
      </c>
      <c r="C472" s="780"/>
      <c r="D472" s="781"/>
      <c r="E472" s="781"/>
      <c r="F472" s="782"/>
      <c r="G472" s="782"/>
      <c r="H472" s="782"/>
      <c r="I472" s="782"/>
      <c r="J472" s="782"/>
      <c r="K472" s="859"/>
      <c r="L472" s="782"/>
      <c r="M472" s="860"/>
      <c r="N472" s="861"/>
      <c r="O472" s="862"/>
      <c r="P472" s="863"/>
      <c r="Q472" s="864"/>
    </row>
    <row r="473" spans="1:17" ht="12.75" thickBot="1" x14ac:dyDescent="0.25">
      <c r="A473" s="2093"/>
      <c r="B473" s="150">
        <v>10</v>
      </c>
      <c r="C473" s="291"/>
      <c r="D473" s="292"/>
      <c r="E473" s="292"/>
      <c r="F473" s="293"/>
      <c r="G473" s="293"/>
      <c r="H473" s="293"/>
      <c r="I473" s="293"/>
      <c r="J473" s="293"/>
      <c r="K473" s="294"/>
      <c r="L473" s="293"/>
      <c r="M473" s="295"/>
      <c r="N473" s="296"/>
      <c r="O473" s="297"/>
      <c r="P473" s="298"/>
      <c r="Q473" s="299"/>
    </row>
    <row r="474" spans="1:17" x14ac:dyDescent="0.2">
      <c r="A474" s="1955"/>
      <c r="B474" s="1956" t="s">
        <v>1023</v>
      </c>
      <c r="F474" s="63"/>
      <c r="G474" s="63"/>
      <c r="H474" s="63"/>
      <c r="I474" s="63"/>
    </row>
    <row r="475" spans="1:17" ht="15" x14ac:dyDescent="0.2">
      <c r="A475" s="2070" t="s">
        <v>171</v>
      </c>
      <c r="B475" s="2070"/>
      <c r="C475" s="2070"/>
      <c r="D475" s="2070"/>
      <c r="E475" s="2070"/>
      <c r="F475" s="2070"/>
      <c r="G475" s="2070"/>
      <c r="H475" s="2070"/>
      <c r="I475" s="2070"/>
      <c r="J475" s="2070"/>
      <c r="K475" s="2070"/>
      <c r="L475" s="2070"/>
      <c r="M475" s="2070"/>
      <c r="N475" s="2070"/>
      <c r="O475" s="2070"/>
      <c r="P475" s="2070"/>
      <c r="Q475" s="2070"/>
    </row>
    <row r="476" spans="1:17" ht="13.5" thickBot="1" x14ac:dyDescent="0.25">
      <c r="A476" s="446"/>
      <c r="B476" s="446"/>
      <c r="C476" s="446"/>
      <c r="D476" s="446"/>
      <c r="E476" s="1985" t="s">
        <v>264</v>
      </c>
      <c r="F476" s="1985"/>
      <c r="G476" s="1985"/>
      <c r="H476" s="1985"/>
      <c r="I476" s="446">
        <v>1.2</v>
      </c>
      <c r="J476" s="446" t="s">
        <v>263</v>
      </c>
      <c r="K476" s="446" t="s">
        <v>265</v>
      </c>
      <c r="L476" s="447">
        <v>521.70000000000005</v>
      </c>
      <c r="M476" s="446"/>
      <c r="N476" s="446"/>
      <c r="O476" s="446"/>
      <c r="P476" s="446"/>
      <c r="Q476" s="446"/>
    </row>
    <row r="477" spans="1:17" x14ac:dyDescent="0.2">
      <c r="A477" s="2072" t="s">
        <v>1</v>
      </c>
      <c r="B477" s="1989" t="s">
        <v>0</v>
      </c>
      <c r="C477" s="1992" t="s">
        <v>2</v>
      </c>
      <c r="D477" s="1992" t="s">
        <v>3</v>
      </c>
      <c r="E477" s="1992" t="s">
        <v>11</v>
      </c>
      <c r="F477" s="1996" t="s">
        <v>12</v>
      </c>
      <c r="G477" s="1997"/>
      <c r="H477" s="1997"/>
      <c r="I477" s="1998"/>
      <c r="J477" s="1992" t="s">
        <v>4</v>
      </c>
      <c r="K477" s="1992" t="s">
        <v>13</v>
      </c>
      <c r="L477" s="1992" t="s">
        <v>5</v>
      </c>
      <c r="M477" s="1992" t="s">
        <v>6</v>
      </c>
      <c r="N477" s="1992" t="s">
        <v>14</v>
      </c>
      <c r="O477" s="2003" t="s">
        <v>15</v>
      </c>
      <c r="P477" s="1992" t="s">
        <v>22</v>
      </c>
      <c r="Q477" s="2001" t="s">
        <v>23</v>
      </c>
    </row>
    <row r="478" spans="1:17" ht="33.75" x14ac:dyDescent="0.2">
      <c r="A478" s="2073"/>
      <c r="B478" s="1990"/>
      <c r="C478" s="1993"/>
      <c r="D478" s="1995"/>
      <c r="E478" s="1995"/>
      <c r="F478" s="14" t="s">
        <v>16</v>
      </c>
      <c r="G478" s="14" t="s">
        <v>17</v>
      </c>
      <c r="H478" s="14" t="s">
        <v>18</v>
      </c>
      <c r="I478" s="14" t="s">
        <v>19</v>
      </c>
      <c r="J478" s="1995"/>
      <c r="K478" s="1995"/>
      <c r="L478" s="1995"/>
      <c r="M478" s="1995"/>
      <c r="N478" s="1995"/>
      <c r="O478" s="2004"/>
      <c r="P478" s="1995"/>
      <c r="Q478" s="2002"/>
    </row>
    <row r="479" spans="1:17" x14ac:dyDescent="0.2">
      <c r="A479" s="2074"/>
      <c r="B479" s="2075"/>
      <c r="C479" s="1995"/>
      <c r="D479" s="69" t="s">
        <v>7</v>
      </c>
      <c r="E479" s="69" t="s">
        <v>8</v>
      </c>
      <c r="F479" s="69" t="s">
        <v>9</v>
      </c>
      <c r="G479" s="69" t="s">
        <v>9</v>
      </c>
      <c r="H479" s="69" t="s">
        <v>9</v>
      </c>
      <c r="I479" s="69" t="s">
        <v>9</v>
      </c>
      <c r="J479" s="69" t="s">
        <v>20</v>
      </c>
      <c r="K479" s="69" t="s">
        <v>9</v>
      </c>
      <c r="L479" s="69" t="s">
        <v>20</v>
      </c>
      <c r="M479" s="69" t="s">
        <v>55</v>
      </c>
      <c r="N479" s="69" t="s">
        <v>289</v>
      </c>
      <c r="O479" s="69" t="s">
        <v>290</v>
      </c>
      <c r="P479" s="70" t="s">
        <v>24</v>
      </c>
      <c r="Q479" s="71" t="s">
        <v>291</v>
      </c>
    </row>
    <row r="480" spans="1:17" ht="12" thickBot="1" x14ac:dyDescent="0.25">
      <c r="A480" s="72">
        <v>1</v>
      </c>
      <c r="B480" s="73">
        <v>2</v>
      </c>
      <c r="C480" s="74">
        <v>3</v>
      </c>
      <c r="D480" s="75">
        <v>4</v>
      </c>
      <c r="E480" s="75">
        <v>5</v>
      </c>
      <c r="F480" s="75">
        <v>6</v>
      </c>
      <c r="G480" s="75">
        <v>7</v>
      </c>
      <c r="H480" s="75">
        <v>8</v>
      </c>
      <c r="I480" s="75">
        <v>9</v>
      </c>
      <c r="J480" s="75">
        <v>10</v>
      </c>
      <c r="K480" s="75">
        <v>11</v>
      </c>
      <c r="L480" s="74">
        <v>12</v>
      </c>
      <c r="M480" s="75">
        <v>13</v>
      </c>
      <c r="N480" s="75">
        <v>14</v>
      </c>
      <c r="O480" s="76">
        <v>15</v>
      </c>
      <c r="P480" s="74">
        <v>16</v>
      </c>
      <c r="Q480" s="77">
        <v>17</v>
      </c>
    </row>
    <row r="481" spans="1:17" x14ac:dyDescent="0.2">
      <c r="A481" s="2079" t="s">
        <v>63</v>
      </c>
      <c r="B481" s="149">
        <v>1</v>
      </c>
      <c r="C481" s="1838" t="s">
        <v>303</v>
      </c>
      <c r="D481" s="1821">
        <v>40</v>
      </c>
      <c r="E481" s="1821">
        <v>1982</v>
      </c>
      <c r="F481" s="1839">
        <v>27.885999999999999</v>
      </c>
      <c r="G481" s="1839">
        <v>4.1757840000000002</v>
      </c>
      <c r="H481" s="1839">
        <v>9.6</v>
      </c>
      <c r="I481" s="1839">
        <v>14.110218999999999</v>
      </c>
      <c r="J481" s="1839">
        <v>1944.42</v>
      </c>
      <c r="K481" s="1822">
        <v>14.110218999999999</v>
      </c>
      <c r="L481" s="1839">
        <v>1944.42</v>
      </c>
      <c r="M481" s="1919">
        <v>7.256775285175013E-3</v>
      </c>
      <c r="N481" s="1842">
        <v>74.665000000000006</v>
      </c>
      <c r="O481" s="1824">
        <v>0.54182712666759236</v>
      </c>
      <c r="P481" s="1824">
        <v>435.40651711050077</v>
      </c>
      <c r="Q481" s="1825">
        <v>32.509627600055545</v>
      </c>
    </row>
    <row r="482" spans="1:17" x14ac:dyDescent="0.2">
      <c r="A482" s="2080"/>
      <c r="B482" s="78">
        <v>2</v>
      </c>
      <c r="C482" s="1838" t="s">
        <v>239</v>
      </c>
      <c r="D482" s="1821">
        <v>20</v>
      </c>
      <c r="E482" s="1821">
        <v>1990</v>
      </c>
      <c r="F482" s="1839">
        <v>13.829000000000001</v>
      </c>
      <c r="G482" s="1839">
        <v>1.785536</v>
      </c>
      <c r="H482" s="1839">
        <v>3.2</v>
      </c>
      <c r="I482" s="1839">
        <v>8.8434629999999999</v>
      </c>
      <c r="J482" s="1839">
        <v>1074.54</v>
      </c>
      <c r="K482" s="1822">
        <v>8.8434629999999999</v>
      </c>
      <c r="L482" s="1839">
        <v>1074.54</v>
      </c>
      <c r="M482" s="1919">
        <v>8.2299988832430625E-3</v>
      </c>
      <c r="N482" s="1842">
        <v>74.665000000000006</v>
      </c>
      <c r="O482" s="1824">
        <v>0.61449286661734337</v>
      </c>
      <c r="P482" s="1824">
        <v>493.79993299458374</v>
      </c>
      <c r="Q482" s="1825">
        <v>36.869571997040602</v>
      </c>
    </row>
    <row r="483" spans="1:17" x14ac:dyDescent="0.2">
      <c r="A483" s="2080"/>
      <c r="B483" s="78">
        <v>3</v>
      </c>
      <c r="C483" s="1838" t="s">
        <v>242</v>
      </c>
      <c r="D483" s="1821">
        <v>18</v>
      </c>
      <c r="E483" s="1821">
        <v>1989</v>
      </c>
      <c r="F483" s="1839">
        <v>10.127000000000001</v>
      </c>
      <c r="G483" s="1839">
        <v>1.0009459999999999</v>
      </c>
      <c r="H483" s="1839">
        <v>1.36</v>
      </c>
      <c r="I483" s="1839">
        <v>7.766057</v>
      </c>
      <c r="J483" s="1839">
        <v>937.87</v>
      </c>
      <c r="K483" s="1822">
        <v>7.766057</v>
      </c>
      <c r="L483" s="1839">
        <v>937.87</v>
      </c>
      <c r="M483" s="1919">
        <v>8.2805260857048424E-3</v>
      </c>
      <c r="N483" s="1842">
        <v>74.665000000000006</v>
      </c>
      <c r="O483" s="1824">
        <v>0.61826548018915206</v>
      </c>
      <c r="P483" s="1824">
        <v>496.83156514229051</v>
      </c>
      <c r="Q483" s="1825">
        <v>37.095928811349125</v>
      </c>
    </row>
    <row r="484" spans="1:17" x14ac:dyDescent="0.2">
      <c r="A484" s="2080"/>
      <c r="B484" s="78">
        <v>4</v>
      </c>
      <c r="C484" s="1838" t="s">
        <v>306</v>
      </c>
      <c r="D484" s="1821">
        <v>36</v>
      </c>
      <c r="E484" s="1821">
        <v>1972</v>
      </c>
      <c r="F484" s="1839">
        <v>21.065999999999999</v>
      </c>
      <c r="G484" s="1839">
        <v>2.3034810000000001</v>
      </c>
      <c r="H484" s="1839">
        <v>5.76</v>
      </c>
      <c r="I484" s="1839">
        <v>13.002521999999999</v>
      </c>
      <c r="J484" s="1839">
        <v>1508.84</v>
      </c>
      <c r="K484" s="1822">
        <v>13.002521999999999</v>
      </c>
      <c r="L484" s="1839">
        <v>1508.84</v>
      </c>
      <c r="M484" s="1919">
        <v>8.6175618355823023E-3</v>
      </c>
      <c r="N484" s="1842">
        <v>74.665000000000006</v>
      </c>
      <c r="O484" s="1824">
        <v>0.64343025445375268</v>
      </c>
      <c r="P484" s="1824">
        <v>517.05371013493823</v>
      </c>
      <c r="Q484" s="1825">
        <v>38.605815267225168</v>
      </c>
    </row>
    <row r="485" spans="1:17" x14ac:dyDescent="0.2">
      <c r="A485" s="2080"/>
      <c r="B485" s="78">
        <v>5</v>
      </c>
      <c r="C485" s="1838" t="s">
        <v>305</v>
      </c>
      <c r="D485" s="1821">
        <v>24</v>
      </c>
      <c r="E485" s="1821">
        <v>1969</v>
      </c>
      <c r="F485" s="1839">
        <v>14.105</v>
      </c>
      <c r="G485" s="1839">
        <v>1.1852780000000001</v>
      </c>
      <c r="H485" s="1839">
        <v>3.84</v>
      </c>
      <c r="I485" s="1839">
        <v>9.0797240000000006</v>
      </c>
      <c r="J485" s="1839">
        <v>1020.69</v>
      </c>
      <c r="K485" s="1822">
        <v>9.0797240000000006</v>
      </c>
      <c r="L485" s="1839">
        <v>1020.69</v>
      </c>
      <c r="M485" s="1919">
        <v>8.8956725352457647E-3</v>
      </c>
      <c r="N485" s="1842">
        <v>74.665000000000006</v>
      </c>
      <c r="O485" s="1824">
        <v>0.66419538984412507</v>
      </c>
      <c r="P485" s="1824">
        <v>533.74035211474586</v>
      </c>
      <c r="Q485" s="1825">
        <v>39.8517233906475</v>
      </c>
    </row>
    <row r="486" spans="1:17" x14ac:dyDescent="0.2">
      <c r="A486" s="2080"/>
      <c r="B486" s="78">
        <v>6</v>
      </c>
      <c r="C486" s="1838" t="s">
        <v>296</v>
      </c>
      <c r="D486" s="1821">
        <v>30</v>
      </c>
      <c r="E486" s="1821">
        <v>1974</v>
      </c>
      <c r="F486" s="1839">
        <v>23.297999999999998</v>
      </c>
      <c r="G486" s="1839">
        <v>2.8367719999999998</v>
      </c>
      <c r="H486" s="1839">
        <v>4.8</v>
      </c>
      <c r="I486" s="1839">
        <v>15.661228999999999</v>
      </c>
      <c r="J486" s="1839">
        <v>1743.53</v>
      </c>
      <c r="K486" s="1822">
        <v>15.661228999999999</v>
      </c>
      <c r="L486" s="1839">
        <v>1743.53</v>
      </c>
      <c r="M486" s="1919">
        <v>8.9824832380285963E-3</v>
      </c>
      <c r="N486" s="1842">
        <v>74.665000000000006</v>
      </c>
      <c r="O486" s="1824">
        <v>0.67067711096740523</v>
      </c>
      <c r="P486" s="1824">
        <v>538.94899428171584</v>
      </c>
      <c r="Q486" s="1825">
        <v>40.24062665804432</v>
      </c>
    </row>
    <row r="487" spans="1:17" x14ac:dyDescent="0.2">
      <c r="A487" s="2080"/>
      <c r="B487" s="78">
        <v>7</v>
      </c>
      <c r="C487" s="1838" t="s">
        <v>243</v>
      </c>
      <c r="D487" s="1821">
        <v>12</v>
      </c>
      <c r="E487" s="1821">
        <v>1968</v>
      </c>
      <c r="F487" s="1839">
        <v>6.431</v>
      </c>
      <c r="G487" s="1839">
        <v>0.34870499999999999</v>
      </c>
      <c r="H487" s="1839">
        <v>0.96</v>
      </c>
      <c r="I487" s="1839">
        <v>5.1222969999999997</v>
      </c>
      <c r="J487" s="1839">
        <v>536.53</v>
      </c>
      <c r="K487" s="1822">
        <v>5.1222969999999997</v>
      </c>
      <c r="L487" s="1839">
        <v>536.53</v>
      </c>
      <c r="M487" s="1919">
        <v>9.5470840400350403E-3</v>
      </c>
      <c r="N487" s="1842">
        <v>74.665000000000006</v>
      </c>
      <c r="O487" s="1824">
        <v>0.71283302984921637</v>
      </c>
      <c r="P487" s="1824">
        <v>572.82504240210244</v>
      </c>
      <c r="Q487" s="1825">
        <v>42.769981790952983</v>
      </c>
    </row>
    <row r="488" spans="1:17" x14ac:dyDescent="0.2">
      <c r="A488" s="2080"/>
      <c r="B488" s="78">
        <v>8</v>
      </c>
      <c r="C488" s="1838" t="s">
        <v>247</v>
      </c>
      <c r="D488" s="1821">
        <v>11</v>
      </c>
      <c r="E488" s="1821">
        <v>1976</v>
      </c>
      <c r="F488" s="1839">
        <v>9.3140000000000001</v>
      </c>
      <c r="G488" s="1839">
        <v>0</v>
      </c>
      <c r="H488" s="1839">
        <v>0</v>
      </c>
      <c r="I488" s="1839">
        <v>9.3140000000000001</v>
      </c>
      <c r="J488" s="1839">
        <v>496.05</v>
      </c>
      <c r="K488" s="1822">
        <v>9.3140000000000001</v>
      </c>
      <c r="L488" s="1839">
        <v>496.05</v>
      </c>
      <c r="M488" s="1919">
        <v>1.8776333030944461E-2</v>
      </c>
      <c r="N488" s="1842">
        <v>74.665000000000006</v>
      </c>
      <c r="O488" s="1824">
        <v>1.4019349057554684</v>
      </c>
      <c r="P488" s="1824">
        <v>1126.5799818566677</v>
      </c>
      <c r="Q488" s="1825">
        <v>84.116094345328108</v>
      </c>
    </row>
    <row r="489" spans="1:17" x14ac:dyDescent="0.2">
      <c r="A489" s="2080"/>
      <c r="B489" s="78">
        <v>9</v>
      </c>
      <c r="C489" s="159"/>
      <c r="D489" s="160"/>
      <c r="E489" s="160"/>
      <c r="F489" s="161"/>
      <c r="G489" s="162"/>
      <c r="H489" s="162"/>
      <c r="I489" s="162"/>
      <c r="J489" s="162"/>
      <c r="K489" s="163"/>
      <c r="L489" s="162"/>
      <c r="M489" s="164"/>
      <c r="N489" s="165"/>
      <c r="O489" s="166"/>
      <c r="P489" s="167"/>
      <c r="Q489" s="168"/>
    </row>
    <row r="490" spans="1:17" ht="12" thickBot="1" x14ac:dyDescent="0.25">
      <c r="A490" s="2080"/>
      <c r="B490" s="78">
        <v>10</v>
      </c>
      <c r="C490" s="159"/>
      <c r="D490" s="160"/>
      <c r="E490" s="160"/>
      <c r="F490" s="161"/>
      <c r="G490" s="162"/>
      <c r="H490" s="162"/>
      <c r="I490" s="162"/>
      <c r="J490" s="162"/>
      <c r="K490" s="163"/>
      <c r="L490" s="162"/>
      <c r="M490" s="164"/>
      <c r="N490" s="165"/>
      <c r="O490" s="166"/>
      <c r="P490" s="167"/>
      <c r="Q490" s="222"/>
    </row>
    <row r="491" spans="1:17" x14ac:dyDescent="0.2">
      <c r="A491" s="2084" t="s">
        <v>89</v>
      </c>
      <c r="B491" s="62">
        <v>1</v>
      </c>
      <c r="C491" s="1920" t="s">
        <v>302</v>
      </c>
      <c r="D491" s="1921">
        <v>40</v>
      </c>
      <c r="E491" s="1921">
        <v>1985</v>
      </c>
      <c r="F491" s="1845">
        <v>35.345999999999997</v>
      </c>
      <c r="G491" s="1845">
        <v>4.5746770000000003</v>
      </c>
      <c r="H491" s="1845">
        <v>6.4</v>
      </c>
      <c r="I491" s="1845">
        <v>24.371327000000001</v>
      </c>
      <c r="J491" s="1845">
        <v>2285.42</v>
      </c>
      <c r="K491" s="1846">
        <v>24.371327000000001</v>
      </c>
      <c r="L491" s="1845">
        <v>2285.42</v>
      </c>
      <c r="M491" s="1847">
        <v>1.0663828530423292E-2</v>
      </c>
      <c r="N491" s="1848">
        <v>74.665000000000006</v>
      </c>
      <c r="O491" s="1849">
        <v>0.79621475722405521</v>
      </c>
      <c r="P491" s="1850">
        <v>639.82971182539745</v>
      </c>
      <c r="Q491" s="1851">
        <v>47.772885433443307</v>
      </c>
    </row>
    <row r="492" spans="1:17" x14ac:dyDescent="0.2">
      <c r="A492" s="2085"/>
      <c r="B492" s="62">
        <v>2</v>
      </c>
      <c r="C492" s="1920" t="s">
        <v>294</v>
      </c>
      <c r="D492" s="1921">
        <v>59</v>
      </c>
      <c r="E492" s="1921">
        <v>1975</v>
      </c>
      <c r="F492" s="1845">
        <v>50.747</v>
      </c>
      <c r="G492" s="1845">
        <v>5.6580909999999998</v>
      </c>
      <c r="H492" s="1845">
        <v>9.6</v>
      </c>
      <c r="I492" s="1845">
        <v>35.488914000000001</v>
      </c>
      <c r="J492" s="1845">
        <v>2729.69</v>
      </c>
      <c r="K492" s="1846">
        <v>35.488914000000001</v>
      </c>
      <c r="L492" s="1845">
        <v>2729.69</v>
      </c>
      <c r="M492" s="1847">
        <v>1.3001078510746642E-2</v>
      </c>
      <c r="N492" s="1848">
        <v>74.665000000000006</v>
      </c>
      <c r="O492" s="1849">
        <v>0.97072552700489811</v>
      </c>
      <c r="P492" s="1850">
        <v>780.06471064479854</v>
      </c>
      <c r="Q492" s="1851">
        <v>58.243531620293886</v>
      </c>
    </row>
    <row r="493" spans="1:17" x14ac:dyDescent="0.2">
      <c r="A493" s="2085"/>
      <c r="B493" s="62">
        <v>3</v>
      </c>
      <c r="C493" s="1920" t="s">
        <v>292</v>
      </c>
      <c r="D493" s="1921">
        <v>39</v>
      </c>
      <c r="E493" s="1921">
        <v>1990</v>
      </c>
      <c r="F493" s="1845">
        <v>41.143999999999998</v>
      </c>
      <c r="G493" s="1845">
        <v>4.1056439999999998</v>
      </c>
      <c r="H493" s="1845">
        <v>6.4</v>
      </c>
      <c r="I493" s="1845">
        <v>30.638358</v>
      </c>
      <c r="J493" s="1845">
        <v>2294.0500000000002</v>
      </c>
      <c r="K493" s="1846">
        <v>30.638358</v>
      </c>
      <c r="L493" s="1845">
        <v>2294.0500000000002</v>
      </c>
      <c r="M493" s="1847">
        <v>1.3355575510559926E-2</v>
      </c>
      <c r="N493" s="1848">
        <v>74.665000000000006</v>
      </c>
      <c r="O493" s="1849">
        <v>0.99719404549595692</v>
      </c>
      <c r="P493" s="1850">
        <v>801.33453063359548</v>
      </c>
      <c r="Q493" s="1851">
        <v>59.831642729757412</v>
      </c>
    </row>
    <row r="494" spans="1:17" x14ac:dyDescent="0.2">
      <c r="A494" s="2085"/>
      <c r="B494" s="62">
        <v>4</v>
      </c>
      <c r="C494" s="1920" t="s">
        <v>293</v>
      </c>
      <c r="D494" s="1921">
        <v>39</v>
      </c>
      <c r="E494" s="1921">
        <v>1990</v>
      </c>
      <c r="F494" s="1845">
        <v>41.994999999999997</v>
      </c>
      <c r="G494" s="1845">
        <v>4.4562949999999999</v>
      </c>
      <c r="H494" s="1845">
        <v>6.32</v>
      </c>
      <c r="I494" s="1845">
        <v>31.218705</v>
      </c>
      <c r="J494" s="1845">
        <v>2218.0300000000002</v>
      </c>
      <c r="K494" s="1846">
        <v>31.218705</v>
      </c>
      <c r="L494" s="1845">
        <v>2218.0300000000002</v>
      </c>
      <c r="M494" s="1847">
        <v>1.4074969680301887E-2</v>
      </c>
      <c r="N494" s="1848">
        <v>74.665000000000006</v>
      </c>
      <c r="O494" s="1849">
        <v>1.0509076111797404</v>
      </c>
      <c r="P494" s="1850">
        <v>844.49818081811327</v>
      </c>
      <c r="Q494" s="1851">
        <v>63.054456670784433</v>
      </c>
    </row>
    <row r="495" spans="1:17" x14ac:dyDescent="0.2">
      <c r="A495" s="2085"/>
      <c r="B495" s="62">
        <v>5</v>
      </c>
      <c r="C495" s="1920" t="s">
        <v>295</v>
      </c>
      <c r="D495" s="1921">
        <v>58</v>
      </c>
      <c r="E495" s="1921">
        <v>1991</v>
      </c>
      <c r="F495" s="1845">
        <v>49.21</v>
      </c>
      <c r="G495" s="1845">
        <v>4.177575</v>
      </c>
      <c r="H495" s="1845">
        <v>9.44</v>
      </c>
      <c r="I495" s="1845">
        <v>35.592424999999999</v>
      </c>
      <c r="J495" s="1845">
        <v>2439.79</v>
      </c>
      <c r="K495" s="1846">
        <v>35.592424999999999</v>
      </c>
      <c r="L495" s="1845">
        <v>2439.79</v>
      </c>
      <c r="M495" s="1847">
        <v>1.4588314977928427E-2</v>
      </c>
      <c r="N495" s="1848">
        <v>74.665000000000006</v>
      </c>
      <c r="O495" s="1849">
        <v>1.0892365378270261</v>
      </c>
      <c r="P495" s="1850">
        <v>875.29889867570569</v>
      </c>
      <c r="Q495" s="1851">
        <v>65.354192269621564</v>
      </c>
    </row>
    <row r="496" spans="1:17" x14ac:dyDescent="0.2">
      <c r="A496" s="2085"/>
      <c r="B496" s="62">
        <v>6</v>
      </c>
      <c r="C496" s="1920" t="s">
        <v>300</v>
      </c>
      <c r="D496" s="1921">
        <v>50</v>
      </c>
      <c r="E496" s="1921">
        <v>1972</v>
      </c>
      <c r="F496" s="1845">
        <v>52.578000000000003</v>
      </c>
      <c r="G496" s="1845">
        <v>5.2496830000000001</v>
      </c>
      <c r="H496" s="1845">
        <v>8</v>
      </c>
      <c r="I496" s="1845">
        <v>39.328316000000001</v>
      </c>
      <c r="J496" s="1845">
        <v>2601.9</v>
      </c>
      <c r="K496" s="1846">
        <v>39.328316000000001</v>
      </c>
      <c r="L496" s="1845">
        <v>2601.9</v>
      </c>
      <c r="M496" s="1847">
        <v>1.511522963987855E-2</v>
      </c>
      <c r="N496" s="1848">
        <v>74.665000000000006</v>
      </c>
      <c r="O496" s="1849">
        <v>1.1285786210615321</v>
      </c>
      <c r="P496" s="1850">
        <v>906.91377839271308</v>
      </c>
      <c r="Q496" s="1851">
        <v>67.714717263691924</v>
      </c>
    </row>
    <row r="497" spans="1:17" x14ac:dyDescent="0.2">
      <c r="A497" s="2085"/>
      <c r="B497" s="62">
        <v>7</v>
      </c>
      <c r="C497" s="1920" t="s">
        <v>297</v>
      </c>
      <c r="D497" s="1921">
        <v>50</v>
      </c>
      <c r="E497" s="1921">
        <v>1971</v>
      </c>
      <c r="F497" s="1845">
        <v>51.926000000000002</v>
      </c>
      <c r="G497" s="1845">
        <v>4.2314449999999999</v>
      </c>
      <c r="H497" s="1845">
        <v>8</v>
      </c>
      <c r="I497" s="1845">
        <v>39.694558999999998</v>
      </c>
      <c r="J497" s="1845">
        <v>2564.8000000000002</v>
      </c>
      <c r="K497" s="1846">
        <v>39.694558999999998</v>
      </c>
      <c r="L497" s="1845">
        <v>2564.8000000000002</v>
      </c>
      <c r="M497" s="1847">
        <v>1.547666835620711E-2</v>
      </c>
      <c r="N497" s="1848">
        <v>74.665000000000006</v>
      </c>
      <c r="O497" s="1849">
        <v>1.1555654428162039</v>
      </c>
      <c r="P497" s="1850">
        <v>928.60010137242659</v>
      </c>
      <c r="Q497" s="1851">
        <v>69.333926568972231</v>
      </c>
    </row>
    <row r="498" spans="1:17" x14ac:dyDescent="0.2">
      <c r="A498" s="2085"/>
      <c r="B498" s="62">
        <v>8</v>
      </c>
      <c r="C498" s="1920" t="s">
        <v>298</v>
      </c>
      <c r="D498" s="1921">
        <v>30</v>
      </c>
      <c r="E498" s="1921">
        <v>1990</v>
      </c>
      <c r="F498" s="1845">
        <v>33.106999999999999</v>
      </c>
      <c r="G498" s="1845">
        <v>3.0360939999999998</v>
      </c>
      <c r="H498" s="1845">
        <v>4.8</v>
      </c>
      <c r="I498" s="1845">
        <v>25.270904999999999</v>
      </c>
      <c r="J498" s="1845">
        <v>1613.04</v>
      </c>
      <c r="K498" s="1846">
        <v>25.270904999999999</v>
      </c>
      <c r="L498" s="1845">
        <v>1613.04</v>
      </c>
      <c r="M498" s="1847">
        <v>1.5666632569558102E-2</v>
      </c>
      <c r="N498" s="1848">
        <v>74.665000000000006</v>
      </c>
      <c r="O498" s="1849">
        <v>1.1697491208060558</v>
      </c>
      <c r="P498" s="1850">
        <v>939.99795417348605</v>
      </c>
      <c r="Q498" s="1851">
        <v>70.184947248363343</v>
      </c>
    </row>
    <row r="499" spans="1:17" x14ac:dyDescent="0.2">
      <c r="A499" s="2085"/>
      <c r="B499" s="62">
        <v>9</v>
      </c>
      <c r="C499" s="1920" t="s">
        <v>301</v>
      </c>
      <c r="D499" s="1921">
        <v>59</v>
      </c>
      <c r="E499" s="1921">
        <v>1991</v>
      </c>
      <c r="F499" s="1845">
        <v>52.531999999999996</v>
      </c>
      <c r="G499" s="1845">
        <v>4.2494550000000002</v>
      </c>
      <c r="H499" s="1845">
        <v>9.6</v>
      </c>
      <c r="I499" s="1845">
        <v>38.682547999999997</v>
      </c>
      <c r="J499" s="1845">
        <v>2442.5500000000002</v>
      </c>
      <c r="K499" s="1846">
        <v>38.682547999999997</v>
      </c>
      <c r="L499" s="1845">
        <v>2442.5500000000002</v>
      </c>
      <c r="M499" s="1847">
        <v>1.5836952365355875E-2</v>
      </c>
      <c r="N499" s="1848">
        <v>74.665000000000006</v>
      </c>
      <c r="O499" s="1849">
        <v>1.1824660483592966</v>
      </c>
      <c r="P499" s="1850">
        <v>950.21714192135255</v>
      </c>
      <c r="Q499" s="1851">
        <v>70.947962901557801</v>
      </c>
    </row>
    <row r="500" spans="1:17" ht="12" thickBot="1" x14ac:dyDescent="0.25">
      <c r="A500" s="2085"/>
      <c r="B500" s="82">
        <v>10</v>
      </c>
      <c r="C500" s="1922" t="s">
        <v>299</v>
      </c>
      <c r="D500" s="1923">
        <v>51</v>
      </c>
      <c r="E500" s="1923">
        <v>1972</v>
      </c>
      <c r="F500" s="1924">
        <v>56.652000000000001</v>
      </c>
      <c r="G500" s="1924">
        <v>4.5641400000000001</v>
      </c>
      <c r="H500" s="1924">
        <v>8</v>
      </c>
      <c r="I500" s="1924">
        <v>44.087859000000002</v>
      </c>
      <c r="J500" s="1924">
        <v>2608.15</v>
      </c>
      <c r="K500" s="1925">
        <v>44.087859000000002</v>
      </c>
      <c r="L500" s="1924">
        <v>2608.15</v>
      </c>
      <c r="M500" s="1926">
        <v>1.6903881678584438E-2</v>
      </c>
      <c r="N500" s="1927">
        <v>74.665000000000006</v>
      </c>
      <c r="O500" s="1928">
        <v>1.2621283255315072</v>
      </c>
      <c r="P500" s="1929">
        <v>1014.2329007150663</v>
      </c>
      <c r="Q500" s="1930">
        <v>75.727699531890437</v>
      </c>
    </row>
    <row r="501" spans="1:17" x14ac:dyDescent="0.2">
      <c r="A501" s="2076" t="s">
        <v>98</v>
      </c>
      <c r="B501" s="83">
        <v>1</v>
      </c>
      <c r="C501" s="1900" t="s">
        <v>238</v>
      </c>
      <c r="D501" s="1901">
        <v>37</v>
      </c>
      <c r="E501" s="1901">
        <v>1970</v>
      </c>
      <c r="F501" s="1902">
        <v>17.594999999999999</v>
      </c>
      <c r="G501" s="1902">
        <v>2.1847379999999998</v>
      </c>
      <c r="H501" s="1902">
        <v>5.76</v>
      </c>
      <c r="I501" s="1902">
        <v>9.650264</v>
      </c>
      <c r="J501" s="1902">
        <v>1579.46</v>
      </c>
      <c r="K501" s="1903">
        <v>9.650264</v>
      </c>
      <c r="L501" s="1902">
        <v>1579.46</v>
      </c>
      <c r="M501" s="1904">
        <v>6.1098502019677611E-3</v>
      </c>
      <c r="N501" s="1905">
        <v>74.665000000000006</v>
      </c>
      <c r="O501" s="1906">
        <v>0.4561919653299229</v>
      </c>
      <c r="P501" s="1931">
        <v>366.59101211806563</v>
      </c>
      <c r="Q501" s="1908">
        <v>27.371517919795373</v>
      </c>
    </row>
    <row r="502" spans="1:17" x14ac:dyDescent="0.2">
      <c r="A502" s="2077"/>
      <c r="B502" s="84">
        <v>2</v>
      </c>
      <c r="C502" s="825" t="s">
        <v>172</v>
      </c>
      <c r="D502" s="826">
        <v>26</v>
      </c>
      <c r="E502" s="826">
        <v>1985</v>
      </c>
      <c r="F502" s="827">
        <v>28.341999999999999</v>
      </c>
      <c r="G502" s="827">
        <v>0</v>
      </c>
      <c r="H502" s="827">
        <v>0</v>
      </c>
      <c r="I502" s="827">
        <v>28.341999999999999</v>
      </c>
      <c r="J502" s="827">
        <v>1415.92</v>
      </c>
      <c r="K502" s="828">
        <v>28.341999999999999</v>
      </c>
      <c r="L502" s="827">
        <v>1415.92</v>
      </c>
      <c r="M502" s="829">
        <v>2.0016667608339454E-2</v>
      </c>
      <c r="N502" s="830">
        <v>74.665000000000006</v>
      </c>
      <c r="O502" s="831">
        <v>1.4945444869766655</v>
      </c>
      <c r="P502" s="832">
        <v>1201.000056500367</v>
      </c>
      <c r="Q502" s="833">
        <v>89.672669218599907</v>
      </c>
    </row>
    <row r="503" spans="1:17" x14ac:dyDescent="0.2">
      <c r="A503" s="2077"/>
      <c r="B503" s="84">
        <v>3</v>
      </c>
      <c r="C503" s="825" t="s">
        <v>304</v>
      </c>
      <c r="D503" s="826">
        <v>45</v>
      </c>
      <c r="E503" s="826">
        <v>1978</v>
      </c>
      <c r="F503" s="827">
        <v>54.784999999999997</v>
      </c>
      <c r="G503" s="827">
        <v>3.2958850000000002</v>
      </c>
      <c r="H503" s="827">
        <v>7.2</v>
      </c>
      <c r="I503" s="827">
        <v>44.289122999999996</v>
      </c>
      <c r="J503" s="827">
        <v>2206.29</v>
      </c>
      <c r="K503" s="828">
        <v>44.289122999999996</v>
      </c>
      <c r="L503" s="827">
        <v>2206.29</v>
      </c>
      <c r="M503" s="829">
        <v>2.007402607998042E-2</v>
      </c>
      <c r="N503" s="830">
        <v>74.665000000000006</v>
      </c>
      <c r="O503" s="831">
        <v>1.4988271572617382</v>
      </c>
      <c r="P503" s="832">
        <v>1204.4415647988251</v>
      </c>
      <c r="Q503" s="833">
        <v>89.929629435704285</v>
      </c>
    </row>
    <row r="504" spans="1:17" x14ac:dyDescent="0.2">
      <c r="A504" s="2077"/>
      <c r="B504" s="84">
        <v>4</v>
      </c>
      <c r="C504" s="825" t="s">
        <v>173</v>
      </c>
      <c r="D504" s="826">
        <v>16</v>
      </c>
      <c r="E504" s="826">
        <v>1989</v>
      </c>
      <c r="F504" s="827">
        <v>16.939</v>
      </c>
      <c r="G504" s="827">
        <v>0</v>
      </c>
      <c r="H504" s="827">
        <v>0</v>
      </c>
      <c r="I504" s="827">
        <v>16.939</v>
      </c>
      <c r="J504" s="827">
        <v>1072.46</v>
      </c>
      <c r="K504" s="828">
        <v>16.939</v>
      </c>
      <c r="L504" s="827">
        <v>1072.46</v>
      </c>
      <c r="M504" s="829">
        <v>1.5794528467262182E-2</v>
      </c>
      <c r="N504" s="830">
        <v>74.665000000000006</v>
      </c>
      <c r="O504" s="831">
        <v>1.1792984680081309</v>
      </c>
      <c r="P504" s="832">
        <v>947.67170803573094</v>
      </c>
      <c r="Q504" s="833">
        <v>70.757908080487866</v>
      </c>
    </row>
    <row r="505" spans="1:17" x14ac:dyDescent="0.2">
      <c r="A505" s="2077"/>
      <c r="B505" s="84">
        <v>5</v>
      </c>
      <c r="C505" s="825"/>
      <c r="D505" s="826"/>
      <c r="E505" s="826"/>
      <c r="F505" s="827"/>
      <c r="G505" s="827"/>
      <c r="H505" s="827"/>
      <c r="I505" s="827"/>
      <c r="J505" s="827"/>
      <c r="K505" s="828"/>
      <c r="L505" s="827"/>
      <c r="M505" s="829"/>
      <c r="N505" s="830"/>
      <c r="O505" s="831"/>
      <c r="P505" s="832"/>
      <c r="Q505" s="833"/>
    </row>
    <row r="506" spans="1:17" x14ac:dyDescent="0.2">
      <c r="A506" s="2077"/>
      <c r="B506" s="84">
        <v>6</v>
      </c>
      <c r="C506" s="825"/>
      <c r="D506" s="826"/>
      <c r="E506" s="826"/>
      <c r="F506" s="827"/>
      <c r="G506" s="827"/>
      <c r="H506" s="827"/>
      <c r="I506" s="827"/>
      <c r="J506" s="827"/>
      <c r="K506" s="828"/>
      <c r="L506" s="827"/>
      <c r="M506" s="829"/>
      <c r="N506" s="830"/>
      <c r="O506" s="831"/>
      <c r="P506" s="832"/>
      <c r="Q506" s="833"/>
    </row>
    <row r="507" spans="1:17" x14ac:dyDescent="0.2">
      <c r="A507" s="2077"/>
      <c r="B507" s="84">
        <v>7</v>
      </c>
      <c r="C507" s="825"/>
      <c r="D507" s="826"/>
      <c r="E507" s="826"/>
      <c r="F507" s="827"/>
      <c r="G507" s="827"/>
      <c r="H507" s="827"/>
      <c r="I507" s="827"/>
      <c r="J507" s="827"/>
      <c r="K507" s="828"/>
      <c r="L507" s="827"/>
      <c r="M507" s="829"/>
      <c r="N507" s="830"/>
      <c r="O507" s="831"/>
      <c r="P507" s="832"/>
      <c r="Q507" s="833"/>
    </row>
    <row r="508" spans="1:17" x14ac:dyDescent="0.2">
      <c r="A508" s="2077"/>
      <c r="B508" s="84">
        <v>8</v>
      </c>
      <c r="C508" s="825"/>
      <c r="D508" s="826"/>
      <c r="E508" s="826"/>
      <c r="F508" s="827"/>
      <c r="G508" s="827"/>
      <c r="H508" s="827"/>
      <c r="I508" s="827"/>
      <c r="J508" s="827"/>
      <c r="K508" s="828"/>
      <c r="L508" s="827"/>
      <c r="M508" s="829"/>
      <c r="N508" s="830"/>
      <c r="O508" s="831"/>
      <c r="P508" s="832"/>
      <c r="Q508" s="833"/>
    </row>
    <row r="509" spans="1:17" x14ac:dyDescent="0.2">
      <c r="A509" s="2077"/>
      <c r="B509" s="84">
        <v>9</v>
      </c>
      <c r="C509" s="825"/>
      <c r="D509" s="826"/>
      <c r="E509" s="826"/>
      <c r="F509" s="827"/>
      <c r="G509" s="827"/>
      <c r="H509" s="827"/>
      <c r="I509" s="827"/>
      <c r="J509" s="827"/>
      <c r="K509" s="828"/>
      <c r="L509" s="827"/>
      <c r="M509" s="829"/>
      <c r="N509" s="830"/>
      <c r="O509" s="831"/>
      <c r="P509" s="832"/>
      <c r="Q509" s="833"/>
    </row>
    <row r="510" spans="1:17" ht="12" thickBot="1" x14ac:dyDescent="0.25">
      <c r="A510" s="2078"/>
      <c r="B510" s="85">
        <v>10</v>
      </c>
      <c r="C510" s="834"/>
      <c r="D510" s="835"/>
      <c r="E510" s="835"/>
      <c r="F510" s="836"/>
      <c r="G510" s="836"/>
      <c r="H510" s="836"/>
      <c r="I510" s="836"/>
      <c r="J510" s="836"/>
      <c r="K510" s="837"/>
      <c r="L510" s="836"/>
      <c r="M510" s="838"/>
      <c r="N510" s="839"/>
      <c r="O510" s="840"/>
      <c r="P510" s="841"/>
      <c r="Q510" s="842"/>
    </row>
    <row r="511" spans="1:17" x14ac:dyDescent="0.2">
      <c r="A511" s="2091" t="s">
        <v>106</v>
      </c>
      <c r="B511" s="16">
        <v>1</v>
      </c>
      <c r="C511" s="1932" t="s">
        <v>240</v>
      </c>
      <c r="D511" s="1933">
        <v>24</v>
      </c>
      <c r="E511" s="1933">
        <v>1962</v>
      </c>
      <c r="F511" s="1934">
        <v>26.398</v>
      </c>
      <c r="G511" s="1934">
        <v>1.4713130000000001</v>
      </c>
      <c r="H511" s="1934">
        <v>0</v>
      </c>
      <c r="I511" s="1934">
        <v>24.926693</v>
      </c>
      <c r="J511" s="1934">
        <v>1108.08</v>
      </c>
      <c r="K511" s="1935">
        <v>24.926693</v>
      </c>
      <c r="L511" s="1934">
        <v>1108.08</v>
      </c>
      <c r="M511" s="1936">
        <v>2.2495391126994443E-2</v>
      </c>
      <c r="N511" s="1937">
        <v>74.665000000000006</v>
      </c>
      <c r="O511" s="1938">
        <v>1.6796183784970402</v>
      </c>
      <c r="P511" s="1939">
        <v>1349.7234676196665</v>
      </c>
      <c r="Q511" s="1940">
        <v>100.77710270982242</v>
      </c>
    </row>
    <row r="512" spans="1:17" x14ac:dyDescent="0.2">
      <c r="A512" s="2092"/>
      <c r="B512" s="17">
        <v>2</v>
      </c>
      <c r="C512" s="843" t="s">
        <v>245</v>
      </c>
      <c r="D512" s="844">
        <v>6</v>
      </c>
      <c r="E512" s="844">
        <v>1968</v>
      </c>
      <c r="F512" s="845">
        <v>6.194</v>
      </c>
      <c r="G512" s="845">
        <v>0</v>
      </c>
      <c r="H512" s="845">
        <v>0</v>
      </c>
      <c r="I512" s="845">
        <v>6.194</v>
      </c>
      <c r="J512" s="845">
        <v>252.14</v>
      </c>
      <c r="K512" s="846">
        <v>6.194</v>
      </c>
      <c r="L512" s="845">
        <v>252.14</v>
      </c>
      <c r="M512" s="847">
        <v>2.4565717458554771E-2</v>
      </c>
      <c r="N512" s="848">
        <v>74.665000000000006</v>
      </c>
      <c r="O512" s="849">
        <v>1.8341992940429921</v>
      </c>
      <c r="P512" s="850">
        <v>1473.9430475132863</v>
      </c>
      <c r="Q512" s="851">
        <v>110.05195764257952</v>
      </c>
    </row>
    <row r="513" spans="1:17" x14ac:dyDescent="0.2">
      <c r="A513" s="2092"/>
      <c r="B513" s="17">
        <v>3</v>
      </c>
      <c r="C513" s="843" t="s">
        <v>244</v>
      </c>
      <c r="D513" s="844">
        <v>8</v>
      </c>
      <c r="E513" s="844">
        <v>1972</v>
      </c>
      <c r="F513" s="845">
        <v>12.234</v>
      </c>
      <c r="G513" s="845">
        <v>0.36697200000000002</v>
      </c>
      <c r="H513" s="845">
        <v>0.67</v>
      </c>
      <c r="I513" s="845">
        <v>11.197027</v>
      </c>
      <c r="J513" s="845">
        <v>440.39</v>
      </c>
      <c r="K513" s="846">
        <v>11.197027</v>
      </c>
      <c r="L513" s="845">
        <v>440.39</v>
      </c>
      <c r="M513" s="847">
        <v>2.5425252616998569E-2</v>
      </c>
      <c r="N513" s="848">
        <v>74.665000000000006</v>
      </c>
      <c r="O513" s="849">
        <v>1.8983764866481982</v>
      </c>
      <c r="P513" s="850">
        <v>1525.5151570199141</v>
      </c>
      <c r="Q513" s="851">
        <v>113.9025891988919</v>
      </c>
    </row>
    <row r="514" spans="1:17" x14ac:dyDescent="0.2">
      <c r="A514" s="2092"/>
      <c r="B514" s="17">
        <v>4</v>
      </c>
      <c r="C514" s="843" t="s">
        <v>241</v>
      </c>
      <c r="D514" s="844">
        <v>17</v>
      </c>
      <c r="E514" s="844">
        <v>1983</v>
      </c>
      <c r="F514" s="845">
        <v>34.752000000000002</v>
      </c>
      <c r="G514" s="845">
        <v>1.4550399999999999</v>
      </c>
      <c r="H514" s="845">
        <v>2.88</v>
      </c>
      <c r="I514" s="845">
        <v>30.41696</v>
      </c>
      <c r="J514" s="845">
        <v>1153.81</v>
      </c>
      <c r="K514" s="846">
        <v>30.41696</v>
      </c>
      <c r="L514" s="845">
        <v>1153.81</v>
      </c>
      <c r="M514" s="847">
        <v>2.6362191348662259E-2</v>
      </c>
      <c r="N514" s="848">
        <v>74.665000000000006</v>
      </c>
      <c r="O514" s="849">
        <v>1.9683330170478677</v>
      </c>
      <c r="P514" s="850">
        <v>1581.7314809197355</v>
      </c>
      <c r="Q514" s="851">
        <v>118.09998102287206</v>
      </c>
    </row>
    <row r="515" spans="1:17" x14ac:dyDescent="0.2">
      <c r="A515" s="2092"/>
      <c r="B515" s="17">
        <v>5</v>
      </c>
      <c r="C515" s="843" t="s">
        <v>246</v>
      </c>
      <c r="D515" s="844">
        <v>6</v>
      </c>
      <c r="E515" s="844">
        <v>1961</v>
      </c>
      <c r="F515" s="845">
        <v>11.156000000000001</v>
      </c>
      <c r="G515" s="845">
        <v>0</v>
      </c>
      <c r="H515" s="845">
        <v>0</v>
      </c>
      <c r="I515" s="845">
        <v>11.156000000000001</v>
      </c>
      <c r="J515" s="845">
        <v>362.24</v>
      </c>
      <c r="K515" s="846">
        <v>11.156000000000001</v>
      </c>
      <c r="L515" s="845">
        <v>362.24</v>
      </c>
      <c r="M515" s="847">
        <v>3.0797261484098941E-2</v>
      </c>
      <c r="N515" s="848">
        <v>74.665000000000006</v>
      </c>
      <c r="O515" s="849">
        <v>2.2994775287102476</v>
      </c>
      <c r="P515" s="850">
        <v>1847.8356890459365</v>
      </c>
      <c r="Q515" s="851">
        <v>137.96865172261485</v>
      </c>
    </row>
    <row r="516" spans="1:17" x14ac:dyDescent="0.2">
      <c r="A516" s="2092"/>
      <c r="B516" s="17">
        <v>6</v>
      </c>
      <c r="C516" s="843"/>
      <c r="D516" s="844"/>
      <c r="E516" s="844"/>
      <c r="F516" s="845"/>
      <c r="G516" s="845"/>
      <c r="H516" s="845"/>
      <c r="I516" s="845"/>
      <c r="J516" s="845"/>
      <c r="K516" s="846"/>
      <c r="L516" s="845"/>
      <c r="M516" s="847"/>
      <c r="N516" s="848"/>
      <c r="O516" s="849"/>
      <c r="P516" s="850"/>
      <c r="Q516" s="851"/>
    </row>
    <row r="517" spans="1:17" x14ac:dyDescent="0.2">
      <c r="A517" s="2092"/>
      <c r="B517" s="17">
        <v>7</v>
      </c>
      <c r="C517" s="843"/>
      <c r="D517" s="844"/>
      <c r="E517" s="844"/>
      <c r="F517" s="845"/>
      <c r="G517" s="845"/>
      <c r="H517" s="845"/>
      <c r="I517" s="845"/>
      <c r="J517" s="845"/>
      <c r="K517" s="846"/>
      <c r="L517" s="845"/>
      <c r="M517" s="847"/>
      <c r="N517" s="848"/>
      <c r="O517" s="849"/>
      <c r="P517" s="850"/>
      <c r="Q517" s="851"/>
    </row>
    <row r="518" spans="1:17" x14ac:dyDescent="0.2">
      <c r="A518" s="2092"/>
      <c r="B518" s="17">
        <v>8</v>
      </c>
      <c r="C518" s="843"/>
      <c r="D518" s="844"/>
      <c r="E518" s="844"/>
      <c r="F518" s="845"/>
      <c r="G518" s="845"/>
      <c r="H518" s="845"/>
      <c r="I518" s="845"/>
      <c r="J518" s="845"/>
      <c r="K518" s="846"/>
      <c r="L518" s="845"/>
      <c r="M518" s="847"/>
      <c r="N518" s="848"/>
      <c r="O518" s="849"/>
      <c r="P518" s="850"/>
      <c r="Q518" s="851"/>
    </row>
    <row r="519" spans="1:17" x14ac:dyDescent="0.2">
      <c r="A519" s="2092"/>
      <c r="B519" s="17">
        <v>9</v>
      </c>
      <c r="C519" s="649"/>
      <c r="D519" s="650"/>
      <c r="E519" s="650"/>
      <c r="F519" s="651"/>
      <c r="G519" s="651"/>
      <c r="H519" s="651"/>
      <c r="I519" s="651"/>
      <c r="J519" s="651"/>
      <c r="K519" s="652"/>
      <c r="L519" s="651"/>
      <c r="M519" s="653"/>
      <c r="N519" s="654"/>
      <c r="O519" s="655"/>
      <c r="P519" s="656"/>
      <c r="Q519" s="657"/>
    </row>
    <row r="520" spans="1:17" ht="12.75" thickBot="1" x14ac:dyDescent="0.25">
      <c r="A520" s="2093"/>
      <c r="B520" s="150">
        <v>10</v>
      </c>
      <c r="C520" s="282"/>
      <c r="D520" s="283"/>
      <c r="E520" s="283"/>
      <c r="F520" s="284"/>
      <c r="G520" s="284"/>
      <c r="H520" s="284"/>
      <c r="I520" s="284"/>
      <c r="J520" s="284"/>
      <c r="K520" s="285"/>
      <c r="L520" s="284"/>
      <c r="M520" s="286"/>
      <c r="N520" s="287"/>
      <c r="O520" s="288"/>
      <c r="P520" s="289"/>
      <c r="Q520" s="290"/>
    </row>
    <row r="521" spans="1:17" x14ac:dyDescent="0.2">
      <c r="A521" s="1955"/>
      <c r="B521" s="1956" t="s">
        <v>1023</v>
      </c>
      <c r="F521" s="63"/>
      <c r="G521" s="63"/>
      <c r="H521" s="63"/>
      <c r="I521" s="63"/>
    </row>
    <row r="522" spans="1:17" x14ac:dyDescent="0.2">
      <c r="F522" s="63"/>
      <c r="G522" s="63"/>
      <c r="H522" s="63"/>
      <c r="I522" s="63"/>
    </row>
    <row r="523" spans="1:17" ht="16.5" customHeight="1" x14ac:dyDescent="0.2">
      <c r="A523" s="2070" t="s">
        <v>174</v>
      </c>
      <c r="B523" s="2070"/>
      <c r="C523" s="2070"/>
      <c r="D523" s="2070"/>
      <c r="E523" s="2070"/>
      <c r="F523" s="2070"/>
      <c r="G523" s="2070"/>
      <c r="H523" s="2070"/>
      <c r="I523" s="2070"/>
      <c r="J523" s="2070"/>
      <c r="K523" s="2070"/>
      <c r="L523" s="2070"/>
      <c r="M523" s="2070"/>
      <c r="N523" s="2070"/>
      <c r="O523" s="2070"/>
      <c r="P523" s="2070"/>
      <c r="Q523" s="2070"/>
    </row>
    <row r="524" spans="1:17" ht="13.5" thickBot="1" x14ac:dyDescent="0.25">
      <c r="A524" s="446"/>
      <c r="B524" s="446"/>
      <c r="C524" s="446"/>
      <c r="D524" s="446"/>
      <c r="E524" s="1985" t="s">
        <v>264</v>
      </c>
      <c r="F524" s="1985"/>
      <c r="G524" s="1985"/>
      <c r="H524" s="1985"/>
      <c r="I524" s="446">
        <v>1.3</v>
      </c>
      <c r="J524" s="446" t="s">
        <v>263</v>
      </c>
      <c r="K524" s="446" t="s">
        <v>265</v>
      </c>
      <c r="L524" s="447">
        <v>518.79999999999995</v>
      </c>
      <c r="M524" s="446"/>
      <c r="N524" s="446"/>
      <c r="O524" s="446"/>
      <c r="P524" s="446"/>
      <c r="Q524" s="446"/>
    </row>
    <row r="525" spans="1:17" x14ac:dyDescent="0.2">
      <c r="A525" s="2072" t="s">
        <v>1</v>
      </c>
      <c r="B525" s="1989" t="s">
        <v>0</v>
      </c>
      <c r="C525" s="1992" t="s">
        <v>2</v>
      </c>
      <c r="D525" s="1992" t="s">
        <v>3</v>
      </c>
      <c r="E525" s="1992" t="s">
        <v>11</v>
      </c>
      <c r="F525" s="1996" t="s">
        <v>12</v>
      </c>
      <c r="G525" s="1997"/>
      <c r="H525" s="1997"/>
      <c r="I525" s="1998"/>
      <c r="J525" s="1992" t="s">
        <v>4</v>
      </c>
      <c r="K525" s="1992" t="s">
        <v>13</v>
      </c>
      <c r="L525" s="1992" t="s">
        <v>5</v>
      </c>
      <c r="M525" s="1992" t="s">
        <v>6</v>
      </c>
      <c r="N525" s="1992" t="s">
        <v>14</v>
      </c>
      <c r="O525" s="2003" t="s">
        <v>15</v>
      </c>
      <c r="P525" s="1992" t="s">
        <v>22</v>
      </c>
      <c r="Q525" s="2001" t="s">
        <v>23</v>
      </c>
    </row>
    <row r="526" spans="1:17" ht="33.75" x14ac:dyDescent="0.2">
      <c r="A526" s="2073"/>
      <c r="B526" s="1990"/>
      <c r="C526" s="1993"/>
      <c r="D526" s="1995"/>
      <c r="E526" s="1995"/>
      <c r="F526" s="14" t="s">
        <v>16</v>
      </c>
      <c r="G526" s="14" t="s">
        <v>17</v>
      </c>
      <c r="H526" s="14" t="s">
        <v>18</v>
      </c>
      <c r="I526" s="14" t="s">
        <v>19</v>
      </c>
      <c r="J526" s="1995"/>
      <c r="K526" s="1995"/>
      <c r="L526" s="1995"/>
      <c r="M526" s="1995"/>
      <c r="N526" s="1995"/>
      <c r="O526" s="2004"/>
      <c r="P526" s="1995"/>
      <c r="Q526" s="2002"/>
    </row>
    <row r="527" spans="1:17" x14ac:dyDescent="0.2">
      <c r="A527" s="2074"/>
      <c r="B527" s="2075"/>
      <c r="C527" s="1995"/>
      <c r="D527" s="69" t="s">
        <v>7</v>
      </c>
      <c r="E527" s="69" t="s">
        <v>8</v>
      </c>
      <c r="F527" s="69" t="s">
        <v>9</v>
      </c>
      <c r="G527" s="69" t="s">
        <v>9</v>
      </c>
      <c r="H527" s="69" t="s">
        <v>9</v>
      </c>
      <c r="I527" s="69" t="s">
        <v>9</v>
      </c>
      <c r="J527" s="69" t="s">
        <v>20</v>
      </c>
      <c r="K527" s="69" t="s">
        <v>9</v>
      </c>
      <c r="L527" s="69" t="s">
        <v>20</v>
      </c>
      <c r="M527" s="69" t="s">
        <v>55</v>
      </c>
      <c r="N527" s="69" t="s">
        <v>289</v>
      </c>
      <c r="O527" s="69" t="s">
        <v>290</v>
      </c>
      <c r="P527" s="70" t="s">
        <v>24</v>
      </c>
      <c r="Q527" s="71" t="s">
        <v>291</v>
      </c>
    </row>
    <row r="528" spans="1:17" ht="12" thickBot="1" x14ac:dyDescent="0.25">
      <c r="A528" s="409">
        <v>1</v>
      </c>
      <c r="B528" s="410">
        <v>2</v>
      </c>
      <c r="C528" s="411">
        <v>3</v>
      </c>
      <c r="D528" s="412">
        <v>4</v>
      </c>
      <c r="E528" s="412">
        <v>5</v>
      </c>
      <c r="F528" s="412">
        <v>6</v>
      </c>
      <c r="G528" s="412">
        <v>7</v>
      </c>
      <c r="H528" s="412">
        <v>8</v>
      </c>
      <c r="I528" s="412">
        <v>9</v>
      </c>
      <c r="J528" s="412">
        <v>10</v>
      </c>
      <c r="K528" s="412">
        <v>11</v>
      </c>
      <c r="L528" s="411">
        <v>12</v>
      </c>
      <c r="M528" s="412">
        <v>13</v>
      </c>
      <c r="N528" s="412">
        <v>14</v>
      </c>
      <c r="O528" s="413">
        <v>15</v>
      </c>
      <c r="P528" s="411">
        <v>16</v>
      </c>
      <c r="Q528" s="414">
        <v>17</v>
      </c>
    </row>
    <row r="529" spans="1:17" x14ac:dyDescent="0.2">
      <c r="A529" s="2134" t="s">
        <v>63</v>
      </c>
      <c r="B529" s="149">
        <v>1</v>
      </c>
      <c r="C529" s="1834" t="s">
        <v>550</v>
      </c>
      <c r="D529" s="1834">
        <v>45</v>
      </c>
      <c r="E529" s="1834">
        <v>1975</v>
      </c>
      <c r="F529" s="1834">
        <v>25.673999999999999</v>
      </c>
      <c r="G529" s="1834">
        <v>3.279045</v>
      </c>
      <c r="H529" s="1834">
        <v>7.2</v>
      </c>
      <c r="I529" s="1835">
        <v>15.194962</v>
      </c>
      <c r="J529" s="1834">
        <v>2325.2199999999998</v>
      </c>
      <c r="K529" s="1815">
        <v>15.194962</v>
      </c>
      <c r="L529" s="1834">
        <v>2325.2199999999998</v>
      </c>
      <c r="M529" s="1836">
        <v>6.5348491755618833E-3</v>
      </c>
      <c r="N529" s="1837">
        <v>73.466000000000008</v>
      </c>
      <c r="O529" s="1817">
        <v>0.48008922953182936</v>
      </c>
      <c r="P529" s="1817">
        <v>392.090950533713</v>
      </c>
      <c r="Q529" s="1818">
        <v>28.805353771909761</v>
      </c>
    </row>
    <row r="530" spans="1:17" x14ac:dyDescent="0.2">
      <c r="A530" s="2135"/>
      <c r="B530" s="78">
        <v>2</v>
      </c>
      <c r="C530" s="1838" t="s">
        <v>549</v>
      </c>
      <c r="D530" s="1838">
        <v>44</v>
      </c>
      <c r="E530" s="1838">
        <v>1985</v>
      </c>
      <c r="F530" s="1838">
        <v>23.984999999999999</v>
      </c>
      <c r="G530" s="1838">
        <v>1.998435</v>
      </c>
      <c r="H530" s="1838">
        <v>6.32</v>
      </c>
      <c r="I530" s="1839">
        <v>15.666565</v>
      </c>
      <c r="J530" s="1838">
        <v>2285.27</v>
      </c>
      <c r="K530" s="1822">
        <v>15.666565</v>
      </c>
      <c r="L530" s="1840">
        <v>2285.27</v>
      </c>
      <c r="M530" s="1841">
        <v>6.8554547165105223E-3</v>
      </c>
      <c r="N530" s="1842">
        <v>73.466000000000008</v>
      </c>
      <c r="O530" s="1824">
        <v>0.50364283620316208</v>
      </c>
      <c r="P530" s="1824">
        <v>411.32728299063132</v>
      </c>
      <c r="Q530" s="1825">
        <v>30.218570172189725</v>
      </c>
    </row>
    <row r="531" spans="1:17" x14ac:dyDescent="0.2">
      <c r="A531" s="2135"/>
      <c r="B531" s="78">
        <v>3</v>
      </c>
      <c r="C531" s="1838" t="s">
        <v>175</v>
      </c>
      <c r="D531" s="1838">
        <v>20</v>
      </c>
      <c r="E531" s="1838">
        <v>1973</v>
      </c>
      <c r="F531" s="1838">
        <v>13.208</v>
      </c>
      <c r="G531" s="1838">
        <v>1.7209950000000001</v>
      </c>
      <c r="H531" s="1838">
        <v>3.2</v>
      </c>
      <c r="I531" s="1839">
        <v>8.2870030000000003</v>
      </c>
      <c r="J531" s="1838">
        <v>929.05</v>
      </c>
      <c r="K531" s="1822">
        <v>8.2870030000000003</v>
      </c>
      <c r="L531" s="1840">
        <v>929.05</v>
      </c>
      <c r="M531" s="1841">
        <v>8.9198676066950117E-3</v>
      </c>
      <c r="N531" s="1842">
        <v>73.466000000000008</v>
      </c>
      <c r="O531" s="1824">
        <v>0.65530699359345579</v>
      </c>
      <c r="P531" s="1824">
        <v>535.19205640170071</v>
      </c>
      <c r="Q531" s="1825">
        <v>39.318419615607354</v>
      </c>
    </row>
    <row r="532" spans="1:17" x14ac:dyDescent="0.2">
      <c r="A532" s="2135"/>
      <c r="B532" s="78">
        <v>4</v>
      </c>
      <c r="C532" s="1838" t="s">
        <v>178</v>
      </c>
      <c r="D532" s="1838">
        <v>32</v>
      </c>
      <c r="E532" s="1838">
        <v>1967</v>
      </c>
      <c r="F532" s="1838">
        <v>15.616</v>
      </c>
      <c r="G532" s="1838">
        <v>0</v>
      </c>
      <c r="H532" s="1838">
        <v>0</v>
      </c>
      <c r="I532" s="1839">
        <v>15.616002999999999</v>
      </c>
      <c r="J532" s="1838">
        <v>1535</v>
      </c>
      <c r="K532" s="1822">
        <v>15.616002999999999</v>
      </c>
      <c r="L532" s="1840">
        <v>1535</v>
      </c>
      <c r="M532" s="1841">
        <v>1.0173291856677523E-2</v>
      </c>
      <c r="N532" s="1842">
        <v>73.466000000000008</v>
      </c>
      <c r="O532" s="1824">
        <v>0.74739105954267104</v>
      </c>
      <c r="P532" s="1824">
        <v>610.3975114006513</v>
      </c>
      <c r="Q532" s="1825">
        <v>44.843463572560253</v>
      </c>
    </row>
    <row r="533" spans="1:17" x14ac:dyDescent="0.2">
      <c r="A533" s="2135"/>
      <c r="B533" s="78">
        <v>5</v>
      </c>
      <c r="C533" s="1838" t="s">
        <v>180</v>
      </c>
      <c r="D533" s="1838">
        <v>29</v>
      </c>
      <c r="E533" s="1838">
        <v>1960</v>
      </c>
      <c r="F533" s="1838">
        <v>12.615</v>
      </c>
      <c r="G533" s="1838">
        <v>0</v>
      </c>
      <c r="H533" s="1838">
        <v>0</v>
      </c>
      <c r="I533" s="1839">
        <v>12.614997000000001</v>
      </c>
      <c r="J533" s="1838">
        <v>1187.67</v>
      </c>
      <c r="K533" s="1822">
        <v>12.614997000000001</v>
      </c>
      <c r="L533" s="1840">
        <v>1187.67</v>
      </c>
      <c r="M533" s="1841">
        <v>1.0621634797544773E-2</v>
      </c>
      <c r="N533" s="1842">
        <v>73.466000000000008</v>
      </c>
      <c r="O533" s="1824">
        <v>0.7803290220364244</v>
      </c>
      <c r="P533" s="1824">
        <v>637.29808785268642</v>
      </c>
      <c r="Q533" s="1825">
        <v>46.819741322185465</v>
      </c>
    </row>
    <row r="534" spans="1:17" x14ac:dyDescent="0.2">
      <c r="A534" s="2135"/>
      <c r="B534" s="78">
        <v>6</v>
      </c>
      <c r="C534" s="1838" t="s">
        <v>181</v>
      </c>
      <c r="D534" s="1838">
        <v>32</v>
      </c>
      <c r="E534" s="1838">
        <v>1965</v>
      </c>
      <c r="F534" s="1838">
        <v>15.801</v>
      </c>
      <c r="G534" s="1838">
        <v>0</v>
      </c>
      <c r="H534" s="1838">
        <v>0</v>
      </c>
      <c r="I534" s="1839">
        <v>15.800998999999999</v>
      </c>
      <c r="J534" s="1838">
        <v>1419.59</v>
      </c>
      <c r="K534" s="1822">
        <v>15.800998999999999</v>
      </c>
      <c r="L534" s="1840">
        <v>1419.59</v>
      </c>
      <c r="M534" s="1841">
        <v>1.1130677871779879E-2</v>
      </c>
      <c r="N534" s="1842">
        <v>73.466000000000008</v>
      </c>
      <c r="O534" s="1824">
        <v>0.8177263805281807</v>
      </c>
      <c r="P534" s="1824">
        <v>667.84067230679273</v>
      </c>
      <c r="Q534" s="1825">
        <v>49.063582831690837</v>
      </c>
    </row>
    <row r="535" spans="1:17" x14ac:dyDescent="0.2">
      <c r="A535" s="2135"/>
      <c r="B535" s="78">
        <v>7</v>
      </c>
      <c r="C535" s="565"/>
      <c r="D535" s="566"/>
      <c r="E535" s="566"/>
      <c r="F535" s="567"/>
      <c r="G535" s="568"/>
      <c r="H535" s="568"/>
      <c r="I535" s="568"/>
      <c r="J535" s="568"/>
      <c r="K535" s="569"/>
      <c r="L535" s="569"/>
      <c r="M535" s="570"/>
      <c r="N535" s="571"/>
      <c r="O535" s="572"/>
      <c r="P535" s="573"/>
      <c r="Q535" s="676"/>
    </row>
    <row r="536" spans="1:17" x14ac:dyDescent="0.2">
      <c r="A536" s="2135"/>
      <c r="B536" s="78">
        <v>8</v>
      </c>
      <c r="C536" s="565"/>
      <c r="D536" s="566"/>
      <c r="E536" s="566"/>
      <c r="F536" s="567"/>
      <c r="G536" s="568"/>
      <c r="H536" s="568"/>
      <c r="I536" s="568"/>
      <c r="J536" s="568"/>
      <c r="K536" s="569"/>
      <c r="L536" s="569"/>
      <c r="M536" s="570"/>
      <c r="N536" s="571"/>
      <c r="O536" s="572"/>
      <c r="P536" s="573"/>
      <c r="Q536" s="676"/>
    </row>
    <row r="537" spans="1:17" x14ac:dyDescent="0.2">
      <c r="A537" s="2135"/>
      <c r="B537" s="78">
        <v>9</v>
      </c>
      <c r="C537" s="565"/>
      <c r="D537" s="566"/>
      <c r="E537" s="566"/>
      <c r="F537" s="567"/>
      <c r="G537" s="568"/>
      <c r="H537" s="568"/>
      <c r="I537" s="568"/>
      <c r="J537" s="568"/>
      <c r="K537" s="569"/>
      <c r="L537" s="569"/>
      <c r="M537" s="570"/>
      <c r="N537" s="571"/>
      <c r="O537" s="572"/>
      <c r="P537" s="573"/>
      <c r="Q537" s="676"/>
    </row>
    <row r="538" spans="1:17" ht="12" thickBot="1" x14ac:dyDescent="0.25">
      <c r="A538" s="2136"/>
      <c r="B538" s="223">
        <v>10</v>
      </c>
      <c r="C538" s="875"/>
      <c r="D538" s="876"/>
      <c r="E538" s="876"/>
      <c r="F538" s="877"/>
      <c r="G538" s="878"/>
      <c r="H538" s="878"/>
      <c r="I538" s="878"/>
      <c r="J538" s="878"/>
      <c r="K538" s="879"/>
      <c r="L538" s="879"/>
      <c r="M538" s="880"/>
      <c r="N538" s="881"/>
      <c r="O538" s="882"/>
      <c r="P538" s="883"/>
      <c r="Q538" s="884"/>
    </row>
    <row r="539" spans="1:17" x14ac:dyDescent="0.2">
      <c r="A539" s="2128" t="s">
        <v>89</v>
      </c>
      <c r="B539" s="57">
        <v>1</v>
      </c>
      <c r="C539" s="1843" t="s">
        <v>177</v>
      </c>
      <c r="D539" s="1844">
        <v>44</v>
      </c>
      <c r="E539" s="1844">
        <v>1964</v>
      </c>
      <c r="F539" s="1845">
        <v>33.094999999999999</v>
      </c>
      <c r="G539" s="1845">
        <v>0</v>
      </c>
      <c r="H539" s="1845">
        <v>0</v>
      </c>
      <c r="I539" s="1845">
        <v>33.095001000000003</v>
      </c>
      <c r="J539" s="1845">
        <v>1865.95</v>
      </c>
      <c r="K539" s="1846">
        <v>33.095001000000003</v>
      </c>
      <c r="L539" s="1845">
        <v>1865.95</v>
      </c>
      <c r="M539" s="1847">
        <v>1.7736274283876845E-2</v>
      </c>
      <c r="N539" s="1848">
        <v>73.466000000000008</v>
      </c>
      <c r="O539" s="1849">
        <v>1.3030131265392966</v>
      </c>
      <c r="P539" s="1850">
        <v>1064.1764570326106</v>
      </c>
      <c r="Q539" s="1851">
        <v>78.180787592357788</v>
      </c>
    </row>
    <row r="540" spans="1:17" x14ac:dyDescent="0.2">
      <c r="A540" s="2085"/>
      <c r="B540" s="62">
        <v>2</v>
      </c>
      <c r="C540" s="1843" t="s">
        <v>176</v>
      </c>
      <c r="D540" s="1844">
        <v>43</v>
      </c>
      <c r="E540" s="1844">
        <v>1971</v>
      </c>
      <c r="F540" s="1845">
        <v>31.908999999999999</v>
      </c>
      <c r="G540" s="1845">
        <v>0</v>
      </c>
      <c r="H540" s="1845">
        <v>0</v>
      </c>
      <c r="I540" s="1845">
        <v>31.909002000000001</v>
      </c>
      <c r="J540" s="1845">
        <v>1764.69</v>
      </c>
      <c r="K540" s="1846">
        <v>31.909002000000001</v>
      </c>
      <c r="L540" s="1845">
        <v>1764.69</v>
      </c>
      <c r="M540" s="1847">
        <v>1.8081930537374835E-2</v>
      </c>
      <c r="N540" s="1848">
        <v>73.466000000000008</v>
      </c>
      <c r="O540" s="1849">
        <v>1.3284071088587799</v>
      </c>
      <c r="P540" s="1850">
        <v>1084.9158322424901</v>
      </c>
      <c r="Q540" s="1851">
        <v>79.704426531526778</v>
      </c>
    </row>
    <row r="541" spans="1:17" x14ac:dyDescent="0.2">
      <c r="A541" s="2085"/>
      <c r="B541" s="62">
        <v>3</v>
      </c>
      <c r="C541" s="885"/>
      <c r="D541" s="886"/>
      <c r="E541" s="886"/>
      <c r="F541" s="887"/>
      <c r="G541" s="887"/>
      <c r="H541" s="887"/>
      <c r="I541" s="887"/>
      <c r="J541" s="887"/>
      <c r="K541" s="888"/>
      <c r="L541" s="887"/>
      <c r="M541" s="889"/>
      <c r="N541" s="890"/>
      <c r="O541" s="891"/>
      <c r="P541" s="892"/>
      <c r="Q541" s="893"/>
    </row>
    <row r="542" spans="1:17" x14ac:dyDescent="0.2">
      <c r="A542" s="2085"/>
      <c r="B542" s="62">
        <v>4</v>
      </c>
      <c r="C542" s="885"/>
      <c r="D542" s="886"/>
      <c r="E542" s="886"/>
      <c r="F542" s="887"/>
      <c r="G542" s="887"/>
      <c r="H542" s="887"/>
      <c r="I542" s="887"/>
      <c r="J542" s="887"/>
      <c r="K542" s="888"/>
      <c r="L542" s="887"/>
      <c r="M542" s="889"/>
      <c r="N542" s="890"/>
      <c r="O542" s="891"/>
      <c r="P542" s="892"/>
      <c r="Q542" s="893"/>
    </row>
    <row r="543" spans="1:17" x14ac:dyDescent="0.2">
      <c r="A543" s="2085"/>
      <c r="B543" s="62">
        <v>5</v>
      </c>
      <c r="C543" s="885"/>
      <c r="D543" s="886"/>
      <c r="E543" s="886"/>
      <c r="F543" s="887"/>
      <c r="G543" s="887"/>
      <c r="H543" s="887"/>
      <c r="I543" s="887"/>
      <c r="J543" s="887"/>
      <c r="K543" s="888"/>
      <c r="L543" s="887"/>
      <c r="M543" s="889"/>
      <c r="N543" s="890"/>
      <c r="O543" s="891"/>
      <c r="P543" s="892"/>
      <c r="Q543" s="893"/>
    </row>
    <row r="544" spans="1:17" x14ac:dyDescent="0.2">
      <c r="A544" s="2085"/>
      <c r="B544" s="62">
        <v>6</v>
      </c>
      <c r="C544" s="246"/>
      <c r="D544" s="247"/>
      <c r="E544" s="247"/>
      <c r="F544" s="248"/>
      <c r="G544" s="248"/>
      <c r="H544" s="248"/>
      <c r="I544" s="248"/>
      <c r="J544" s="248"/>
      <c r="K544" s="249"/>
      <c r="L544" s="248"/>
      <c r="M544" s="250"/>
      <c r="N544" s="251"/>
      <c r="O544" s="252"/>
      <c r="P544" s="253"/>
      <c r="Q544" s="254"/>
    </row>
    <row r="545" spans="1:17" x14ac:dyDescent="0.2">
      <c r="A545" s="2085"/>
      <c r="B545" s="62">
        <v>7</v>
      </c>
      <c r="C545" s="246"/>
      <c r="D545" s="247"/>
      <c r="E545" s="247"/>
      <c r="F545" s="248"/>
      <c r="G545" s="248"/>
      <c r="H545" s="248"/>
      <c r="I545" s="248"/>
      <c r="J545" s="248"/>
      <c r="K545" s="249"/>
      <c r="L545" s="248"/>
      <c r="M545" s="250"/>
      <c r="N545" s="251"/>
      <c r="O545" s="252"/>
      <c r="P545" s="253"/>
      <c r="Q545" s="254"/>
    </row>
    <row r="546" spans="1:17" x14ac:dyDescent="0.2">
      <c r="A546" s="2085"/>
      <c r="B546" s="62">
        <v>8</v>
      </c>
      <c r="C546" s="246"/>
      <c r="D546" s="247"/>
      <c r="E546" s="247"/>
      <c r="F546" s="248"/>
      <c r="G546" s="248"/>
      <c r="H546" s="248"/>
      <c r="I546" s="248"/>
      <c r="J546" s="248"/>
      <c r="K546" s="249"/>
      <c r="L546" s="248"/>
      <c r="M546" s="250"/>
      <c r="N546" s="251"/>
      <c r="O546" s="252"/>
      <c r="P546" s="253"/>
      <c r="Q546" s="254"/>
    </row>
    <row r="547" spans="1:17" ht="12.75" customHeight="1" x14ac:dyDescent="0.2">
      <c r="A547" s="2085"/>
      <c r="B547" s="62">
        <v>9</v>
      </c>
      <c r="C547" s="246"/>
      <c r="D547" s="247"/>
      <c r="E547" s="247"/>
      <c r="F547" s="248"/>
      <c r="G547" s="248"/>
      <c r="H547" s="248"/>
      <c r="I547" s="248"/>
      <c r="J547" s="248"/>
      <c r="K547" s="249"/>
      <c r="L547" s="248"/>
      <c r="M547" s="250"/>
      <c r="N547" s="251"/>
      <c r="O547" s="252"/>
      <c r="P547" s="253"/>
      <c r="Q547" s="254"/>
    </row>
    <row r="548" spans="1:17" ht="12" thickBot="1" x14ac:dyDescent="0.25">
      <c r="A548" s="2137"/>
      <c r="B548" s="954">
        <v>10</v>
      </c>
      <c r="C548" s="955"/>
      <c r="D548" s="956"/>
      <c r="E548" s="956"/>
      <c r="F548" s="957"/>
      <c r="G548" s="957"/>
      <c r="H548" s="957"/>
      <c r="I548" s="957"/>
      <c r="J548" s="957"/>
      <c r="K548" s="958"/>
      <c r="L548" s="957"/>
      <c r="M548" s="959"/>
      <c r="N548" s="960"/>
      <c r="O548" s="961"/>
      <c r="P548" s="962"/>
      <c r="Q548" s="963"/>
    </row>
    <row r="549" spans="1:17" x14ac:dyDescent="0.2">
      <c r="A549" s="2133" t="s">
        <v>98</v>
      </c>
      <c r="B549" s="953">
        <v>1</v>
      </c>
      <c r="C549" s="825" t="s">
        <v>182</v>
      </c>
      <c r="D549" s="826">
        <v>45</v>
      </c>
      <c r="E549" s="826">
        <v>1982</v>
      </c>
      <c r="F549" s="827">
        <v>36.762</v>
      </c>
      <c r="G549" s="827">
        <v>3.06969</v>
      </c>
      <c r="H549" s="827">
        <v>0.44500000000000001</v>
      </c>
      <c r="I549" s="827">
        <v>33.247307999999997</v>
      </c>
      <c r="J549" s="827">
        <v>1563.22</v>
      </c>
      <c r="K549" s="828">
        <v>33.247307999999997</v>
      </c>
      <c r="L549" s="827">
        <v>1563.22</v>
      </c>
      <c r="M549" s="829">
        <v>2.1268476605979962E-2</v>
      </c>
      <c r="N549" s="830">
        <v>73.466000000000008</v>
      </c>
      <c r="O549" s="831">
        <v>1.562509902334924</v>
      </c>
      <c r="P549" s="832">
        <v>1276.1085963587977</v>
      </c>
      <c r="Q549" s="833">
        <v>93.750594140095444</v>
      </c>
    </row>
    <row r="550" spans="1:17" x14ac:dyDescent="0.2">
      <c r="A550" s="2077"/>
      <c r="B550" s="84">
        <v>2</v>
      </c>
      <c r="C550" s="825" t="s">
        <v>179</v>
      </c>
      <c r="D550" s="826">
        <v>6</v>
      </c>
      <c r="E550" s="826">
        <v>1956</v>
      </c>
      <c r="F550" s="827">
        <v>9.4730000000000008</v>
      </c>
      <c r="G550" s="827">
        <v>0.788103</v>
      </c>
      <c r="H550" s="827">
        <v>0.96</v>
      </c>
      <c r="I550" s="827">
        <v>7.7248960000000002</v>
      </c>
      <c r="J550" s="827">
        <v>327.26</v>
      </c>
      <c r="K550" s="828">
        <v>7.7248960000000002</v>
      </c>
      <c r="L550" s="827">
        <v>327.26</v>
      </c>
      <c r="M550" s="829">
        <v>2.3604766852044247E-2</v>
      </c>
      <c r="N550" s="830">
        <v>73.466000000000008</v>
      </c>
      <c r="O550" s="831">
        <v>1.7341478015522829</v>
      </c>
      <c r="P550" s="832">
        <v>1416.2860111226548</v>
      </c>
      <c r="Q550" s="833">
        <v>104.04886809313697</v>
      </c>
    </row>
    <row r="551" spans="1:17" x14ac:dyDescent="0.2">
      <c r="A551" s="2077"/>
      <c r="B551" s="84">
        <v>3</v>
      </c>
      <c r="C551" s="894"/>
      <c r="D551" s="895"/>
      <c r="E551" s="895"/>
      <c r="F551" s="896"/>
      <c r="G551" s="896"/>
      <c r="H551" s="896"/>
      <c r="I551" s="896"/>
      <c r="J551" s="896"/>
      <c r="K551" s="897"/>
      <c r="L551" s="896"/>
      <c r="M551" s="898"/>
      <c r="N551" s="899"/>
      <c r="O551" s="900"/>
      <c r="P551" s="901"/>
      <c r="Q551" s="902"/>
    </row>
    <row r="552" spans="1:17" x14ac:dyDescent="0.2">
      <c r="A552" s="2077"/>
      <c r="B552" s="84">
        <v>4</v>
      </c>
      <c r="C552" s="894"/>
      <c r="D552" s="895"/>
      <c r="E552" s="895"/>
      <c r="F552" s="896"/>
      <c r="G552" s="896"/>
      <c r="H552" s="896"/>
      <c r="I552" s="896"/>
      <c r="J552" s="896"/>
      <c r="K552" s="897"/>
      <c r="L552" s="896"/>
      <c r="M552" s="898"/>
      <c r="N552" s="899"/>
      <c r="O552" s="900"/>
      <c r="P552" s="901"/>
      <c r="Q552" s="902"/>
    </row>
    <row r="553" spans="1:17" x14ac:dyDescent="0.2">
      <c r="A553" s="2077"/>
      <c r="B553" s="84">
        <v>5</v>
      </c>
      <c r="C553" s="255"/>
      <c r="D553" s="256"/>
      <c r="E553" s="256"/>
      <c r="F553" s="257"/>
      <c r="G553" s="257"/>
      <c r="H553" s="257"/>
      <c r="I553" s="257"/>
      <c r="J553" s="257"/>
      <c r="K553" s="258"/>
      <c r="L553" s="257"/>
      <c r="M553" s="259"/>
      <c r="N553" s="260"/>
      <c r="O553" s="261"/>
      <c r="P553" s="262"/>
      <c r="Q553" s="263"/>
    </row>
    <row r="554" spans="1:17" x14ac:dyDescent="0.2">
      <c r="A554" s="2077"/>
      <c r="B554" s="84">
        <v>6</v>
      </c>
      <c r="C554" s="255"/>
      <c r="D554" s="256"/>
      <c r="E554" s="256"/>
      <c r="F554" s="257"/>
      <c r="G554" s="257"/>
      <c r="H554" s="257"/>
      <c r="I554" s="257"/>
      <c r="J554" s="257"/>
      <c r="K554" s="258"/>
      <c r="L554" s="257"/>
      <c r="M554" s="259"/>
      <c r="N554" s="260"/>
      <c r="O554" s="261"/>
      <c r="P554" s="262"/>
      <c r="Q554" s="263"/>
    </row>
    <row r="555" spans="1:17" x14ac:dyDescent="0.2">
      <c r="A555" s="2077"/>
      <c r="B555" s="84">
        <v>7</v>
      </c>
      <c r="C555" s="255"/>
      <c r="D555" s="256"/>
      <c r="E555" s="256"/>
      <c r="F555" s="257"/>
      <c r="G555" s="257"/>
      <c r="H555" s="257"/>
      <c r="I555" s="257"/>
      <c r="J555" s="257"/>
      <c r="K555" s="258"/>
      <c r="L555" s="257"/>
      <c r="M555" s="259"/>
      <c r="N555" s="260"/>
      <c r="O555" s="261"/>
      <c r="P555" s="262"/>
      <c r="Q555" s="263"/>
    </row>
    <row r="556" spans="1:17" x14ac:dyDescent="0.2">
      <c r="A556" s="2077"/>
      <c r="B556" s="84">
        <v>8</v>
      </c>
      <c r="C556" s="255"/>
      <c r="D556" s="256"/>
      <c r="E556" s="256"/>
      <c r="F556" s="257"/>
      <c r="G556" s="257"/>
      <c r="H556" s="257"/>
      <c r="I556" s="257"/>
      <c r="J556" s="257"/>
      <c r="K556" s="258"/>
      <c r="L556" s="257"/>
      <c r="M556" s="259"/>
      <c r="N556" s="260"/>
      <c r="O556" s="261"/>
      <c r="P556" s="262"/>
      <c r="Q556" s="263"/>
    </row>
    <row r="557" spans="1:17" ht="12.75" customHeight="1" x14ac:dyDescent="0.2">
      <c r="A557" s="2077"/>
      <c r="B557" s="84">
        <v>9</v>
      </c>
      <c r="C557" s="255"/>
      <c r="D557" s="256"/>
      <c r="E557" s="256"/>
      <c r="F557" s="257"/>
      <c r="G557" s="257"/>
      <c r="H557" s="257"/>
      <c r="I557" s="257"/>
      <c r="J557" s="257"/>
      <c r="K557" s="258"/>
      <c r="L557" s="257"/>
      <c r="M557" s="259"/>
      <c r="N557" s="260"/>
      <c r="O557" s="261"/>
      <c r="P557" s="262"/>
      <c r="Q557" s="263"/>
    </row>
    <row r="558" spans="1:17" ht="12" thickBot="1" x14ac:dyDescent="0.25">
      <c r="A558" s="2078"/>
      <c r="B558" s="85">
        <v>10</v>
      </c>
      <c r="C558" s="264"/>
      <c r="D558" s="265"/>
      <c r="E558" s="265"/>
      <c r="F558" s="266"/>
      <c r="G558" s="266"/>
      <c r="H558" s="266"/>
      <c r="I558" s="266"/>
      <c r="J558" s="266"/>
      <c r="K558" s="267"/>
      <c r="L558" s="266"/>
      <c r="M558" s="268"/>
      <c r="N558" s="269"/>
      <c r="O558" s="270"/>
      <c r="P558" s="271"/>
      <c r="Q558" s="272"/>
    </row>
    <row r="559" spans="1:17" x14ac:dyDescent="0.2">
      <c r="A559" s="1955"/>
      <c r="B559" s="1956" t="s">
        <v>1023</v>
      </c>
      <c r="F559" s="63"/>
      <c r="G559" s="63"/>
      <c r="H559" s="63"/>
      <c r="I559" s="63"/>
    </row>
    <row r="560" spans="1:17" x14ac:dyDescent="0.2">
      <c r="F560" s="63"/>
      <c r="G560" s="63"/>
      <c r="H560" s="63"/>
      <c r="I560" s="63"/>
    </row>
    <row r="561" spans="1:17" x14ac:dyDescent="0.2">
      <c r="F561" s="63"/>
      <c r="G561" s="63"/>
      <c r="H561" s="63"/>
      <c r="I561" s="63"/>
    </row>
    <row r="562" spans="1:17" x14ac:dyDescent="0.2">
      <c r="F562" s="63"/>
      <c r="G562" s="63"/>
      <c r="H562" s="63"/>
      <c r="I562" s="63"/>
    </row>
    <row r="563" spans="1:17" ht="15" x14ac:dyDescent="0.2">
      <c r="A563" s="2070" t="s">
        <v>183</v>
      </c>
      <c r="B563" s="2070"/>
      <c r="C563" s="2070"/>
      <c r="D563" s="2070"/>
      <c r="E563" s="2070"/>
      <c r="F563" s="2070"/>
      <c r="G563" s="2070"/>
      <c r="H563" s="2070"/>
      <c r="I563" s="2070"/>
      <c r="J563" s="2070"/>
      <c r="K563" s="2070"/>
      <c r="L563" s="2070"/>
      <c r="M563" s="2070"/>
      <c r="N563" s="2070"/>
      <c r="O563" s="2070"/>
      <c r="P563" s="2070"/>
      <c r="Q563" s="2070"/>
    </row>
    <row r="564" spans="1:17" ht="13.5" thickBot="1" x14ac:dyDescent="0.25">
      <c r="A564" s="446"/>
      <c r="B564" s="446"/>
      <c r="C564" s="446"/>
      <c r="D564" s="446"/>
      <c r="E564" s="1985" t="s">
        <v>264</v>
      </c>
      <c r="F564" s="1985"/>
      <c r="G564" s="1985"/>
      <c r="H564" s="1985"/>
      <c r="I564" s="446">
        <v>0.2</v>
      </c>
      <c r="J564" s="446" t="s">
        <v>263</v>
      </c>
      <c r="K564" s="446" t="s">
        <v>265</v>
      </c>
      <c r="L564" s="447">
        <v>550</v>
      </c>
      <c r="M564" s="446"/>
      <c r="N564" s="446"/>
      <c r="O564" s="446"/>
      <c r="P564" s="446"/>
      <c r="Q564" s="446"/>
    </row>
    <row r="565" spans="1:17" x14ac:dyDescent="0.2">
      <c r="A565" s="2072" t="s">
        <v>1</v>
      </c>
      <c r="B565" s="1989" t="s">
        <v>0</v>
      </c>
      <c r="C565" s="1992" t="s">
        <v>2</v>
      </c>
      <c r="D565" s="1992" t="s">
        <v>3</v>
      </c>
      <c r="E565" s="1992" t="s">
        <v>11</v>
      </c>
      <c r="F565" s="1996" t="s">
        <v>12</v>
      </c>
      <c r="G565" s="1997"/>
      <c r="H565" s="1997"/>
      <c r="I565" s="1998"/>
      <c r="J565" s="1992" t="s">
        <v>4</v>
      </c>
      <c r="K565" s="1992" t="s">
        <v>13</v>
      </c>
      <c r="L565" s="1992" t="s">
        <v>5</v>
      </c>
      <c r="M565" s="1992" t="s">
        <v>6</v>
      </c>
      <c r="N565" s="1992" t="s">
        <v>14</v>
      </c>
      <c r="O565" s="2003" t="s">
        <v>15</v>
      </c>
      <c r="P565" s="1992" t="s">
        <v>22</v>
      </c>
      <c r="Q565" s="2001" t="s">
        <v>23</v>
      </c>
    </row>
    <row r="566" spans="1:17" ht="33.75" x14ac:dyDescent="0.2">
      <c r="A566" s="2073"/>
      <c r="B566" s="1990"/>
      <c r="C566" s="1993"/>
      <c r="D566" s="1995"/>
      <c r="E566" s="1995"/>
      <c r="F566" s="14" t="s">
        <v>16</v>
      </c>
      <c r="G566" s="14" t="s">
        <v>17</v>
      </c>
      <c r="H566" s="14" t="s">
        <v>18</v>
      </c>
      <c r="I566" s="14" t="s">
        <v>19</v>
      </c>
      <c r="J566" s="1995"/>
      <c r="K566" s="1995"/>
      <c r="L566" s="1995"/>
      <c r="M566" s="1995"/>
      <c r="N566" s="1995"/>
      <c r="O566" s="2004"/>
      <c r="P566" s="1995"/>
      <c r="Q566" s="2002"/>
    </row>
    <row r="567" spans="1:17" x14ac:dyDescent="0.2">
      <c r="A567" s="2074"/>
      <c r="B567" s="2075"/>
      <c r="C567" s="1995"/>
      <c r="D567" s="69" t="s">
        <v>7</v>
      </c>
      <c r="E567" s="69" t="s">
        <v>8</v>
      </c>
      <c r="F567" s="69" t="s">
        <v>9</v>
      </c>
      <c r="G567" s="69" t="s">
        <v>9</v>
      </c>
      <c r="H567" s="69" t="s">
        <v>9</v>
      </c>
      <c r="I567" s="69" t="s">
        <v>9</v>
      </c>
      <c r="J567" s="69" t="s">
        <v>20</v>
      </c>
      <c r="K567" s="69" t="s">
        <v>9</v>
      </c>
      <c r="L567" s="69" t="s">
        <v>20</v>
      </c>
      <c r="M567" s="69" t="s">
        <v>55</v>
      </c>
      <c r="N567" s="69" t="s">
        <v>289</v>
      </c>
      <c r="O567" s="69" t="s">
        <v>290</v>
      </c>
      <c r="P567" s="70" t="s">
        <v>24</v>
      </c>
      <c r="Q567" s="71" t="s">
        <v>291</v>
      </c>
    </row>
    <row r="568" spans="1:17" ht="12" thickBot="1" x14ac:dyDescent="0.25">
      <c r="A568" s="72">
        <v>1</v>
      </c>
      <c r="B568" s="73">
        <v>2</v>
      </c>
      <c r="C568" s="74">
        <v>3</v>
      </c>
      <c r="D568" s="75">
        <v>4</v>
      </c>
      <c r="E568" s="75">
        <v>5</v>
      </c>
      <c r="F568" s="75">
        <v>6</v>
      </c>
      <c r="G568" s="75">
        <v>7</v>
      </c>
      <c r="H568" s="75">
        <v>8</v>
      </c>
      <c r="I568" s="75">
        <v>9</v>
      </c>
      <c r="J568" s="75">
        <v>10</v>
      </c>
      <c r="K568" s="75">
        <v>11</v>
      </c>
      <c r="L568" s="74">
        <v>12</v>
      </c>
      <c r="M568" s="75">
        <v>13</v>
      </c>
      <c r="N568" s="75">
        <v>14</v>
      </c>
      <c r="O568" s="76">
        <v>15</v>
      </c>
      <c r="P568" s="74">
        <v>16</v>
      </c>
      <c r="Q568" s="77">
        <v>17</v>
      </c>
    </row>
    <row r="569" spans="1:17" x14ac:dyDescent="0.2">
      <c r="A569" s="2079" t="s">
        <v>63</v>
      </c>
      <c r="B569" s="1812">
        <v>1</v>
      </c>
      <c r="C569" s="1813" t="s">
        <v>532</v>
      </c>
      <c r="D569" s="1814">
        <v>31</v>
      </c>
      <c r="E569" s="1814">
        <v>1991</v>
      </c>
      <c r="F569" s="1815">
        <v>17.968</v>
      </c>
      <c r="G569" s="1815">
        <v>2.7167189999999999</v>
      </c>
      <c r="H569" s="1815">
        <v>4.8</v>
      </c>
      <c r="I569" s="1815">
        <v>10.451274999999999</v>
      </c>
      <c r="J569" s="1815">
        <v>1504.89</v>
      </c>
      <c r="K569" s="1815">
        <v>10.451274999999999</v>
      </c>
      <c r="L569" s="1815">
        <v>1504.89</v>
      </c>
      <c r="M569" s="1816">
        <v>6.9448763697014387E-3</v>
      </c>
      <c r="N569" s="1817">
        <v>62.348000000000006</v>
      </c>
      <c r="O569" s="1817">
        <v>0.43299915189814536</v>
      </c>
      <c r="P569" s="1817">
        <v>416.69258218208631</v>
      </c>
      <c r="Q569" s="1818">
        <v>25.979949113888722</v>
      </c>
    </row>
    <row r="570" spans="1:17" x14ac:dyDescent="0.2">
      <c r="A570" s="2080"/>
      <c r="B570" s="1819">
        <v>2</v>
      </c>
      <c r="C570" s="1820" t="s">
        <v>538</v>
      </c>
      <c r="D570" s="1821">
        <v>40</v>
      </c>
      <c r="E570" s="1821">
        <v>1984</v>
      </c>
      <c r="F570" s="1822">
        <v>26.045999999999999</v>
      </c>
      <c r="G570" s="1822">
        <v>3.4844219999999999</v>
      </c>
      <c r="H570" s="1822">
        <v>6.4</v>
      </c>
      <c r="I570" s="1822">
        <v>16.161577000000001</v>
      </c>
      <c r="J570" s="1822">
        <v>2262.7800000000002</v>
      </c>
      <c r="K570" s="1822">
        <v>16.161577000000001</v>
      </c>
      <c r="L570" s="1822">
        <v>2262.7800000000002</v>
      </c>
      <c r="M570" s="1823">
        <v>7.1423545373390258E-3</v>
      </c>
      <c r="N570" s="1824">
        <v>62.348000000000006</v>
      </c>
      <c r="O570" s="1824">
        <v>0.44531152069401364</v>
      </c>
      <c r="P570" s="1824">
        <v>428.54127224034153</v>
      </c>
      <c r="Q570" s="1786">
        <v>26.718691241640816</v>
      </c>
    </row>
    <row r="571" spans="1:17" x14ac:dyDescent="0.2">
      <c r="A571" s="2080"/>
      <c r="B571" s="1819">
        <v>3</v>
      </c>
      <c r="C571" s="1820" t="s">
        <v>536</v>
      </c>
      <c r="D571" s="1821">
        <v>21</v>
      </c>
      <c r="E571" s="1821">
        <v>1988</v>
      </c>
      <c r="F571" s="1822">
        <v>13.28</v>
      </c>
      <c r="G571" s="1822">
        <v>1.543515</v>
      </c>
      <c r="H571" s="1822">
        <v>3.2</v>
      </c>
      <c r="I571" s="1822">
        <v>8.536486</v>
      </c>
      <c r="J571" s="1822">
        <v>1072.1099999999999</v>
      </c>
      <c r="K571" s="1822">
        <v>8.536486</v>
      </c>
      <c r="L571" s="1822">
        <v>1072.1099999999999</v>
      </c>
      <c r="M571" s="1823">
        <v>7.9623228959714958E-3</v>
      </c>
      <c r="N571" s="1824">
        <v>62.348000000000006</v>
      </c>
      <c r="O571" s="1824">
        <v>0.49643490791803085</v>
      </c>
      <c r="P571" s="1824">
        <v>477.73937375828973</v>
      </c>
      <c r="Q571" s="1786">
        <v>29.786094475081853</v>
      </c>
    </row>
    <row r="572" spans="1:17" x14ac:dyDescent="0.2">
      <c r="A572" s="2080"/>
      <c r="B572" s="1819">
        <v>4</v>
      </c>
      <c r="C572" s="1820" t="s">
        <v>537</v>
      </c>
      <c r="D572" s="1821">
        <v>50</v>
      </c>
      <c r="E572" s="1821">
        <v>1973</v>
      </c>
      <c r="F572" s="1822">
        <v>32.947000000000003</v>
      </c>
      <c r="G572" s="1822">
        <v>3.2544119999999999</v>
      </c>
      <c r="H572" s="1822">
        <v>8.01</v>
      </c>
      <c r="I572" s="1822">
        <v>21.682590000000001</v>
      </c>
      <c r="J572" s="1822">
        <v>2622.52</v>
      </c>
      <c r="K572" s="1822">
        <v>21.682590000000001</v>
      </c>
      <c r="L572" s="1822">
        <v>2622.52</v>
      </c>
      <c r="M572" s="1823">
        <v>8.2678454311120603E-3</v>
      </c>
      <c r="N572" s="1824">
        <v>62.348000000000006</v>
      </c>
      <c r="O572" s="1824">
        <v>0.51548362693897476</v>
      </c>
      <c r="P572" s="1824">
        <v>496.07072586672365</v>
      </c>
      <c r="Q572" s="1786">
        <v>30.929017616338488</v>
      </c>
    </row>
    <row r="573" spans="1:17" x14ac:dyDescent="0.2">
      <c r="A573" s="2080"/>
      <c r="B573" s="1819">
        <v>5</v>
      </c>
      <c r="C573" s="1820" t="s">
        <v>533</v>
      </c>
      <c r="D573" s="1821">
        <v>32</v>
      </c>
      <c r="E573" s="1821">
        <v>1973</v>
      </c>
      <c r="F573" s="1822">
        <v>21.995000000000001</v>
      </c>
      <c r="G573" s="1822">
        <v>2.2615440000000002</v>
      </c>
      <c r="H573" s="1822">
        <v>5.13</v>
      </c>
      <c r="I573" s="1822">
        <v>14.603451</v>
      </c>
      <c r="J573" s="1822">
        <v>1758.16</v>
      </c>
      <c r="K573" s="1822">
        <v>14.603451</v>
      </c>
      <c r="L573" s="1822">
        <v>1758.16</v>
      </c>
      <c r="M573" s="1823">
        <v>8.3060989898530273E-3</v>
      </c>
      <c r="N573" s="1824">
        <v>62.348000000000006</v>
      </c>
      <c r="O573" s="1824">
        <v>0.51786865981935659</v>
      </c>
      <c r="P573" s="1824">
        <v>498.3659393911816</v>
      </c>
      <c r="Q573" s="1786">
        <v>31.072119589161392</v>
      </c>
    </row>
    <row r="574" spans="1:17" x14ac:dyDescent="0.2">
      <c r="A574" s="2080"/>
      <c r="B574" s="1819">
        <v>6</v>
      </c>
      <c r="C574" s="1820" t="s">
        <v>535</v>
      </c>
      <c r="D574" s="1821">
        <v>20</v>
      </c>
      <c r="E574" s="1821">
        <v>1978</v>
      </c>
      <c r="F574" s="1822">
        <v>13.638999999999999</v>
      </c>
      <c r="G574" s="1822">
        <v>1.5252060000000001</v>
      </c>
      <c r="H574" s="1822">
        <v>3.2</v>
      </c>
      <c r="I574" s="1822">
        <v>8.9137970000000006</v>
      </c>
      <c r="J574" s="1822">
        <v>1050.01</v>
      </c>
      <c r="K574" s="1822">
        <v>8.9137970000000006</v>
      </c>
      <c r="L574" s="1822">
        <v>1050.01</v>
      </c>
      <c r="M574" s="1823">
        <v>8.4892496261940367E-3</v>
      </c>
      <c r="N574" s="1824">
        <v>62.348000000000006</v>
      </c>
      <c r="O574" s="1824">
        <v>0.52928773569394583</v>
      </c>
      <c r="P574" s="1824">
        <v>509.35497757164217</v>
      </c>
      <c r="Q574" s="1786">
        <v>31.757264141636746</v>
      </c>
    </row>
    <row r="575" spans="1:17" x14ac:dyDescent="0.2">
      <c r="A575" s="2080"/>
      <c r="B575" s="1819">
        <v>7</v>
      </c>
      <c r="C575" s="1820" t="s">
        <v>534</v>
      </c>
      <c r="D575" s="1821">
        <v>19</v>
      </c>
      <c r="E575" s="1821">
        <v>1978</v>
      </c>
      <c r="F575" s="1822">
        <v>13.648999999999999</v>
      </c>
      <c r="G575" s="1822">
        <v>1.4279999999999999</v>
      </c>
      <c r="H575" s="1822">
        <v>3.2</v>
      </c>
      <c r="I575" s="1822">
        <v>9.021001</v>
      </c>
      <c r="J575" s="1822">
        <v>1059.1500000000001</v>
      </c>
      <c r="K575" s="1822">
        <v>9.021001</v>
      </c>
      <c r="L575" s="1822">
        <v>1059.1500000000001</v>
      </c>
      <c r="M575" s="1823">
        <v>8.5172081386017083E-3</v>
      </c>
      <c r="N575" s="1824">
        <v>62.348000000000006</v>
      </c>
      <c r="O575" s="1824">
        <v>0.53103089302553941</v>
      </c>
      <c r="P575" s="1824">
        <v>511.0324883161025</v>
      </c>
      <c r="Q575" s="1786">
        <v>31.861853581532362</v>
      </c>
    </row>
    <row r="576" spans="1:17" x14ac:dyDescent="0.2">
      <c r="A576" s="2080"/>
      <c r="B576" s="1819">
        <v>8</v>
      </c>
      <c r="C576" s="1820" t="s">
        <v>539</v>
      </c>
      <c r="D576" s="1821">
        <v>29</v>
      </c>
      <c r="E576" s="1821">
        <v>1987</v>
      </c>
      <c r="F576" s="1822">
        <v>19.707000000000001</v>
      </c>
      <c r="G576" s="1822">
        <v>2.497878</v>
      </c>
      <c r="H576" s="1822">
        <v>4.8</v>
      </c>
      <c r="I576" s="1822">
        <v>12.409127999999999</v>
      </c>
      <c r="J576" s="1822">
        <v>1510.61</v>
      </c>
      <c r="K576" s="1822">
        <v>12.409127999999999</v>
      </c>
      <c r="L576" s="1822">
        <v>1454.7299999999998</v>
      </c>
      <c r="M576" s="1823">
        <v>8.5301932317337244E-3</v>
      </c>
      <c r="N576" s="1824">
        <v>62.348000000000006</v>
      </c>
      <c r="O576" s="1824">
        <v>0.53184048761213432</v>
      </c>
      <c r="P576" s="1824">
        <v>511.81159390402343</v>
      </c>
      <c r="Q576" s="1786">
        <v>31.910429256728058</v>
      </c>
    </row>
    <row r="577" spans="1:17" x14ac:dyDescent="0.2">
      <c r="A577" s="2080"/>
      <c r="B577" s="1819">
        <v>9</v>
      </c>
      <c r="C577" s="1820" t="s">
        <v>540</v>
      </c>
      <c r="D577" s="1821">
        <v>13</v>
      </c>
      <c r="E577" s="1821">
        <v>1962</v>
      </c>
      <c r="F577" s="1822">
        <v>8.9979999999999993</v>
      </c>
      <c r="G577" s="1822">
        <v>0.90147600000000006</v>
      </c>
      <c r="H577" s="1822">
        <v>2.56</v>
      </c>
      <c r="I577" s="1822">
        <v>5.536524</v>
      </c>
      <c r="J577" s="1822">
        <v>583.82000000000005</v>
      </c>
      <c r="K577" s="1822">
        <v>5.536524</v>
      </c>
      <c r="L577" s="1822">
        <v>583.82000000000005</v>
      </c>
      <c r="M577" s="1823">
        <v>9.4832722414442804E-3</v>
      </c>
      <c r="N577" s="1824">
        <v>62.348000000000006</v>
      </c>
      <c r="O577" s="1824">
        <v>0.59126305770956811</v>
      </c>
      <c r="P577" s="1824">
        <v>568.99633448665691</v>
      </c>
      <c r="Q577" s="1786">
        <v>35.475783462574086</v>
      </c>
    </row>
    <row r="578" spans="1:17" ht="12" thickBot="1" x14ac:dyDescent="0.25">
      <c r="A578" s="2080"/>
      <c r="B578" s="1819">
        <v>10</v>
      </c>
      <c r="C578" s="1820" t="s">
        <v>541</v>
      </c>
      <c r="D578" s="1821">
        <v>10</v>
      </c>
      <c r="E578" s="1821">
        <v>1984</v>
      </c>
      <c r="F578" s="1822">
        <v>15.836</v>
      </c>
      <c r="G578" s="1822">
        <v>1.685754</v>
      </c>
      <c r="H578" s="1822">
        <v>4.32</v>
      </c>
      <c r="I578" s="1822">
        <v>9.8302460000000007</v>
      </c>
      <c r="J578" s="1822">
        <v>609.70000000000005</v>
      </c>
      <c r="K578" s="1822">
        <v>9.8302460000000007</v>
      </c>
      <c r="L578" s="1822">
        <v>609.70000000000005</v>
      </c>
      <c r="M578" s="1823">
        <v>1.6123086763982285E-2</v>
      </c>
      <c r="N578" s="1824">
        <v>62.348000000000006</v>
      </c>
      <c r="O578" s="1824">
        <v>1.0052422135607677</v>
      </c>
      <c r="P578" s="1824">
        <v>967.38520583893717</v>
      </c>
      <c r="Q578" s="1786">
        <v>60.314532813646061</v>
      </c>
    </row>
    <row r="579" spans="1:17" x14ac:dyDescent="0.2">
      <c r="A579" s="2081" t="s">
        <v>69</v>
      </c>
      <c r="B579" s="1812">
        <v>1</v>
      </c>
      <c r="C579" s="1813" t="s">
        <v>542</v>
      </c>
      <c r="D579" s="1814">
        <v>12</v>
      </c>
      <c r="E579" s="1814">
        <v>1963</v>
      </c>
      <c r="F579" s="1815">
        <v>8.1940000000000008</v>
      </c>
      <c r="G579" s="1815">
        <v>0.90729000000000004</v>
      </c>
      <c r="H579" s="1815">
        <v>1.92</v>
      </c>
      <c r="I579" s="1815">
        <v>5.3667099999999994</v>
      </c>
      <c r="J579" s="1815">
        <v>528.35</v>
      </c>
      <c r="K579" s="1815">
        <v>5.3667099999999994</v>
      </c>
      <c r="L579" s="1815">
        <v>528.35</v>
      </c>
      <c r="M579" s="1816">
        <v>1.0157490299990536E-2</v>
      </c>
      <c r="N579" s="1817">
        <v>62.348000000000006</v>
      </c>
      <c r="O579" s="1817">
        <v>0.63329920522381</v>
      </c>
      <c r="P579" s="1817">
        <v>609.44941799943217</v>
      </c>
      <c r="Q579" s="1818">
        <v>37.997952313428598</v>
      </c>
    </row>
    <row r="580" spans="1:17" x14ac:dyDescent="0.2">
      <c r="A580" s="2082"/>
      <c r="B580" s="1819">
        <v>2</v>
      </c>
      <c r="C580" s="1820" t="s">
        <v>543</v>
      </c>
      <c r="D580" s="1821">
        <v>10</v>
      </c>
      <c r="E580" s="1821">
        <v>1959</v>
      </c>
      <c r="F580" s="1822">
        <v>8.6809999999999992</v>
      </c>
      <c r="G580" s="1822">
        <v>0.95308800000000005</v>
      </c>
      <c r="H580" s="1822">
        <v>1.92</v>
      </c>
      <c r="I580" s="1822">
        <v>5.807912</v>
      </c>
      <c r="J580" s="1822">
        <v>543.35</v>
      </c>
      <c r="K580" s="1822">
        <v>5.807912</v>
      </c>
      <c r="L580" s="1822">
        <v>446.8</v>
      </c>
      <c r="M580" s="1823">
        <v>1.2998907788719784E-2</v>
      </c>
      <c r="N580" s="1824">
        <v>62.348000000000006</v>
      </c>
      <c r="O580" s="1824">
        <v>0.81045590281110125</v>
      </c>
      <c r="P580" s="1824">
        <v>779.93446732318705</v>
      </c>
      <c r="Q580" s="1825">
        <v>48.627354168666066</v>
      </c>
    </row>
    <row r="581" spans="1:17" x14ac:dyDescent="0.2">
      <c r="A581" s="2082"/>
      <c r="B581" s="1819">
        <v>3</v>
      </c>
      <c r="C581" s="1820" t="s">
        <v>544</v>
      </c>
      <c r="D581" s="1821">
        <v>9</v>
      </c>
      <c r="E581" s="1821">
        <v>1960</v>
      </c>
      <c r="F581" s="1822">
        <v>8.6280000000000001</v>
      </c>
      <c r="G581" s="1822">
        <v>0.70405499999999999</v>
      </c>
      <c r="H581" s="1822">
        <v>1.84</v>
      </c>
      <c r="I581" s="1822">
        <v>6.0839449999999999</v>
      </c>
      <c r="J581" s="1822">
        <v>536.88</v>
      </c>
      <c r="K581" s="1822">
        <v>6.0839449999999999</v>
      </c>
      <c r="L581" s="1822">
        <v>400.83</v>
      </c>
      <c r="M581" s="1823">
        <v>1.5178367387670585E-2</v>
      </c>
      <c r="N581" s="1824">
        <v>62.348000000000006</v>
      </c>
      <c r="O581" s="1824">
        <v>0.9463408498864857</v>
      </c>
      <c r="P581" s="1824">
        <v>910.70204326023509</v>
      </c>
      <c r="Q581" s="1825">
        <v>56.780450993189142</v>
      </c>
    </row>
    <row r="582" spans="1:17" x14ac:dyDescent="0.2">
      <c r="A582" s="2082"/>
      <c r="B582" s="11">
        <v>4</v>
      </c>
      <c r="C582" s="667"/>
      <c r="D582" s="658"/>
      <c r="E582" s="658"/>
      <c r="F582" s="658"/>
      <c r="G582" s="658"/>
      <c r="H582" s="658"/>
      <c r="I582" s="658"/>
      <c r="J582" s="658"/>
      <c r="K582" s="658"/>
      <c r="L582" s="658"/>
      <c r="M582" s="658"/>
      <c r="N582" s="658"/>
      <c r="O582" s="658"/>
      <c r="P582" s="658"/>
      <c r="Q582" s="659"/>
    </row>
    <row r="583" spans="1:17" x14ac:dyDescent="0.2">
      <c r="A583" s="2082"/>
      <c r="B583" s="11">
        <v>5</v>
      </c>
      <c r="C583" s="667"/>
      <c r="D583" s="658"/>
      <c r="E583" s="658"/>
      <c r="F583" s="658"/>
      <c r="G583" s="658"/>
      <c r="H583" s="658"/>
      <c r="I583" s="658"/>
      <c r="J583" s="658"/>
      <c r="K583" s="658"/>
      <c r="L583" s="658"/>
      <c r="M583" s="658"/>
      <c r="N583" s="658"/>
      <c r="O583" s="658"/>
      <c r="P583" s="658"/>
      <c r="Q583" s="659"/>
    </row>
    <row r="584" spans="1:17" x14ac:dyDescent="0.2">
      <c r="A584" s="2082"/>
      <c r="B584" s="11">
        <v>6</v>
      </c>
      <c r="C584" s="667"/>
      <c r="D584" s="658"/>
      <c r="E584" s="658"/>
      <c r="F584" s="658"/>
      <c r="G584" s="658"/>
      <c r="H584" s="658"/>
      <c r="I584" s="658"/>
      <c r="J584" s="658"/>
      <c r="K584" s="658"/>
      <c r="L584" s="658"/>
      <c r="M584" s="658"/>
      <c r="N584" s="658"/>
      <c r="O584" s="658"/>
      <c r="P584" s="658"/>
      <c r="Q584" s="659"/>
    </row>
    <row r="585" spans="1:17" x14ac:dyDescent="0.2">
      <c r="A585" s="2082"/>
      <c r="B585" s="11">
        <v>7</v>
      </c>
      <c r="C585" s="667"/>
      <c r="D585" s="658"/>
      <c r="E585" s="658"/>
      <c r="F585" s="658"/>
      <c r="G585" s="658"/>
      <c r="H585" s="658"/>
      <c r="I585" s="658"/>
      <c r="J585" s="658"/>
      <c r="K585" s="658"/>
      <c r="L585" s="658"/>
      <c r="M585" s="658"/>
      <c r="N585" s="658"/>
      <c r="O585" s="658"/>
      <c r="P585" s="658"/>
      <c r="Q585" s="659"/>
    </row>
    <row r="586" spans="1:17" x14ac:dyDescent="0.2">
      <c r="A586" s="2082"/>
      <c r="B586" s="11">
        <v>8</v>
      </c>
      <c r="C586" s="667"/>
      <c r="D586" s="658"/>
      <c r="E586" s="658"/>
      <c r="F586" s="658"/>
      <c r="G586" s="658"/>
      <c r="H586" s="658"/>
      <c r="I586" s="658"/>
      <c r="J586" s="658"/>
      <c r="K586" s="658"/>
      <c r="L586" s="658"/>
      <c r="M586" s="658"/>
      <c r="N586" s="658"/>
      <c r="O586" s="658"/>
      <c r="P586" s="658"/>
      <c r="Q586" s="659"/>
    </row>
    <row r="587" spans="1:17" x14ac:dyDescent="0.2">
      <c r="A587" s="2082"/>
      <c r="B587" s="11">
        <v>9</v>
      </c>
      <c r="C587" s="667"/>
      <c r="D587" s="658"/>
      <c r="E587" s="658"/>
      <c r="F587" s="658"/>
      <c r="G587" s="658"/>
      <c r="H587" s="658"/>
      <c r="I587" s="658"/>
      <c r="J587" s="658"/>
      <c r="K587" s="658"/>
      <c r="L587" s="658"/>
      <c r="M587" s="658"/>
      <c r="N587" s="658"/>
      <c r="O587" s="658"/>
      <c r="P587" s="658"/>
      <c r="Q587" s="659"/>
    </row>
    <row r="588" spans="1:17" ht="12" thickBot="1" x14ac:dyDescent="0.25">
      <c r="A588" s="2102"/>
      <c r="B588" s="38">
        <v>10</v>
      </c>
      <c r="C588" s="1827"/>
      <c r="D588" s="1828"/>
      <c r="E588" s="1828"/>
      <c r="F588" s="1828"/>
      <c r="G588" s="1828"/>
      <c r="H588" s="1828"/>
      <c r="I588" s="1828"/>
      <c r="J588" s="1828"/>
      <c r="K588" s="1828"/>
      <c r="L588" s="1828"/>
      <c r="M588" s="1828"/>
      <c r="N588" s="1828"/>
      <c r="O588" s="1828"/>
      <c r="P588" s="1828"/>
      <c r="Q588" s="1829"/>
    </row>
    <row r="589" spans="1:17" x14ac:dyDescent="0.2">
      <c r="A589" s="2138" t="s">
        <v>89</v>
      </c>
      <c r="B589" s="115">
        <v>1</v>
      </c>
      <c r="C589" s="1830" t="s">
        <v>546</v>
      </c>
      <c r="D589" s="1788">
        <v>40</v>
      </c>
      <c r="E589" s="1788">
        <v>1986</v>
      </c>
      <c r="F589" s="1790">
        <v>54.831000000000003</v>
      </c>
      <c r="G589" s="1790">
        <v>2.667198</v>
      </c>
      <c r="H589" s="1790">
        <v>6.4</v>
      </c>
      <c r="I589" s="1790">
        <v>45.763804999999998</v>
      </c>
      <c r="J589" s="1790">
        <v>2240.67</v>
      </c>
      <c r="K589" s="1790">
        <v>45.763804999999998</v>
      </c>
      <c r="L589" s="1790">
        <v>2240.67</v>
      </c>
      <c r="M589" s="1791">
        <v>2.0424161076820772E-2</v>
      </c>
      <c r="N589" s="1792">
        <v>62.348000000000006</v>
      </c>
      <c r="O589" s="1792">
        <v>1.2734055948176215</v>
      </c>
      <c r="P589" s="1792">
        <v>1225.4496646092464</v>
      </c>
      <c r="Q589" s="1793">
        <v>76.404335689057305</v>
      </c>
    </row>
    <row r="590" spans="1:17" x14ac:dyDescent="0.2">
      <c r="A590" s="2139"/>
      <c r="B590" s="110">
        <v>2</v>
      </c>
      <c r="C590" s="1826" t="s">
        <v>545</v>
      </c>
      <c r="D590" s="1795">
        <v>45</v>
      </c>
      <c r="E590" s="1795">
        <v>1972</v>
      </c>
      <c r="F590" s="1796">
        <v>51.103000000000002</v>
      </c>
      <c r="G590" s="1796">
        <v>3.6856680000000002</v>
      </c>
      <c r="H590" s="1796">
        <v>7.2</v>
      </c>
      <c r="I590" s="1796">
        <v>40.217334000000001</v>
      </c>
      <c r="J590" s="1796">
        <v>1840.92</v>
      </c>
      <c r="K590" s="1796">
        <v>40.217334000000001</v>
      </c>
      <c r="L590" s="1796">
        <v>1840.92</v>
      </c>
      <c r="M590" s="1797">
        <v>2.1846323577341762E-2</v>
      </c>
      <c r="N590" s="1798">
        <v>62.348000000000006</v>
      </c>
      <c r="O590" s="1798">
        <v>1.3620745824001044</v>
      </c>
      <c r="P590" s="1798">
        <v>1310.7794146405056</v>
      </c>
      <c r="Q590" s="1799">
        <v>81.724474944006246</v>
      </c>
    </row>
    <row r="591" spans="1:17" x14ac:dyDescent="0.2">
      <c r="A591" s="2139"/>
      <c r="B591" s="110">
        <v>3</v>
      </c>
      <c r="C591" s="865"/>
      <c r="D591" s="866"/>
      <c r="E591" s="866"/>
      <c r="F591" s="867"/>
      <c r="G591" s="867"/>
      <c r="H591" s="867"/>
      <c r="I591" s="867"/>
      <c r="J591" s="867"/>
      <c r="K591" s="867"/>
      <c r="L591" s="867"/>
      <c r="M591" s="868"/>
      <c r="N591" s="869"/>
      <c r="O591" s="869"/>
      <c r="P591" s="869"/>
      <c r="Q591" s="870"/>
    </row>
    <row r="592" spans="1:17" x14ac:dyDescent="0.2">
      <c r="A592" s="2139"/>
      <c r="B592" s="110">
        <v>4</v>
      </c>
      <c r="C592" s="865"/>
      <c r="D592" s="866"/>
      <c r="E592" s="866"/>
      <c r="F592" s="867"/>
      <c r="G592" s="867"/>
      <c r="H592" s="867"/>
      <c r="I592" s="867"/>
      <c r="J592" s="867"/>
      <c r="K592" s="867"/>
      <c r="L592" s="867"/>
      <c r="M592" s="868"/>
      <c r="N592" s="869"/>
      <c r="O592" s="869"/>
      <c r="P592" s="869"/>
      <c r="Q592" s="870"/>
    </row>
    <row r="593" spans="1:17" x14ac:dyDescent="0.2">
      <c r="A593" s="2139"/>
      <c r="B593" s="110">
        <v>5</v>
      </c>
      <c r="C593" s="865"/>
      <c r="D593" s="866"/>
      <c r="E593" s="866"/>
      <c r="F593" s="867"/>
      <c r="G593" s="867"/>
      <c r="H593" s="867"/>
      <c r="I593" s="867"/>
      <c r="J593" s="867"/>
      <c r="K593" s="867"/>
      <c r="L593" s="867"/>
      <c r="M593" s="868"/>
      <c r="N593" s="869"/>
      <c r="O593" s="869"/>
      <c r="P593" s="869"/>
      <c r="Q593" s="870"/>
    </row>
    <row r="594" spans="1:17" x14ac:dyDescent="0.2">
      <c r="A594" s="2139"/>
      <c r="B594" s="110">
        <v>6</v>
      </c>
      <c r="C594" s="865"/>
      <c r="D594" s="866"/>
      <c r="E594" s="866"/>
      <c r="F594" s="867"/>
      <c r="G594" s="867"/>
      <c r="H594" s="867"/>
      <c r="I594" s="867"/>
      <c r="J594" s="867"/>
      <c r="K594" s="867"/>
      <c r="L594" s="867"/>
      <c r="M594" s="868"/>
      <c r="N594" s="869"/>
      <c r="O594" s="869"/>
      <c r="P594" s="869"/>
      <c r="Q594" s="870"/>
    </row>
    <row r="595" spans="1:17" x14ac:dyDescent="0.2">
      <c r="A595" s="2139"/>
      <c r="B595" s="110">
        <v>7</v>
      </c>
      <c r="C595" s="668"/>
      <c r="D595" s="660"/>
      <c r="E595" s="660"/>
      <c r="F595" s="661"/>
      <c r="G595" s="661"/>
      <c r="H595" s="661"/>
      <c r="I595" s="661"/>
      <c r="J595" s="661"/>
      <c r="K595" s="661"/>
      <c r="L595" s="661"/>
      <c r="M595" s="662"/>
      <c r="N595" s="663"/>
      <c r="O595" s="663"/>
      <c r="P595" s="663"/>
      <c r="Q595" s="664"/>
    </row>
    <row r="596" spans="1:17" x14ac:dyDescent="0.2">
      <c r="A596" s="2139"/>
      <c r="B596" s="110">
        <v>8</v>
      </c>
      <c r="C596" s="668"/>
      <c r="D596" s="660"/>
      <c r="E596" s="660"/>
      <c r="F596" s="661"/>
      <c r="G596" s="661"/>
      <c r="H596" s="661"/>
      <c r="I596" s="661"/>
      <c r="J596" s="661"/>
      <c r="K596" s="661"/>
      <c r="L596" s="661"/>
      <c r="M596" s="662"/>
      <c r="N596" s="663"/>
      <c r="O596" s="663"/>
      <c r="P596" s="663"/>
      <c r="Q596" s="664"/>
    </row>
    <row r="597" spans="1:17" x14ac:dyDescent="0.2">
      <c r="A597" s="2139"/>
      <c r="B597" s="110">
        <v>9</v>
      </c>
      <c r="C597" s="668"/>
      <c r="D597" s="660"/>
      <c r="E597" s="660"/>
      <c r="F597" s="661"/>
      <c r="G597" s="661"/>
      <c r="H597" s="661"/>
      <c r="I597" s="661"/>
      <c r="J597" s="661"/>
      <c r="K597" s="661"/>
      <c r="L597" s="661"/>
      <c r="M597" s="662"/>
      <c r="N597" s="663"/>
      <c r="O597" s="663"/>
      <c r="P597" s="663"/>
      <c r="Q597" s="664"/>
    </row>
    <row r="598" spans="1:17" ht="12" thickBot="1" x14ac:dyDescent="0.25">
      <c r="A598" s="2140"/>
      <c r="B598" s="111">
        <v>10</v>
      </c>
      <c r="C598" s="669"/>
      <c r="D598" s="670"/>
      <c r="E598" s="670"/>
      <c r="F598" s="671"/>
      <c r="G598" s="671"/>
      <c r="H598" s="671"/>
      <c r="I598" s="671"/>
      <c r="J598" s="671"/>
      <c r="K598" s="671"/>
      <c r="L598" s="671"/>
      <c r="M598" s="672"/>
      <c r="N598" s="673"/>
      <c r="O598" s="673"/>
      <c r="P598" s="673"/>
      <c r="Q598" s="674"/>
    </row>
    <row r="599" spans="1:17" x14ac:dyDescent="0.2">
      <c r="A599" s="2076" t="s">
        <v>98</v>
      </c>
      <c r="B599" s="83">
        <v>1</v>
      </c>
      <c r="C599" s="1831" t="s">
        <v>547</v>
      </c>
      <c r="D599" s="1807">
        <v>20</v>
      </c>
      <c r="E599" s="1807">
        <v>1964</v>
      </c>
      <c r="F599" s="1808">
        <v>15.696</v>
      </c>
      <c r="G599" s="1808">
        <v>1.32294</v>
      </c>
      <c r="H599" s="1808">
        <v>3.84</v>
      </c>
      <c r="I599" s="1808">
        <v>10.533061</v>
      </c>
      <c r="J599" s="1808">
        <v>1114.29</v>
      </c>
      <c r="K599" s="1808">
        <v>10.533061</v>
      </c>
      <c r="L599" s="1808">
        <v>900.28</v>
      </c>
      <c r="M599" s="1809">
        <v>1.1699761185408985E-2</v>
      </c>
      <c r="N599" s="1810">
        <v>62.348000000000006</v>
      </c>
      <c r="O599" s="1810">
        <v>0.7294567103878794</v>
      </c>
      <c r="P599" s="1810">
        <v>701.98567112453907</v>
      </c>
      <c r="Q599" s="1811">
        <v>43.767402623272766</v>
      </c>
    </row>
    <row r="600" spans="1:17" x14ac:dyDescent="0.2">
      <c r="A600" s="2077"/>
      <c r="B600" s="84">
        <v>2</v>
      </c>
      <c r="C600" s="1832" t="s">
        <v>548</v>
      </c>
      <c r="D600" s="1833">
        <v>20</v>
      </c>
      <c r="E600" s="1833">
        <v>1968</v>
      </c>
      <c r="F600" s="455">
        <v>21.363</v>
      </c>
      <c r="G600" s="453">
        <v>0</v>
      </c>
      <c r="H600" s="453">
        <v>0</v>
      </c>
      <c r="I600" s="453">
        <v>21.362999000000002</v>
      </c>
      <c r="J600" s="453">
        <v>828.47</v>
      </c>
      <c r="K600" s="455">
        <v>21.362999000000002</v>
      </c>
      <c r="L600" s="453">
        <v>828.47</v>
      </c>
      <c r="M600" s="454">
        <v>2.5786086400231754E-2</v>
      </c>
      <c r="N600" s="455">
        <v>62.348000000000006</v>
      </c>
      <c r="O600" s="455">
        <v>1.6077109148816495</v>
      </c>
      <c r="P600" s="455">
        <v>1547.1651840139052</v>
      </c>
      <c r="Q600" s="456">
        <v>96.462654892898968</v>
      </c>
    </row>
    <row r="601" spans="1:17" x14ac:dyDescent="0.2">
      <c r="A601" s="2077"/>
      <c r="B601" s="84">
        <v>3</v>
      </c>
      <c r="C601" s="675"/>
      <c r="D601" s="665"/>
      <c r="E601" s="665"/>
      <c r="F601" s="665"/>
      <c r="G601" s="665"/>
      <c r="H601" s="665"/>
      <c r="I601" s="665"/>
      <c r="J601" s="665"/>
      <c r="K601" s="665"/>
      <c r="L601" s="665"/>
      <c r="M601" s="665"/>
      <c r="N601" s="665"/>
      <c r="O601" s="665"/>
      <c r="P601" s="665"/>
      <c r="Q601" s="666"/>
    </row>
    <row r="602" spans="1:17" x14ac:dyDescent="0.2">
      <c r="A602" s="2077"/>
      <c r="B602" s="84">
        <v>4</v>
      </c>
      <c r="C602" s="675"/>
      <c r="D602" s="665"/>
      <c r="E602" s="665"/>
      <c r="F602" s="665"/>
      <c r="G602" s="665"/>
      <c r="H602" s="665"/>
      <c r="I602" s="665"/>
      <c r="J602" s="665"/>
      <c r="K602" s="665"/>
      <c r="L602" s="665"/>
      <c r="M602" s="665"/>
      <c r="N602" s="665"/>
      <c r="O602" s="665"/>
      <c r="P602" s="665"/>
      <c r="Q602" s="666"/>
    </row>
    <row r="603" spans="1:17" x14ac:dyDescent="0.2">
      <c r="A603" s="2077"/>
      <c r="B603" s="84">
        <v>5</v>
      </c>
      <c r="C603" s="224"/>
      <c r="D603" s="225"/>
      <c r="E603" s="225"/>
      <c r="F603" s="225"/>
      <c r="G603" s="225"/>
      <c r="H603" s="225"/>
      <c r="I603" s="225"/>
      <c r="J603" s="225"/>
      <c r="K603" s="225"/>
      <c r="L603" s="225"/>
      <c r="M603" s="225"/>
      <c r="N603" s="225"/>
      <c r="O603" s="225"/>
      <c r="P603" s="225"/>
      <c r="Q603" s="226"/>
    </row>
    <row r="604" spans="1:17" x14ac:dyDescent="0.2">
      <c r="A604" s="2077"/>
      <c r="B604" s="84">
        <v>6</v>
      </c>
      <c r="C604" s="224"/>
      <c r="D604" s="225"/>
      <c r="E604" s="225"/>
      <c r="F604" s="225"/>
      <c r="G604" s="225"/>
      <c r="H604" s="225"/>
      <c r="I604" s="225"/>
      <c r="J604" s="225"/>
      <c r="K604" s="225"/>
      <c r="L604" s="225"/>
      <c r="M604" s="225"/>
      <c r="N604" s="225"/>
      <c r="O604" s="225"/>
      <c r="P604" s="225"/>
      <c r="Q604" s="226"/>
    </row>
    <row r="605" spans="1:17" x14ac:dyDescent="0.2">
      <c r="A605" s="2077"/>
      <c r="B605" s="84">
        <v>7</v>
      </c>
      <c r="C605" s="224"/>
      <c r="D605" s="225"/>
      <c r="E605" s="225"/>
      <c r="F605" s="225"/>
      <c r="G605" s="225"/>
      <c r="H605" s="225"/>
      <c r="I605" s="225"/>
      <c r="J605" s="225"/>
      <c r="K605" s="225"/>
      <c r="L605" s="225"/>
      <c r="M605" s="225"/>
      <c r="N605" s="225"/>
      <c r="O605" s="225"/>
      <c r="P605" s="225"/>
      <c r="Q605" s="226"/>
    </row>
    <row r="606" spans="1:17" x14ac:dyDescent="0.2">
      <c r="A606" s="2077"/>
      <c r="B606" s="84">
        <v>8</v>
      </c>
      <c r="C606" s="224"/>
      <c r="D606" s="225"/>
      <c r="E606" s="225"/>
      <c r="F606" s="225"/>
      <c r="G606" s="225"/>
      <c r="H606" s="225"/>
      <c r="I606" s="225"/>
      <c r="J606" s="225"/>
      <c r="K606" s="225"/>
      <c r="L606" s="225"/>
      <c r="M606" s="225"/>
      <c r="N606" s="225"/>
      <c r="O606" s="225"/>
      <c r="P606" s="225"/>
      <c r="Q606" s="226"/>
    </row>
    <row r="607" spans="1:17" x14ac:dyDescent="0.2">
      <c r="A607" s="2077"/>
      <c r="B607" s="84">
        <v>9</v>
      </c>
      <c r="C607" s="224"/>
      <c r="D607" s="225"/>
      <c r="E607" s="225"/>
      <c r="F607" s="225"/>
      <c r="G607" s="225"/>
      <c r="H607" s="225"/>
      <c r="I607" s="225"/>
      <c r="J607" s="225"/>
      <c r="K607" s="225"/>
      <c r="L607" s="225"/>
      <c r="M607" s="225"/>
      <c r="N607" s="225"/>
      <c r="O607" s="225"/>
      <c r="P607" s="225"/>
      <c r="Q607" s="226"/>
    </row>
    <row r="608" spans="1:17" ht="12" thickBot="1" x14ac:dyDescent="0.25">
      <c r="A608" s="2078"/>
      <c r="B608" s="85">
        <v>10</v>
      </c>
      <c r="C608" s="227"/>
      <c r="D608" s="228"/>
      <c r="E608" s="228"/>
      <c r="F608" s="228"/>
      <c r="G608" s="228"/>
      <c r="H608" s="228"/>
      <c r="I608" s="228"/>
      <c r="J608" s="228"/>
      <c r="K608" s="228"/>
      <c r="L608" s="228"/>
      <c r="M608" s="228"/>
      <c r="N608" s="228"/>
      <c r="O608" s="228"/>
      <c r="P608" s="228"/>
      <c r="Q608" s="229"/>
    </row>
    <row r="609" spans="1:17" x14ac:dyDescent="0.2">
      <c r="A609" s="1955"/>
      <c r="B609" s="1956" t="s">
        <v>1023</v>
      </c>
      <c r="F609" s="63"/>
      <c r="G609" s="63"/>
      <c r="H609" s="63"/>
      <c r="I609" s="63"/>
    </row>
    <row r="610" spans="1:17" x14ac:dyDescent="0.2">
      <c r="F610" s="63"/>
      <c r="G610" s="63"/>
      <c r="H610" s="63"/>
      <c r="I610" s="63"/>
    </row>
    <row r="611" spans="1:17" ht="15" x14ac:dyDescent="0.2">
      <c r="A611" s="2070" t="s">
        <v>184</v>
      </c>
      <c r="B611" s="2070"/>
      <c r="C611" s="2070"/>
      <c r="D611" s="2070"/>
      <c r="E611" s="2070"/>
      <c r="F611" s="2070"/>
      <c r="G611" s="2070"/>
      <c r="H611" s="2070"/>
      <c r="I611" s="2070"/>
      <c r="J611" s="2070"/>
      <c r="K611" s="2070"/>
      <c r="L611" s="2070"/>
      <c r="M611" s="2070"/>
      <c r="N611" s="2070"/>
      <c r="O611" s="2070"/>
      <c r="P611" s="2070"/>
      <c r="Q611" s="2070"/>
    </row>
    <row r="612" spans="1:17" ht="13.5" thickBot="1" x14ac:dyDescent="0.25">
      <c r="A612" s="446"/>
      <c r="B612" s="446"/>
      <c r="C612" s="446"/>
      <c r="D612" s="446"/>
      <c r="E612" s="1985" t="s">
        <v>264</v>
      </c>
      <c r="F612" s="1985"/>
      <c r="G612" s="1985"/>
      <c r="H612" s="1985"/>
      <c r="I612" s="446">
        <v>0.5</v>
      </c>
      <c r="J612" s="446" t="s">
        <v>263</v>
      </c>
      <c r="K612" s="446" t="s">
        <v>265</v>
      </c>
      <c r="L612" s="447">
        <v>543.29999999999995</v>
      </c>
      <c r="M612" s="446"/>
      <c r="N612" s="446"/>
      <c r="O612" s="446"/>
      <c r="P612" s="446"/>
      <c r="Q612" s="446"/>
    </row>
    <row r="613" spans="1:17" x14ac:dyDescent="0.2">
      <c r="A613" s="2072" t="s">
        <v>1</v>
      </c>
      <c r="B613" s="1989" t="s">
        <v>0</v>
      </c>
      <c r="C613" s="1992" t="s">
        <v>2</v>
      </c>
      <c r="D613" s="1992" t="s">
        <v>3</v>
      </c>
      <c r="E613" s="1992" t="s">
        <v>11</v>
      </c>
      <c r="F613" s="1996" t="s">
        <v>12</v>
      </c>
      <c r="G613" s="1997"/>
      <c r="H613" s="1997"/>
      <c r="I613" s="1998"/>
      <c r="J613" s="1992" t="s">
        <v>4</v>
      </c>
      <c r="K613" s="1992" t="s">
        <v>13</v>
      </c>
      <c r="L613" s="1992" t="s">
        <v>5</v>
      </c>
      <c r="M613" s="1992" t="s">
        <v>6</v>
      </c>
      <c r="N613" s="1992" t="s">
        <v>14</v>
      </c>
      <c r="O613" s="2003" t="s">
        <v>15</v>
      </c>
      <c r="P613" s="1992" t="s">
        <v>22</v>
      </c>
      <c r="Q613" s="2001" t="s">
        <v>23</v>
      </c>
    </row>
    <row r="614" spans="1:17" ht="33.75" x14ac:dyDescent="0.2">
      <c r="A614" s="2073"/>
      <c r="B614" s="1990"/>
      <c r="C614" s="1993"/>
      <c r="D614" s="1995"/>
      <c r="E614" s="1995"/>
      <c r="F614" s="904" t="s">
        <v>16</v>
      </c>
      <c r="G614" s="904" t="s">
        <v>17</v>
      </c>
      <c r="H614" s="904" t="s">
        <v>18</v>
      </c>
      <c r="I614" s="904" t="s">
        <v>19</v>
      </c>
      <c r="J614" s="1995"/>
      <c r="K614" s="1995"/>
      <c r="L614" s="1995"/>
      <c r="M614" s="1995"/>
      <c r="N614" s="1995"/>
      <c r="O614" s="2004"/>
      <c r="P614" s="1995"/>
      <c r="Q614" s="2002"/>
    </row>
    <row r="615" spans="1:17" x14ac:dyDescent="0.2">
      <c r="A615" s="2074"/>
      <c r="B615" s="2075"/>
      <c r="C615" s="1995"/>
      <c r="D615" s="69" t="s">
        <v>7</v>
      </c>
      <c r="E615" s="69" t="s">
        <v>8</v>
      </c>
      <c r="F615" s="69" t="s">
        <v>9</v>
      </c>
      <c r="G615" s="69" t="s">
        <v>9</v>
      </c>
      <c r="H615" s="69" t="s">
        <v>9</v>
      </c>
      <c r="I615" s="69" t="s">
        <v>9</v>
      </c>
      <c r="J615" s="69" t="s">
        <v>20</v>
      </c>
      <c r="K615" s="69" t="s">
        <v>9</v>
      </c>
      <c r="L615" s="69" t="s">
        <v>20</v>
      </c>
      <c r="M615" s="69" t="s">
        <v>55</v>
      </c>
      <c r="N615" s="69" t="s">
        <v>289</v>
      </c>
      <c r="O615" s="69" t="s">
        <v>290</v>
      </c>
      <c r="P615" s="70" t="s">
        <v>24</v>
      </c>
      <c r="Q615" s="71" t="s">
        <v>291</v>
      </c>
    </row>
    <row r="616" spans="1:17" ht="12" thickBot="1" x14ac:dyDescent="0.25">
      <c r="A616" s="72">
        <v>1</v>
      </c>
      <c r="B616" s="73">
        <v>2</v>
      </c>
      <c r="C616" s="74">
        <v>3</v>
      </c>
      <c r="D616" s="75">
        <v>4</v>
      </c>
      <c r="E616" s="75">
        <v>5</v>
      </c>
      <c r="F616" s="75">
        <v>6</v>
      </c>
      <c r="G616" s="75">
        <v>7</v>
      </c>
      <c r="H616" s="75">
        <v>8</v>
      </c>
      <c r="I616" s="75">
        <v>9</v>
      </c>
      <c r="J616" s="75">
        <v>10</v>
      </c>
      <c r="K616" s="75">
        <v>11</v>
      </c>
      <c r="L616" s="74">
        <v>12</v>
      </c>
      <c r="M616" s="75">
        <v>13</v>
      </c>
      <c r="N616" s="75">
        <v>14</v>
      </c>
      <c r="O616" s="76">
        <v>15</v>
      </c>
      <c r="P616" s="74">
        <v>16</v>
      </c>
      <c r="Q616" s="77">
        <v>17</v>
      </c>
    </row>
    <row r="617" spans="1:17" x14ac:dyDescent="0.2">
      <c r="A617" s="2079" t="s">
        <v>63</v>
      </c>
      <c r="B617" s="149">
        <v>1</v>
      </c>
      <c r="C617" s="1768" t="s">
        <v>307</v>
      </c>
      <c r="D617" s="1769">
        <v>14</v>
      </c>
      <c r="E617" s="1770">
        <v>2011</v>
      </c>
      <c r="F617" s="1771">
        <v>7.8140000000000001</v>
      </c>
      <c r="G617" s="1771">
        <v>0.85057799999999995</v>
      </c>
      <c r="H617" s="1771">
        <v>2.59</v>
      </c>
      <c r="I617" s="1771">
        <v>4.3734219999999997</v>
      </c>
      <c r="J617" s="1771">
        <v>517.4</v>
      </c>
      <c r="K617" s="1771">
        <v>4.3734219999999997</v>
      </c>
      <c r="L617" s="1771">
        <v>517.4</v>
      </c>
      <c r="M617" s="1772">
        <v>8.4526903749516814E-3</v>
      </c>
      <c r="N617" s="1773">
        <v>59.731999999999999</v>
      </c>
      <c r="O617" s="1773">
        <v>0.50489610147661379</v>
      </c>
      <c r="P617" s="1773">
        <v>507.16142249710083</v>
      </c>
      <c r="Q617" s="1774">
        <v>30.293766088596826</v>
      </c>
    </row>
    <row r="618" spans="1:17" x14ac:dyDescent="0.2">
      <c r="A618" s="2080"/>
      <c r="B618" s="78">
        <v>2</v>
      </c>
      <c r="C618" s="1775" t="s">
        <v>512</v>
      </c>
      <c r="D618" s="1776">
        <v>21</v>
      </c>
      <c r="E618" s="1776">
        <v>2010</v>
      </c>
      <c r="F618" s="1777">
        <v>13.321</v>
      </c>
      <c r="G618" s="1777">
        <v>5.4569999999999999</v>
      </c>
      <c r="H618" s="1777">
        <v>-1.0489999999999999</v>
      </c>
      <c r="I618" s="1777">
        <v>8.9130000000000003</v>
      </c>
      <c r="J618" s="1777">
        <v>1013.26</v>
      </c>
      <c r="K618" s="1777">
        <v>8.9130000000000003</v>
      </c>
      <c r="L618" s="1777">
        <v>1013.26</v>
      </c>
      <c r="M618" s="1778">
        <v>8.7963602629137633E-3</v>
      </c>
      <c r="N618" s="1779">
        <v>59.731999999999999</v>
      </c>
      <c r="O618" s="1779">
        <v>0.5254241912243649</v>
      </c>
      <c r="P618" s="1779">
        <v>527.78161577482581</v>
      </c>
      <c r="Q618" s="1780">
        <v>31.525451473461892</v>
      </c>
    </row>
    <row r="619" spans="1:17" x14ac:dyDescent="0.2">
      <c r="A619" s="2080"/>
      <c r="B619" s="78">
        <v>3</v>
      </c>
      <c r="C619" s="1781" t="s">
        <v>513</v>
      </c>
      <c r="D619" s="1782">
        <v>8</v>
      </c>
      <c r="E619" s="1782">
        <v>1980</v>
      </c>
      <c r="F619" s="1783">
        <v>8.57</v>
      </c>
      <c r="G619" s="1783">
        <v>1.2408300000000001</v>
      </c>
      <c r="H619" s="1783">
        <v>1.28</v>
      </c>
      <c r="I619" s="1783">
        <v>6.049169</v>
      </c>
      <c r="J619" s="1783">
        <v>627.78</v>
      </c>
      <c r="K619" s="1783">
        <v>6.049169</v>
      </c>
      <c r="L619" s="1783">
        <v>627.78</v>
      </c>
      <c r="M619" s="1784">
        <v>9.6358103157156965E-3</v>
      </c>
      <c r="N619" s="1785">
        <v>59.731999999999999</v>
      </c>
      <c r="O619" s="1785">
        <v>0.57556622177832995</v>
      </c>
      <c r="P619" s="1785">
        <v>578.14861894294177</v>
      </c>
      <c r="Q619" s="1786">
        <v>34.533973306699792</v>
      </c>
    </row>
    <row r="620" spans="1:17" x14ac:dyDescent="0.2">
      <c r="A620" s="2080"/>
      <c r="B620" s="78">
        <v>4</v>
      </c>
      <c r="C620" s="1781" t="s">
        <v>515</v>
      </c>
      <c r="D620" s="1782">
        <v>20</v>
      </c>
      <c r="E620" s="1782" t="s">
        <v>516</v>
      </c>
      <c r="F620" s="1783">
        <v>17.516999999999999</v>
      </c>
      <c r="G620" s="1783">
        <v>1.8111630000000001</v>
      </c>
      <c r="H620" s="1783">
        <v>3.2</v>
      </c>
      <c r="I620" s="1783">
        <v>12.505839</v>
      </c>
      <c r="J620" s="1783">
        <v>1135.0999999999999</v>
      </c>
      <c r="K620" s="1783">
        <v>12.505839</v>
      </c>
      <c r="L620" s="1783">
        <v>1135.0999999999999</v>
      </c>
      <c r="M620" s="1784">
        <v>1.1017389657298917E-2</v>
      </c>
      <c r="N620" s="1785">
        <v>59.731999999999999</v>
      </c>
      <c r="O620" s="1785">
        <v>0.65809071900977889</v>
      </c>
      <c r="P620" s="1785">
        <v>661.04337943793496</v>
      </c>
      <c r="Q620" s="1786">
        <v>39.485443140586732</v>
      </c>
    </row>
    <row r="621" spans="1:17" x14ac:dyDescent="0.2">
      <c r="A621" s="2080"/>
      <c r="B621" s="78">
        <v>5</v>
      </c>
      <c r="C621" s="1781" t="s">
        <v>519</v>
      </c>
      <c r="D621" s="1782">
        <v>8</v>
      </c>
      <c r="E621" s="1782">
        <v>1970</v>
      </c>
      <c r="F621" s="1783">
        <v>5.1440000000000001</v>
      </c>
      <c r="G621" s="1783">
        <v>0.70680900000000002</v>
      </c>
      <c r="H621" s="1783">
        <v>0.08</v>
      </c>
      <c r="I621" s="1783">
        <v>4.3571910000000003</v>
      </c>
      <c r="J621" s="1783">
        <v>389.07</v>
      </c>
      <c r="K621" s="1783">
        <v>4.3571910000000003</v>
      </c>
      <c r="L621" s="1783">
        <v>389.07</v>
      </c>
      <c r="M621" s="1784">
        <v>1.1198989898989899E-2</v>
      </c>
      <c r="N621" s="1785">
        <v>59.731999999999999</v>
      </c>
      <c r="O621" s="1785">
        <v>0.66893806464646466</v>
      </c>
      <c r="P621" s="1785">
        <v>671.93939393939399</v>
      </c>
      <c r="Q621" s="1786">
        <v>40.136283878787879</v>
      </c>
    </row>
    <row r="622" spans="1:17" x14ac:dyDescent="0.2">
      <c r="A622" s="2080"/>
      <c r="B622" s="78">
        <v>6</v>
      </c>
      <c r="C622" s="1781" t="s">
        <v>514</v>
      </c>
      <c r="D622" s="1782">
        <v>20</v>
      </c>
      <c r="E622" s="1782">
        <v>1975</v>
      </c>
      <c r="F622" s="1783">
        <v>17.879000000000001</v>
      </c>
      <c r="G622" s="1783">
        <v>1.377</v>
      </c>
      <c r="H622" s="1783">
        <v>3.2</v>
      </c>
      <c r="I622" s="1783">
        <v>13.302</v>
      </c>
      <c r="J622" s="1783">
        <v>1147.92</v>
      </c>
      <c r="K622" s="1783">
        <v>13.302</v>
      </c>
      <c r="L622" s="1783">
        <v>1147.92</v>
      </c>
      <c r="M622" s="1784">
        <v>1.1587915534183566E-2</v>
      </c>
      <c r="N622" s="1785">
        <v>59.731999999999999</v>
      </c>
      <c r="O622" s="1785">
        <v>0.69216937068785278</v>
      </c>
      <c r="P622" s="1785">
        <v>695.27493205101393</v>
      </c>
      <c r="Q622" s="1786">
        <v>41.530162241271164</v>
      </c>
    </row>
    <row r="623" spans="1:17" x14ac:dyDescent="0.2">
      <c r="A623" s="2080"/>
      <c r="B623" s="78">
        <v>7</v>
      </c>
      <c r="C623" s="1781" t="s">
        <v>517</v>
      </c>
      <c r="D623" s="1782">
        <v>24</v>
      </c>
      <c r="E623" s="1782">
        <v>1965</v>
      </c>
      <c r="F623" s="1783">
        <v>15.862299999999999</v>
      </c>
      <c r="G623" s="1783">
        <v>2.5499999999999998</v>
      </c>
      <c r="H623" s="1783">
        <v>0.24</v>
      </c>
      <c r="I623" s="1783">
        <v>13.072298</v>
      </c>
      <c r="J623" s="1783">
        <v>1110.8699999999999</v>
      </c>
      <c r="K623" s="1783">
        <v>13.072298</v>
      </c>
      <c r="L623" s="1783">
        <v>1110.8699999999999</v>
      </c>
      <c r="M623" s="1784">
        <v>1.1767621773924942E-2</v>
      </c>
      <c r="N623" s="1785">
        <v>59.731999999999999</v>
      </c>
      <c r="O623" s="1785">
        <v>0.70290358380008466</v>
      </c>
      <c r="P623" s="1785">
        <v>706.05730643549657</v>
      </c>
      <c r="Q623" s="1786">
        <v>42.174215028005079</v>
      </c>
    </row>
    <row r="624" spans="1:17" x14ac:dyDescent="0.2">
      <c r="A624" s="2080"/>
      <c r="B624" s="78">
        <v>8</v>
      </c>
      <c r="C624" s="1781" t="s">
        <v>518</v>
      </c>
      <c r="D624" s="1782">
        <v>20</v>
      </c>
      <c r="E624" s="1782">
        <v>1975</v>
      </c>
      <c r="F624" s="1783">
        <v>19.059000000000001</v>
      </c>
      <c r="G624" s="1783">
        <v>1.734</v>
      </c>
      <c r="H624" s="1783">
        <v>3.2</v>
      </c>
      <c r="I624" s="1783">
        <v>14.125</v>
      </c>
      <c r="J624" s="1783">
        <v>1127.03</v>
      </c>
      <c r="K624" s="1783">
        <v>14.125</v>
      </c>
      <c r="L624" s="1783">
        <v>1127.03</v>
      </c>
      <c r="M624" s="1784">
        <v>1.253294056058845E-2</v>
      </c>
      <c r="N624" s="1785">
        <v>59.731999999999999</v>
      </c>
      <c r="O624" s="1785">
        <v>0.74861760556506929</v>
      </c>
      <c r="P624" s="1785">
        <v>751.97643363530699</v>
      </c>
      <c r="Q624" s="1786">
        <v>44.917056333904156</v>
      </c>
    </row>
    <row r="625" spans="1:17" x14ac:dyDescent="0.2">
      <c r="A625" s="2080"/>
      <c r="B625" s="78">
        <v>9</v>
      </c>
      <c r="C625" s="1781" t="s">
        <v>520</v>
      </c>
      <c r="D625" s="1782">
        <v>38</v>
      </c>
      <c r="E625" s="1782">
        <v>1978</v>
      </c>
      <c r="F625" s="1783">
        <v>34.423999999999999</v>
      </c>
      <c r="G625" s="1783">
        <v>3.8477459999999999</v>
      </c>
      <c r="H625" s="1783">
        <v>5.92</v>
      </c>
      <c r="I625" s="1783">
        <v>24.656254000000001</v>
      </c>
      <c r="J625" s="1783">
        <v>1934.43</v>
      </c>
      <c r="K625" s="1783">
        <v>24.656254000000001</v>
      </c>
      <c r="L625" s="1783">
        <v>1934.43</v>
      </c>
      <c r="M625" s="1784">
        <v>1.2746004766261896E-2</v>
      </c>
      <c r="N625" s="1785">
        <v>59.731999999999999</v>
      </c>
      <c r="O625" s="1785">
        <v>0.76134435669835554</v>
      </c>
      <c r="P625" s="1785">
        <v>764.76028597571383</v>
      </c>
      <c r="Q625" s="1786">
        <v>45.680661401901332</v>
      </c>
    </row>
    <row r="626" spans="1:17" ht="12" thickBot="1" x14ac:dyDescent="0.25">
      <c r="A626" s="2132"/>
      <c r="B626" s="223">
        <v>10</v>
      </c>
      <c r="C626" s="1781" t="s">
        <v>521</v>
      </c>
      <c r="D626" s="1782">
        <v>33</v>
      </c>
      <c r="E626" s="1782">
        <v>1985</v>
      </c>
      <c r="F626" s="1783">
        <v>37.936999999999998</v>
      </c>
      <c r="G626" s="1783">
        <v>4.2919559999999999</v>
      </c>
      <c r="H626" s="1783">
        <v>5.28</v>
      </c>
      <c r="I626" s="1783">
        <v>28.365044000000001</v>
      </c>
      <c r="J626" s="1783">
        <v>2059.6</v>
      </c>
      <c r="K626" s="1783">
        <v>28.365044000000001</v>
      </c>
      <c r="L626" s="1783">
        <v>2059.6</v>
      </c>
      <c r="M626" s="1784">
        <v>1.3772113031656633E-2</v>
      </c>
      <c r="N626" s="1785">
        <v>59.731999999999999</v>
      </c>
      <c r="O626" s="1785">
        <v>0.82263585560691399</v>
      </c>
      <c r="P626" s="1785">
        <v>826.32678189939804</v>
      </c>
      <c r="Q626" s="1786">
        <v>49.358151336414842</v>
      </c>
    </row>
    <row r="627" spans="1:17" x14ac:dyDescent="0.2">
      <c r="A627" s="2128" t="s">
        <v>89</v>
      </c>
      <c r="B627" s="57">
        <v>1</v>
      </c>
      <c r="C627" s="1787" t="s">
        <v>399</v>
      </c>
      <c r="D627" s="1788">
        <v>11</v>
      </c>
      <c r="E627" s="1789">
        <v>1976</v>
      </c>
      <c r="F627" s="1790">
        <v>10.0082</v>
      </c>
      <c r="G627" s="1790">
        <v>0.81599999999999995</v>
      </c>
      <c r="H627" s="1790">
        <v>1.6</v>
      </c>
      <c r="I627" s="1790">
        <v>7.5921989999999999</v>
      </c>
      <c r="J627" s="1790">
        <v>568.63</v>
      </c>
      <c r="K627" s="1790">
        <v>7.5921989999999999</v>
      </c>
      <c r="L627" s="1790">
        <v>568.63</v>
      </c>
      <c r="M627" s="1791">
        <v>1.3351738388758947E-2</v>
      </c>
      <c r="N627" s="1792">
        <v>59.731999999999999</v>
      </c>
      <c r="O627" s="1792">
        <v>0.7975260374373494</v>
      </c>
      <c r="P627" s="1793">
        <v>801.10430332553688</v>
      </c>
      <c r="Q627" s="1793">
        <v>47.851562246240967</v>
      </c>
    </row>
    <row r="628" spans="1:17" x14ac:dyDescent="0.2">
      <c r="A628" s="2085"/>
      <c r="B628" s="62">
        <v>2</v>
      </c>
      <c r="C628" s="1794" t="s">
        <v>521</v>
      </c>
      <c r="D628" s="1795">
        <v>33</v>
      </c>
      <c r="E628" s="1795">
        <v>1985</v>
      </c>
      <c r="F628" s="1796">
        <v>37.936999999999998</v>
      </c>
      <c r="G628" s="1796">
        <v>4.2919559999999999</v>
      </c>
      <c r="H628" s="1796">
        <v>5.28</v>
      </c>
      <c r="I628" s="1796">
        <v>28.365044000000001</v>
      </c>
      <c r="J628" s="1796">
        <v>2059.6</v>
      </c>
      <c r="K628" s="1796">
        <v>28.365044000000001</v>
      </c>
      <c r="L628" s="1796">
        <v>2059.6</v>
      </c>
      <c r="M628" s="1797">
        <v>1.3772113031656633E-2</v>
      </c>
      <c r="N628" s="1798">
        <v>59.731999999999999</v>
      </c>
      <c r="O628" s="1798">
        <v>0.82263585560691399</v>
      </c>
      <c r="P628" s="1798">
        <v>826.32678189939804</v>
      </c>
      <c r="Q628" s="1799">
        <v>49.358151336414842</v>
      </c>
    </row>
    <row r="629" spans="1:17" x14ac:dyDescent="0.2">
      <c r="A629" s="2085"/>
      <c r="B629" s="62">
        <v>3</v>
      </c>
      <c r="C629" s="1794" t="s">
        <v>522</v>
      </c>
      <c r="D629" s="1795">
        <v>19</v>
      </c>
      <c r="E629" s="1795">
        <v>1969</v>
      </c>
      <c r="F629" s="1796">
        <v>18.364000000000001</v>
      </c>
      <c r="G629" s="1796">
        <v>1.7849999999999999</v>
      </c>
      <c r="H629" s="1796">
        <v>0</v>
      </c>
      <c r="I629" s="1796">
        <v>16.578997999999999</v>
      </c>
      <c r="J629" s="1796">
        <v>1148.45</v>
      </c>
      <c r="K629" s="1796">
        <v>16.578997999999999</v>
      </c>
      <c r="L629" s="1796">
        <v>1148.45</v>
      </c>
      <c r="M629" s="1797">
        <v>1.4435977186642865E-2</v>
      </c>
      <c r="N629" s="1798">
        <v>59.731999999999999</v>
      </c>
      <c r="O629" s="1798">
        <v>0.86228978931255162</v>
      </c>
      <c r="P629" s="1798">
        <v>866.15863119857192</v>
      </c>
      <c r="Q629" s="1799">
        <v>51.737387358753097</v>
      </c>
    </row>
    <row r="630" spans="1:17" x14ac:dyDescent="0.2">
      <c r="A630" s="2085"/>
      <c r="B630" s="62">
        <v>4</v>
      </c>
      <c r="C630" s="1794" t="s">
        <v>523</v>
      </c>
      <c r="D630" s="1795">
        <v>52</v>
      </c>
      <c r="E630" s="1795">
        <v>1994</v>
      </c>
      <c r="F630" s="1796">
        <v>75.606999999999999</v>
      </c>
      <c r="G630" s="1796">
        <v>9.9450000000000003</v>
      </c>
      <c r="H630" s="1796">
        <v>8.32</v>
      </c>
      <c r="I630" s="1796">
        <v>57.342001000000003</v>
      </c>
      <c r="J630" s="1796">
        <v>3006.49</v>
      </c>
      <c r="K630" s="1796">
        <v>57.342001000000003</v>
      </c>
      <c r="L630" s="1796">
        <v>3006.49</v>
      </c>
      <c r="M630" s="1797">
        <v>1.9072739639912326E-2</v>
      </c>
      <c r="N630" s="1798">
        <v>59.731999999999999</v>
      </c>
      <c r="O630" s="1798">
        <v>1.139252884171243</v>
      </c>
      <c r="P630" s="1798">
        <v>1144.3643783947396</v>
      </c>
      <c r="Q630" s="1799">
        <v>68.355173050274573</v>
      </c>
    </row>
    <row r="631" spans="1:17" x14ac:dyDescent="0.2">
      <c r="A631" s="2085"/>
      <c r="B631" s="62">
        <v>5</v>
      </c>
      <c r="C631" s="1794" t="s">
        <v>524</v>
      </c>
      <c r="D631" s="1795">
        <v>38</v>
      </c>
      <c r="E631" s="1795">
        <v>1987</v>
      </c>
      <c r="F631" s="1796">
        <v>55.72</v>
      </c>
      <c r="G631" s="1796">
        <v>4.1310000000000002</v>
      </c>
      <c r="H631" s="1796">
        <v>7.36</v>
      </c>
      <c r="I631" s="1796">
        <v>44.228999999999999</v>
      </c>
      <c r="J631" s="1796">
        <v>2284.84</v>
      </c>
      <c r="K631" s="1796">
        <v>44.228999999999999</v>
      </c>
      <c r="L631" s="1796">
        <v>2284.84</v>
      </c>
      <c r="M631" s="1797">
        <v>1.9357591778855411E-2</v>
      </c>
      <c r="N631" s="1798">
        <v>59.731999999999999</v>
      </c>
      <c r="O631" s="1798">
        <v>1.1562676721345915</v>
      </c>
      <c r="P631" s="1798">
        <v>1161.4555067313245</v>
      </c>
      <c r="Q631" s="1799">
        <v>69.376060328075468</v>
      </c>
    </row>
    <row r="632" spans="1:17" x14ac:dyDescent="0.2">
      <c r="A632" s="2085"/>
      <c r="B632" s="62">
        <v>6</v>
      </c>
      <c r="C632" s="1794" t="s">
        <v>398</v>
      </c>
      <c r="D632" s="1795">
        <v>10</v>
      </c>
      <c r="E632" s="1795">
        <v>1977</v>
      </c>
      <c r="F632" s="1796">
        <v>14.122999999999999</v>
      </c>
      <c r="G632" s="1796">
        <v>0.76500000000000001</v>
      </c>
      <c r="H632" s="1796">
        <v>1.6</v>
      </c>
      <c r="I632" s="1796">
        <v>11.757999999999999</v>
      </c>
      <c r="J632" s="1796">
        <v>580.30999999999995</v>
      </c>
      <c r="K632" s="1796">
        <v>11.757999999999999</v>
      </c>
      <c r="L632" s="1796">
        <v>580.30999999999995</v>
      </c>
      <c r="M632" s="1797">
        <v>2.0261584325619066E-2</v>
      </c>
      <c r="N632" s="1798">
        <v>59.731999999999999</v>
      </c>
      <c r="O632" s="1798">
        <v>1.2102649549378781</v>
      </c>
      <c r="P632" s="1798">
        <v>1215.6950595371438</v>
      </c>
      <c r="Q632" s="1799">
        <v>72.615897296272664</v>
      </c>
    </row>
    <row r="633" spans="1:17" x14ac:dyDescent="0.2">
      <c r="A633" s="2085"/>
      <c r="B633" s="62">
        <v>7</v>
      </c>
      <c r="C633" s="1794" t="s">
        <v>525</v>
      </c>
      <c r="D633" s="1795">
        <v>50</v>
      </c>
      <c r="E633" s="1795">
        <v>1985</v>
      </c>
      <c r="F633" s="1796">
        <v>82.236999999999995</v>
      </c>
      <c r="G633" s="1796">
        <v>4.6920000000000002</v>
      </c>
      <c r="H633" s="1796">
        <v>8</v>
      </c>
      <c r="I633" s="1796">
        <v>69.545000000000002</v>
      </c>
      <c r="J633" s="1796">
        <v>3248.27</v>
      </c>
      <c r="K633" s="1796">
        <v>69.545000000000002</v>
      </c>
      <c r="L633" s="1796">
        <v>3248.27</v>
      </c>
      <c r="M633" s="1797">
        <v>2.1409858170656996E-2</v>
      </c>
      <c r="N633" s="1798">
        <v>59.731999999999999</v>
      </c>
      <c r="O633" s="1798">
        <v>1.2788536482496837</v>
      </c>
      <c r="P633" s="1798">
        <v>1284.5914902394197</v>
      </c>
      <c r="Q633" s="1799">
        <v>76.731218894981026</v>
      </c>
    </row>
    <row r="634" spans="1:17" x14ac:dyDescent="0.2">
      <c r="A634" s="2085"/>
      <c r="B634" s="62">
        <v>8</v>
      </c>
      <c r="C634" s="1794" t="s">
        <v>526</v>
      </c>
      <c r="D634" s="1795">
        <v>37</v>
      </c>
      <c r="E634" s="1795">
        <v>1986</v>
      </c>
      <c r="F634" s="1796">
        <v>59.091000000000001</v>
      </c>
      <c r="G634" s="1796">
        <v>4.1565000000000003</v>
      </c>
      <c r="H634" s="1796">
        <v>5.92</v>
      </c>
      <c r="I634" s="1796">
        <v>49.014499999999998</v>
      </c>
      <c r="J634" s="1796">
        <v>2244.37</v>
      </c>
      <c r="K634" s="1796">
        <v>49.014499999999998</v>
      </c>
      <c r="L634" s="1796">
        <v>2244.37</v>
      </c>
      <c r="M634" s="1797">
        <v>2.1838867922846946E-2</v>
      </c>
      <c r="N634" s="1798">
        <v>59.731999999999999</v>
      </c>
      <c r="O634" s="1798">
        <v>1.3044792587674938</v>
      </c>
      <c r="P634" s="1798">
        <v>1310.3320753708167</v>
      </c>
      <c r="Q634" s="1799">
        <v>78.268755526049617</v>
      </c>
    </row>
    <row r="635" spans="1:17" x14ac:dyDescent="0.2">
      <c r="A635" s="2085"/>
      <c r="B635" s="62">
        <v>9</v>
      </c>
      <c r="C635" s="1794" t="s">
        <v>308</v>
      </c>
      <c r="D635" s="1795">
        <v>37</v>
      </c>
      <c r="E635" s="1795">
        <v>1983</v>
      </c>
      <c r="F635" s="1796">
        <v>57.244999999999997</v>
      </c>
      <c r="G635" s="1796">
        <v>3.1619999999999999</v>
      </c>
      <c r="H635" s="1796">
        <v>6.08</v>
      </c>
      <c r="I635" s="1796">
        <v>48.002994999999999</v>
      </c>
      <c r="J635" s="1796">
        <v>2034.47</v>
      </c>
      <c r="K635" s="1796">
        <v>48.002994999999999</v>
      </c>
      <c r="L635" s="1796">
        <v>2034.47</v>
      </c>
      <c r="M635" s="1797">
        <v>2.3594840425270464E-2</v>
      </c>
      <c r="N635" s="1798">
        <v>59.731999999999999</v>
      </c>
      <c r="O635" s="1798">
        <v>1.4093670082822554</v>
      </c>
      <c r="P635" s="1798">
        <v>1415.6904255162276</v>
      </c>
      <c r="Q635" s="1799">
        <v>84.562020496935304</v>
      </c>
    </row>
    <row r="636" spans="1:17" ht="12" thickBot="1" x14ac:dyDescent="0.25">
      <c r="A636" s="2137"/>
      <c r="B636" s="954">
        <v>10</v>
      </c>
      <c r="C636" s="1800"/>
      <c r="D636" s="1801"/>
      <c r="E636" s="1801"/>
      <c r="F636" s="1802"/>
      <c r="G636" s="1802"/>
      <c r="H636" s="1802"/>
      <c r="I636" s="1802"/>
      <c r="J636" s="1802"/>
      <c r="K636" s="1802"/>
      <c r="L636" s="1802"/>
      <c r="M636" s="1803"/>
      <c r="N636" s="1804"/>
      <c r="O636" s="1804"/>
      <c r="P636" s="1804"/>
      <c r="Q636" s="1805"/>
    </row>
    <row r="637" spans="1:17" x14ac:dyDescent="0.2">
      <c r="A637" s="2133" t="s">
        <v>98</v>
      </c>
      <c r="B637" s="953">
        <v>1</v>
      </c>
      <c r="C637" s="1806" t="s">
        <v>527</v>
      </c>
      <c r="D637" s="1807">
        <v>12</v>
      </c>
      <c r="E637" s="1807">
        <v>1972</v>
      </c>
      <c r="F637" s="1808">
        <v>9.8360000000000003</v>
      </c>
      <c r="G637" s="1808">
        <v>1.377</v>
      </c>
      <c r="H637" s="1808">
        <v>0.12</v>
      </c>
      <c r="I637" s="1808">
        <v>8.3389989999999994</v>
      </c>
      <c r="J637" s="1808">
        <v>538.39</v>
      </c>
      <c r="K637" s="1808">
        <v>8.3389989999999994</v>
      </c>
      <c r="L637" s="1808">
        <v>538.39</v>
      </c>
      <c r="M637" s="1809">
        <v>1.5488770222329537E-2</v>
      </c>
      <c r="N637" s="1810">
        <v>59.731999999999999</v>
      </c>
      <c r="O637" s="1810">
        <v>0.92517522292018795</v>
      </c>
      <c r="P637" s="1810">
        <v>929.32621333977227</v>
      </c>
      <c r="Q637" s="1811">
        <v>55.510513375211275</v>
      </c>
    </row>
    <row r="638" spans="1:17" x14ac:dyDescent="0.2">
      <c r="A638" s="2077"/>
      <c r="B638" s="84">
        <v>2</v>
      </c>
      <c r="C638" s="451" t="s">
        <v>530</v>
      </c>
      <c r="D638" s="452">
        <v>12</v>
      </c>
      <c r="E638" s="452">
        <v>1967</v>
      </c>
      <c r="F638" s="453">
        <v>12.878</v>
      </c>
      <c r="G638" s="453">
        <v>1.9890000000000001</v>
      </c>
      <c r="H638" s="453">
        <v>0</v>
      </c>
      <c r="I638" s="453">
        <v>10.888999</v>
      </c>
      <c r="J638" s="453">
        <v>529.73</v>
      </c>
      <c r="K638" s="453">
        <v>10.888999</v>
      </c>
      <c r="L638" s="453">
        <v>529.73</v>
      </c>
      <c r="M638" s="454">
        <v>2.0555752930738299E-2</v>
      </c>
      <c r="N638" s="455">
        <v>59.731999999999999</v>
      </c>
      <c r="O638" s="455">
        <v>1.22783623405886</v>
      </c>
      <c r="P638" s="455">
        <v>1233.345175844298</v>
      </c>
      <c r="Q638" s="456">
        <v>73.670174043531603</v>
      </c>
    </row>
    <row r="639" spans="1:17" x14ac:dyDescent="0.2">
      <c r="A639" s="2077"/>
      <c r="B639" s="84">
        <v>3</v>
      </c>
      <c r="C639" s="451" t="s">
        <v>529</v>
      </c>
      <c r="D639" s="452">
        <v>33</v>
      </c>
      <c r="E639" s="452">
        <v>1978</v>
      </c>
      <c r="F639" s="453">
        <v>26.401599999999998</v>
      </c>
      <c r="G639" s="453">
        <v>1.581</v>
      </c>
      <c r="H639" s="453">
        <v>0.27</v>
      </c>
      <c r="I639" s="453">
        <v>24.550598999999998</v>
      </c>
      <c r="J639" s="453">
        <v>1095.47</v>
      </c>
      <c r="K639" s="453">
        <v>24.550598999999998</v>
      </c>
      <c r="L639" s="453">
        <v>1095.47</v>
      </c>
      <c r="M639" s="454">
        <v>2.2411019014669499E-2</v>
      </c>
      <c r="N639" s="455">
        <v>59.731999999999999</v>
      </c>
      <c r="O639" s="455">
        <v>1.3386549877842384</v>
      </c>
      <c r="P639" s="455">
        <v>1344.6611408801698</v>
      </c>
      <c r="Q639" s="456">
        <v>80.319299267054305</v>
      </c>
    </row>
    <row r="640" spans="1:17" x14ac:dyDescent="0.2">
      <c r="A640" s="2077"/>
      <c r="B640" s="84">
        <v>4</v>
      </c>
      <c r="C640" s="451" t="s">
        <v>528</v>
      </c>
      <c r="D640" s="452">
        <v>45</v>
      </c>
      <c r="E640" s="452">
        <v>1973</v>
      </c>
      <c r="F640" s="453">
        <v>31.181000000000001</v>
      </c>
      <c r="G640" s="453">
        <v>0</v>
      </c>
      <c r="H640" s="453">
        <v>0</v>
      </c>
      <c r="I640" s="453">
        <v>31.181000999999998</v>
      </c>
      <c r="J640" s="453">
        <v>1179.28</v>
      </c>
      <c r="K640" s="453">
        <v>31.181000999999998</v>
      </c>
      <c r="L640" s="453">
        <v>1179.28</v>
      </c>
      <c r="M640" s="454">
        <v>2.6440710433484838E-2</v>
      </c>
      <c r="N640" s="455">
        <v>59.731999999999999</v>
      </c>
      <c r="O640" s="455">
        <v>1.5793565156129163</v>
      </c>
      <c r="P640" s="455">
        <v>1586.4426260090902</v>
      </c>
      <c r="Q640" s="456">
        <v>94.761390936774973</v>
      </c>
    </row>
    <row r="641" spans="1:17" x14ac:dyDescent="0.2">
      <c r="A641" s="2077"/>
      <c r="B641" s="84">
        <v>5</v>
      </c>
      <c r="C641" s="451" t="s">
        <v>531</v>
      </c>
      <c r="D641" s="452">
        <v>51</v>
      </c>
      <c r="E641" s="452">
        <v>1986</v>
      </c>
      <c r="F641" s="453">
        <v>60.372999999999998</v>
      </c>
      <c r="G641" s="453">
        <v>3.4851869999999998</v>
      </c>
      <c r="H641" s="453">
        <v>6.79</v>
      </c>
      <c r="I641" s="453">
        <v>50.097816999999999</v>
      </c>
      <c r="J641" s="453">
        <v>1842.82</v>
      </c>
      <c r="K641" s="453">
        <v>50.097816999999999</v>
      </c>
      <c r="L641" s="453">
        <v>1842.82</v>
      </c>
      <c r="M641" s="454">
        <v>2.7185409860973942E-2</v>
      </c>
      <c r="N641" s="455">
        <v>59.731999999999999</v>
      </c>
      <c r="O641" s="455">
        <v>1.6238389018156956</v>
      </c>
      <c r="P641" s="455">
        <v>1631.1245916584364</v>
      </c>
      <c r="Q641" s="456">
        <v>97.430334108941722</v>
      </c>
    </row>
    <row r="642" spans="1:17" x14ac:dyDescent="0.2">
      <c r="A642" s="2077"/>
      <c r="B642" s="84">
        <v>6</v>
      </c>
      <c r="C642" s="871"/>
      <c r="D642" s="872"/>
      <c r="E642" s="872"/>
      <c r="F642" s="873"/>
      <c r="G642" s="873"/>
      <c r="H642" s="873"/>
      <c r="I642" s="873"/>
      <c r="J642" s="873"/>
      <c r="K642" s="873"/>
      <c r="L642" s="873"/>
      <c r="M642" s="874"/>
      <c r="N642" s="225"/>
      <c r="O642" s="225"/>
      <c r="P642" s="225"/>
      <c r="Q642" s="226"/>
    </row>
    <row r="643" spans="1:17" x14ac:dyDescent="0.2">
      <c r="A643" s="2077"/>
      <c r="B643" s="84">
        <v>7</v>
      </c>
      <c r="C643" s="871"/>
      <c r="D643" s="872"/>
      <c r="E643" s="872"/>
      <c r="F643" s="873"/>
      <c r="G643" s="873"/>
      <c r="H643" s="873"/>
      <c r="I643" s="873"/>
      <c r="J643" s="873"/>
      <c r="K643" s="873"/>
      <c r="L643" s="873"/>
      <c r="M643" s="874"/>
      <c r="N643" s="225"/>
      <c r="O643" s="225"/>
      <c r="P643" s="225"/>
      <c r="Q643" s="226"/>
    </row>
    <row r="644" spans="1:17" x14ac:dyDescent="0.2">
      <c r="A644" s="2077"/>
      <c r="B644" s="84">
        <v>8</v>
      </c>
      <c r="C644" s="871"/>
      <c r="D644" s="872"/>
      <c r="E644" s="872"/>
      <c r="F644" s="873"/>
      <c r="G644" s="873"/>
      <c r="H644" s="873"/>
      <c r="I644" s="873"/>
      <c r="J644" s="873"/>
      <c r="K644" s="873"/>
      <c r="L644" s="873"/>
      <c r="M644" s="874"/>
      <c r="N644" s="225"/>
      <c r="O644" s="225"/>
      <c r="P644" s="225"/>
      <c r="Q644" s="226"/>
    </row>
    <row r="645" spans="1:17" x14ac:dyDescent="0.2">
      <c r="A645" s="2077"/>
      <c r="B645" s="84">
        <v>9</v>
      </c>
      <c r="C645" s="451"/>
      <c r="D645" s="452"/>
      <c r="E645" s="452"/>
      <c r="F645" s="453"/>
      <c r="G645" s="453"/>
      <c r="H645" s="453"/>
      <c r="I645" s="453"/>
      <c r="J645" s="453"/>
      <c r="K645" s="453"/>
      <c r="L645" s="453"/>
      <c r="M645" s="454"/>
      <c r="N645" s="455"/>
      <c r="O645" s="455"/>
      <c r="P645" s="455"/>
      <c r="Q645" s="456"/>
    </row>
    <row r="646" spans="1:17" ht="12" thickBot="1" x14ac:dyDescent="0.25">
      <c r="A646" s="2078"/>
      <c r="B646" s="85">
        <v>10</v>
      </c>
      <c r="C646" s="457"/>
      <c r="D646" s="458"/>
      <c r="E646" s="458"/>
      <c r="F646" s="459"/>
      <c r="G646" s="459"/>
      <c r="H646" s="459"/>
      <c r="I646" s="459"/>
      <c r="J646" s="459"/>
      <c r="K646" s="459"/>
      <c r="L646" s="459"/>
      <c r="M646" s="460"/>
      <c r="N646" s="461"/>
      <c r="O646" s="461"/>
      <c r="P646" s="461"/>
      <c r="Q646" s="462"/>
    </row>
    <row r="647" spans="1:17" x14ac:dyDescent="0.2">
      <c r="A647" s="1955"/>
      <c r="B647" s="1956" t="s">
        <v>1023</v>
      </c>
      <c r="F647" s="63"/>
      <c r="G647" s="63"/>
      <c r="H647" s="63"/>
      <c r="I647" s="63"/>
    </row>
    <row r="650" spans="1:17" s="974" customFormat="1" ht="15" x14ac:dyDescent="0.2">
      <c r="A650" s="1984" t="s">
        <v>185</v>
      </c>
      <c r="B650" s="1984"/>
      <c r="C650" s="1984"/>
      <c r="D650" s="1984"/>
      <c r="E650" s="1984"/>
      <c r="F650" s="1984"/>
      <c r="G650" s="1984"/>
      <c r="H650" s="1984"/>
      <c r="I650" s="1984"/>
      <c r="J650" s="1984"/>
      <c r="K650" s="1984"/>
      <c r="L650" s="1984"/>
      <c r="M650" s="1984"/>
      <c r="N650" s="1984"/>
      <c r="O650" s="1984"/>
      <c r="P650" s="1984"/>
      <c r="Q650" s="1984"/>
    </row>
    <row r="651" spans="1:17" ht="13.5" thickBot="1" x14ac:dyDescent="0.25">
      <c r="A651" s="446"/>
      <c r="B651" s="446"/>
      <c r="C651" s="446"/>
      <c r="D651" s="446"/>
      <c r="E651" s="1985" t="s">
        <v>264</v>
      </c>
      <c r="F651" s="1985"/>
      <c r="G651" s="1985"/>
      <c r="H651" s="1985"/>
      <c r="I651" s="446">
        <v>1.2</v>
      </c>
      <c r="J651" s="446" t="s">
        <v>263</v>
      </c>
      <c r="K651" s="446" t="s">
        <v>265</v>
      </c>
      <c r="L651" s="447">
        <v>520.79999999999995</v>
      </c>
      <c r="M651" s="446"/>
      <c r="N651" s="446"/>
      <c r="O651" s="446"/>
      <c r="P651" s="446"/>
      <c r="Q651" s="446"/>
    </row>
    <row r="652" spans="1:17" x14ac:dyDescent="0.2">
      <c r="A652" s="1986" t="s">
        <v>1</v>
      </c>
      <c r="B652" s="1989" t="s">
        <v>0</v>
      </c>
      <c r="C652" s="1992" t="s">
        <v>2</v>
      </c>
      <c r="D652" s="1992" t="s">
        <v>3</v>
      </c>
      <c r="E652" s="1992" t="s">
        <v>11</v>
      </c>
      <c r="F652" s="1996" t="s">
        <v>12</v>
      </c>
      <c r="G652" s="1997"/>
      <c r="H652" s="1997"/>
      <c r="I652" s="1998"/>
      <c r="J652" s="1992" t="s">
        <v>4</v>
      </c>
      <c r="K652" s="1992" t="s">
        <v>13</v>
      </c>
      <c r="L652" s="1992" t="s">
        <v>5</v>
      </c>
      <c r="M652" s="1992" t="s">
        <v>6</v>
      </c>
      <c r="N652" s="1992" t="s">
        <v>14</v>
      </c>
      <c r="O652" s="1992" t="s">
        <v>15</v>
      </c>
      <c r="P652" s="1999" t="s">
        <v>22</v>
      </c>
      <c r="Q652" s="2001" t="s">
        <v>23</v>
      </c>
    </row>
    <row r="653" spans="1:17" ht="33.75" x14ac:dyDescent="0.2">
      <c r="A653" s="1987"/>
      <c r="B653" s="1990"/>
      <c r="C653" s="1993"/>
      <c r="D653" s="1995"/>
      <c r="E653" s="1995"/>
      <c r="F653" s="134" t="s">
        <v>16</v>
      </c>
      <c r="G653" s="134" t="s">
        <v>17</v>
      </c>
      <c r="H653" s="134" t="s">
        <v>18</v>
      </c>
      <c r="I653" s="134" t="s">
        <v>19</v>
      </c>
      <c r="J653" s="1995"/>
      <c r="K653" s="1995"/>
      <c r="L653" s="1995"/>
      <c r="M653" s="1995"/>
      <c r="N653" s="1995"/>
      <c r="O653" s="1995"/>
      <c r="P653" s="2000"/>
      <c r="Q653" s="2002"/>
    </row>
    <row r="654" spans="1:17" ht="12" thickBot="1" x14ac:dyDescent="0.25">
      <c r="A654" s="1987"/>
      <c r="B654" s="1990"/>
      <c r="C654" s="1993"/>
      <c r="D654" s="8" t="s">
        <v>7</v>
      </c>
      <c r="E654" s="8" t="s">
        <v>8</v>
      </c>
      <c r="F654" s="8" t="s">
        <v>9</v>
      </c>
      <c r="G654" s="8" t="s">
        <v>9</v>
      </c>
      <c r="H654" s="8" t="s">
        <v>9</v>
      </c>
      <c r="I654" s="8" t="s">
        <v>9</v>
      </c>
      <c r="J654" s="8" t="s">
        <v>20</v>
      </c>
      <c r="K654" s="8" t="s">
        <v>9</v>
      </c>
      <c r="L654" s="8" t="s">
        <v>20</v>
      </c>
      <c r="M654" s="8" t="s">
        <v>21</v>
      </c>
      <c r="N654" s="8" t="s">
        <v>289</v>
      </c>
      <c r="O654" s="8" t="s">
        <v>290</v>
      </c>
      <c r="P654" s="706" t="s">
        <v>24</v>
      </c>
      <c r="Q654" s="707" t="s">
        <v>291</v>
      </c>
    </row>
    <row r="655" spans="1:17" ht="12.75" customHeight="1" x14ac:dyDescent="0.2">
      <c r="A655" s="2101" t="s">
        <v>330</v>
      </c>
      <c r="B655" s="931">
        <v>1</v>
      </c>
      <c r="C655" s="1224" t="s">
        <v>186</v>
      </c>
      <c r="D655" s="1225">
        <v>30</v>
      </c>
      <c r="E655" s="1225">
        <v>2000</v>
      </c>
      <c r="F655" s="1226">
        <v>19.329999999999998</v>
      </c>
      <c r="G655" s="932">
        <v>2.925033</v>
      </c>
      <c r="H655" s="1227">
        <v>4.72</v>
      </c>
      <c r="I655" s="1228">
        <v>11.684967</v>
      </c>
      <c r="J655" s="1226">
        <v>1411.56</v>
      </c>
      <c r="K655" s="1229">
        <v>11.684967</v>
      </c>
      <c r="L655" s="1226">
        <v>1411.56</v>
      </c>
      <c r="M655" s="1230">
        <v>8.2780519425316671E-3</v>
      </c>
      <c r="N655" s="1231">
        <v>54.281999999999996</v>
      </c>
      <c r="O655" s="1232">
        <v>0.44934921554450391</v>
      </c>
      <c r="P655" s="1232">
        <v>496.68311655190001</v>
      </c>
      <c r="Q655" s="1233">
        <v>26.960952932670235</v>
      </c>
    </row>
    <row r="656" spans="1:17" x14ac:dyDescent="0.2">
      <c r="A656" s="2082"/>
      <c r="B656" s="927">
        <v>2</v>
      </c>
      <c r="C656" s="1234" t="s">
        <v>187</v>
      </c>
      <c r="D656" s="1235">
        <v>30</v>
      </c>
      <c r="E656" s="1235">
        <v>2007</v>
      </c>
      <c r="F656" s="1236">
        <v>13.726000000000001</v>
      </c>
      <c r="G656" s="1237">
        <v>2.5857600000000001</v>
      </c>
      <c r="H656" s="1238">
        <v>2.4</v>
      </c>
      <c r="I656" s="1237">
        <v>8.74</v>
      </c>
      <c r="J656" s="1239">
        <v>1423.9</v>
      </c>
      <c r="K656" s="1240">
        <v>8.74</v>
      </c>
      <c r="L656" s="1239">
        <v>1423.9</v>
      </c>
      <c r="M656" s="1241">
        <v>6.1380714937846756E-3</v>
      </c>
      <c r="N656" s="1236">
        <v>54.281999999999996</v>
      </c>
      <c r="O656" s="1242">
        <v>0.33318679682561975</v>
      </c>
      <c r="P656" s="1242">
        <v>368.28428962708051</v>
      </c>
      <c r="Q656" s="1243">
        <v>19.991207809537183</v>
      </c>
    </row>
    <row r="657" spans="1:17" x14ac:dyDescent="0.2">
      <c r="A657" s="2082"/>
      <c r="B657" s="927">
        <v>3</v>
      </c>
      <c r="C657" s="1234" t="s">
        <v>195</v>
      </c>
      <c r="D657" s="1235">
        <v>50</v>
      </c>
      <c r="E657" s="1235">
        <v>1978</v>
      </c>
      <c r="F657" s="1238">
        <v>24.25</v>
      </c>
      <c r="G657" s="1237">
        <v>4.8458160000000001</v>
      </c>
      <c r="H657" s="1238">
        <v>8</v>
      </c>
      <c r="I657" s="1237">
        <v>11.4041</v>
      </c>
      <c r="J657" s="1238">
        <v>2590.16</v>
      </c>
      <c r="K657" s="1240">
        <v>11.4041</v>
      </c>
      <c r="L657" s="1238">
        <v>2590.16</v>
      </c>
      <c r="M657" s="1241">
        <v>4.4028554220588694E-3</v>
      </c>
      <c r="N657" s="1236">
        <v>54.281999999999996</v>
      </c>
      <c r="O657" s="1242">
        <v>0.23899579802019955</v>
      </c>
      <c r="P657" s="1242">
        <v>264.17132532353219</v>
      </c>
      <c r="Q657" s="1243">
        <v>14.339747881211974</v>
      </c>
    </row>
    <row r="658" spans="1:17" x14ac:dyDescent="0.2">
      <c r="A658" s="2082"/>
      <c r="B658" s="927">
        <v>4</v>
      </c>
      <c r="C658" s="1234" t="s">
        <v>196</v>
      </c>
      <c r="D658" s="1235">
        <v>12</v>
      </c>
      <c r="E658" s="1235">
        <v>1962</v>
      </c>
      <c r="F658" s="1238">
        <v>7.71</v>
      </c>
      <c r="G658" s="1237">
        <v>1.394102</v>
      </c>
      <c r="H658" s="1238">
        <v>1.92</v>
      </c>
      <c r="I658" s="1237">
        <v>4.3958909999999998</v>
      </c>
      <c r="J658" s="1239">
        <v>533.5</v>
      </c>
      <c r="K658" s="1240">
        <v>4.3958909999999998</v>
      </c>
      <c r="L658" s="1239">
        <v>533.5</v>
      </c>
      <c r="M658" s="1241">
        <v>8.2397207122774131E-3</v>
      </c>
      <c r="N658" s="1236">
        <v>54.281999999999996</v>
      </c>
      <c r="O658" s="1242">
        <v>0.44726851970384252</v>
      </c>
      <c r="P658" s="1242">
        <v>494.38324273664472</v>
      </c>
      <c r="Q658" s="1243">
        <v>26.83611118223055</v>
      </c>
    </row>
    <row r="659" spans="1:17" x14ac:dyDescent="0.2">
      <c r="A659" s="2082"/>
      <c r="B659" s="927">
        <v>5</v>
      </c>
      <c r="C659" s="1234" t="s">
        <v>197</v>
      </c>
      <c r="D659" s="1235">
        <v>12</v>
      </c>
      <c r="E659" s="1235">
        <v>1962</v>
      </c>
      <c r="F659" s="1238">
        <v>6.27</v>
      </c>
      <c r="G659" s="1237">
        <v>1.134179</v>
      </c>
      <c r="H659" s="1238">
        <v>1.92</v>
      </c>
      <c r="I659" s="1237">
        <v>3.2158159999999998</v>
      </c>
      <c r="J659" s="1238">
        <v>528.27</v>
      </c>
      <c r="K659" s="1240">
        <v>3.2158159999999998</v>
      </c>
      <c r="L659" s="1238">
        <v>528.27</v>
      </c>
      <c r="M659" s="1241">
        <v>6.0874477066651519E-3</v>
      </c>
      <c r="N659" s="1236">
        <v>54.281999999999996</v>
      </c>
      <c r="O659" s="1242">
        <v>0.33043883641319777</v>
      </c>
      <c r="P659" s="1242">
        <v>365.24686239990911</v>
      </c>
      <c r="Q659" s="1243">
        <v>19.826330184791868</v>
      </c>
    </row>
    <row r="660" spans="1:17" x14ac:dyDescent="0.2">
      <c r="A660" s="2082"/>
      <c r="B660" s="927">
        <v>6</v>
      </c>
      <c r="C660" s="1234" t="s">
        <v>198</v>
      </c>
      <c r="D660" s="1235">
        <v>12</v>
      </c>
      <c r="E660" s="1235">
        <v>1962</v>
      </c>
      <c r="F660" s="1238">
        <v>7.1</v>
      </c>
      <c r="G660" s="1237">
        <v>0.98323499999999997</v>
      </c>
      <c r="H660" s="1238">
        <v>1.92</v>
      </c>
      <c r="I660" s="1237">
        <v>4.1967600000000003</v>
      </c>
      <c r="J660" s="1238">
        <v>533.70000000000005</v>
      </c>
      <c r="K660" s="1240">
        <v>4.1967600000000003</v>
      </c>
      <c r="L660" s="1238">
        <v>533.70000000000005</v>
      </c>
      <c r="M660" s="1241">
        <v>7.8635188308038215E-3</v>
      </c>
      <c r="N660" s="1236">
        <v>54.281999999999996</v>
      </c>
      <c r="O660" s="1242">
        <v>0.42684752917369301</v>
      </c>
      <c r="P660" s="1242">
        <v>471.81112984822926</v>
      </c>
      <c r="Q660" s="1243">
        <v>25.610851750421581</v>
      </c>
    </row>
    <row r="661" spans="1:17" x14ac:dyDescent="0.2">
      <c r="A661" s="2082"/>
      <c r="B661" s="927">
        <v>7</v>
      </c>
      <c r="C661" s="1234" t="s">
        <v>199</v>
      </c>
      <c r="D661" s="1235">
        <v>12</v>
      </c>
      <c r="E661" s="1235">
        <v>1963</v>
      </c>
      <c r="F661" s="1238">
        <v>5.55</v>
      </c>
      <c r="G661" s="1237">
        <v>0.76877899999999999</v>
      </c>
      <c r="H661" s="1238">
        <v>1.92</v>
      </c>
      <c r="I661" s="1237">
        <v>2.8612199999999999</v>
      </c>
      <c r="J661" s="1238">
        <v>532.45000000000005</v>
      </c>
      <c r="K661" s="1240">
        <v>2.8612199999999999</v>
      </c>
      <c r="L661" s="1238">
        <v>532.45000000000005</v>
      </c>
      <c r="M661" s="1241">
        <v>5.3736876702037747E-3</v>
      </c>
      <c r="N661" s="1236">
        <v>54.281999999999996</v>
      </c>
      <c r="O661" s="1242">
        <v>0.29169451411400127</v>
      </c>
      <c r="P661" s="1242">
        <v>322.42126021222646</v>
      </c>
      <c r="Q661" s="1243">
        <v>17.501670846840078</v>
      </c>
    </row>
    <row r="662" spans="1:17" x14ac:dyDescent="0.2">
      <c r="A662" s="2082"/>
      <c r="B662" s="927">
        <v>8</v>
      </c>
      <c r="C662" s="1234" t="s">
        <v>200</v>
      </c>
      <c r="D662" s="1235">
        <v>55</v>
      </c>
      <c r="E662" s="1235">
        <v>1966</v>
      </c>
      <c r="F662" s="1238">
        <v>29.08</v>
      </c>
      <c r="G662" s="1237">
        <v>4.7916290000000004</v>
      </c>
      <c r="H662" s="1238">
        <v>8.8000000000000007</v>
      </c>
      <c r="I662" s="1237">
        <v>15.48837</v>
      </c>
      <c r="J662" s="1238">
        <v>2564.02</v>
      </c>
      <c r="K662" s="1240">
        <v>15.48837</v>
      </c>
      <c r="L662" s="1238">
        <v>2564.02</v>
      </c>
      <c r="M662" s="1241">
        <v>6.040658809213657E-3</v>
      </c>
      <c r="N662" s="1236">
        <v>54.281999999999996</v>
      </c>
      <c r="O662" s="1242">
        <v>0.32789904148173571</v>
      </c>
      <c r="P662" s="1242">
        <v>362.43952855281941</v>
      </c>
      <c r="Q662" s="1243">
        <v>19.673942488904142</v>
      </c>
    </row>
    <row r="663" spans="1:17" x14ac:dyDescent="0.2">
      <c r="A663" s="2082"/>
      <c r="B663" s="927">
        <v>9</v>
      </c>
      <c r="C663" s="1234" t="s">
        <v>201</v>
      </c>
      <c r="D663" s="1235">
        <v>12</v>
      </c>
      <c r="E663" s="1235">
        <v>1983</v>
      </c>
      <c r="F663" s="1236">
        <v>8.82</v>
      </c>
      <c r="G663" s="1237"/>
      <c r="H663" s="1238"/>
      <c r="I663" s="1236">
        <v>8.82</v>
      </c>
      <c r="J663" s="1238">
        <v>762.17</v>
      </c>
      <c r="K663" s="1244">
        <v>8.82</v>
      </c>
      <c r="L663" s="1238">
        <v>762.17</v>
      </c>
      <c r="M663" s="1241">
        <v>1.1572221420418019E-2</v>
      </c>
      <c r="N663" s="1236">
        <v>54.281999999999996</v>
      </c>
      <c r="O663" s="1242">
        <v>0.62816332314313084</v>
      </c>
      <c r="P663" s="1242">
        <v>694.33328522508111</v>
      </c>
      <c r="Q663" s="1243">
        <v>37.689799388587851</v>
      </c>
    </row>
    <row r="664" spans="1:17" x14ac:dyDescent="0.2">
      <c r="A664" s="2082"/>
      <c r="B664" s="927">
        <v>10</v>
      </c>
      <c r="C664" s="1234" t="s">
        <v>202</v>
      </c>
      <c r="D664" s="1235">
        <v>60</v>
      </c>
      <c r="E664" s="1235">
        <v>1986</v>
      </c>
      <c r="F664" s="1238">
        <v>37.79</v>
      </c>
      <c r="G664" s="1237">
        <v>7.1511889999999996</v>
      </c>
      <c r="H664" s="1238">
        <v>9.2799999999999994</v>
      </c>
      <c r="I664" s="1237">
        <v>21.358640000000001</v>
      </c>
      <c r="J664" s="1238">
        <v>3808.22</v>
      </c>
      <c r="K664" s="1240">
        <v>21.358640000000001</v>
      </c>
      <c r="L664" s="1238">
        <v>3808.22</v>
      </c>
      <c r="M664" s="1241">
        <v>5.6085625305260728E-3</v>
      </c>
      <c r="N664" s="1236">
        <v>54.281999999999996</v>
      </c>
      <c r="O664" s="1242">
        <v>0.30444399128201627</v>
      </c>
      <c r="P664" s="1242">
        <v>336.51375183156438</v>
      </c>
      <c r="Q664" s="1243">
        <v>18.266639476920975</v>
      </c>
    </row>
    <row r="665" spans="1:17" x14ac:dyDescent="0.2">
      <c r="A665" s="2082"/>
      <c r="B665" s="927">
        <v>11</v>
      </c>
      <c r="C665" s="1234" t="s">
        <v>203</v>
      </c>
      <c r="D665" s="1235">
        <v>60</v>
      </c>
      <c r="E665" s="1235">
        <v>1968</v>
      </c>
      <c r="F665" s="1238">
        <v>25.47</v>
      </c>
      <c r="G665" s="1237">
        <v>5.6770360000000002</v>
      </c>
      <c r="H665" s="1238">
        <v>9.6</v>
      </c>
      <c r="I665" s="1237">
        <v>10.192970000000001</v>
      </c>
      <c r="J665" s="1238">
        <v>2726.22</v>
      </c>
      <c r="K665" s="1240">
        <v>10.192970000000001</v>
      </c>
      <c r="L665" s="1238">
        <v>2726.22</v>
      </c>
      <c r="M665" s="1241">
        <v>3.7388655354300099E-3</v>
      </c>
      <c r="N665" s="1236">
        <v>54.281999999999996</v>
      </c>
      <c r="O665" s="1242">
        <v>0.20295309899421179</v>
      </c>
      <c r="P665" s="1242">
        <v>224.33193212580059</v>
      </c>
      <c r="Q665" s="1243">
        <v>12.177185939652707</v>
      </c>
    </row>
    <row r="666" spans="1:17" x14ac:dyDescent="0.2">
      <c r="A666" s="2082"/>
      <c r="B666" s="927">
        <v>12</v>
      </c>
      <c r="C666" s="1234" t="s">
        <v>208</v>
      </c>
      <c r="D666" s="1235">
        <v>60</v>
      </c>
      <c r="E666" s="1235">
        <v>1980</v>
      </c>
      <c r="F666" s="1238">
        <v>28.93</v>
      </c>
      <c r="G666" s="1237">
        <v>6.5402490000000002</v>
      </c>
      <c r="H666" s="1238">
        <v>9.44</v>
      </c>
      <c r="I666" s="1237">
        <v>12.94964</v>
      </c>
      <c r="J666" s="1239">
        <v>3117.83</v>
      </c>
      <c r="K666" s="1240">
        <v>12.94964</v>
      </c>
      <c r="L666" s="1239">
        <v>3117.83</v>
      </c>
      <c r="M666" s="1241">
        <v>4.1534143939855606E-3</v>
      </c>
      <c r="N666" s="1236">
        <v>54.281999999999996</v>
      </c>
      <c r="O666" s="1242">
        <v>0.22545564013432418</v>
      </c>
      <c r="P666" s="1242">
        <v>249.20486363913363</v>
      </c>
      <c r="Q666" s="1243">
        <v>13.52733840805945</v>
      </c>
    </row>
    <row r="667" spans="1:17" x14ac:dyDescent="0.2">
      <c r="A667" s="2082"/>
      <c r="B667" s="927">
        <v>13</v>
      </c>
      <c r="C667" s="1234" t="s">
        <v>213</v>
      </c>
      <c r="D667" s="1235">
        <v>85</v>
      </c>
      <c r="E667" s="1235">
        <v>1970</v>
      </c>
      <c r="F667" s="1238">
        <v>42.1</v>
      </c>
      <c r="G667" s="1237">
        <v>6.5366939999999998</v>
      </c>
      <c r="H667" s="1239">
        <v>13.6</v>
      </c>
      <c r="I667" s="1237">
        <v>21.96331</v>
      </c>
      <c r="J667" s="1238">
        <v>3789.83</v>
      </c>
      <c r="K667" s="1240">
        <v>21.96331</v>
      </c>
      <c r="L667" s="1238">
        <v>3789.83</v>
      </c>
      <c r="M667" s="1241">
        <v>5.7953285503571398E-3</v>
      </c>
      <c r="N667" s="1236">
        <v>54.281999999999996</v>
      </c>
      <c r="O667" s="1242">
        <v>0.31458202437048627</v>
      </c>
      <c r="P667" s="1242">
        <v>347.71971302142839</v>
      </c>
      <c r="Q667" s="1243">
        <v>18.874921462229175</v>
      </c>
    </row>
    <row r="668" spans="1:17" ht="12" thickBot="1" x14ac:dyDescent="0.25">
      <c r="A668" s="2102"/>
      <c r="B668" s="926">
        <v>14</v>
      </c>
      <c r="C668" s="1245" t="s">
        <v>329</v>
      </c>
      <c r="D668" s="1246">
        <v>24</v>
      </c>
      <c r="E668" s="1246">
        <v>1991</v>
      </c>
      <c r="F668" s="1247">
        <v>14.63</v>
      </c>
      <c r="G668" s="1248">
        <v>2.3205040000000001</v>
      </c>
      <c r="H668" s="1247">
        <v>3.84</v>
      </c>
      <c r="I668" s="1248">
        <v>8.4695</v>
      </c>
      <c r="J668" s="1247">
        <v>1163.97</v>
      </c>
      <c r="K668" s="1249">
        <v>8.4695</v>
      </c>
      <c r="L668" s="1247">
        <v>1163.97</v>
      </c>
      <c r="M668" s="1250">
        <v>7.2763902849729799E-3</v>
      </c>
      <c r="N668" s="1251">
        <v>54.281999999999996</v>
      </c>
      <c r="O668" s="1252">
        <v>0.39497701744890329</v>
      </c>
      <c r="P668" s="1252">
        <v>436.58341709837879</v>
      </c>
      <c r="Q668" s="1253">
        <v>23.698621046934196</v>
      </c>
    </row>
    <row r="669" spans="1:17" ht="12.75" customHeight="1" x14ac:dyDescent="0.2">
      <c r="A669" s="2141" t="s">
        <v>331</v>
      </c>
      <c r="B669" s="933">
        <v>1</v>
      </c>
      <c r="C669" s="1254" t="s">
        <v>188</v>
      </c>
      <c r="D669" s="1255">
        <v>45</v>
      </c>
      <c r="E669" s="1255">
        <v>1995</v>
      </c>
      <c r="F669" s="1256">
        <v>58.71</v>
      </c>
      <c r="G669" s="934">
        <v>4.9915399999999996</v>
      </c>
      <c r="H669" s="1257">
        <v>7.04</v>
      </c>
      <c r="I669" s="1258">
        <v>46.678460000000001</v>
      </c>
      <c r="J669" s="1256">
        <v>2837.16</v>
      </c>
      <c r="K669" s="1259">
        <v>46.678460000000001</v>
      </c>
      <c r="L669" s="1256">
        <v>2837.16</v>
      </c>
      <c r="M669" s="1260">
        <v>1.6452529994783516E-2</v>
      </c>
      <c r="N669" s="1261">
        <v>54.281999999999996</v>
      </c>
      <c r="O669" s="1262">
        <v>0.89307623317683882</v>
      </c>
      <c r="P669" s="1262">
        <v>987.15179968701113</v>
      </c>
      <c r="Q669" s="1263">
        <v>53.58457399061033</v>
      </c>
    </row>
    <row r="670" spans="1:17" x14ac:dyDescent="0.2">
      <c r="A670" s="2142"/>
      <c r="B670" s="928">
        <v>2</v>
      </c>
      <c r="C670" s="155" t="s">
        <v>190</v>
      </c>
      <c r="D670" s="100">
        <v>45</v>
      </c>
      <c r="E670" s="100">
        <v>1992</v>
      </c>
      <c r="F670" s="156">
        <v>65.239999999999995</v>
      </c>
      <c r="G670" s="1264">
        <v>5.1176500000000003</v>
      </c>
      <c r="H670" s="151">
        <v>7.2</v>
      </c>
      <c r="I670" s="1264">
        <v>52.922350000000002</v>
      </c>
      <c r="J670" s="156">
        <v>2843.99</v>
      </c>
      <c r="K670" s="1265">
        <v>52.922359999999998</v>
      </c>
      <c r="L670" s="156">
        <v>2843.99</v>
      </c>
      <c r="M670" s="1266">
        <v>1.8608490184564643E-2</v>
      </c>
      <c r="N670" s="1267">
        <v>54.281999999999996</v>
      </c>
      <c r="O670" s="101">
        <v>1.010106064198538</v>
      </c>
      <c r="P670" s="101">
        <v>1116.5094110738787</v>
      </c>
      <c r="Q670" s="102">
        <v>60.606363851912278</v>
      </c>
    </row>
    <row r="671" spans="1:17" x14ac:dyDescent="0.2">
      <c r="A671" s="2142"/>
      <c r="B671" s="928">
        <v>3</v>
      </c>
      <c r="C671" s="155" t="s">
        <v>192</v>
      </c>
      <c r="D671" s="100">
        <v>45</v>
      </c>
      <c r="E671" s="100">
        <v>1993</v>
      </c>
      <c r="F671" s="156">
        <v>64.72</v>
      </c>
      <c r="G671" s="1264">
        <v>5.22539</v>
      </c>
      <c r="H671" s="156">
        <v>7.04</v>
      </c>
      <c r="I671" s="1264">
        <v>52.454610000000002</v>
      </c>
      <c r="J671" s="151">
        <v>2913.8</v>
      </c>
      <c r="K671" s="1265">
        <v>52.454610000000002</v>
      </c>
      <c r="L671" s="151">
        <v>2913.8</v>
      </c>
      <c r="M671" s="1266">
        <v>1.8002131237559199E-2</v>
      </c>
      <c r="N671" s="1267">
        <v>54.281999999999996</v>
      </c>
      <c r="O671" s="101">
        <v>0.97719168783718835</v>
      </c>
      <c r="P671" s="101">
        <v>1080.1278742535519</v>
      </c>
      <c r="Q671" s="102">
        <v>58.631501270231304</v>
      </c>
    </row>
    <row r="672" spans="1:17" x14ac:dyDescent="0.2">
      <c r="A672" s="2142"/>
      <c r="B672" s="928">
        <v>4</v>
      </c>
      <c r="C672" s="155" t="s">
        <v>193</v>
      </c>
      <c r="D672" s="100">
        <v>45</v>
      </c>
      <c r="E672" s="100">
        <v>1997</v>
      </c>
      <c r="F672" s="156">
        <v>61.45</v>
      </c>
      <c r="G672" s="1264">
        <v>3.57</v>
      </c>
      <c r="H672" s="156">
        <v>7.04</v>
      </c>
      <c r="I672" s="1264">
        <v>50.84</v>
      </c>
      <c r="J672" s="151">
        <v>2895.9</v>
      </c>
      <c r="K672" s="1265">
        <v>50.84</v>
      </c>
      <c r="L672" s="151">
        <v>2895.9</v>
      </c>
      <c r="M672" s="1266">
        <v>1.7555854829241341E-2</v>
      </c>
      <c r="N672" s="1267">
        <v>54.281999999999996</v>
      </c>
      <c r="O672" s="101">
        <v>0.95296691184087845</v>
      </c>
      <c r="P672" s="101">
        <v>1053.3512897544804</v>
      </c>
      <c r="Q672" s="102">
        <v>57.178014710452707</v>
      </c>
    </row>
    <row r="673" spans="1:17" x14ac:dyDescent="0.2">
      <c r="A673" s="2142"/>
      <c r="B673" s="928">
        <v>5</v>
      </c>
      <c r="C673" s="155" t="s">
        <v>204</v>
      </c>
      <c r="D673" s="100">
        <v>50</v>
      </c>
      <c r="E673" s="100">
        <v>1975</v>
      </c>
      <c r="F673" s="156">
        <v>46.92</v>
      </c>
      <c r="G673" s="1264">
        <v>3.1110000000000002</v>
      </c>
      <c r="H673" s="156">
        <v>7.68</v>
      </c>
      <c r="I673" s="1264">
        <v>36.128999999999998</v>
      </c>
      <c r="J673" s="156">
        <v>2485.16</v>
      </c>
      <c r="K673" s="1265">
        <v>36.128999999999998</v>
      </c>
      <c r="L673" s="156">
        <v>2485.16</v>
      </c>
      <c r="M673" s="1266">
        <v>1.4537896956332792E-2</v>
      </c>
      <c r="N673" s="1267">
        <v>54.281999999999996</v>
      </c>
      <c r="O673" s="101">
        <v>0.78914612258365657</v>
      </c>
      <c r="P673" s="101">
        <v>872.27381737996757</v>
      </c>
      <c r="Q673" s="102">
        <v>47.348767355019397</v>
      </c>
    </row>
    <row r="674" spans="1:17" ht="12.75" customHeight="1" x14ac:dyDescent="0.2">
      <c r="A674" s="2142"/>
      <c r="B674" s="928">
        <v>6</v>
      </c>
      <c r="C674" s="155" t="s">
        <v>205</v>
      </c>
      <c r="D674" s="100">
        <v>30</v>
      </c>
      <c r="E674" s="100">
        <v>1992</v>
      </c>
      <c r="F674" s="156">
        <v>30.94</v>
      </c>
      <c r="G674" s="1264">
        <v>3.66316</v>
      </c>
      <c r="H674" s="151">
        <v>4.8</v>
      </c>
      <c r="I674" s="1264">
        <v>22.476839999999999</v>
      </c>
      <c r="J674" s="156">
        <v>1576.72</v>
      </c>
      <c r="K674" s="1265">
        <v>22.476839999999999</v>
      </c>
      <c r="L674" s="156">
        <v>1576.72</v>
      </c>
      <c r="M674" s="1266">
        <v>1.4255441676391496E-2</v>
      </c>
      <c r="N674" s="1267">
        <v>54.281999999999996</v>
      </c>
      <c r="O674" s="101">
        <v>0.77381388507788307</v>
      </c>
      <c r="P674" s="101">
        <v>855.32650058348975</v>
      </c>
      <c r="Q674" s="102">
        <v>46.428833104672982</v>
      </c>
    </row>
    <row r="675" spans="1:17" x14ac:dyDescent="0.2">
      <c r="A675" s="2142"/>
      <c r="B675" s="928">
        <v>7</v>
      </c>
      <c r="C675" s="155" t="s">
        <v>206</v>
      </c>
      <c r="D675" s="100">
        <v>30</v>
      </c>
      <c r="E675" s="100">
        <v>1992</v>
      </c>
      <c r="F675" s="156">
        <v>32.04</v>
      </c>
      <c r="G675" s="1264">
        <v>3.0705900000000002</v>
      </c>
      <c r="H675" s="156">
        <v>4.6399999999999997</v>
      </c>
      <c r="I675" s="1264">
        <v>24.329409999999999</v>
      </c>
      <c r="J675" s="156">
        <v>1519.17</v>
      </c>
      <c r="K675" s="1265">
        <v>24.329409999999999</v>
      </c>
      <c r="L675" s="156">
        <v>1519.17</v>
      </c>
      <c r="M675" s="1266">
        <v>1.601493578730491E-2</v>
      </c>
      <c r="N675" s="1267">
        <v>54.281999999999996</v>
      </c>
      <c r="O675" s="101">
        <v>0.86932274440648505</v>
      </c>
      <c r="P675" s="101">
        <v>960.89614723829459</v>
      </c>
      <c r="Q675" s="102">
        <v>52.159364664389102</v>
      </c>
    </row>
    <row r="676" spans="1:17" x14ac:dyDescent="0.2">
      <c r="A676" s="2142"/>
      <c r="B676" s="928">
        <v>8</v>
      </c>
      <c r="C676" s="155" t="s">
        <v>207</v>
      </c>
      <c r="D676" s="100">
        <v>40</v>
      </c>
      <c r="E676" s="100">
        <v>1973</v>
      </c>
      <c r="F676" s="156">
        <v>54.6</v>
      </c>
      <c r="G676" s="1264">
        <v>5.2792599999999998</v>
      </c>
      <c r="H676" s="156">
        <v>6.16</v>
      </c>
      <c r="I676" s="1264">
        <v>43.160739999999997</v>
      </c>
      <c r="J676" s="151">
        <v>2565.4</v>
      </c>
      <c r="K676" s="1265">
        <v>43.160739999999997</v>
      </c>
      <c r="L676" s="151">
        <v>2565.4</v>
      </c>
      <c r="M676" s="1266">
        <v>1.6824175567163015E-2</v>
      </c>
      <c r="N676" s="1267">
        <v>54.281999999999996</v>
      </c>
      <c r="O676" s="101">
        <v>0.91324989813674273</v>
      </c>
      <c r="P676" s="101">
        <v>1009.4505340297808</v>
      </c>
      <c r="Q676" s="102">
        <v>54.794993888204566</v>
      </c>
    </row>
    <row r="677" spans="1:17" x14ac:dyDescent="0.2">
      <c r="A677" s="2142"/>
      <c r="B677" s="928">
        <v>9</v>
      </c>
      <c r="C677" s="155" t="s">
        <v>209</v>
      </c>
      <c r="D677" s="100">
        <v>60</v>
      </c>
      <c r="E677" s="100">
        <v>1974</v>
      </c>
      <c r="F677" s="156">
        <v>61.35</v>
      </c>
      <c r="G677" s="1264">
        <v>4.3095999999999997</v>
      </c>
      <c r="H677" s="151">
        <v>9.6</v>
      </c>
      <c r="I677" s="1264">
        <v>47.440399999999997</v>
      </c>
      <c r="J677" s="156">
        <v>3118.24</v>
      </c>
      <c r="K677" s="1265">
        <v>47.440399999999997</v>
      </c>
      <c r="L677" s="156">
        <v>3118.24</v>
      </c>
      <c r="M677" s="1266">
        <v>1.5213838575606752E-2</v>
      </c>
      <c r="N677" s="1267">
        <v>54.281999999999996</v>
      </c>
      <c r="O677" s="101">
        <v>0.82583758556108566</v>
      </c>
      <c r="P677" s="101">
        <v>912.83031453640513</v>
      </c>
      <c r="Q677" s="102">
        <v>49.550255133665139</v>
      </c>
    </row>
    <row r="678" spans="1:17" x14ac:dyDescent="0.2">
      <c r="A678" s="2142"/>
      <c r="B678" s="928">
        <v>10</v>
      </c>
      <c r="C678" s="155" t="s">
        <v>215</v>
      </c>
      <c r="D678" s="100">
        <v>60</v>
      </c>
      <c r="E678" s="100">
        <v>1981</v>
      </c>
      <c r="F678" s="156">
        <v>63.55</v>
      </c>
      <c r="G678" s="1264">
        <v>5.4408700000000003</v>
      </c>
      <c r="H678" s="151">
        <v>9.6</v>
      </c>
      <c r="I678" s="1264">
        <v>48.509129999999999</v>
      </c>
      <c r="J678" s="156">
        <v>3122.77</v>
      </c>
      <c r="K678" s="1265">
        <v>48.509129999999999</v>
      </c>
      <c r="L678" s="156">
        <v>3122.77</v>
      </c>
      <c r="M678" s="1266">
        <v>1.5534006667157683E-2</v>
      </c>
      <c r="N678" s="1267">
        <v>54.281999999999996</v>
      </c>
      <c r="O678" s="101">
        <v>0.8432169499066533</v>
      </c>
      <c r="P678" s="101">
        <v>932.04040002946101</v>
      </c>
      <c r="Q678" s="102">
        <v>50.5930169943992</v>
      </c>
    </row>
    <row r="679" spans="1:17" ht="12" thickBot="1" x14ac:dyDescent="0.25">
      <c r="A679" s="2143"/>
      <c r="B679" s="937">
        <v>11</v>
      </c>
      <c r="C679" s="158" t="s">
        <v>210</v>
      </c>
      <c r="D679" s="152">
        <v>100</v>
      </c>
      <c r="E679" s="152">
        <v>1973</v>
      </c>
      <c r="F679" s="1268">
        <v>73.44</v>
      </c>
      <c r="G679" s="1269">
        <v>4.8590739999999997</v>
      </c>
      <c r="H679" s="153">
        <v>16</v>
      </c>
      <c r="I679" s="1269">
        <v>52.580930000000002</v>
      </c>
      <c r="J679" s="157">
        <v>3709.95</v>
      </c>
      <c r="K679" s="1270">
        <v>52.580950000000001</v>
      </c>
      <c r="L679" s="157">
        <v>3709.95</v>
      </c>
      <c r="M679" s="1271">
        <v>1.4172953813393712E-2</v>
      </c>
      <c r="N679" s="1272">
        <v>54.281999999999996</v>
      </c>
      <c r="O679" s="154">
        <v>0.76933627889863743</v>
      </c>
      <c r="P679" s="154">
        <v>850.37722880362264</v>
      </c>
      <c r="Q679" s="1273">
        <v>46.160176733918249</v>
      </c>
    </row>
    <row r="680" spans="1:17" ht="12.75" customHeight="1" x14ac:dyDescent="0.2">
      <c r="A680" s="2144" t="s">
        <v>326</v>
      </c>
      <c r="B680" s="935">
        <v>1</v>
      </c>
      <c r="C680" s="1274" t="s">
        <v>211</v>
      </c>
      <c r="D680" s="1275">
        <v>50</v>
      </c>
      <c r="E680" s="1275">
        <v>1988</v>
      </c>
      <c r="F680" s="1276">
        <v>51.05</v>
      </c>
      <c r="G680" s="1277">
        <v>3.98638</v>
      </c>
      <c r="H680" s="1276">
        <v>7.84</v>
      </c>
      <c r="I680" s="1277">
        <v>39.223619999999997</v>
      </c>
      <c r="J680" s="1276">
        <v>2389.81</v>
      </c>
      <c r="K680" s="1278">
        <v>39.223619999999997</v>
      </c>
      <c r="L680" s="1276">
        <v>2389.81</v>
      </c>
      <c r="M680" s="1279">
        <f t="shared" ref="M680:M693" si="31">K680/L680</f>
        <v>1.641286127349036E-2</v>
      </c>
      <c r="N680" s="1280">
        <v>54.281999999999996</v>
      </c>
      <c r="O680" s="1281">
        <f t="shared" ref="O680:O693" si="32">M680*N680</f>
        <v>0.89092293564760361</v>
      </c>
      <c r="P680" s="1281">
        <f t="shared" ref="P680:P693" si="33">M680*1000*60</f>
        <v>984.77167640942162</v>
      </c>
      <c r="Q680" s="1282">
        <f t="shared" ref="Q680:Q693" si="34">O680*60</f>
        <v>53.455376138856217</v>
      </c>
    </row>
    <row r="681" spans="1:17" x14ac:dyDescent="0.2">
      <c r="A681" s="2145"/>
      <c r="B681" s="930">
        <v>2</v>
      </c>
      <c r="C681" s="1283" t="s">
        <v>212</v>
      </c>
      <c r="D681" s="1284">
        <v>60</v>
      </c>
      <c r="E681" s="1284">
        <v>1985</v>
      </c>
      <c r="F681" s="1285">
        <v>97.21</v>
      </c>
      <c r="G681" s="1286">
        <v>5.6024799999999999</v>
      </c>
      <c r="H681" s="1285">
        <v>9.36</v>
      </c>
      <c r="I681" s="1286">
        <v>82.247519999999994</v>
      </c>
      <c r="J681" s="1285">
        <v>3912.05</v>
      </c>
      <c r="K681" s="1287">
        <v>82.247519999999994</v>
      </c>
      <c r="L681" s="1285">
        <v>3912.05</v>
      </c>
      <c r="M681" s="1288">
        <f t="shared" si="31"/>
        <v>2.1024148464360116E-2</v>
      </c>
      <c r="N681" s="1289">
        <v>54.281999999999996</v>
      </c>
      <c r="O681" s="1290">
        <f t="shared" si="32"/>
        <v>1.1412328269423957</v>
      </c>
      <c r="P681" s="1290">
        <f t="shared" si="33"/>
        <v>1261.448907861607</v>
      </c>
      <c r="Q681" s="1291">
        <f t="shared" si="34"/>
        <v>68.473969616543741</v>
      </c>
    </row>
    <row r="682" spans="1:17" x14ac:dyDescent="0.2">
      <c r="A682" s="2145"/>
      <c r="B682" s="930">
        <v>3</v>
      </c>
      <c r="C682" s="1283" t="s">
        <v>191</v>
      </c>
      <c r="D682" s="1284">
        <v>20</v>
      </c>
      <c r="E682" s="1284">
        <v>1994</v>
      </c>
      <c r="F682" s="1285">
        <v>27.59</v>
      </c>
      <c r="G682" s="1286">
        <v>1.56223</v>
      </c>
      <c r="H682" s="1285">
        <v>2.72</v>
      </c>
      <c r="I682" s="1286">
        <v>23.307770000000001</v>
      </c>
      <c r="J682" s="1285">
        <v>1120.8599999999999</v>
      </c>
      <c r="K682" s="1287">
        <v>23.307770000000001</v>
      </c>
      <c r="L682" s="1285">
        <v>1120.8599999999999</v>
      </c>
      <c r="M682" s="1288">
        <f t="shared" si="31"/>
        <v>2.0794541691201401E-2</v>
      </c>
      <c r="N682" s="1289">
        <v>54.281999999999996</v>
      </c>
      <c r="O682" s="1290">
        <f t="shared" si="32"/>
        <v>1.1287693120817943</v>
      </c>
      <c r="P682" s="1290">
        <f t="shared" si="33"/>
        <v>1247.6725014720842</v>
      </c>
      <c r="Q682" s="1291">
        <f t="shared" si="34"/>
        <v>67.726158724907663</v>
      </c>
    </row>
    <row r="683" spans="1:17" x14ac:dyDescent="0.2">
      <c r="A683" s="2145"/>
      <c r="B683" s="930">
        <v>4</v>
      </c>
      <c r="C683" s="1283" t="s">
        <v>214</v>
      </c>
      <c r="D683" s="1284">
        <v>85</v>
      </c>
      <c r="E683" s="1284">
        <v>1970</v>
      </c>
      <c r="F683" s="1285">
        <v>88.12</v>
      </c>
      <c r="G683" s="1286">
        <v>7.0030999999999999</v>
      </c>
      <c r="H683" s="1292">
        <v>13.6</v>
      </c>
      <c r="I683" s="1286">
        <v>67.516900000000007</v>
      </c>
      <c r="J683" s="1285">
        <v>3839.76</v>
      </c>
      <c r="K683" s="1287">
        <v>67.516900000000007</v>
      </c>
      <c r="L683" s="1285">
        <v>3839.76</v>
      </c>
      <c r="M683" s="1288">
        <f t="shared" si="31"/>
        <v>1.7583625018230308E-2</v>
      </c>
      <c r="N683" s="1289">
        <v>54.281999999999996</v>
      </c>
      <c r="O683" s="1290">
        <f t="shared" si="32"/>
        <v>0.95447433323957753</v>
      </c>
      <c r="P683" s="1290">
        <f t="shared" si="33"/>
        <v>1055.0175010938185</v>
      </c>
      <c r="Q683" s="1291">
        <f t="shared" si="34"/>
        <v>57.268459994374652</v>
      </c>
    </row>
    <row r="684" spans="1:17" x14ac:dyDescent="0.2">
      <c r="A684" s="2145"/>
      <c r="B684" s="930">
        <v>5</v>
      </c>
      <c r="C684" s="1283" t="s">
        <v>189</v>
      </c>
      <c r="D684" s="1284">
        <v>35</v>
      </c>
      <c r="E684" s="1284">
        <v>1993</v>
      </c>
      <c r="F684" s="1285">
        <v>48.15</v>
      </c>
      <c r="G684" s="1286">
        <v>3.4476800000000001</v>
      </c>
      <c r="H684" s="1285">
        <v>5.44</v>
      </c>
      <c r="I684" s="1286">
        <v>39.262320000000003</v>
      </c>
      <c r="J684" s="1285">
        <v>2044.73</v>
      </c>
      <c r="K684" s="1287">
        <v>39.262320000000003</v>
      </c>
      <c r="L684" s="1285">
        <v>2044.73</v>
      </c>
      <c r="M684" s="1288">
        <f t="shared" si="31"/>
        <v>1.9201713673687969E-2</v>
      </c>
      <c r="N684" s="1289">
        <v>54.281999999999996</v>
      </c>
      <c r="O684" s="1290">
        <f t="shared" si="32"/>
        <v>1.0423074216351302</v>
      </c>
      <c r="P684" s="1290">
        <f t="shared" si="33"/>
        <v>1152.1028204212782</v>
      </c>
      <c r="Q684" s="1291">
        <f t="shared" si="34"/>
        <v>62.538445298107817</v>
      </c>
    </row>
    <row r="685" spans="1:17" x14ac:dyDescent="0.2">
      <c r="A685" s="2145"/>
      <c r="B685" s="930">
        <v>6</v>
      </c>
      <c r="C685" s="1283" t="s">
        <v>194</v>
      </c>
      <c r="D685" s="1284">
        <v>42</v>
      </c>
      <c r="E685" s="1284">
        <v>1994</v>
      </c>
      <c r="F685" s="1285">
        <v>42.21</v>
      </c>
      <c r="G685" s="1286">
        <v>2.9089800000000001</v>
      </c>
      <c r="H685" s="1285">
        <v>5.84</v>
      </c>
      <c r="I685" s="1286">
        <v>33.461019999999998</v>
      </c>
      <c r="J685" s="1285">
        <v>1808.75</v>
      </c>
      <c r="K685" s="1287">
        <v>33.461019999999998</v>
      </c>
      <c r="L685" s="1285">
        <v>1808.75</v>
      </c>
      <c r="M685" s="1288">
        <f t="shared" si="31"/>
        <v>1.8499527297857636E-2</v>
      </c>
      <c r="N685" s="1289">
        <v>54.281999999999996</v>
      </c>
      <c r="O685" s="1290">
        <f t="shared" si="32"/>
        <v>1.0041913407823082</v>
      </c>
      <c r="P685" s="1290">
        <f t="shared" si="33"/>
        <v>1109.9716378714581</v>
      </c>
      <c r="Q685" s="1291">
        <f t="shared" si="34"/>
        <v>60.251480446938494</v>
      </c>
    </row>
    <row r="686" spans="1:17" ht="12" thickBot="1" x14ac:dyDescent="0.25">
      <c r="A686" s="2146"/>
      <c r="B686" s="1661">
        <v>7</v>
      </c>
      <c r="C686" s="1662" t="s">
        <v>333</v>
      </c>
      <c r="D686" s="1663">
        <v>26</v>
      </c>
      <c r="E686" s="1664">
        <v>1998</v>
      </c>
      <c r="F686" s="1665">
        <v>38.9</v>
      </c>
      <c r="G686" s="1666">
        <v>2.0470600000000001</v>
      </c>
      <c r="H686" s="1665">
        <v>4.16</v>
      </c>
      <c r="I686" s="1666">
        <v>32.69294</v>
      </c>
      <c r="J686" s="1667">
        <v>1812.49</v>
      </c>
      <c r="K686" s="1668">
        <v>32.69294</v>
      </c>
      <c r="L686" s="1665">
        <v>1812.49</v>
      </c>
      <c r="M686" s="1669">
        <f t="shared" si="31"/>
        <v>1.8037583655633963E-2</v>
      </c>
      <c r="N686" s="1670">
        <v>54.281999999999996</v>
      </c>
      <c r="O686" s="1671">
        <f t="shared" si="32"/>
        <v>0.97911611599512272</v>
      </c>
      <c r="P686" s="1671">
        <f t="shared" si="33"/>
        <v>1082.2550193380378</v>
      </c>
      <c r="Q686" s="1672">
        <f t="shared" si="34"/>
        <v>58.746966959707365</v>
      </c>
    </row>
    <row r="687" spans="1:17" ht="12.75" customHeight="1" x14ac:dyDescent="0.2">
      <c r="A687" s="2147" t="s">
        <v>332</v>
      </c>
      <c r="B687" s="936">
        <v>1</v>
      </c>
      <c r="C687" s="1293" t="s">
        <v>217</v>
      </c>
      <c r="D687" s="1294">
        <v>8</v>
      </c>
      <c r="E687" s="1294">
        <v>1976</v>
      </c>
      <c r="F687" s="1295">
        <v>10.56</v>
      </c>
      <c r="G687" s="1296"/>
      <c r="H687" s="1296"/>
      <c r="I687" s="1295">
        <v>10.56</v>
      </c>
      <c r="J687" s="1295">
        <v>404.24</v>
      </c>
      <c r="K687" s="1297">
        <v>10.56</v>
      </c>
      <c r="L687" s="1295">
        <v>404.24</v>
      </c>
      <c r="M687" s="1298">
        <f t="shared" si="31"/>
        <v>2.6123095190975658E-2</v>
      </c>
      <c r="N687" s="1299">
        <v>54.281999999999996</v>
      </c>
      <c r="O687" s="1300">
        <f t="shared" si="32"/>
        <v>1.4180138531565405</v>
      </c>
      <c r="P687" s="1300">
        <f t="shared" si="33"/>
        <v>1567.3857114585394</v>
      </c>
      <c r="Q687" s="1301">
        <f t="shared" si="34"/>
        <v>85.080831189392427</v>
      </c>
    </row>
    <row r="688" spans="1:17" x14ac:dyDescent="0.2">
      <c r="A688" s="2148"/>
      <c r="B688" s="929">
        <v>2</v>
      </c>
      <c r="C688" s="135" t="s">
        <v>218</v>
      </c>
      <c r="D688" s="136">
        <v>9</v>
      </c>
      <c r="E688" s="136">
        <v>1961</v>
      </c>
      <c r="F688" s="139">
        <v>8.99</v>
      </c>
      <c r="G688" s="86"/>
      <c r="H688" s="86"/>
      <c r="I688" s="139">
        <v>8.99</v>
      </c>
      <c r="J688" s="139">
        <v>432.53</v>
      </c>
      <c r="K688" s="1302">
        <v>8.99</v>
      </c>
      <c r="L688" s="139">
        <v>432.53</v>
      </c>
      <c r="M688" s="1303">
        <f t="shared" si="31"/>
        <v>2.0784685455344138E-2</v>
      </c>
      <c r="N688" s="1304">
        <v>54.281999999999996</v>
      </c>
      <c r="O688" s="140">
        <f t="shared" si="32"/>
        <v>1.1282342958869904</v>
      </c>
      <c r="P688" s="140">
        <f t="shared" si="33"/>
        <v>1247.0811273206484</v>
      </c>
      <c r="Q688" s="141">
        <f t="shared" si="34"/>
        <v>67.694057753219425</v>
      </c>
    </row>
    <row r="689" spans="1:17" x14ac:dyDescent="0.2">
      <c r="A689" s="2148"/>
      <c r="B689" s="929">
        <v>3</v>
      </c>
      <c r="C689" s="135" t="s">
        <v>219</v>
      </c>
      <c r="D689" s="136">
        <v>16</v>
      </c>
      <c r="E689" s="136">
        <v>1964</v>
      </c>
      <c r="F689" s="139">
        <v>18.059999999999999</v>
      </c>
      <c r="G689" s="86"/>
      <c r="H689" s="86"/>
      <c r="I689" s="139">
        <v>18.059999999999999</v>
      </c>
      <c r="J689" s="139">
        <v>606.77</v>
      </c>
      <c r="K689" s="1302">
        <v>18.059999999999999</v>
      </c>
      <c r="L689" s="139">
        <v>606.77</v>
      </c>
      <c r="M689" s="1303">
        <f t="shared" si="31"/>
        <v>2.9764161049491568E-2</v>
      </c>
      <c r="N689" s="1304">
        <v>54.281999999999996</v>
      </c>
      <c r="O689" s="140">
        <f t="shared" si="32"/>
        <v>1.6156581900885012</v>
      </c>
      <c r="P689" s="140">
        <f t="shared" si="33"/>
        <v>1785.8496629694941</v>
      </c>
      <c r="Q689" s="141">
        <f t="shared" si="34"/>
        <v>96.939491405310065</v>
      </c>
    </row>
    <row r="690" spans="1:17" x14ac:dyDescent="0.2">
      <c r="A690" s="2148"/>
      <c r="B690" s="929">
        <v>4</v>
      </c>
      <c r="C690" s="135" t="s">
        <v>220</v>
      </c>
      <c r="D690" s="136">
        <v>24</v>
      </c>
      <c r="E690" s="136">
        <v>1960</v>
      </c>
      <c r="F690" s="139">
        <v>22.53</v>
      </c>
      <c r="G690" s="86"/>
      <c r="H690" s="86"/>
      <c r="I690" s="139">
        <v>22.53</v>
      </c>
      <c r="J690" s="139">
        <v>914.41</v>
      </c>
      <c r="K690" s="1302">
        <v>22.53</v>
      </c>
      <c r="L690" s="139">
        <v>914.41</v>
      </c>
      <c r="M690" s="1303">
        <f t="shared" si="31"/>
        <v>2.4638838157937909E-2</v>
      </c>
      <c r="N690" s="1304">
        <v>54.281999999999996</v>
      </c>
      <c r="O690" s="140">
        <f t="shared" si="32"/>
        <v>1.3374454128891855</v>
      </c>
      <c r="P690" s="140">
        <f t="shared" si="33"/>
        <v>1478.3302894762744</v>
      </c>
      <c r="Q690" s="141">
        <f t="shared" si="34"/>
        <v>80.246724773351133</v>
      </c>
    </row>
    <row r="691" spans="1:17" x14ac:dyDescent="0.2">
      <c r="A691" s="2148"/>
      <c r="B691" s="929">
        <v>5</v>
      </c>
      <c r="C691" s="135" t="s">
        <v>221</v>
      </c>
      <c r="D691" s="136">
        <v>24</v>
      </c>
      <c r="E691" s="136">
        <v>1961</v>
      </c>
      <c r="F691" s="139">
        <v>26.12</v>
      </c>
      <c r="G691" s="86"/>
      <c r="H691" s="86"/>
      <c r="I691" s="139">
        <v>26.12</v>
      </c>
      <c r="J691" s="139">
        <v>909.58</v>
      </c>
      <c r="K691" s="1302">
        <v>26.12</v>
      </c>
      <c r="L691" s="139">
        <v>909.58</v>
      </c>
      <c r="M691" s="1303">
        <f t="shared" si="31"/>
        <v>2.8716550495833243E-2</v>
      </c>
      <c r="N691" s="1304">
        <v>54.281999999999996</v>
      </c>
      <c r="O691" s="140">
        <f t="shared" si="32"/>
        <v>1.5587917940148199</v>
      </c>
      <c r="P691" s="140">
        <f t="shared" si="33"/>
        <v>1722.9930297499945</v>
      </c>
      <c r="Q691" s="141">
        <f t="shared" si="34"/>
        <v>93.527507640889198</v>
      </c>
    </row>
    <row r="692" spans="1:17" x14ac:dyDescent="0.2">
      <c r="A692" s="2148"/>
      <c r="B692" s="929">
        <v>6</v>
      </c>
      <c r="C692" s="135" t="s">
        <v>222</v>
      </c>
      <c r="D692" s="136">
        <v>10</v>
      </c>
      <c r="E692" s="136">
        <v>1938</v>
      </c>
      <c r="F692" s="139">
        <v>11.01</v>
      </c>
      <c r="G692" s="86"/>
      <c r="H692" s="86"/>
      <c r="I692" s="139">
        <v>11.01</v>
      </c>
      <c r="J692" s="139">
        <v>304.82</v>
      </c>
      <c r="K692" s="1302">
        <v>11.01</v>
      </c>
      <c r="L692" s="139">
        <v>304.82</v>
      </c>
      <c r="M692" s="1303">
        <f t="shared" si="31"/>
        <v>3.6119677186536317E-2</v>
      </c>
      <c r="N692" s="1304">
        <v>54.281999999999996</v>
      </c>
      <c r="O692" s="140">
        <f t="shared" si="32"/>
        <v>1.9606483170395643</v>
      </c>
      <c r="P692" s="140">
        <f t="shared" si="33"/>
        <v>2167.1806311921787</v>
      </c>
      <c r="Q692" s="141">
        <f t="shared" si="34"/>
        <v>117.63889902237386</v>
      </c>
    </row>
    <row r="693" spans="1:17" x14ac:dyDescent="0.2">
      <c r="A693" s="2148"/>
      <c r="B693" s="929">
        <v>7</v>
      </c>
      <c r="C693" s="135" t="s">
        <v>216</v>
      </c>
      <c r="D693" s="136">
        <v>7</v>
      </c>
      <c r="E693" s="136">
        <v>1955</v>
      </c>
      <c r="F693" s="139">
        <v>9.26</v>
      </c>
      <c r="G693" s="86"/>
      <c r="H693" s="86"/>
      <c r="I693" s="139">
        <v>9.26</v>
      </c>
      <c r="J693" s="139">
        <v>326.22000000000003</v>
      </c>
      <c r="K693" s="1302">
        <v>9.26</v>
      </c>
      <c r="L693" s="139">
        <v>326.22000000000003</v>
      </c>
      <c r="M693" s="1303">
        <f t="shared" si="31"/>
        <v>2.8385751946539143E-2</v>
      </c>
      <c r="N693" s="1304">
        <v>54.281999999999996</v>
      </c>
      <c r="O693" s="140">
        <f t="shared" si="32"/>
        <v>1.5408353871620377</v>
      </c>
      <c r="P693" s="140">
        <f t="shared" si="33"/>
        <v>1703.1451167923485</v>
      </c>
      <c r="Q693" s="141">
        <f t="shared" si="34"/>
        <v>92.450123229722266</v>
      </c>
    </row>
    <row r="694" spans="1:17" x14ac:dyDescent="0.2">
      <c r="A694" s="2148"/>
      <c r="B694" s="929"/>
      <c r="C694" s="135"/>
      <c r="D694" s="136"/>
      <c r="E694" s="136"/>
      <c r="F694" s="139"/>
      <c r="G694" s="86"/>
      <c r="H694" s="86"/>
      <c r="I694" s="139"/>
      <c r="J694" s="139"/>
      <c r="K694" s="1302"/>
      <c r="L694" s="139"/>
      <c r="M694" s="1303"/>
      <c r="N694" s="1304"/>
      <c r="O694" s="140"/>
      <c r="P694" s="140"/>
      <c r="Q694" s="141"/>
    </row>
    <row r="695" spans="1:17" x14ac:dyDescent="0.2">
      <c r="A695" s="2148"/>
      <c r="B695" s="17"/>
      <c r="C695" s="21"/>
      <c r="D695" s="17"/>
      <c r="E695" s="17"/>
      <c r="F695" s="777"/>
      <c r="G695" s="775"/>
      <c r="H695" s="123"/>
      <c r="I695" s="775"/>
      <c r="J695" s="24"/>
      <c r="K695" s="128"/>
      <c r="L695" s="24"/>
      <c r="M695" s="277"/>
      <c r="N695" s="64"/>
      <c r="O695" s="33"/>
      <c r="P695" s="33"/>
      <c r="Q695" s="34"/>
    </row>
    <row r="696" spans="1:17" ht="12" thickBot="1" x14ac:dyDescent="0.25">
      <c r="A696" s="2149"/>
      <c r="B696" s="18"/>
      <c r="C696" s="22"/>
      <c r="D696" s="18"/>
      <c r="E696" s="18"/>
      <c r="F696" s="778"/>
      <c r="G696" s="776"/>
      <c r="H696" s="130"/>
      <c r="I696" s="776"/>
      <c r="J696" s="26"/>
      <c r="K696" s="131"/>
      <c r="L696" s="26"/>
      <c r="M696" s="278"/>
      <c r="N696" s="129"/>
      <c r="O696" s="35"/>
      <c r="P696" s="35"/>
      <c r="Q696" s="120"/>
    </row>
    <row r="698" spans="1:17" ht="15" x14ac:dyDescent="0.2">
      <c r="A698" s="1984" t="s">
        <v>249</v>
      </c>
      <c r="B698" s="1984"/>
      <c r="C698" s="1984"/>
      <c r="D698" s="1984"/>
      <c r="E698" s="1984"/>
      <c r="F698" s="1984"/>
      <c r="G698" s="1984"/>
      <c r="H698" s="1984"/>
      <c r="I698" s="1984"/>
      <c r="J698" s="1984"/>
      <c r="K698" s="1984"/>
      <c r="L698" s="1984"/>
      <c r="M698" s="1984"/>
      <c r="N698" s="1984"/>
      <c r="O698" s="1984"/>
      <c r="P698" s="1984"/>
      <c r="Q698" s="1984"/>
    </row>
    <row r="699" spans="1:17" ht="13.5" thickBot="1" x14ac:dyDescent="0.25">
      <c r="A699" s="446"/>
      <c r="B699" s="446"/>
      <c r="C699" s="446"/>
      <c r="D699" s="446"/>
      <c r="E699" s="1985" t="s">
        <v>264</v>
      </c>
      <c r="F699" s="1985"/>
      <c r="G699" s="1985"/>
      <c r="H699" s="1985"/>
      <c r="I699" s="446">
        <v>1.2</v>
      </c>
      <c r="J699" s="446" t="s">
        <v>263</v>
      </c>
      <c r="K699" s="446" t="s">
        <v>265</v>
      </c>
      <c r="L699" s="446">
        <v>520.79999999999995</v>
      </c>
      <c r="M699" s="446"/>
      <c r="N699" s="446"/>
      <c r="O699" s="446"/>
      <c r="P699" s="446"/>
      <c r="Q699" s="446"/>
    </row>
    <row r="700" spans="1:17" ht="12.75" customHeight="1" x14ac:dyDescent="0.2">
      <c r="A700" s="1986" t="s">
        <v>1</v>
      </c>
      <c r="B700" s="1989" t="s">
        <v>0</v>
      </c>
      <c r="C700" s="1992" t="s">
        <v>2</v>
      </c>
      <c r="D700" s="1992" t="s">
        <v>3</v>
      </c>
      <c r="E700" s="1992" t="s">
        <v>11</v>
      </c>
      <c r="F700" s="1996" t="s">
        <v>12</v>
      </c>
      <c r="G700" s="1997"/>
      <c r="H700" s="1997"/>
      <c r="I700" s="1998"/>
      <c r="J700" s="1992" t="s">
        <v>4</v>
      </c>
      <c r="K700" s="1992" t="s">
        <v>13</v>
      </c>
      <c r="L700" s="1992" t="s">
        <v>5</v>
      </c>
      <c r="M700" s="1992" t="s">
        <v>6</v>
      </c>
      <c r="N700" s="1992" t="s">
        <v>14</v>
      </c>
      <c r="O700" s="2003" t="s">
        <v>15</v>
      </c>
      <c r="P700" s="1992" t="s">
        <v>22</v>
      </c>
      <c r="Q700" s="2001" t="s">
        <v>23</v>
      </c>
    </row>
    <row r="701" spans="1:17" s="2" customFormat="1" ht="33.75" x14ac:dyDescent="0.2">
      <c r="A701" s="1987"/>
      <c r="B701" s="1990"/>
      <c r="C701" s="1993"/>
      <c r="D701" s="1995"/>
      <c r="E701" s="1995"/>
      <c r="F701" s="903" t="s">
        <v>16</v>
      </c>
      <c r="G701" s="903" t="s">
        <v>17</v>
      </c>
      <c r="H701" s="903" t="s">
        <v>18</v>
      </c>
      <c r="I701" s="903" t="s">
        <v>19</v>
      </c>
      <c r="J701" s="1995"/>
      <c r="K701" s="1995"/>
      <c r="L701" s="1995"/>
      <c r="M701" s="1995"/>
      <c r="N701" s="1995"/>
      <c r="O701" s="2004"/>
      <c r="P701" s="1995"/>
      <c r="Q701" s="2002"/>
    </row>
    <row r="702" spans="1:17" s="3" customFormat="1" ht="13.5" customHeight="1" thickBot="1" x14ac:dyDescent="0.25">
      <c r="A702" s="1988"/>
      <c r="B702" s="1991"/>
      <c r="C702" s="1994"/>
      <c r="D702" s="28" t="s">
        <v>7</v>
      </c>
      <c r="E702" s="28" t="s">
        <v>8</v>
      </c>
      <c r="F702" s="28" t="s">
        <v>9</v>
      </c>
      <c r="G702" s="28" t="s">
        <v>9</v>
      </c>
      <c r="H702" s="28" t="s">
        <v>9</v>
      </c>
      <c r="I702" s="28" t="s">
        <v>9</v>
      </c>
      <c r="J702" s="28" t="s">
        <v>20</v>
      </c>
      <c r="K702" s="28" t="s">
        <v>9</v>
      </c>
      <c r="L702" s="28" t="s">
        <v>20</v>
      </c>
      <c r="M702" s="28" t="s">
        <v>52</v>
      </c>
      <c r="N702" s="28" t="s">
        <v>289</v>
      </c>
      <c r="O702" s="28" t="s">
        <v>290</v>
      </c>
      <c r="P702" s="712" t="s">
        <v>24</v>
      </c>
      <c r="Q702" s="713" t="s">
        <v>291</v>
      </c>
    </row>
    <row r="703" spans="1:17" s="40" customFormat="1" ht="12.75" customHeight="1" x14ac:dyDescent="0.2">
      <c r="A703" s="2030" t="s">
        <v>10</v>
      </c>
      <c r="B703" s="43">
        <v>1</v>
      </c>
      <c r="C703" s="341" t="s">
        <v>677</v>
      </c>
      <c r="D703" s="300">
        <v>25</v>
      </c>
      <c r="E703" s="300" t="s">
        <v>262</v>
      </c>
      <c r="F703" s="276">
        <f>+G703+H703+I703</f>
        <v>9.2599619999999998</v>
      </c>
      <c r="G703" s="276">
        <v>2.0294819999999998</v>
      </c>
      <c r="H703" s="276">
        <v>3.68</v>
      </c>
      <c r="I703" s="276">
        <v>3.5504799999999999</v>
      </c>
      <c r="J703" s="276">
        <v>971.5</v>
      </c>
      <c r="K703" s="301">
        <v>3.5504799999999999</v>
      </c>
      <c r="L703" s="276">
        <v>971.5</v>
      </c>
      <c r="M703" s="302">
        <f>K703/L703</f>
        <v>3.654637159032424E-3</v>
      </c>
      <c r="N703" s="342">
        <v>62.566000000000003</v>
      </c>
      <c r="O703" s="304">
        <f>M703*N703</f>
        <v>0.22865602849202266</v>
      </c>
      <c r="P703" s="304">
        <f>M703*60*1000</f>
        <v>219.27822954194545</v>
      </c>
      <c r="Q703" s="305">
        <f>P703*N703/1000</f>
        <v>13.71936170952136</v>
      </c>
    </row>
    <row r="704" spans="1:17" s="40" customFormat="1" x14ac:dyDescent="0.2">
      <c r="A704" s="2030"/>
      <c r="B704" s="43">
        <v>2</v>
      </c>
      <c r="C704" s="344" t="s">
        <v>678</v>
      </c>
      <c r="D704" s="306">
        <v>12</v>
      </c>
      <c r="E704" s="306" t="s">
        <v>262</v>
      </c>
      <c r="F704" s="232">
        <f>+G704+H704+I704</f>
        <v>5.9309829999999994</v>
      </c>
      <c r="G704" s="232">
        <v>1.0469550000000001</v>
      </c>
      <c r="H704" s="232">
        <v>1.92</v>
      </c>
      <c r="I704" s="232">
        <v>2.9640279999999999</v>
      </c>
      <c r="J704" s="232">
        <v>699.92</v>
      </c>
      <c r="K704" s="307">
        <v>2.9640279999999999</v>
      </c>
      <c r="L704" s="232">
        <v>699.92</v>
      </c>
      <c r="M704" s="233">
        <f t="shared" ref="M704:M708" si="35">K704/L704</f>
        <v>4.2348096925362896E-3</v>
      </c>
      <c r="N704" s="345">
        <v>62.566000000000003</v>
      </c>
      <c r="O704" s="308">
        <f t="shared" ref="O704:O708" si="36">M704*N704</f>
        <v>0.26495510322322552</v>
      </c>
      <c r="P704" s="304">
        <f t="shared" ref="P704:P708" si="37">M704*60*1000</f>
        <v>254.0885815521774</v>
      </c>
      <c r="Q704" s="309">
        <f t="shared" ref="Q704:Q708" si="38">P704*N704/1000</f>
        <v>15.897306193393531</v>
      </c>
    </row>
    <row r="705" spans="1:17" s="40" customFormat="1" x14ac:dyDescent="0.2">
      <c r="A705" s="2067"/>
      <c r="B705" s="39">
        <v>3</v>
      </c>
      <c r="C705" s="344" t="s">
        <v>679</v>
      </c>
      <c r="D705" s="306">
        <v>45</v>
      </c>
      <c r="E705" s="306" t="s">
        <v>262</v>
      </c>
      <c r="F705" s="232">
        <f t="shared" ref="F705:F708" si="39">+G705+H705+I705</f>
        <v>20.681998999999998</v>
      </c>
      <c r="G705" s="232">
        <v>3.0442230000000001</v>
      </c>
      <c r="H705" s="232">
        <v>7.1609860000000003</v>
      </c>
      <c r="I705" s="232">
        <v>10.476789999999999</v>
      </c>
      <c r="J705" s="232">
        <v>2322.87</v>
      </c>
      <c r="K705" s="307">
        <v>10.476789999999999</v>
      </c>
      <c r="L705" s="232">
        <v>2322.87</v>
      </c>
      <c r="M705" s="233">
        <f t="shared" si="35"/>
        <v>4.5102782333923119E-3</v>
      </c>
      <c r="N705" s="345">
        <v>62.56</v>
      </c>
      <c r="O705" s="308">
        <f t="shared" si="36"/>
        <v>0.28216300628102303</v>
      </c>
      <c r="P705" s="304">
        <f t="shared" si="37"/>
        <v>270.61669400353873</v>
      </c>
      <c r="Q705" s="309">
        <f t="shared" si="38"/>
        <v>16.929780376861384</v>
      </c>
    </row>
    <row r="706" spans="1:17" s="40" customFormat="1" ht="12.75" customHeight="1" x14ac:dyDescent="0.2">
      <c r="A706" s="2067"/>
      <c r="B706" s="39">
        <v>4</v>
      </c>
      <c r="C706" s="344" t="s">
        <v>680</v>
      </c>
      <c r="D706" s="306">
        <v>46</v>
      </c>
      <c r="E706" s="306" t="s">
        <v>262</v>
      </c>
      <c r="F706" s="232">
        <f t="shared" si="39"/>
        <v>19.649996000000002</v>
      </c>
      <c r="G706" s="232">
        <v>3.2375069999999999</v>
      </c>
      <c r="H706" s="232">
        <v>7.2</v>
      </c>
      <c r="I706" s="232">
        <v>9.2124889999999997</v>
      </c>
      <c r="J706" s="232">
        <v>1872.78</v>
      </c>
      <c r="K706" s="307">
        <v>9.2124889999999997</v>
      </c>
      <c r="L706" s="232">
        <v>1872.78</v>
      </c>
      <c r="M706" s="233">
        <f t="shared" si="35"/>
        <v>4.919151742329585E-3</v>
      </c>
      <c r="N706" s="345">
        <v>62.566000000000003</v>
      </c>
      <c r="O706" s="308">
        <f t="shared" si="36"/>
        <v>0.3077716479105928</v>
      </c>
      <c r="P706" s="304">
        <f t="shared" si="37"/>
        <v>295.14910453977512</v>
      </c>
      <c r="Q706" s="309">
        <f t="shared" si="38"/>
        <v>18.466298874635569</v>
      </c>
    </row>
    <row r="707" spans="1:17" s="40" customFormat="1" x14ac:dyDescent="0.2">
      <c r="A707" s="2067"/>
      <c r="B707" s="39">
        <v>5</v>
      </c>
      <c r="C707" s="344" t="s">
        <v>681</v>
      </c>
      <c r="D707" s="306">
        <v>100</v>
      </c>
      <c r="E707" s="306" t="s">
        <v>262</v>
      </c>
      <c r="F707" s="232">
        <f t="shared" si="39"/>
        <v>42.999567999999996</v>
      </c>
      <c r="G707" s="232">
        <v>6.8520380000000003</v>
      </c>
      <c r="H707" s="232">
        <v>12.43</v>
      </c>
      <c r="I707" s="232">
        <v>23.71753</v>
      </c>
      <c r="J707" s="232">
        <v>4434.32</v>
      </c>
      <c r="K707" s="307">
        <v>23.71753</v>
      </c>
      <c r="L707" s="232">
        <v>4434.32</v>
      </c>
      <c r="M707" s="233">
        <f t="shared" si="35"/>
        <v>5.3486284255534113E-3</v>
      </c>
      <c r="N707" s="345">
        <v>62.566000000000003</v>
      </c>
      <c r="O707" s="308">
        <f t="shared" si="36"/>
        <v>0.33464228607317476</v>
      </c>
      <c r="P707" s="304">
        <f t="shared" si="37"/>
        <v>320.9177055332047</v>
      </c>
      <c r="Q707" s="309">
        <f t="shared" si="38"/>
        <v>20.078537164390486</v>
      </c>
    </row>
    <row r="708" spans="1:17" s="40" customFormat="1" x14ac:dyDescent="0.2">
      <c r="A708" s="2067"/>
      <c r="B708" s="44">
        <v>6</v>
      </c>
      <c r="C708" s="344" t="s">
        <v>682</v>
      </c>
      <c r="D708" s="306">
        <v>75</v>
      </c>
      <c r="E708" s="306" t="s">
        <v>262</v>
      </c>
      <c r="F708" s="232">
        <f t="shared" si="39"/>
        <v>40.444004999999997</v>
      </c>
      <c r="G708" s="232">
        <v>7.6508250000000002</v>
      </c>
      <c r="H708" s="232">
        <v>11.12</v>
      </c>
      <c r="I708" s="232">
        <v>21.673179999999999</v>
      </c>
      <c r="J708" s="232">
        <v>3983.3</v>
      </c>
      <c r="K708" s="307">
        <v>21.673179999999999</v>
      </c>
      <c r="L708" s="232">
        <v>3983.3</v>
      </c>
      <c r="M708" s="233">
        <f t="shared" si="35"/>
        <v>5.4410112218512283E-3</v>
      </c>
      <c r="N708" s="345">
        <v>62.566000000000003</v>
      </c>
      <c r="O708" s="308">
        <f t="shared" si="36"/>
        <v>0.34042230810634394</v>
      </c>
      <c r="P708" s="304">
        <f t="shared" si="37"/>
        <v>326.46067331107372</v>
      </c>
      <c r="Q708" s="309">
        <f t="shared" si="38"/>
        <v>20.425338486380639</v>
      </c>
    </row>
    <row r="709" spans="1:17" s="40" customFormat="1" x14ac:dyDescent="0.2">
      <c r="A709" s="2067"/>
      <c r="B709" s="44"/>
      <c r="C709" s="344"/>
      <c r="D709" s="306"/>
      <c r="E709" s="306"/>
      <c r="F709" s="232"/>
      <c r="G709" s="232"/>
      <c r="H709" s="232"/>
      <c r="I709" s="232"/>
      <c r="J709" s="232"/>
      <c r="K709" s="307"/>
      <c r="L709" s="232"/>
      <c r="M709" s="233"/>
      <c r="N709" s="345"/>
      <c r="O709" s="308"/>
      <c r="P709" s="304"/>
      <c r="Q709" s="309"/>
    </row>
    <row r="710" spans="1:17" s="40" customFormat="1" ht="12" thickBot="1" x14ac:dyDescent="0.25">
      <c r="A710" s="2068"/>
      <c r="B710" s="42"/>
      <c r="C710" s="54"/>
      <c r="D710" s="55"/>
      <c r="E710" s="56"/>
      <c r="F710" s="68"/>
      <c r="G710" s="68"/>
      <c r="H710" s="68"/>
      <c r="I710" s="68"/>
      <c r="J710" s="55"/>
      <c r="K710" s="68"/>
      <c r="L710" s="55"/>
      <c r="M710" s="66"/>
      <c r="N710" s="65"/>
      <c r="O710" s="65"/>
      <c r="P710" s="65"/>
      <c r="Q710" s="67"/>
    </row>
    <row r="711" spans="1:17" s="40" customFormat="1" ht="12.75" customHeight="1" x14ac:dyDescent="0.2">
      <c r="A711" s="2066" t="s">
        <v>25</v>
      </c>
      <c r="B711" s="132">
        <v>1</v>
      </c>
      <c r="C711" s="318" t="s">
        <v>683</v>
      </c>
      <c r="D711" s="311">
        <v>45</v>
      </c>
      <c r="E711" s="311" t="s">
        <v>262</v>
      </c>
      <c r="F711" s="313">
        <f>+G711+H711+I711</f>
        <v>45.289991999999998</v>
      </c>
      <c r="G711" s="313">
        <v>4.1233919999999999</v>
      </c>
      <c r="H711" s="313">
        <v>6.64</v>
      </c>
      <c r="I711" s="312">
        <v>34.526600000000002</v>
      </c>
      <c r="J711" s="313">
        <v>2334.29</v>
      </c>
      <c r="K711" s="314">
        <v>34.526600000000002</v>
      </c>
      <c r="L711" s="313">
        <v>2334.29</v>
      </c>
      <c r="M711" s="315">
        <f>K711/L711</f>
        <v>1.4791049955232642E-2</v>
      </c>
      <c r="N711" s="382">
        <v>62.566000000000003</v>
      </c>
      <c r="O711" s="316">
        <f t="shared" ref="O711:O716" si="40">M711*N711</f>
        <v>0.92541683149908549</v>
      </c>
      <c r="P711" s="316">
        <f t="shared" ref="P711:P716" si="41">M711*60*1000</f>
        <v>887.46299731395845</v>
      </c>
      <c r="Q711" s="317">
        <f t="shared" ref="Q711:Q716" si="42">P711*N711/1000</f>
        <v>55.525009889945125</v>
      </c>
    </row>
    <row r="712" spans="1:17" s="40" customFormat="1" ht="12.75" customHeight="1" x14ac:dyDescent="0.2">
      <c r="A712" s="2028"/>
      <c r="B712" s="133">
        <v>2</v>
      </c>
      <c r="C712" s="318" t="s">
        <v>684</v>
      </c>
      <c r="D712" s="311">
        <v>94</v>
      </c>
      <c r="E712" s="311" t="s">
        <v>262</v>
      </c>
      <c r="F712" s="312">
        <f>+G712+H712+I712</f>
        <v>85.590990000000005</v>
      </c>
      <c r="G712" s="312">
        <v>6.308897</v>
      </c>
      <c r="H712" s="312">
        <v>12</v>
      </c>
      <c r="I712" s="312">
        <v>67.282093000000003</v>
      </c>
      <c r="J712" s="312">
        <v>4528.32</v>
      </c>
      <c r="K712" s="319">
        <v>67.282089999999997</v>
      </c>
      <c r="L712" s="312">
        <v>4528.32</v>
      </c>
      <c r="M712" s="315">
        <f>K712/L712</f>
        <v>1.485806877605823E-2</v>
      </c>
      <c r="N712" s="383">
        <v>62.566000000000003</v>
      </c>
      <c r="O712" s="316">
        <f t="shared" si="40"/>
        <v>0.92960993104285927</v>
      </c>
      <c r="P712" s="316">
        <f t="shared" si="41"/>
        <v>891.48412656349387</v>
      </c>
      <c r="Q712" s="317">
        <f t="shared" si="42"/>
        <v>55.776595862571554</v>
      </c>
    </row>
    <row r="713" spans="1:17" ht="12.75" customHeight="1" x14ac:dyDescent="0.2">
      <c r="A713" s="2028"/>
      <c r="B713" s="103">
        <v>3</v>
      </c>
      <c r="C713" s="384" t="s">
        <v>685</v>
      </c>
      <c r="D713" s="311">
        <v>91</v>
      </c>
      <c r="E713" s="311" t="s">
        <v>262</v>
      </c>
      <c r="F713" s="312">
        <f t="shared" ref="F713:F716" si="43">+G713+H713+I713</f>
        <v>85.702992000000009</v>
      </c>
      <c r="G713" s="312">
        <v>6.4159550000000003</v>
      </c>
      <c r="H713" s="312">
        <v>11.57</v>
      </c>
      <c r="I713" s="312">
        <v>67.717037000000005</v>
      </c>
      <c r="J713" s="312">
        <v>4499.1099999999997</v>
      </c>
      <c r="K713" s="319">
        <v>67.717037000000005</v>
      </c>
      <c r="L713" s="312">
        <v>4499.1099999999997</v>
      </c>
      <c r="M713" s="320">
        <f t="shared" ref="M713:M716" si="44">K713/L713</f>
        <v>1.5051207238765003E-2</v>
      </c>
      <c r="N713" s="383">
        <v>62.566000000000003</v>
      </c>
      <c r="O713" s="316">
        <f t="shared" si="40"/>
        <v>0.94169383210057123</v>
      </c>
      <c r="P713" s="316">
        <f t="shared" si="41"/>
        <v>903.07243432590019</v>
      </c>
      <c r="Q713" s="321">
        <f t="shared" si="42"/>
        <v>56.501629926034269</v>
      </c>
    </row>
    <row r="714" spans="1:17" ht="12.75" customHeight="1" x14ac:dyDescent="0.2">
      <c r="A714" s="2028"/>
      <c r="B714" s="103">
        <v>4</v>
      </c>
      <c r="C714" s="384" t="s">
        <v>686</v>
      </c>
      <c r="D714" s="311">
        <v>75</v>
      </c>
      <c r="E714" s="311" t="s">
        <v>262</v>
      </c>
      <c r="F714" s="312">
        <f t="shared" si="43"/>
        <v>75.170010000000005</v>
      </c>
      <c r="G714" s="312">
        <v>4.8696830000000002</v>
      </c>
      <c r="H714" s="312">
        <v>9.85</v>
      </c>
      <c r="I714" s="312">
        <v>60.450327000000001</v>
      </c>
      <c r="J714" s="312">
        <v>4005.32</v>
      </c>
      <c r="K714" s="319">
        <v>60.450327000000001</v>
      </c>
      <c r="L714" s="312">
        <v>4005.32</v>
      </c>
      <c r="M714" s="320">
        <f t="shared" si="44"/>
        <v>1.5092508713411163E-2</v>
      </c>
      <c r="N714" s="383">
        <v>62.566000000000003</v>
      </c>
      <c r="O714" s="385">
        <f t="shared" si="40"/>
        <v>0.94427790016328284</v>
      </c>
      <c r="P714" s="316">
        <f t="shared" si="41"/>
        <v>905.55052280466975</v>
      </c>
      <c r="Q714" s="321">
        <f t="shared" si="42"/>
        <v>56.656674009796966</v>
      </c>
    </row>
    <row r="715" spans="1:17" ht="12.75" customHeight="1" x14ac:dyDescent="0.2">
      <c r="A715" s="2028"/>
      <c r="B715" s="103">
        <v>5</v>
      </c>
      <c r="C715" s="384" t="s">
        <v>687</v>
      </c>
      <c r="D715" s="311">
        <v>50</v>
      </c>
      <c r="E715" s="311" t="s">
        <v>262</v>
      </c>
      <c r="F715" s="312">
        <f t="shared" si="43"/>
        <v>50.869996</v>
      </c>
      <c r="G715" s="312">
        <v>3.1354959999999998</v>
      </c>
      <c r="H715" s="312">
        <v>7.84</v>
      </c>
      <c r="I715" s="312">
        <v>39.894500000000001</v>
      </c>
      <c r="J715" s="312">
        <v>2611.4499999999998</v>
      </c>
      <c r="K715" s="319">
        <v>39.894500000000001</v>
      </c>
      <c r="L715" s="312">
        <v>2611.4499999999998</v>
      </c>
      <c r="M715" s="320">
        <f t="shared" si="44"/>
        <v>1.5276761952172166E-2</v>
      </c>
      <c r="N715" s="383">
        <v>62.566000000000003</v>
      </c>
      <c r="O715" s="385">
        <f t="shared" si="40"/>
        <v>0.95580588829960378</v>
      </c>
      <c r="P715" s="316">
        <f t="shared" si="41"/>
        <v>916.60571713032994</v>
      </c>
      <c r="Q715" s="321">
        <f t="shared" si="42"/>
        <v>57.348353297976224</v>
      </c>
    </row>
    <row r="716" spans="1:17" ht="12.75" customHeight="1" x14ac:dyDescent="0.2">
      <c r="A716" s="2028"/>
      <c r="B716" s="103">
        <v>6</v>
      </c>
      <c r="C716" s="384" t="s">
        <v>688</v>
      </c>
      <c r="D716" s="311">
        <v>91</v>
      </c>
      <c r="E716" s="311" t="s">
        <v>262</v>
      </c>
      <c r="F716" s="312">
        <f t="shared" si="43"/>
        <v>88.979996999999997</v>
      </c>
      <c r="G716" s="312">
        <v>5.6560459999999999</v>
      </c>
      <c r="H716" s="312">
        <v>12.59</v>
      </c>
      <c r="I716" s="312">
        <v>70.733951000000005</v>
      </c>
      <c r="J716" s="312">
        <v>4624.03</v>
      </c>
      <c r="K716" s="319">
        <v>70.733949999999993</v>
      </c>
      <c r="L716" s="312">
        <v>4624.03</v>
      </c>
      <c r="M716" s="320">
        <f t="shared" si="44"/>
        <v>1.5297035270099891E-2</v>
      </c>
      <c r="N716" s="383">
        <v>62.566000000000003</v>
      </c>
      <c r="O716" s="385">
        <f t="shared" si="40"/>
        <v>0.95707430870906984</v>
      </c>
      <c r="P716" s="316">
        <f t="shared" si="41"/>
        <v>917.82211620599344</v>
      </c>
      <c r="Q716" s="321">
        <f t="shared" si="42"/>
        <v>57.424458522544185</v>
      </c>
    </row>
    <row r="717" spans="1:17" ht="13.5" customHeight="1" thickBot="1" x14ac:dyDescent="0.25">
      <c r="A717" s="2029"/>
      <c r="B717" s="105"/>
      <c r="C717" s="116"/>
      <c r="D717" s="105"/>
      <c r="E717" s="105"/>
      <c r="F717" s="117"/>
      <c r="G717" s="117"/>
      <c r="H717" s="117"/>
      <c r="I717" s="117"/>
      <c r="J717" s="124"/>
      <c r="K717" s="117"/>
      <c r="L717" s="124"/>
      <c r="M717" s="119"/>
      <c r="N717" s="118"/>
      <c r="O717" s="118"/>
      <c r="P717" s="118"/>
      <c r="Q717" s="125"/>
    </row>
    <row r="718" spans="1:17" ht="13.5" customHeight="1" x14ac:dyDescent="0.2">
      <c r="A718" s="2065" t="s">
        <v>61</v>
      </c>
      <c r="B718" s="115">
        <v>1</v>
      </c>
      <c r="C718" s="353" t="s">
        <v>689</v>
      </c>
      <c r="D718" s="392">
        <v>24</v>
      </c>
      <c r="E718" s="392" t="s">
        <v>262</v>
      </c>
      <c r="F718" s="236">
        <f>+G718+H718+I718</f>
        <v>26.410004999999998</v>
      </c>
      <c r="G718" s="236">
        <v>2.4965850000000001</v>
      </c>
      <c r="H718" s="236">
        <v>1.65</v>
      </c>
      <c r="I718" s="236">
        <v>22.26342</v>
      </c>
      <c r="J718" s="236">
        <v>1071.6300000000001</v>
      </c>
      <c r="K718" s="322">
        <v>22.26342</v>
      </c>
      <c r="L718" s="323">
        <v>1071.6300000000001</v>
      </c>
      <c r="M718" s="324">
        <f>K718/L718</f>
        <v>2.0775286246185715E-2</v>
      </c>
      <c r="N718" s="355">
        <v>62.566000000000003</v>
      </c>
      <c r="O718" s="325">
        <f>M718*N718</f>
        <v>1.2998265592788554</v>
      </c>
      <c r="P718" s="325">
        <f>M718*60*1000</f>
        <v>1246.5171747711427</v>
      </c>
      <c r="Q718" s="326">
        <f>P718*N718/1000</f>
        <v>77.989593556731307</v>
      </c>
    </row>
    <row r="719" spans="1:17" ht="13.5" customHeight="1" x14ac:dyDescent="0.2">
      <c r="A719" s="2016"/>
      <c r="B719" s="110">
        <v>2</v>
      </c>
      <c r="C719" s="354" t="s">
        <v>690</v>
      </c>
      <c r="D719" s="394">
        <v>53</v>
      </c>
      <c r="E719" s="394" t="s">
        <v>262</v>
      </c>
      <c r="F719" s="238">
        <f>+G719+H719+I719</f>
        <v>63.309995000000001</v>
      </c>
      <c r="G719" s="238">
        <v>4.3274140000000001</v>
      </c>
      <c r="H719" s="238">
        <v>8.4</v>
      </c>
      <c r="I719" s="238">
        <v>50.582580999999998</v>
      </c>
      <c r="J719" s="238">
        <v>2383.81</v>
      </c>
      <c r="K719" s="327">
        <v>50.58258</v>
      </c>
      <c r="L719" s="238">
        <v>2383.81</v>
      </c>
      <c r="M719" s="237">
        <f t="shared" ref="M719:M723" si="45">K719/L719</f>
        <v>2.1219216296600819E-2</v>
      </c>
      <c r="N719" s="364">
        <v>62.566000000000003</v>
      </c>
      <c r="O719" s="239">
        <f t="shared" ref="O719:O723" si="46">M719*N719</f>
        <v>1.327601486813127</v>
      </c>
      <c r="P719" s="325">
        <f t="shared" ref="P719:P723" si="47">M719*60*1000</f>
        <v>1273.1529777960491</v>
      </c>
      <c r="Q719" s="240">
        <f t="shared" ref="Q719:Q723" si="48">P719*N719/1000</f>
        <v>79.65608920878762</v>
      </c>
    </row>
    <row r="720" spans="1:17" ht="13.5" customHeight="1" x14ac:dyDescent="0.2">
      <c r="A720" s="2016"/>
      <c r="B720" s="110">
        <v>3</v>
      </c>
      <c r="C720" s="354" t="s">
        <v>691</v>
      </c>
      <c r="D720" s="394">
        <v>49</v>
      </c>
      <c r="E720" s="394" t="s">
        <v>262</v>
      </c>
      <c r="F720" s="238">
        <f t="shared" ref="F720:F723" si="49">+G720+H720+I720</f>
        <v>44.000001999999995</v>
      </c>
      <c r="G720" s="238">
        <v>2.463965</v>
      </c>
      <c r="H720" s="238">
        <v>0.435</v>
      </c>
      <c r="I720" s="238">
        <v>41.101036999999998</v>
      </c>
      <c r="J720" s="238">
        <v>1916.89</v>
      </c>
      <c r="K720" s="327">
        <v>41.101039999999998</v>
      </c>
      <c r="L720" s="238">
        <v>1916.89</v>
      </c>
      <c r="M720" s="237">
        <f t="shared" si="45"/>
        <v>2.1441522466077865E-2</v>
      </c>
      <c r="N720" s="364">
        <v>62.566000000000003</v>
      </c>
      <c r="O720" s="239">
        <f t="shared" si="46"/>
        <v>1.3415102946126278</v>
      </c>
      <c r="P720" s="325">
        <f t="shared" si="47"/>
        <v>1286.4913479646718</v>
      </c>
      <c r="Q720" s="240">
        <f t="shared" si="48"/>
        <v>80.490617676757651</v>
      </c>
    </row>
    <row r="721" spans="1:17" ht="13.5" customHeight="1" x14ac:dyDescent="0.2">
      <c r="A721" s="2016"/>
      <c r="B721" s="110">
        <v>4</v>
      </c>
      <c r="C721" s="354" t="s">
        <v>552</v>
      </c>
      <c r="D721" s="394">
        <v>49</v>
      </c>
      <c r="E721" s="394" t="s">
        <v>262</v>
      </c>
      <c r="F721" s="238">
        <f t="shared" si="49"/>
        <v>42.699999999999996</v>
      </c>
      <c r="G721" s="238">
        <v>1.176059</v>
      </c>
      <c r="H721" s="238">
        <v>0.42</v>
      </c>
      <c r="I721" s="238">
        <v>41.103940999999999</v>
      </c>
      <c r="J721" s="238">
        <v>1897.11</v>
      </c>
      <c r="K721" s="327">
        <v>41.103940999999999</v>
      </c>
      <c r="L721" s="238">
        <v>1897.11</v>
      </c>
      <c r="M721" s="237">
        <f t="shared" si="45"/>
        <v>2.1666609210852297E-2</v>
      </c>
      <c r="N721" s="364">
        <v>62.566000000000003</v>
      </c>
      <c r="O721" s="239">
        <f t="shared" si="46"/>
        <v>1.3555930718861848</v>
      </c>
      <c r="P721" s="325">
        <f t="shared" si="47"/>
        <v>1299.9965526511378</v>
      </c>
      <c r="Q721" s="240">
        <f t="shared" si="48"/>
        <v>81.335584313171083</v>
      </c>
    </row>
    <row r="722" spans="1:17" ht="13.5" customHeight="1" x14ac:dyDescent="0.2">
      <c r="A722" s="2016"/>
      <c r="B722" s="110">
        <v>5</v>
      </c>
      <c r="C722" s="354" t="s">
        <v>692</v>
      </c>
      <c r="D722" s="394">
        <v>12</v>
      </c>
      <c r="E722" s="394" t="s">
        <v>262</v>
      </c>
      <c r="F722" s="238">
        <f t="shared" si="49"/>
        <v>11.599997999999999</v>
      </c>
      <c r="G722" s="238">
        <v>0</v>
      </c>
      <c r="H722" s="238">
        <v>0</v>
      </c>
      <c r="I722" s="238">
        <v>11.599997999999999</v>
      </c>
      <c r="J722" s="238">
        <v>533.77</v>
      </c>
      <c r="K722" s="327">
        <v>11.599997999999999</v>
      </c>
      <c r="L722" s="238">
        <v>533.77</v>
      </c>
      <c r="M722" s="237">
        <f t="shared" si="45"/>
        <v>2.1732203008786557E-2</v>
      </c>
      <c r="N722" s="364">
        <v>62.566000000000003</v>
      </c>
      <c r="O722" s="239">
        <f t="shared" si="46"/>
        <v>1.3596970134477397</v>
      </c>
      <c r="P722" s="325">
        <f t="shared" si="47"/>
        <v>1303.9321805271934</v>
      </c>
      <c r="Q722" s="240">
        <f t="shared" si="48"/>
        <v>81.581820806864386</v>
      </c>
    </row>
    <row r="723" spans="1:17" ht="13.5" customHeight="1" x14ac:dyDescent="0.2">
      <c r="A723" s="2016"/>
      <c r="B723" s="110"/>
      <c r="C723" s="354" t="s">
        <v>551</v>
      </c>
      <c r="D723" s="394">
        <v>12</v>
      </c>
      <c r="E723" s="394" t="s">
        <v>262</v>
      </c>
      <c r="F723" s="238">
        <f t="shared" si="49"/>
        <v>11.7</v>
      </c>
      <c r="G723" s="238">
        <v>0</v>
      </c>
      <c r="H723" s="238">
        <v>0</v>
      </c>
      <c r="I723" s="238">
        <v>11.7</v>
      </c>
      <c r="J723" s="238">
        <v>534.97</v>
      </c>
      <c r="K723" s="327">
        <v>11.699999</v>
      </c>
      <c r="L723" s="238">
        <v>534.97</v>
      </c>
      <c r="M723" s="237">
        <f t="shared" si="45"/>
        <v>2.1870383385984259E-2</v>
      </c>
      <c r="N723" s="364">
        <v>62.566000000000003</v>
      </c>
      <c r="O723" s="239">
        <f t="shared" si="46"/>
        <v>1.3683424069274912</v>
      </c>
      <c r="P723" s="325">
        <f t="shared" si="47"/>
        <v>1312.2230031590557</v>
      </c>
      <c r="Q723" s="240">
        <f t="shared" si="48"/>
        <v>82.10054441564948</v>
      </c>
    </row>
    <row r="724" spans="1:17" ht="13.5" customHeight="1" x14ac:dyDescent="0.2">
      <c r="A724" s="2016"/>
      <c r="B724" s="110"/>
      <c r="C724" s="354"/>
      <c r="D724" s="394"/>
      <c r="E724" s="394"/>
      <c r="F724" s="238"/>
      <c r="G724" s="238"/>
      <c r="H724" s="238"/>
      <c r="I724" s="238"/>
      <c r="J724" s="238"/>
      <c r="K724" s="327"/>
      <c r="L724" s="238"/>
      <c r="M724" s="237"/>
      <c r="N724" s="364"/>
      <c r="O724" s="239"/>
      <c r="P724" s="325"/>
      <c r="Q724" s="240"/>
    </row>
    <row r="725" spans="1:17" ht="13.5" customHeight="1" thickBot="1" x14ac:dyDescent="0.25">
      <c r="A725" s="2017"/>
      <c r="B725" s="111"/>
      <c r="C725" s="108"/>
      <c r="D725" s="111"/>
      <c r="E725" s="111"/>
      <c r="F725" s="112"/>
      <c r="G725" s="112"/>
      <c r="H725" s="112"/>
      <c r="I725" s="112"/>
      <c r="J725" s="122"/>
      <c r="K725" s="112"/>
      <c r="L725" s="122"/>
      <c r="M725" s="114"/>
      <c r="N725" s="113"/>
      <c r="O725" s="113"/>
      <c r="P725" s="113"/>
      <c r="Q725" s="127"/>
    </row>
    <row r="726" spans="1:17" ht="13.5" customHeight="1" x14ac:dyDescent="0.2">
      <c r="A726" s="2018" t="s">
        <v>62</v>
      </c>
      <c r="B726" s="36">
        <v>1</v>
      </c>
      <c r="C726" s="328" t="s">
        <v>553</v>
      </c>
      <c r="D726" s="329">
        <v>12</v>
      </c>
      <c r="E726" s="329" t="s">
        <v>262</v>
      </c>
      <c r="F726" s="281">
        <f>+G726+H726+I726</f>
        <v>19.870002999999997</v>
      </c>
      <c r="G726" s="281">
        <v>0.681863</v>
      </c>
      <c r="H726" s="281">
        <v>0.4</v>
      </c>
      <c r="I726" s="281">
        <v>18.788139999999999</v>
      </c>
      <c r="J726" s="281">
        <v>543.66999999999996</v>
      </c>
      <c r="K726" s="330">
        <v>18.788139999999999</v>
      </c>
      <c r="L726" s="331">
        <v>543.66999999999996</v>
      </c>
      <c r="M726" s="332">
        <f>K726/L726</f>
        <v>3.4557985542700537E-2</v>
      </c>
      <c r="N726" s="303">
        <v>62.566000000000003</v>
      </c>
      <c r="O726" s="333">
        <f>M726*N726</f>
        <v>2.1621549234646018</v>
      </c>
      <c r="P726" s="333">
        <f>M726*60*1000</f>
        <v>2073.4791325620322</v>
      </c>
      <c r="Q726" s="334">
        <f>P726*N726/1000</f>
        <v>129.72929540787612</v>
      </c>
    </row>
    <row r="727" spans="1:17" ht="13.5" customHeight="1" x14ac:dyDescent="0.2">
      <c r="A727" s="1969"/>
      <c r="B727" s="17">
        <v>2</v>
      </c>
      <c r="C727" s="360" t="s">
        <v>554</v>
      </c>
      <c r="D727" s="401">
        <v>5</v>
      </c>
      <c r="E727" s="401" t="s">
        <v>262</v>
      </c>
      <c r="F727" s="242">
        <f>+G727+H727+I727</f>
        <v>7.7050000000000001</v>
      </c>
      <c r="G727" s="242">
        <v>0</v>
      </c>
      <c r="H727" s="242">
        <v>0</v>
      </c>
      <c r="I727" s="242">
        <v>7.7050000000000001</v>
      </c>
      <c r="J727" s="242">
        <v>224.51</v>
      </c>
      <c r="K727" s="336">
        <v>7.7050000000000001</v>
      </c>
      <c r="L727" s="242">
        <v>224.51</v>
      </c>
      <c r="M727" s="241">
        <f t="shared" ref="M727:M731" si="50">K727/L727</f>
        <v>3.4319184000712662E-2</v>
      </c>
      <c r="N727" s="365">
        <v>62.566000000000003</v>
      </c>
      <c r="O727" s="243">
        <f t="shared" ref="O727:O731" si="51">M727*N727</f>
        <v>2.1472140661885883</v>
      </c>
      <c r="P727" s="333">
        <f t="shared" ref="P727:P731" si="52">M727*60*1000</f>
        <v>2059.1510400427596</v>
      </c>
      <c r="Q727" s="244">
        <f t="shared" ref="Q727:Q731" si="53">P727*N727/1000</f>
        <v>128.8328439713153</v>
      </c>
    </row>
    <row r="728" spans="1:17" ht="13.5" customHeight="1" x14ac:dyDescent="0.2">
      <c r="A728" s="1969"/>
      <c r="B728" s="17">
        <v>3</v>
      </c>
      <c r="C728" s="360" t="s">
        <v>555</v>
      </c>
      <c r="D728" s="401">
        <v>12</v>
      </c>
      <c r="E728" s="401" t="s">
        <v>262</v>
      </c>
      <c r="F728" s="242">
        <f t="shared" ref="F728:F731" si="54">+G728+H728+I728</f>
        <v>17.399998</v>
      </c>
      <c r="G728" s="242">
        <v>0</v>
      </c>
      <c r="H728" s="242">
        <v>0</v>
      </c>
      <c r="I728" s="242">
        <v>17.399998</v>
      </c>
      <c r="J728" s="242">
        <v>535.41999999999996</v>
      </c>
      <c r="K728" s="336">
        <v>17.399999999999999</v>
      </c>
      <c r="L728" s="242">
        <v>535.41999999999996</v>
      </c>
      <c r="M728" s="241">
        <f t="shared" si="50"/>
        <v>3.2497852153449629E-2</v>
      </c>
      <c r="N728" s="365">
        <v>62.566000000000003</v>
      </c>
      <c r="O728" s="243">
        <f t="shared" si="51"/>
        <v>2.0332606178327297</v>
      </c>
      <c r="P728" s="333">
        <f t="shared" si="52"/>
        <v>1949.8711292069777</v>
      </c>
      <c r="Q728" s="244">
        <f t="shared" si="53"/>
        <v>121.99563706996378</v>
      </c>
    </row>
    <row r="729" spans="1:17" ht="13.5" customHeight="1" x14ac:dyDescent="0.2">
      <c r="A729" s="1969"/>
      <c r="B729" s="17">
        <v>4</v>
      </c>
      <c r="C729" s="360" t="s">
        <v>693</v>
      </c>
      <c r="D729" s="401">
        <v>4</v>
      </c>
      <c r="E729" s="401" t="s">
        <v>262</v>
      </c>
      <c r="F729" s="242">
        <f t="shared" si="54"/>
        <v>5.4429990000000004</v>
      </c>
      <c r="G729" s="242">
        <v>0</v>
      </c>
      <c r="H729" s="242">
        <v>0</v>
      </c>
      <c r="I729" s="242">
        <v>5.4429990000000004</v>
      </c>
      <c r="J729" s="242">
        <v>172.05</v>
      </c>
      <c r="K729" s="336">
        <v>5.4429999000000002</v>
      </c>
      <c r="L729" s="242">
        <v>172.05</v>
      </c>
      <c r="M729" s="241">
        <f t="shared" si="50"/>
        <v>3.1636151700087184E-2</v>
      </c>
      <c r="N729" s="365">
        <v>62.566000000000003</v>
      </c>
      <c r="O729" s="243">
        <f t="shared" si="51"/>
        <v>1.9793474672676548</v>
      </c>
      <c r="P729" s="333">
        <f t="shared" si="52"/>
        <v>1898.1691020052313</v>
      </c>
      <c r="Q729" s="244">
        <f t="shared" si="53"/>
        <v>118.76084803605931</v>
      </c>
    </row>
    <row r="730" spans="1:17" ht="13.5" customHeight="1" x14ac:dyDescent="0.2">
      <c r="A730" s="1969"/>
      <c r="B730" s="17">
        <v>5</v>
      </c>
      <c r="C730" s="360" t="s">
        <v>556</v>
      </c>
      <c r="D730" s="401">
        <v>8</v>
      </c>
      <c r="E730" s="401" t="s">
        <v>262</v>
      </c>
      <c r="F730" s="242">
        <f t="shared" si="54"/>
        <v>11.063000000000001</v>
      </c>
      <c r="G730" s="242">
        <v>0</v>
      </c>
      <c r="H730" s="242">
        <v>0</v>
      </c>
      <c r="I730" s="242">
        <v>11.063000000000001</v>
      </c>
      <c r="J730" s="242">
        <v>351.52</v>
      </c>
      <c r="K730" s="336">
        <v>11.063000000000001</v>
      </c>
      <c r="L730" s="242">
        <v>351.52</v>
      </c>
      <c r="M730" s="241">
        <f t="shared" si="50"/>
        <v>3.1471893491124267E-2</v>
      </c>
      <c r="N730" s="365">
        <v>62.566000000000003</v>
      </c>
      <c r="O730" s="243">
        <f t="shared" si="51"/>
        <v>1.9690704881656809</v>
      </c>
      <c r="P730" s="333">
        <f t="shared" si="52"/>
        <v>1888.313609467456</v>
      </c>
      <c r="Q730" s="244">
        <f t="shared" si="53"/>
        <v>118.14422928994085</v>
      </c>
    </row>
    <row r="731" spans="1:17" ht="13.5" customHeight="1" x14ac:dyDescent="0.2">
      <c r="A731" s="1969"/>
      <c r="B731" s="17">
        <v>6</v>
      </c>
      <c r="C731" s="360" t="s">
        <v>694</v>
      </c>
      <c r="D731" s="401">
        <v>8</v>
      </c>
      <c r="E731" s="401" t="s">
        <v>262</v>
      </c>
      <c r="F731" s="242">
        <f t="shared" si="54"/>
        <v>11.578001</v>
      </c>
      <c r="G731" s="242">
        <v>0.304535</v>
      </c>
      <c r="H731" s="242">
        <v>0.88</v>
      </c>
      <c r="I731" s="242">
        <v>10.393466</v>
      </c>
      <c r="J731" s="242">
        <v>347.21</v>
      </c>
      <c r="K731" s="336">
        <v>10.393470000000001</v>
      </c>
      <c r="L731" s="242">
        <v>347.21</v>
      </c>
      <c r="M731" s="241">
        <f t="shared" si="50"/>
        <v>2.9934247285504454E-2</v>
      </c>
      <c r="N731" s="365">
        <v>52.566000000000003</v>
      </c>
      <c r="O731" s="243">
        <f t="shared" si="51"/>
        <v>1.5735236428098271</v>
      </c>
      <c r="P731" s="333">
        <f t="shared" si="52"/>
        <v>1796.0548371302671</v>
      </c>
      <c r="Q731" s="244">
        <f t="shared" si="53"/>
        <v>94.411418568589625</v>
      </c>
    </row>
    <row r="732" spans="1:17" ht="13.5" customHeight="1" x14ac:dyDescent="0.2">
      <c r="A732" s="1969"/>
      <c r="B732" s="17"/>
      <c r="C732" s="360"/>
      <c r="D732" s="401"/>
      <c r="E732" s="401"/>
      <c r="F732" s="242"/>
      <c r="G732" s="242"/>
      <c r="H732" s="242"/>
      <c r="I732" s="242"/>
      <c r="J732" s="242"/>
      <c r="K732" s="336"/>
      <c r="L732" s="242"/>
      <c r="M732" s="241"/>
      <c r="N732" s="365"/>
      <c r="O732" s="243"/>
      <c r="P732" s="333"/>
      <c r="Q732" s="244"/>
    </row>
    <row r="733" spans="1:17" ht="13.5" customHeight="1" thickBot="1" x14ac:dyDescent="0.25">
      <c r="A733" s="1970"/>
      <c r="B733" s="18"/>
      <c r="C733" s="22"/>
      <c r="D733" s="18"/>
      <c r="E733" s="18"/>
      <c r="F733" s="26"/>
      <c r="G733" s="26"/>
      <c r="H733" s="26"/>
      <c r="I733" s="26"/>
      <c r="J733" s="27"/>
      <c r="K733" s="23"/>
      <c r="L733" s="27"/>
      <c r="M733" s="37"/>
      <c r="N733" s="26"/>
      <c r="O733" s="19"/>
      <c r="P733" s="19"/>
      <c r="Q733" s="20"/>
    </row>
    <row r="735" spans="1:17" ht="12" customHeight="1" x14ac:dyDescent="0.2"/>
    <row r="736" spans="1:17" ht="15" x14ac:dyDescent="0.2">
      <c r="A736" s="2022" t="s">
        <v>138</v>
      </c>
      <c r="B736" s="2022"/>
      <c r="C736" s="2022"/>
      <c r="D736" s="2022"/>
      <c r="E736" s="2022"/>
      <c r="F736" s="2022"/>
      <c r="G736" s="2022"/>
      <c r="H736" s="2022"/>
      <c r="I736" s="2022"/>
      <c r="J736" s="2022"/>
      <c r="K736" s="2022"/>
      <c r="L736" s="2022"/>
      <c r="M736" s="2022"/>
      <c r="N736" s="2022"/>
      <c r="O736" s="2022"/>
      <c r="P736" s="2022"/>
      <c r="Q736" s="2022"/>
    </row>
    <row r="737" spans="1:17" ht="13.5" thickBot="1" x14ac:dyDescent="0.25">
      <c r="A737" s="446"/>
      <c r="B737" s="446"/>
      <c r="C737" s="446"/>
      <c r="D737" s="446"/>
      <c r="E737" s="1985" t="s">
        <v>264</v>
      </c>
      <c r="F737" s="1985"/>
      <c r="G737" s="1985"/>
      <c r="H737" s="1985"/>
      <c r="I737" s="446">
        <v>1.2</v>
      </c>
      <c r="J737" s="446" t="s">
        <v>263</v>
      </c>
      <c r="K737" s="446" t="s">
        <v>265</v>
      </c>
      <c r="L737" s="446">
        <v>520.79999999999995</v>
      </c>
      <c r="M737" s="446"/>
      <c r="N737" s="446"/>
      <c r="O737" s="446"/>
      <c r="P737" s="446"/>
      <c r="Q737" s="446"/>
    </row>
    <row r="738" spans="1:17" x14ac:dyDescent="0.2">
      <c r="A738" s="2047" t="s">
        <v>1</v>
      </c>
      <c r="B738" s="1989" t="s">
        <v>0</v>
      </c>
      <c r="C738" s="2034" t="s">
        <v>2</v>
      </c>
      <c r="D738" s="2034" t="s">
        <v>3</v>
      </c>
      <c r="E738" s="2034" t="s">
        <v>33</v>
      </c>
      <c r="F738" s="2051" t="s">
        <v>12</v>
      </c>
      <c r="G738" s="2051"/>
      <c r="H738" s="2051"/>
      <c r="I738" s="2051"/>
      <c r="J738" s="2034" t="s">
        <v>4</v>
      </c>
      <c r="K738" s="2034" t="s">
        <v>13</v>
      </c>
      <c r="L738" s="2034" t="s">
        <v>5</v>
      </c>
      <c r="M738" s="2034" t="s">
        <v>6</v>
      </c>
      <c r="N738" s="2034" t="s">
        <v>14</v>
      </c>
      <c r="O738" s="2034" t="s">
        <v>15</v>
      </c>
      <c r="P738" s="1999" t="s">
        <v>22</v>
      </c>
      <c r="Q738" s="2001" t="s">
        <v>23</v>
      </c>
    </row>
    <row r="739" spans="1:17" ht="33.75" x14ac:dyDescent="0.2">
      <c r="A739" s="2048"/>
      <c r="B739" s="1990"/>
      <c r="C739" s="2035"/>
      <c r="D739" s="2035"/>
      <c r="E739" s="2035"/>
      <c r="F739" s="903" t="s">
        <v>16</v>
      </c>
      <c r="G739" s="903" t="s">
        <v>17</v>
      </c>
      <c r="H739" s="903" t="s">
        <v>28</v>
      </c>
      <c r="I739" s="903" t="s">
        <v>19</v>
      </c>
      <c r="J739" s="2035"/>
      <c r="K739" s="2035"/>
      <c r="L739" s="2035"/>
      <c r="M739" s="2035"/>
      <c r="N739" s="2035"/>
      <c r="O739" s="2035"/>
      <c r="P739" s="2000"/>
      <c r="Q739" s="2002"/>
    </row>
    <row r="740" spans="1:17" ht="12" thickBot="1" x14ac:dyDescent="0.25">
      <c r="A740" s="2049"/>
      <c r="B740" s="1991"/>
      <c r="C740" s="2050"/>
      <c r="D740" s="28" t="s">
        <v>7</v>
      </c>
      <c r="E740" s="28" t="s">
        <v>8</v>
      </c>
      <c r="F740" s="28" t="s">
        <v>9</v>
      </c>
      <c r="G740" s="28" t="s">
        <v>9</v>
      </c>
      <c r="H740" s="28" t="s">
        <v>9</v>
      </c>
      <c r="I740" s="28" t="s">
        <v>9</v>
      </c>
      <c r="J740" s="28" t="s">
        <v>20</v>
      </c>
      <c r="K740" s="28" t="s">
        <v>9</v>
      </c>
      <c r="L740" s="28" t="s">
        <v>20</v>
      </c>
      <c r="M740" s="28" t="s">
        <v>21</v>
      </c>
      <c r="N740" s="28" t="s">
        <v>289</v>
      </c>
      <c r="O740" s="28" t="s">
        <v>290</v>
      </c>
      <c r="P740" s="712" t="s">
        <v>24</v>
      </c>
      <c r="Q740" s="713" t="s">
        <v>291</v>
      </c>
    </row>
    <row r="741" spans="1:17" ht="11.25" customHeight="1" x14ac:dyDescent="0.2">
      <c r="A741" s="2030" t="s">
        <v>232</v>
      </c>
      <c r="B741" s="29">
        <v>1</v>
      </c>
      <c r="C741" s="341" t="s">
        <v>279</v>
      </c>
      <c r="D741" s="300">
        <v>40</v>
      </c>
      <c r="E741" s="300">
        <v>1975</v>
      </c>
      <c r="F741" s="276">
        <v>19.827000000000002</v>
      </c>
      <c r="G741" s="276">
        <v>3.2349999999999999</v>
      </c>
      <c r="H741" s="276">
        <v>6.4</v>
      </c>
      <c r="I741" s="276">
        <v>10.192</v>
      </c>
      <c r="J741" s="276">
        <v>1929.52</v>
      </c>
      <c r="K741" s="301">
        <v>10.192</v>
      </c>
      <c r="L741" s="276">
        <v>1929.52</v>
      </c>
      <c r="M741" s="302">
        <f>K741/L741</f>
        <v>5.28214270906754E-3</v>
      </c>
      <c r="N741" s="342">
        <v>67.361999999999995</v>
      </c>
      <c r="O741" s="304">
        <f>M741*N741</f>
        <v>0.3558156971682076</v>
      </c>
      <c r="P741" s="304">
        <f>M741*60*1000</f>
        <v>316.9285625440524</v>
      </c>
      <c r="Q741" s="305">
        <f>P741*N741/1000</f>
        <v>21.348941830092457</v>
      </c>
    </row>
    <row r="742" spans="1:17" x14ac:dyDescent="0.2">
      <c r="A742" s="2030"/>
      <c r="B742" s="11">
        <v>2</v>
      </c>
      <c r="C742" s="344" t="s">
        <v>280</v>
      </c>
      <c r="D742" s="306">
        <v>36</v>
      </c>
      <c r="E742" s="306">
        <v>1970</v>
      </c>
      <c r="F742" s="232">
        <v>16.93</v>
      </c>
      <c r="G742" s="232">
        <v>2.1669999999999998</v>
      </c>
      <c r="H742" s="232">
        <v>5.8659999999999997</v>
      </c>
      <c r="I742" s="232">
        <v>8.8970000000000002</v>
      </c>
      <c r="J742" s="232">
        <v>1538.45</v>
      </c>
      <c r="K742" s="307">
        <v>7.8520000000000003</v>
      </c>
      <c r="L742" s="232">
        <v>1389.47</v>
      </c>
      <c r="M742" s="233">
        <f t="shared" ref="M742:M750" si="55">K742/L742</f>
        <v>5.6510755899731556E-3</v>
      </c>
      <c r="N742" s="345">
        <v>67.361999999999995</v>
      </c>
      <c r="O742" s="308">
        <f t="shared" ref="O742:O760" si="56">M742*N742</f>
        <v>0.38066775389177165</v>
      </c>
      <c r="P742" s="304">
        <f t="shared" ref="P742:P760" si="57">M742*60*1000</f>
        <v>339.0645353983893</v>
      </c>
      <c r="Q742" s="309">
        <f t="shared" ref="Q742:Q760" si="58">P742*N742/1000</f>
        <v>22.840065233506298</v>
      </c>
    </row>
    <row r="743" spans="1:17" x14ac:dyDescent="0.2">
      <c r="A743" s="2030"/>
      <c r="B743" s="11">
        <v>3</v>
      </c>
      <c r="C743" s="344" t="s">
        <v>310</v>
      </c>
      <c r="D743" s="306">
        <v>28</v>
      </c>
      <c r="E743" s="306">
        <v>1981</v>
      </c>
      <c r="F743" s="232">
        <v>15.52</v>
      </c>
      <c r="G743" s="232">
        <v>2.0270000000000001</v>
      </c>
      <c r="H743" s="232">
        <v>4.4800000000000004</v>
      </c>
      <c r="I743" s="232">
        <v>9.0129999999999999</v>
      </c>
      <c r="J743" s="232">
        <v>1420.11</v>
      </c>
      <c r="K743" s="307">
        <v>9.0129999999999999</v>
      </c>
      <c r="L743" s="232">
        <v>1420.11</v>
      </c>
      <c r="M743" s="233">
        <f t="shared" si="55"/>
        <v>6.3466914534789564E-3</v>
      </c>
      <c r="N743" s="345">
        <v>67.361999999999995</v>
      </c>
      <c r="O743" s="308">
        <f t="shared" si="56"/>
        <v>0.4275258296892494</v>
      </c>
      <c r="P743" s="304">
        <f t="shared" si="57"/>
        <v>380.8014872087374</v>
      </c>
      <c r="Q743" s="309">
        <f t="shared" si="58"/>
        <v>25.651549781354966</v>
      </c>
    </row>
    <row r="744" spans="1:17" x14ac:dyDescent="0.2">
      <c r="A744" s="2030"/>
      <c r="B744" s="11">
        <v>4</v>
      </c>
      <c r="C744" s="344" t="s">
        <v>468</v>
      </c>
      <c r="D744" s="306">
        <v>20</v>
      </c>
      <c r="E744" s="306">
        <v>1979</v>
      </c>
      <c r="F744" s="232">
        <v>10.818</v>
      </c>
      <c r="G744" s="232">
        <v>1.038</v>
      </c>
      <c r="H744" s="232">
        <v>3.1680000000000001</v>
      </c>
      <c r="I744" s="232">
        <v>6.6120000000000001</v>
      </c>
      <c r="J744" s="232">
        <v>960.93</v>
      </c>
      <c r="K744" s="307">
        <v>6.6120000000000001</v>
      </c>
      <c r="L744" s="232">
        <v>960.93</v>
      </c>
      <c r="M744" s="233">
        <f t="shared" si="55"/>
        <v>6.8808341918766202E-3</v>
      </c>
      <c r="N744" s="345">
        <v>67.361999999999995</v>
      </c>
      <c r="O744" s="308">
        <f t="shared" si="56"/>
        <v>0.46350675283319287</v>
      </c>
      <c r="P744" s="304">
        <f t="shared" si="57"/>
        <v>412.85005151259725</v>
      </c>
      <c r="Q744" s="309">
        <f t="shared" si="58"/>
        <v>27.810405169991572</v>
      </c>
    </row>
    <row r="745" spans="1:17" x14ac:dyDescent="0.2">
      <c r="A745" s="2030"/>
      <c r="B745" s="11">
        <v>5</v>
      </c>
      <c r="C745" s="344" t="s">
        <v>334</v>
      </c>
      <c r="D745" s="306">
        <v>45</v>
      </c>
      <c r="E745" s="306">
        <v>1977</v>
      </c>
      <c r="F745" s="232">
        <v>27.029</v>
      </c>
      <c r="G745" s="232">
        <v>3.3919999999999999</v>
      </c>
      <c r="H745" s="232">
        <v>7.2</v>
      </c>
      <c r="I745" s="232">
        <v>16.437000000000001</v>
      </c>
      <c r="J745" s="232">
        <v>2035.18</v>
      </c>
      <c r="K745" s="307">
        <v>16.437000000000001</v>
      </c>
      <c r="L745" s="232">
        <v>2035.18</v>
      </c>
      <c r="M745" s="233">
        <f t="shared" si="55"/>
        <v>8.0764354995626932E-3</v>
      </c>
      <c r="N745" s="345">
        <v>67.361999999999995</v>
      </c>
      <c r="O745" s="308">
        <f t="shared" si="56"/>
        <v>0.54404484812154208</v>
      </c>
      <c r="P745" s="304">
        <f t="shared" si="57"/>
        <v>484.58612997376162</v>
      </c>
      <c r="Q745" s="309">
        <f t="shared" si="58"/>
        <v>32.642690887292524</v>
      </c>
    </row>
    <row r="746" spans="1:17" x14ac:dyDescent="0.2">
      <c r="A746" s="2030"/>
      <c r="B746" s="11">
        <v>6</v>
      </c>
      <c r="C746" s="344" t="s">
        <v>608</v>
      </c>
      <c r="D746" s="306">
        <v>18</v>
      </c>
      <c r="E746" s="306">
        <v>1967</v>
      </c>
      <c r="F746" s="232">
        <v>7.7480000000000002</v>
      </c>
      <c r="G746" s="232">
        <v>0.63200000000000001</v>
      </c>
      <c r="H746" s="232">
        <v>0.20799999999999999</v>
      </c>
      <c r="I746" s="232">
        <v>6.9080000000000004</v>
      </c>
      <c r="J746" s="232">
        <v>658.99</v>
      </c>
      <c r="K746" s="307">
        <v>5.4390000000000001</v>
      </c>
      <c r="L746" s="232">
        <v>411.57</v>
      </c>
      <c r="M746" s="233">
        <f t="shared" si="55"/>
        <v>1.321524892484875E-2</v>
      </c>
      <c r="N746" s="345">
        <v>67.361999999999995</v>
      </c>
      <c r="O746" s="308">
        <f t="shared" si="56"/>
        <v>0.89020559807566146</v>
      </c>
      <c r="P746" s="304">
        <f t="shared" si="57"/>
        <v>792.91493549092502</v>
      </c>
      <c r="Q746" s="309">
        <f t="shared" si="58"/>
        <v>53.412335884539687</v>
      </c>
    </row>
    <row r="747" spans="1:17" x14ac:dyDescent="0.2">
      <c r="A747" s="2030"/>
      <c r="B747" s="11">
        <v>7</v>
      </c>
      <c r="C747" s="344"/>
      <c r="D747" s="306"/>
      <c r="E747" s="306"/>
      <c r="F747" s="232"/>
      <c r="G747" s="232"/>
      <c r="H747" s="232"/>
      <c r="I747" s="232"/>
      <c r="J747" s="232"/>
      <c r="K747" s="307"/>
      <c r="L747" s="232"/>
      <c r="M747" s="233" t="e">
        <f t="shared" si="55"/>
        <v>#DIV/0!</v>
      </c>
      <c r="N747" s="345"/>
      <c r="O747" s="308" t="e">
        <f t="shared" si="56"/>
        <v>#DIV/0!</v>
      </c>
      <c r="P747" s="304" t="e">
        <f t="shared" si="57"/>
        <v>#DIV/0!</v>
      </c>
      <c r="Q747" s="309" t="e">
        <f t="shared" si="58"/>
        <v>#DIV/0!</v>
      </c>
    </row>
    <row r="748" spans="1:17" x14ac:dyDescent="0.2">
      <c r="A748" s="2030"/>
      <c r="B748" s="11">
        <v>8</v>
      </c>
      <c r="C748" s="344"/>
      <c r="D748" s="306"/>
      <c r="E748" s="306"/>
      <c r="F748" s="232"/>
      <c r="G748" s="232"/>
      <c r="H748" s="232"/>
      <c r="I748" s="232"/>
      <c r="J748" s="232"/>
      <c r="K748" s="307"/>
      <c r="L748" s="232"/>
      <c r="M748" s="233" t="e">
        <f t="shared" si="55"/>
        <v>#DIV/0!</v>
      </c>
      <c r="N748" s="345"/>
      <c r="O748" s="308" t="e">
        <f t="shared" si="56"/>
        <v>#DIV/0!</v>
      </c>
      <c r="P748" s="304" t="e">
        <f t="shared" si="57"/>
        <v>#DIV/0!</v>
      </c>
      <c r="Q748" s="309" t="e">
        <f t="shared" si="58"/>
        <v>#DIV/0!</v>
      </c>
    </row>
    <row r="749" spans="1:17" x14ac:dyDescent="0.2">
      <c r="A749" s="2030"/>
      <c r="B749" s="11">
        <v>9</v>
      </c>
      <c r="C749" s="344"/>
      <c r="D749" s="306"/>
      <c r="E749" s="306"/>
      <c r="F749" s="232"/>
      <c r="G749" s="232"/>
      <c r="H749" s="232"/>
      <c r="I749" s="232"/>
      <c r="J749" s="232"/>
      <c r="K749" s="307"/>
      <c r="L749" s="232"/>
      <c r="M749" s="233" t="e">
        <f t="shared" si="55"/>
        <v>#DIV/0!</v>
      </c>
      <c r="N749" s="345"/>
      <c r="O749" s="308" t="e">
        <f t="shared" si="56"/>
        <v>#DIV/0!</v>
      </c>
      <c r="P749" s="304" t="e">
        <f t="shared" si="57"/>
        <v>#DIV/0!</v>
      </c>
      <c r="Q749" s="309" t="e">
        <f t="shared" si="58"/>
        <v>#DIV/0!</v>
      </c>
    </row>
    <row r="750" spans="1:17" ht="12" thickBot="1" x14ac:dyDescent="0.25">
      <c r="A750" s="2031"/>
      <c r="B750" s="42">
        <v>10</v>
      </c>
      <c r="C750" s="352"/>
      <c r="D750" s="375"/>
      <c r="E750" s="375"/>
      <c r="F750" s="449"/>
      <c r="G750" s="449"/>
      <c r="H750" s="449"/>
      <c r="I750" s="449"/>
      <c r="J750" s="449"/>
      <c r="K750" s="450"/>
      <c r="L750" s="449"/>
      <c r="M750" s="368" t="e">
        <f t="shared" si="55"/>
        <v>#DIV/0!</v>
      </c>
      <c r="N750" s="369"/>
      <c r="O750" s="376" t="e">
        <f t="shared" si="56"/>
        <v>#DIV/0!</v>
      </c>
      <c r="P750" s="377" t="e">
        <f t="shared" si="57"/>
        <v>#DIV/0!</v>
      </c>
      <c r="Q750" s="378" t="e">
        <f t="shared" si="58"/>
        <v>#DIV/0!</v>
      </c>
    </row>
    <row r="751" spans="1:17" ht="11.25" customHeight="1" x14ac:dyDescent="0.2">
      <c r="A751" s="2027" t="s">
        <v>225</v>
      </c>
      <c r="B751" s="104">
        <v>1</v>
      </c>
      <c r="C751" s="318" t="s">
        <v>609</v>
      </c>
      <c r="D751" s="311">
        <v>28</v>
      </c>
      <c r="E751" s="311">
        <v>1977</v>
      </c>
      <c r="F751" s="313">
        <v>23.693000000000001</v>
      </c>
      <c r="G751" s="313">
        <v>2.6459999999999999</v>
      </c>
      <c r="H751" s="313">
        <v>4.4800000000000004</v>
      </c>
      <c r="I751" s="312">
        <v>16.567</v>
      </c>
      <c r="J751" s="313"/>
      <c r="K751" s="314">
        <v>16.567</v>
      </c>
      <c r="L751" s="313">
        <v>1436.93</v>
      </c>
      <c r="M751" s="315">
        <f>K751/L751</f>
        <v>1.1529441239308803E-2</v>
      </c>
      <c r="N751" s="382">
        <v>67.361999999999995</v>
      </c>
      <c r="O751" s="316">
        <f t="shared" si="56"/>
        <v>0.77664622076231959</v>
      </c>
      <c r="P751" s="316">
        <f t="shared" si="57"/>
        <v>691.76647435852817</v>
      </c>
      <c r="Q751" s="317">
        <f t="shared" si="58"/>
        <v>46.598773245739167</v>
      </c>
    </row>
    <row r="752" spans="1:17" x14ac:dyDescent="0.2">
      <c r="A752" s="2032"/>
      <c r="B752" s="103">
        <v>2</v>
      </c>
      <c r="C752" s="318" t="s">
        <v>284</v>
      </c>
      <c r="D752" s="311">
        <v>32</v>
      </c>
      <c r="E752" s="311">
        <v>1986</v>
      </c>
      <c r="F752" s="312">
        <v>29.141999999999999</v>
      </c>
      <c r="G752" s="312">
        <v>2.7879999999999998</v>
      </c>
      <c r="H752" s="312">
        <v>4.8</v>
      </c>
      <c r="I752" s="312">
        <v>21.544</v>
      </c>
      <c r="J752" s="312">
        <v>1810.74</v>
      </c>
      <c r="K752" s="319">
        <v>21.245000000000001</v>
      </c>
      <c r="L752" s="312">
        <v>1666.78</v>
      </c>
      <c r="M752" s="315">
        <f>K752/L752</f>
        <v>1.2746133262938121E-2</v>
      </c>
      <c r="N752" s="383">
        <v>67.361999999999995</v>
      </c>
      <c r="O752" s="316">
        <f t="shared" si="56"/>
        <v>0.85860502885803758</v>
      </c>
      <c r="P752" s="316">
        <f t="shared" si="57"/>
        <v>764.76799577628731</v>
      </c>
      <c r="Q752" s="317">
        <f t="shared" si="58"/>
        <v>51.516301731482265</v>
      </c>
    </row>
    <row r="753" spans="1:17" x14ac:dyDescent="0.2">
      <c r="A753" s="2032"/>
      <c r="B753" s="133">
        <v>3</v>
      </c>
      <c r="C753" s="384" t="s">
        <v>469</v>
      </c>
      <c r="D753" s="311">
        <v>40</v>
      </c>
      <c r="E753" s="311">
        <v>1991</v>
      </c>
      <c r="F753" s="312">
        <v>38.393000000000001</v>
      </c>
      <c r="G753" s="312">
        <v>2.8559999999999999</v>
      </c>
      <c r="H753" s="312">
        <v>6.4</v>
      </c>
      <c r="I753" s="312">
        <v>29.137</v>
      </c>
      <c r="J753" s="312">
        <v>2268.5300000000002</v>
      </c>
      <c r="K753" s="319">
        <v>29.137</v>
      </c>
      <c r="L753" s="312">
        <v>2268.5300000000002</v>
      </c>
      <c r="M753" s="320">
        <f t="shared" ref="M753:M760" si="59">K753/L753</f>
        <v>1.2844000299753584E-2</v>
      </c>
      <c r="N753" s="383">
        <v>67.361999999999995</v>
      </c>
      <c r="O753" s="316">
        <f t="shared" si="56"/>
        <v>0.8651975481920009</v>
      </c>
      <c r="P753" s="316">
        <f t="shared" si="57"/>
        <v>770.64001798521508</v>
      </c>
      <c r="Q753" s="321">
        <f t="shared" si="58"/>
        <v>51.911852891520049</v>
      </c>
    </row>
    <row r="754" spans="1:17" x14ac:dyDescent="0.2">
      <c r="A754" s="2032"/>
      <c r="B754" s="103">
        <v>4</v>
      </c>
      <c r="C754" s="384" t="s">
        <v>282</v>
      </c>
      <c r="D754" s="311">
        <v>20</v>
      </c>
      <c r="E754" s="311">
        <v>1979</v>
      </c>
      <c r="F754" s="312">
        <v>16.745000000000001</v>
      </c>
      <c r="G754" s="312">
        <v>0.96299999999999997</v>
      </c>
      <c r="H754" s="312">
        <v>3.1680000000000001</v>
      </c>
      <c r="I754" s="312">
        <v>12.614000000000001</v>
      </c>
      <c r="J754" s="312">
        <v>964.06</v>
      </c>
      <c r="K754" s="319">
        <v>12.614000000000001</v>
      </c>
      <c r="L754" s="312">
        <v>964.06</v>
      </c>
      <c r="M754" s="320">
        <f t="shared" si="59"/>
        <v>1.3084247868389937E-2</v>
      </c>
      <c r="N754" s="383">
        <v>67.361999999999995</v>
      </c>
      <c r="O754" s="385">
        <f t="shared" si="56"/>
        <v>0.88138110491048283</v>
      </c>
      <c r="P754" s="316">
        <f t="shared" si="57"/>
        <v>785.05487210339618</v>
      </c>
      <c r="Q754" s="321">
        <f t="shared" si="58"/>
        <v>52.882866294628968</v>
      </c>
    </row>
    <row r="755" spans="1:17" x14ac:dyDescent="0.2">
      <c r="A755" s="2032"/>
      <c r="B755" s="103">
        <v>5</v>
      </c>
      <c r="C755" s="384" t="s">
        <v>471</v>
      </c>
      <c r="D755" s="311">
        <v>40</v>
      </c>
      <c r="E755" s="311">
        <v>1981</v>
      </c>
      <c r="F755" s="312">
        <v>31.64</v>
      </c>
      <c r="G755" s="312">
        <v>2.4689999999999999</v>
      </c>
      <c r="H755" s="312">
        <v>1.6</v>
      </c>
      <c r="I755" s="312">
        <v>27.571000000000002</v>
      </c>
      <c r="J755" s="312">
        <v>2053.2800000000002</v>
      </c>
      <c r="K755" s="319">
        <v>23.626000000000001</v>
      </c>
      <c r="L755" s="312">
        <v>1743.66</v>
      </c>
      <c r="M755" s="320">
        <f t="shared" si="59"/>
        <v>1.3549659910762419E-2</v>
      </c>
      <c r="N755" s="383">
        <v>67.361999999999995</v>
      </c>
      <c r="O755" s="385">
        <f t="shared" si="56"/>
        <v>0.912732190908778</v>
      </c>
      <c r="P755" s="316">
        <f t="shared" si="57"/>
        <v>812.97959464574512</v>
      </c>
      <c r="Q755" s="321">
        <f t="shared" si="58"/>
        <v>54.763931454526677</v>
      </c>
    </row>
    <row r="756" spans="1:17" x14ac:dyDescent="0.2">
      <c r="A756" s="2032"/>
      <c r="B756" s="103">
        <v>6</v>
      </c>
      <c r="C756" s="384" t="s">
        <v>281</v>
      </c>
      <c r="D756" s="311">
        <v>45</v>
      </c>
      <c r="E756" s="311">
        <v>1988</v>
      </c>
      <c r="F756" s="312">
        <v>38.131999999999998</v>
      </c>
      <c r="G756" s="312">
        <v>2.8119999999999998</v>
      </c>
      <c r="H756" s="312">
        <v>6.88</v>
      </c>
      <c r="I756" s="312">
        <v>28.44</v>
      </c>
      <c r="J756" s="312">
        <v>2187.56</v>
      </c>
      <c r="K756" s="319">
        <v>28.164999999999999</v>
      </c>
      <c r="L756" s="312">
        <v>2070.1799999999998</v>
      </c>
      <c r="M756" s="320">
        <f t="shared" si="59"/>
        <v>1.3605097141311384E-2</v>
      </c>
      <c r="N756" s="383">
        <v>67.361999999999995</v>
      </c>
      <c r="O756" s="385">
        <f t="shared" si="56"/>
        <v>0.91646655363301743</v>
      </c>
      <c r="P756" s="316">
        <f t="shared" si="57"/>
        <v>816.305828478683</v>
      </c>
      <c r="Q756" s="321">
        <f t="shared" si="58"/>
        <v>54.987993217981042</v>
      </c>
    </row>
    <row r="757" spans="1:17" x14ac:dyDescent="0.2">
      <c r="A757" s="2032"/>
      <c r="B757" s="103">
        <v>7</v>
      </c>
      <c r="C757" s="384" t="s">
        <v>610</v>
      </c>
      <c r="D757" s="311">
        <v>20</v>
      </c>
      <c r="E757" s="311">
        <v>1974</v>
      </c>
      <c r="F757" s="312">
        <v>25.864000000000001</v>
      </c>
      <c r="G757" s="312">
        <v>2.677</v>
      </c>
      <c r="H757" s="312">
        <v>3.2</v>
      </c>
      <c r="I757" s="312">
        <v>19.986999999999998</v>
      </c>
      <c r="J757" s="312">
        <v>1409.61</v>
      </c>
      <c r="K757" s="319">
        <v>19.986999999999998</v>
      </c>
      <c r="L757" s="312">
        <v>1409.61</v>
      </c>
      <c r="M757" s="320">
        <f t="shared" si="59"/>
        <v>1.4179099183462092E-2</v>
      </c>
      <c r="N757" s="383">
        <v>67.361999999999995</v>
      </c>
      <c r="O757" s="385">
        <f t="shared" si="56"/>
        <v>0.95513247919637334</v>
      </c>
      <c r="P757" s="316">
        <f t="shared" si="57"/>
        <v>850.74595100772558</v>
      </c>
      <c r="Q757" s="321">
        <f t="shared" si="58"/>
        <v>57.307948751782412</v>
      </c>
    </row>
    <row r="758" spans="1:17" x14ac:dyDescent="0.2">
      <c r="A758" s="2032"/>
      <c r="B758" s="103">
        <v>8</v>
      </c>
      <c r="C758" s="384" t="s">
        <v>611</v>
      </c>
      <c r="D758" s="311">
        <v>11</v>
      </c>
      <c r="E758" s="311">
        <v>1968</v>
      </c>
      <c r="F758" s="312">
        <v>10.452999999999999</v>
      </c>
      <c r="G758" s="312">
        <v>0.45300000000000001</v>
      </c>
      <c r="H758" s="312">
        <v>1.728</v>
      </c>
      <c r="I758" s="312">
        <v>8.2720000000000002</v>
      </c>
      <c r="J758" s="312">
        <v>566.25</v>
      </c>
      <c r="K758" s="319">
        <v>5.8230000000000004</v>
      </c>
      <c r="L758" s="312">
        <v>398.66</v>
      </c>
      <c r="M758" s="320">
        <f t="shared" si="59"/>
        <v>1.4606431545678021E-2</v>
      </c>
      <c r="N758" s="383">
        <v>67.361999999999995</v>
      </c>
      <c r="O758" s="385">
        <f t="shared" si="56"/>
        <v>0.98391844177996279</v>
      </c>
      <c r="P758" s="316">
        <f t="shared" si="57"/>
        <v>876.38589274068124</v>
      </c>
      <c r="Q758" s="321">
        <f t="shared" si="58"/>
        <v>59.035106506797767</v>
      </c>
    </row>
    <row r="759" spans="1:17" x14ac:dyDescent="0.2">
      <c r="A759" s="2032"/>
      <c r="B759" s="103">
        <v>9</v>
      </c>
      <c r="C759" s="384" t="s">
        <v>470</v>
      </c>
      <c r="D759" s="311">
        <v>45</v>
      </c>
      <c r="E759" s="311">
        <v>1975</v>
      </c>
      <c r="F759" s="312">
        <v>45.515999999999998</v>
      </c>
      <c r="G759" s="312">
        <v>4.0579999999999998</v>
      </c>
      <c r="H759" s="312">
        <v>7.1680000000000001</v>
      </c>
      <c r="I759" s="312">
        <v>34.29</v>
      </c>
      <c r="J759" s="312">
        <v>2328.37</v>
      </c>
      <c r="K759" s="319">
        <v>34.128</v>
      </c>
      <c r="L759" s="312">
        <v>2317.34</v>
      </c>
      <c r="M759" s="320">
        <f t="shared" si="59"/>
        <v>1.4727230358946032E-2</v>
      </c>
      <c r="N759" s="383">
        <v>67.361999999999995</v>
      </c>
      <c r="O759" s="385">
        <f t="shared" si="56"/>
        <v>0.99205569143932248</v>
      </c>
      <c r="P759" s="316">
        <f t="shared" si="57"/>
        <v>883.63382153676196</v>
      </c>
      <c r="Q759" s="321">
        <f t="shared" si="58"/>
        <v>59.523341486359357</v>
      </c>
    </row>
    <row r="760" spans="1:17" ht="12" thickBot="1" x14ac:dyDescent="0.25">
      <c r="A760" s="2033"/>
      <c r="B760" s="105">
        <v>10</v>
      </c>
      <c r="C760" s="386" t="s">
        <v>612</v>
      </c>
      <c r="D760" s="387">
        <v>19</v>
      </c>
      <c r="E760" s="387">
        <v>1989</v>
      </c>
      <c r="F760" s="428">
        <v>18.611999999999998</v>
      </c>
      <c r="G760" s="428">
        <v>1.0429999999999999</v>
      </c>
      <c r="H760" s="428">
        <v>2.88</v>
      </c>
      <c r="I760" s="428">
        <v>14.689</v>
      </c>
      <c r="J760" s="428">
        <v>1068.04</v>
      </c>
      <c r="K760" s="429">
        <v>13.319000000000001</v>
      </c>
      <c r="L760" s="428">
        <v>908.39</v>
      </c>
      <c r="M760" s="389">
        <f t="shared" si="59"/>
        <v>1.4662204559715541E-2</v>
      </c>
      <c r="N760" s="388">
        <v>67.361999999999995</v>
      </c>
      <c r="O760" s="390">
        <f t="shared" si="56"/>
        <v>0.98767542355155824</v>
      </c>
      <c r="P760" s="390">
        <f t="shared" si="57"/>
        <v>879.73227358293252</v>
      </c>
      <c r="Q760" s="391">
        <f t="shared" si="58"/>
        <v>59.260525413093497</v>
      </c>
    </row>
    <row r="761" spans="1:17" ht="11.25" customHeight="1" x14ac:dyDescent="0.2">
      <c r="A761" s="2052" t="s">
        <v>224</v>
      </c>
      <c r="B761" s="115">
        <v>1</v>
      </c>
      <c r="C761" s="353" t="s">
        <v>473</v>
      </c>
      <c r="D761" s="392">
        <v>40</v>
      </c>
      <c r="E761" s="392">
        <v>1984</v>
      </c>
      <c r="F761" s="236">
        <v>51.134</v>
      </c>
      <c r="G761" s="236">
        <v>2.86</v>
      </c>
      <c r="H761" s="236">
        <v>5.76</v>
      </c>
      <c r="I761" s="236">
        <v>42.514000000000003</v>
      </c>
      <c r="J761" s="236">
        <v>2237.98</v>
      </c>
      <c r="K761" s="322">
        <v>41.639000000000003</v>
      </c>
      <c r="L761" s="323">
        <v>1982.29</v>
      </c>
      <c r="M761" s="324">
        <f>K761/L761</f>
        <v>2.1005503735578551E-2</v>
      </c>
      <c r="N761" s="355">
        <v>67.361999999999995</v>
      </c>
      <c r="O761" s="325">
        <f>M761*N761</f>
        <v>1.4149727426360423</v>
      </c>
      <c r="P761" s="325">
        <f>M761*60*1000</f>
        <v>1260.3302241347133</v>
      </c>
      <c r="Q761" s="326">
        <f>P761*N761/1000</f>
        <v>84.898364558162541</v>
      </c>
    </row>
    <row r="762" spans="1:17" x14ac:dyDescent="0.2">
      <c r="A762" s="2053"/>
      <c r="B762" s="110">
        <v>2</v>
      </c>
      <c r="C762" s="354" t="s">
        <v>283</v>
      </c>
      <c r="D762" s="394">
        <v>12</v>
      </c>
      <c r="E762" s="394">
        <v>1960</v>
      </c>
      <c r="F762" s="238">
        <v>14.253</v>
      </c>
      <c r="G762" s="238">
        <v>0.85899999999999999</v>
      </c>
      <c r="H762" s="238">
        <v>1.92</v>
      </c>
      <c r="I762" s="238">
        <v>11.474</v>
      </c>
      <c r="J762" s="238">
        <v>557.91</v>
      </c>
      <c r="K762" s="327">
        <v>8.6869999999999994</v>
      </c>
      <c r="L762" s="238">
        <v>422.39</v>
      </c>
      <c r="M762" s="237">
        <f t="shared" ref="M762:M769" si="60">K762/L762</f>
        <v>2.0566301285541797E-2</v>
      </c>
      <c r="N762" s="364">
        <v>67.361999999999995</v>
      </c>
      <c r="O762" s="239">
        <f t="shared" ref="O762:O769" si="61">M762*N762</f>
        <v>1.3853871871966665</v>
      </c>
      <c r="P762" s="325">
        <f t="shared" ref="P762:P769" si="62">M762*60*1000</f>
        <v>1233.9780771325077</v>
      </c>
      <c r="Q762" s="240">
        <f t="shared" ref="Q762:Q769" si="63">P762*N762/1000</f>
        <v>83.123231231799977</v>
      </c>
    </row>
    <row r="763" spans="1:17" x14ac:dyDescent="0.2">
      <c r="A763" s="2053"/>
      <c r="B763" s="110">
        <v>3</v>
      </c>
      <c r="C763" s="354" t="s">
        <v>613</v>
      </c>
      <c r="D763" s="394">
        <v>5</v>
      </c>
      <c r="E763" s="394">
        <v>1932</v>
      </c>
      <c r="F763" s="238">
        <v>5.6459999999999999</v>
      </c>
      <c r="G763" s="238">
        <v>0.39700000000000002</v>
      </c>
      <c r="H763" s="238">
        <v>0.08</v>
      </c>
      <c r="I763" s="238">
        <v>5.1689999999999996</v>
      </c>
      <c r="J763" s="238">
        <v>253.41</v>
      </c>
      <c r="K763" s="327">
        <v>3.3340000000000001</v>
      </c>
      <c r="L763" s="238">
        <v>163.44</v>
      </c>
      <c r="M763" s="237">
        <f t="shared" si="60"/>
        <v>2.0398923152227119E-2</v>
      </c>
      <c r="N763" s="364">
        <v>67.361999999999995</v>
      </c>
      <c r="O763" s="239">
        <f t="shared" si="61"/>
        <v>1.3741122613803232</v>
      </c>
      <c r="P763" s="325">
        <f t="shared" si="62"/>
        <v>1223.935389133627</v>
      </c>
      <c r="Q763" s="240">
        <f t="shared" si="63"/>
        <v>82.44673568281938</v>
      </c>
    </row>
    <row r="764" spans="1:17" x14ac:dyDescent="0.2">
      <c r="A764" s="2053"/>
      <c r="B764" s="110">
        <v>4</v>
      </c>
      <c r="C764" s="354" t="s">
        <v>614</v>
      </c>
      <c r="D764" s="394">
        <v>8</v>
      </c>
      <c r="E764" s="394">
        <v>1936</v>
      </c>
      <c r="F764" s="238">
        <v>4.7320000000000002</v>
      </c>
      <c r="G764" s="238">
        <v>0.36799999999999999</v>
      </c>
      <c r="H764" s="238">
        <v>0.27200000000000002</v>
      </c>
      <c r="I764" s="238">
        <v>4.0919999999999996</v>
      </c>
      <c r="J764" s="238">
        <v>203.07</v>
      </c>
      <c r="K764" s="327">
        <v>3.5640000000000001</v>
      </c>
      <c r="L764" s="238">
        <v>176.89</v>
      </c>
      <c r="M764" s="237">
        <f t="shared" si="60"/>
        <v>2.0148114647521059E-2</v>
      </c>
      <c r="N764" s="364">
        <v>67.361999999999995</v>
      </c>
      <c r="O764" s="239">
        <f t="shared" si="61"/>
        <v>1.3572172988863136</v>
      </c>
      <c r="P764" s="325">
        <f t="shared" si="62"/>
        <v>1208.8868788512634</v>
      </c>
      <c r="Q764" s="240">
        <f t="shared" si="63"/>
        <v>81.433037933178795</v>
      </c>
    </row>
    <row r="765" spans="1:17" x14ac:dyDescent="0.2">
      <c r="A765" s="2053"/>
      <c r="B765" s="110">
        <v>5</v>
      </c>
      <c r="C765" s="354" t="s">
        <v>472</v>
      </c>
      <c r="D765" s="394">
        <v>20</v>
      </c>
      <c r="E765" s="394">
        <v>1982</v>
      </c>
      <c r="F765" s="238">
        <v>25.852</v>
      </c>
      <c r="G765" s="238">
        <v>1.3</v>
      </c>
      <c r="H765" s="238">
        <v>3.2</v>
      </c>
      <c r="I765" s="238">
        <v>21.352</v>
      </c>
      <c r="J765" s="238">
        <v>1070.68</v>
      </c>
      <c r="K765" s="327">
        <v>19.736000000000001</v>
      </c>
      <c r="L765" s="238">
        <v>989.35</v>
      </c>
      <c r="M765" s="237">
        <f t="shared" si="60"/>
        <v>1.994845100318391E-2</v>
      </c>
      <c r="N765" s="364">
        <v>67.361999999999995</v>
      </c>
      <c r="O765" s="239">
        <f t="shared" si="61"/>
        <v>1.3437675564764744</v>
      </c>
      <c r="P765" s="325">
        <f t="shared" si="62"/>
        <v>1196.9070601910346</v>
      </c>
      <c r="Q765" s="240">
        <f t="shared" si="63"/>
        <v>80.62605338858846</v>
      </c>
    </row>
    <row r="766" spans="1:17" x14ac:dyDescent="0.2">
      <c r="A766" s="2053"/>
      <c r="B766" s="110">
        <v>6</v>
      </c>
      <c r="C766" s="354" t="s">
        <v>248</v>
      </c>
      <c r="D766" s="394">
        <v>6</v>
      </c>
      <c r="E766" s="394">
        <v>1985</v>
      </c>
      <c r="F766" s="238">
        <v>5.9509999999999996</v>
      </c>
      <c r="G766" s="238">
        <v>0.45300000000000001</v>
      </c>
      <c r="H766" s="238">
        <v>0.96</v>
      </c>
      <c r="I766" s="238">
        <v>4.5380000000000003</v>
      </c>
      <c r="J766" s="238">
        <v>230.55</v>
      </c>
      <c r="K766" s="327">
        <v>4.1360000000000001</v>
      </c>
      <c r="L766" s="238">
        <v>210.17</v>
      </c>
      <c r="M766" s="237">
        <f t="shared" si="60"/>
        <v>1.9679307227482516E-2</v>
      </c>
      <c r="N766" s="364">
        <v>67.361999999999995</v>
      </c>
      <c r="O766" s="239">
        <f t="shared" si="61"/>
        <v>1.3256374934576771</v>
      </c>
      <c r="P766" s="325">
        <f t="shared" si="62"/>
        <v>1180.758433648951</v>
      </c>
      <c r="Q766" s="240">
        <f t="shared" si="63"/>
        <v>79.538249607460628</v>
      </c>
    </row>
    <row r="767" spans="1:17" x14ac:dyDescent="0.2">
      <c r="A767" s="2053"/>
      <c r="B767" s="110">
        <v>7</v>
      </c>
      <c r="C767" s="354" t="s">
        <v>615</v>
      </c>
      <c r="D767" s="394">
        <v>46</v>
      </c>
      <c r="E767" s="394">
        <v>1975</v>
      </c>
      <c r="F767" s="238">
        <v>38.473999999999997</v>
      </c>
      <c r="G767" s="238">
        <v>3.1379999999999999</v>
      </c>
      <c r="H767" s="238">
        <v>0.72</v>
      </c>
      <c r="I767" s="238">
        <v>34.618000000000002</v>
      </c>
      <c r="J767" s="238">
        <v>1810.77</v>
      </c>
      <c r="K767" s="327">
        <v>30.800999999999998</v>
      </c>
      <c r="L767" s="238">
        <v>1565.53</v>
      </c>
      <c r="M767" s="237">
        <f t="shared" si="60"/>
        <v>1.9674487234355137E-2</v>
      </c>
      <c r="N767" s="364">
        <v>67.361999999999995</v>
      </c>
      <c r="O767" s="239">
        <f t="shared" si="61"/>
        <v>1.3253128090806305</v>
      </c>
      <c r="P767" s="325">
        <f t="shared" si="62"/>
        <v>1180.469234061308</v>
      </c>
      <c r="Q767" s="240">
        <f t="shared" si="63"/>
        <v>79.518768544837826</v>
      </c>
    </row>
    <row r="768" spans="1:17" x14ac:dyDescent="0.2">
      <c r="A768" s="2053"/>
      <c r="B768" s="110">
        <v>8</v>
      </c>
      <c r="C768" s="354" t="s">
        <v>616</v>
      </c>
      <c r="D768" s="394">
        <v>8</v>
      </c>
      <c r="E768" s="394">
        <v>1962</v>
      </c>
      <c r="F768" s="238">
        <v>8.9429999999999996</v>
      </c>
      <c r="G768" s="238">
        <v>0.71599999999999997</v>
      </c>
      <c r="H768" s="238">
        <v>1.28</v>
      </c>
      <c r="I768" s="238">
        <v>6.9470000000000001</v>
      </c>
      <c r="J768" s="238">
        <v>372.35</v>
      </c>
      <c r="K768" s="327">
        <v>5.3719999999999999</v>
      </c>
      <c r="L768" s="238">
        <v>273.55</v>
      </c>
      <c r="M768" s="237">
        <f t="shared" si="60"/>
        <v>1.9638091756534453E-2</v>
      </c>
      <c r="N768" s="364">
        <v>67.361999999999995</v>
      </c>
      <c r="O768" s="239">
        <f t="shared" si="61"/>
        <v>1.3228611369036738</v>
      </c>
      <c r="P768" s="325">
        <f t="shared" si="62"/>
        <v>1178.2855053920671</v>
      </c>
      <c r="Q768" s="240">
        <f t="shared" si="63"/>
        <v>79.371668214220421</v>
      </c>
    </row>
    <row r="769" spans="1:17" ht="12" thickBot="1" x14ac:dyDescent="0.25">
      <c r="A769" s="2053"/>
      <c r="B769" s="126">
        <v>9</v>
      </c>
      <c r="C769" s="354" t="s">
        <v>285</v>
      </c>
      <c r="D769" s="394">
        <v>6</v>
      </c>
      <c r="E769" s="394">
        <v>1934</v>
      </c>
      <c r="F769" s="238">
        <v>5.9109999999999996</v>
      </c>
      <c r="G769" s="238">
        <v>1.492</v>
      </c>
      <c r="H769" s="238">
        <v>9.6000000000000002E-2</v>
      </c>
      <c r="I769" s="238">
        <v>4.3230000000000004</v>
      </c>
      <c r="J769" s="238">
        <v>229.18</v>
      </c>
      <c r="K769" s="327">
        <v>4.3230000000000004</v>
      </c>
      <c r="L769" s="238">
        <v>229.18</v>
      </c>
      <c r="M769" s="237">
        <f t="shared" si="60"/>
        <v>1.8862902522035083E-2</v>
      </c>
      <c r="N769" s="364">
        <v>67.361999999999995</v>
      </c>
      <c r="O769" s="239">
        <f t="shared" si="61"/>
        <v>1.2706428396893272</v>
      </c>
      <c r="P769" s="325">
        <f t="shared" si="62"/>
        <v>1131.7741513221049</v>
      </c>
      <c r="Q769" s="240">
        <f t="shared" si="63"/>
        <v>76.238570381359622</v>
      </c>
    </row>
    <row r="770" spans="1:17" ht="11.25" customHeight="1" x14ac:dyDescent="0.2">
      <c r="A770" s="2054" t="s">
        <v>227</v>
      </c>
      <c r="B770" s="16">
        <v>1</v>
      </c>
      <c r="C770" s="328" t="s">
        <v>925</v>
      </c>
      <c r="D770" s="329">
        <v>6</v>
      </c>
      <c r="E770" s="329">
        <v>1957</v>
      </c>
      <c r="F770" s="281">
        <v>12.68</v>
      </c>
      <c r="G770" s="281">
        <v>0.51</v>
      </c>
      <c r="H770" s="281">
        <v>0.08</v>
      </c>
      <c r="I770" s="281">
        <v>12.09</v>
      </c>
      <c r="J770" s="281">
        <v>319.77999999999997</v>
      </c>
      <c r="K770" s="330">
        <v>12.09</v>
      </c>
      <c r="L770" s="331">
        <v>319.77999999999997</v>
      </c>
      <c r="M770" s="332">
        <f>K770/L770</f>
        <v>3.7807242479204459E-2</v>
      </c>
      <c r="N770" s="303">
        <v>69.650999999999996</v>
      </c>
      <c r="O770" s="333">
        <f>M770*N770</f>
        <v>2.6333122459190696</v>
      </c>
      <c r="P770" s="333">
        <f>M770*60*1000</f>
        <v>2268.4345487522678</v>
      </c>
      <c r="Q770" s="334">
        <f>P770*N770/1000</f>
        <v>157.9987347551442</v>
      </c>
    </row>
    <row r="771" spans="1:17" ht="11.25" customHeight="1" x14ac:dyDescent="0.2">
      <c r="A771" s="2055"/>
      <c r="B771" s="17">
        <v>2</v>
      </c>
      <c r="C771" s="360" t="s">
        <v>926</v>
      </c>
      <c r="D771" s="401">
        <v>3</v>
      </c>
      <c r="E771" s="401">
        <v>1988</v>
      </c>
      <c r="F771" s="242">
        <v>6.423</v>
      </c>
      <c r="G771" s="242">
        <v>0.11899999999999999</v>
      </c>
      <c r="H771" s="242">
        <v>0.48</v>
      </c>
      <c r="I771" s="242">
        <v>5.8239999999999998</v>
      </c>
      <c r="J771" s="242">
        <v>167.31</v>
      </c>
      <c r="K771" s="336">
        <v>5.8239999999999998</v>
      </c>
      <c r="L771" s="242">
        <v>167.31</v>
      </c>
      <c r="M771" s="241">
        <f t="shared" ref="M771:M778" si="64">K771/L771</f>
        <v>3.480963480963481E-2</v>
      </c>
      <c r="N771" s="365">
        <v>69.650999999999996</v>
      </c>
      <c r="O771" s="243">
        <f t="shared" ref="O771:O778" si="65">M771*N771</f>
        <v>2.4245258741258739</v>
      </c>
      <c r="P771" s="333">
        <f t="shared" ref="P771:P778" si="66">M771*60*1000</f>
        <v>2088.5780885780887</v>
      </c>
      <c r="Q771" s="244">
        <f t="shared" ref="Q771:Q778" si="67">P771*N771/1000</f>
        <v>145.47155244755245</v>
      </c>
    </row>
    <row r="772" spans="1:17" x14ac:dyDescent="0.2">
      <c r="A772" s="2055"/>
      <c r="B772" s="17">
        <v>3</v>
      </c>
      <c r="C772" s="360" t="s">
        <v>927</v>
      </c>
      <c r="D772" s="401">
        <v>4</v>
      </c>
      <c r="E772" s="401">
        <v>1950</v>
      </c>
      <c r="F772" s="242">
        <v>7.649</v>
      </c>
      <c r="G772" s="242">
        <v>0.90700000000000003</v>
      </c>
      <c r="H772" s="242">
        <v>0.64</v>
      </c>
      <c r="I772" s="242">
        <v>6.1020000000000003</v>
      </c>
      <c r="J772" s="242">
        <v>193.31</v>
      </c>
      <c r="K772" s="336">
        <v>6.1020000000000003</v>
      </c>
      <c r="L772" s="242">
        <v>193.31</v>
      </c>
      <c r="M772" s="241">
        <f t="shared" si="64"/>
        <v>3.1565878640525583E-2</v>
      </c>
      <c r="N772" s="365">
        <v>69.650999999999996</v>
      </c>
      <c r="O772" s="243">
        <f t="shared" si="65"/>
        <v>2.1985950131912473</v>
      </c>
      <c r="P772" s="333">
        <f t="shared" si="66"/>
        <v>1893.952718431535</v>
      </c>
      <c r="Q772" s="244">
        <f t="shared" si="67"/>
        <v>131.91570079147485</v>
      </c>
    </row>
    <row r="773" spans="1:17" x14ac:dyDescent="0.2">
      <c r="A773" s="2055"/>
      <c r="B773" s="17">
        <v>4</v>
      </c>
      <c r="C773" s="360" t="s">
        <v>928</v>
      </c>
      <c r="D773" s="401">
        <v>6</v>
      </c>
      <c r="E773" s="401">
        <v>1934</v>
      </c>
      <c r="F773" s="242">
        <v>7.2720000000000002</v>
      </c>
      <c r="G773" s="242">
        <v>9.6000000000000002E-2</v>
      </c>
      <c r="H773" s="242">
        <v>9.6000000000000002E-2</v>
      </c>
      <c r="I773" s="242">
        <v>7.08</v>
      </c>
      <c r="J773" s="242">
        <v>229.18</v>
      </c>
      <c r="K773" s="336">
        <v>7.08</v>
      </c>
      <c r="L773" s="242">
        <v>229.18</v>
      </c>
      <c r="M773" s="241">
        <f t="shared" si="64"/>
        <v>3.089274805829479E-2</v>
      </c>
      <c r="N773" s="365">
        <v>69.650999999999996</v>
      </c>
      <c r="O773" s="243">
        <f t="shared" si="65"/>
        <v>2.1517107950082903</v>
      </c>
      <c r="P773" s="333">
        <f t="shared" si="66"/>
        <v>1853.5648834976873</v>
      </c>
      <c r="Q773" s="244">
        <f t="shared" si="67"/>
        <v>129.10264770049741</v>
      </c>
    </row>
    <row r="774" spans="1:17" x14ac:dyDescent="0.2">
      <c r="A774" s="2055"/>
      <c r="B774" s="17">
        <v>5</v>
      </c>
      <c r="C774" s="360" t="s">
        <v>929</v>
      </c>
      <c r="D774" s="401">
        <v>12</v>
      </c>
      <c r="E774" s="401">
        <v>1965</v>
      </c>
      <c r="F774" s="242">
        <v>17.108000000000001</v>
      </c>
      <c r="G774" s="242">
        <v>0.70899999999999996</v>
      </c>
      <c r="H774" s="242">
        <v>0.192</v>
      </c>
      <c r="I774" s="242">
        <v>16.207000000000001</v>
      </c>
      <c r="J774" s="242">
        <v>537.54999999999995</v>
      </c>
      <c r="K774" s="336">
        <v>14.93</v>
      </c>
      <c r="L774" s="242">
        <v>495.2</v>
      </c>
      <c r="M774" s="241">
        <f t="shared" si="64"/>
        <v>3.0149434571890146E-2</v>
      </c>
      <c r="N774" s="365">
        <v>69.650999999999996</v>
      </c>
      <c r="O774" s="243">
        <f t="shared" si="65"/>
        <v>2.0999382673667206</v>
      </c>
      <c r="P774" s="333">
        <f t="shared" si="66"/>
        <v>1808.9660743134089</v>
      </c>
      <c r="Q774" s="244">
        <f t="shared" si="67"/>
        <v>125.99629604200324</v>
      </c>
    </row>
    <row r="775" spans="1:17" x14ac:dyDescent="0.2">
      <c r="A775" s="2055"/>
      <c r="B775" s="17">
        <v>6</v>
      </c>
      <c r="C775" s="360" t="s">
        <v>930</v>
      </c>
      <c r="D775" s="401">
        <v>9</v>
      </c>
      <c r="E775" s="401">
        <v>1967</v>
      </c>
      <c r="F775" s="242">
        <v>13.010999999999999</v>
      </c>
      <c r="G775" s="242">
        <v>0.54300000000000004</v>
      </c>
      <c r="H775" s="242">
        <v>0.14399999999999999</v>
      </c>
      <c r="I775" s="242">
        <v>12.324</v>
      </c>
      <c r="J775" s="242">
        <v>416.33</v>
      </c>
      <c r="K775" s="336">
        <v>12.324</v>
      </c>
      <c r="L775" s="242">
        <v>416.33</v>
      </c>
      <c r="M775" s="241">
        <f t="shared" si="64"/>
        <v>2.9601518026565465E-2</v>
      </c>
      <c r="N775" s="365">
        <v>69.650999999999996</v>
      </c>
      <c r="O775" s="243">
        <f t="shared" si="65"/>
        <v>2.061775332068311</v>
      </c>
      <c r="P775" s="333">
        <f t="shared" si="66"/>
        <v>1776.0910815939278</v>
      </c>
      <c r="Q775" s="244">
        <f t="shared" si="67"/>
        <v>123.70651992409866</v>
      </c>
    </row>
    <row r="776" spans="1:17" x14ac:dyDescent="0.2">
      <c r="A776" s="2055"/>
      <c r="B776" s="17">
        <v>7</v>
      </c>
      <c r="C776" s="360" t="s">
        <v>931</v>
      </c>
      <c r="D776" s="401">
        <v>36</v>
      </c>
      <c r="E776" s="401">
        <v>1968</v>
      </c>
      <c r="F776" s="242">
        <v>51.75</v>
      </c>
      <c r="G776" s="242">
        <v>2.2949999999999999</v>
      </c>
      <c r="H776" s="242">
        <v>5.76</v>
      </c>
      <c r="I776" s="242">
        <v>43.695</v>
      </c>
      <c r="J776" s="242">
        <v>1531.52</v>
      </c>
      <c r="K776" s="336">
        <v>43.695</v>
      </c>
      <c r="L776" s="242">
        <v>1531.52</v>
      </c>
      <c r="M776" s="241">
        <f t="shared" si="64"/>
        <v>2.8530479523610531E-2</v>
      </c>
      <c r="N776" s="365">
        <v>69.650999999999996</v>
      </c>
      <c r="O776" s="243">
        <f t="shared" si="65"/>
        <v>1.9871764292989971</v>
      </c>
      <c r="P776" s="333">
        <f t="shared" si="66"/>
        <v>1711.8287714166318</v>
      </c>
      <c r="Q776" s="244">
        <f t="shared" si="67"/>
        <v>119.23058575793982</v>
      </c>
    </row>
    <row r="777" spans="1:17" x14ac:dyDescent="0.2">
      <c r="A777" s="2055"/>
      <c r="B777" s="17">
        <v>8</v>
      </c>
      <c r="C777" s="360" t="s">
        <v>932</v>
      </c>
      <c r="D777" s="401">
        <v>6</v>
      </c>
      <c r="E777" s="401">
        <v>1986</v>
      </c>
      <c r="F777" s="242">
        <v>10.72</v>
      </c>
      <c r="G777" s="242">
        <v>0</v>
      </c>
      <c r="H777" s="242">
        <v>0</v>
      </c>
      <c r="I777" s="242">
        <v>10.72</v>
      </c>
      <c r="J777" s="242">
        <v>407.89</v>
      </c>
      <c r="K777" s="336">
        <v>5.52</v>
      </c>
      <c r="L777" s="242">
        <v>193.9</v>
      </c>
      <c r="M777" s="241">
        <f t="shared" si="64"/>
        <v>2.8468282619907165E-2</v>
      </c>
      <c r="N777" s="365">
        <v>69.650999999999996</v>
      </c>
      <c r="O777" s="243">
        <f t="shared" si="65"/>
        <v>1.9828443527591539</v>
      </c>
      <c r="P777" s="333">
        <f t="shared" si="66"/>
        <v>1708.0969571944297</v>
      </c>
      <c r="Q777" s="244">
        <f t="shared" si="67"/>
        <v>118.97066116554922</v>
      </c>
    </row>
    <row r="778" spans="1:17" x14ac:dyDescent="0.2">
      <c r="A778" s="2055"/>
      <c r="B778" s="17">
        <v>9</v>
      </c>
      <c r="C778" s="404" t="s">
        <v>933</v>
      </c>
      <c r="D778" s="401">
        <v>6</v>
      </c>
      <c r="E778" s="401">
        <v>1948</v>
      </c>
      <c r="F778" s="242">
        <v>7.4550000000000001</v>
      </c>
      <c r="G778" s="242">
        <v>2.4E-2</v>
      </c>
      <c r="H778" s="242">
        <v>0.64</v>
      </c>
      <c r="I778" s="242">
        <v>6.8010000000000002</v>
      </c>
      <c r="J778" s="360">
        <v>302.7</v>
      </c>
      <c r="K778" s="426">
        <v>4.6859999999999999</v>
      </c>
      <c r="L778" s="360">
        <v>169</v>
      </c>
      <c r="M778" s="241">
        <f t="shared" si="64"/>
        <v>2.7727810650887575E-2</v>
      </c>
      <c r="N778" s="365">
        <v>69.650999999999996</v>
      </c>
      <c r="O778" s="243">
        <f t="shared" si="65"/>
        <v>1.9312697396449703</v>
      </c>
      <c r="P778" s="333">
        <f t="shared" si="66"/>
        <v>1663.6686390532545</v>
      </c>
      <c r="Q778" s="244">
        <f t="shared" si="67"/>
        <v>115.87618437869823</v>
      </c>
    </row>
    <row r="779" spans="1:17" ht="12" thickBot="1" x14ac:dyDescent="0.25">
      <c r="A779" s="2056"/>
      <c r="B779" s="18">
        <v>10</v>
      </c>
      <c r="C779" s="405"/>
      <c r="D779" s="406"/>
      <c r="E779" s="406"/>
      <c r="F779" s="361"/>
      <c r="G779" s="361"/>
      <c r="H779" s="361"/>
      <c r="I779" s="361"/>
      <c r="J779" s="361"/>
      <c r="K779" s="361"/>
      <c r="L779" s="361"/>
      <c r="M779" s="366" t="e">
        <f t="shared" ref="M779" si="68">K779/L779</f>
        <v>#DIV/0!</v>
      </c>
      <c r="N779" s="361"/>
      <c r="O779" s="362" t="e">
        <f t="shared" ref="O779" si="69">M779*N779</f>
        <v>#DIV/0!</v>
      </c>
      <c r="P779" s="362" t="e">
        <f t="shared" ref="P779" si="70">M779*60*1000</f>
        <v>#DIV/0!</v>
      </c>
      <c r="Q779" s="363" t="e">
        <f t="shared" ref="Q779" si="71">P779*N779/1000</f>
        <v>#DIV/0!</v>
      </c>
    </row>
    <row r="780" spans="1:17" x14ac:dyDescent="0.2">
      <c r="A780" s="275"/>
      <c r="B780" s="273"/>
      <c r="C780" s="274"/>
      <c r="D780" s="273"/>
      <c r="E780" s="273"/>
      <c r="F780" s="148"/>
      <c r="G780" s="148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</row>
    <row r="781" spans="1:17" ht="15" x14ac:dyDescent="0.2">
      <c r="A781" s="2038" t="s">
        <v>139</v>
      </c>
      <c r="B781" s="2038"/>
      <c r="C781" s="2038"/>
      <c r="D781" s="2038"/>
      <c r="E781" s="2038"/>
      <c r="F781" s="2038"/>
      <c r="G781" s="2038"/>
      <c r="H781" s="2038"/>
      <c r="I781" s="2038"/>
      <c r="J781" s="2038"/>
      <c r="K781" s="2038"/>
      <c r="L781" s="2038"/>
      <c r="M781" s="2038"/>
      <c r="N781" s="2038"/>
      <c r="O781" s="2038"/>
      <c r="P781" s="2038"/>
      <c r="Q781" s="2038"/>
    </row>
    <row r="782" spans="1:17" ht="13.5" thickBot="1" x14ac:dyDescent="0.25">
      <c r="A782" s="446"/>
      <c r="B782" s="446"/>
      <c r="C782" s="446"/>
      <c r="D782" s="446"/>
      <c r="E782" s="1985" t="s">
        <v>264</v>
      </c>
      <c r="F782" s="1985"/>
      <c r="G782" s="1985"/>
      <c r="H782" s="1985"/>
      <c r="I782" s="446">
        <v>-0.6</v>
      </c>
      <c r="J782" s="446" t="s">
        <v>263</v>
      </c>
      <c r="K782" s="446" t="s">
        <v>265</v>
      </c>
      <c r="L782" s="446">
        <v>576.6</v>
      </c>
      <c r="M782" s="446"/>
      <c r="N782" s="446"/>
      <c r="O782" s="446"/>
      <c r="P782" s="446"/>
      <c r="Q782" s="446"/>
    </row>
    <row r="783" spans="1:17" ht="11.25" customHeight="1" x14ac:dyDescent="0.2">
      <c r="A783" s="2057" t="s">
        <v>1</v>
      </c>
      <c r="B783" s="2060" t="s">
        <v>0</v>
      </c>
      <c r="C783" s="2039" t="s">
        <v>2</v>
      </c>
      <c r="D783" s="2039" t="s">
        <v>3</v>
      </c>
      <c r="E783" s="2039" t="s">
        <v>11</v>
      </c>
      <c r="F783" s="2044" t="s">
        <v>12</v>
      </c>
      <c r="G783" s="2045"/>
      <c r="H783" s="2045"/>
      <c r="I783" s="2046"/>
      <c r="J783" s="2039" t="s">
        <v>4</v>
      </c>
      <c r="K783" s="2039" t="s">
        <v>13</v>
      </c>
      <c r="L783" s="2039" t="s">
        <v>5</v>
      </c>
      <c r="M783" s="2039" t="s">
        <v>6</v>
      </c>
      <c r="N783" s="2039" t="s">
        <v>14</v>
      </c>
      <c r="O783" s="2063" t="s">
        <v>15</v>
      </c>
      <c r="P783" s="2039" t="s">
        <v>22</v>
      </c>
      <c r="Q783" s="2041" t="s">
        <v>23</v>
      </c>
    </row>
    <row r="784" spans="1:17" ht="33.75" x14ac:dyDescent="0.2">
      <c r="A784" s="2058"/>
      <c r="B784" s="2061"/>
      <c r="C784" s="2043"/>
      <c r="D784" s="2040"/>
      <c r="E784" s="2040"/>
      <c r="F784" s="1695" t="s">
        <v>16</v>
      </c>
      <c r="G784" s="1695" t="s">
        <v>17</v>
      </c>
      <c r="H784" s="1695" t="s">
        <v>18</v>
      </c>
      <c r="I784" s="1695" t="s">
        <v>19</v>
      </c>
      <c r="J784" s="2040"/>
      <c r="K784" s="2040"/>
      <c r="L784" s="2040"/>
      <c r="M784" s="2040"/>
      <c r="N784" s="2040"/>
      <c r="O784" s="2064"/>
      <c r="P784" s="2040"/>
      <c r="Q784" s="2042"/>
    </row>
    <row r="785" spans="1:17" x14ac:dyDescent="0.2">
      <c r="A785" s="2059"/>
      <c r="B785" s="2062"/>
      <c r="C785" s="2040"/>
      <c r="D785" s="1696" t="s">
        <v>7</v>
      </c>
      <c r="E785" s="1696" t="s">
        <v>8</v>
      </c>
      <c r="F785" s="1696" t="s">
        <v>9</v>
      </c>
      <c r="G785" s="1696" t="s">
        <v>9</v>
      </c>
      <c r="H785" s="1696" t="s">
        <v>9</v>
      </c>
      <c r="I785" s="1696" t="s">
        <v>9</v>
      </c>
      <c r="J785" s="1696" t="s">
        <v>20</v>
      </c>
      <c r="K785" s="1696" t="s">
        <v>9</v>
      </c>
      <c r="L785" s="1696" t="s">
        <v>20</v>
      </c>
      <c r="M785" s="1696" t="s">
        <v>55</v>
      </c>
      <c r="N785" s="1696" t="s">
        <v>289</v>
      </c>
      <c r="O785" s="1696" t="s">
        <v>290</v>
      </c>
      <c r="P785" s="1697" t="s">
        <v>24</v>
      </c>
      <c r="Q785" s="1698" t="s">
        <v>291</v>
      </c>
    </row>
    <row r="786" spans="1:17" ht="11.25" customHeight="1" thickBot="1" x14ac:dyDescent="0.25">
      <c r="A786" s="1699">
        <v>1</v>
      </c>
      <c r="B786" s="1700">
        <v>2</v>
      </c>
      <c r="C786" s="1701">
        <v>3</v>
      </c>
      <c r="D786" s="1702">
        <v>4</v>
      </c>
      <c r="E786" s="1702">
        <v>5</v>
      </c>
      <c r="F786" s="1702">
        <v>6</v>
      </c>
      <c r="G786" s="1702">
        <v>7</v>
      </c>
      <c r="H786" s="1702">
        <v>8</v>
      </c>
      <c r="I786" s="1702">
        <v>9</v>
      </c>
      <c r="J786" s="1702">
        <v>10</v>
      </c>
      <c r="K786" s="1702">
        <v>11</v>
      </c>
      <c r="L786" s="1701">
        <v>12</v>
      </c>
      <c r="M786" s="1702">
        <v>13</v>
      </c>
      <c r="N786" s="1702">
        <v>14</v>
      </c>
      <c r="O786" s="1703">
        <v>15</v>
      </c>
      <c r="P786" s="1701">
        <v>16</v>
      </c>
      <c r="Q786" s="1704">
        <v>17</v>
      </c>
    </row>
    <row r="787" spans="1:17" x14ac:dyDescent="0.2">
      <c r="A787" s="1971" t="s">
        <v>10</v>
      </c>
      <c r="B787" s="1705">
        <v>1</v>
      </c>
      <c r="C787" s="341" t="s">
        <v>934</v>
      </c>
      <c r="D787" s="300">
        <v>50</v>
      </c>
      <c r="E787" s="300">
        <v>1975</v>
      </c>
      <c r="F787" s="905">
        <v>40.777000000000001</v>
      </c>
      <c r="G787" s="905">
        <v>4.17</v>
      </c>
      <c r="H787" s="905">
        <v>7.84</v>
      </c>
      <c r="I787" s="905">
        <v>28.77</v>
      </c>
      <c r="J787" s="342">
        <v>2570.61</v>
      </c>
      <c r="K787" s="1694">
        <v>28.77</v>
      </c>
      <c r="L787" s="342">
        <v>2570.61</v>
      </c>
      <c r="M787" s="302">
        <f>K787/L787</f>
        <v>1.1191896086921003E-2</v>
      </c>
      <c r="N787" s="905">
        <v>63.22</v>
      </c>
      <c r="O787" s="304">
        <f>M787*N787</f>
        <v>0.70755167061514579</v>
      </c>
      <c r="P787" s="304">
        <f>M787*60*1000</f>
        <v>671.51376521526015</v>
      </c>
      <c r="Q787" s="305">
        <f>P787*N787/1000</f>
        <v>42.453100236908746</v>
      </c>
    </row>
    <row r="788" spans="1:17" x14ac:dyDescent="0.2">
      <c r="A788" s="1972"/>
      <c r="B788" s="1706">
        <v>2</v>
      </c>
      <c r="C788" s="344"/>
      <c r="D788" s="306"/>
      <c r="E788" s="306"/>
      <c r="F788" s="373"/>
      <c r="G788" s="373"/>
      <c r="H788" s="373"/>
      <c r="I788" s="373"/>
      <c r="J788" s="232"/>
      <c r="K788" s="702"/>
      <c r="L788" s="232"/>
      <c r="M788" s="233"/>
      <c r="N788" s="373"/>
      <c r="O788" s="308"/>
      <c r="P788" s="304"/>
      <c r="Q788" s="309"/>
    </row>
    <row r="789" spans="1:17" x14ac:dyDescent="0.2">
      <c r="A789" s="1972"/>
      <c r="B789" s="1706">
        <v>3</v>
      </c>
      <c r="C789" s="344"/>
      <c r="D789" s="306"/>
      <c r="E789" s="306"/>
      <c r="F789" s="373"/>
      <c r="G789" s="373"/>
      <c r="H789" s="373"/>
      <c r="I789" s="373"/>
      <c r="J789" s="232"/>
      <c r="K789" s="702"/>
      <c r="L789" s="232"/>
      <c r="M789" s="233"/>
      <c r="N789" s="373"/>
      <c r="O789" s="308"/>
      <c r="P789" s="304"/>
      <c r="Q789" s="309"/>
    </row>
    <row r="790" spans="1:17" x14ac:dyDescent="0.2">
      <c r="A790" s="1972"/>
      <c r="B790" s="1706">
        <v>4</v>
      </c>
      <c r="C790" s="344"/>
      <c r="D790" s="306"/>
      <c r="E790" s="306"/>
      <c r="F790" s="373"/>
      <c r="G790" s="373"/>
      <c r="H790" s="373"/>
      <c r="I790" s="373"/>
      <c r="J790" s="232"/>
      <c r="K790" s="702"/>
      <c r="L790" s="232"/>
      <c r="M790" s="233"/>
      <c r="N790" s="373"/>
      <c r="O790" s="308"/>
      <c r="P790" s="304"/>
      <c r="Q790" s="309"/>
    </row>
    <row r="791" spans="1:17" x14ac:dyDescent="0.2">
      <c r="A791" s="1972"/>
      <c r="B791" s="1706">
        <v>5</v>
      </c>
      <c r="C791" s="344"/>
      <c r="D791" s="306"/>
      <c r="E791" s="306"/>
      <c r="F791" s="373"/>
      <c r="G791" s="373"/>
      <c r="H791" s="373"/>
      <c r="I791" s="373"/>
      <c r="J791" s="232"/>
      <c r="K791" s="702"/>
      <c r="L791" s="232"/>
      <c r="M791" s="233"/>
      <c r="N791" s="373"/>
      <c r="O791" s="308"/>
      <c r="P791" s="304"/>
      <c r="Q791" s="309"/>
    </row>
    <row r="792" spans="1:17" x14ac:dyDescent="0.2">
      <c r="A792" s="1972"/>
      <c r="B792" s="1706">
        <v>6</v>
      </c>
      <c r="C792" s="344"/>
      <c r="D792" s="306"/>
      <c r="E792" s="306"/>
      <c r="F792" s="373"/>
      <c r="G792" s="373"/>
      <c r="H792" s="373"/>
      <c r="I792" s="373"/>
      <c r="J792" s="232"/>
      <c r="K792" s="702"/>
      <c r="L792" s="232"/>
      <c r="M792" s="233"/>
      <c r="N792" s="373"/>
      <c r="O792" s="308"/>
      <c r="P792" s="304"/>
      <c r="Q792" s="309"/>
    </row>
    <row r="793" spans="1:17" x14ac:dyDescent="0.2">
      <c r="A793" s="1972"/>
      <c r="B793" s="1706">
        <v>7</v>
      </c>
      <c r="C793" s="344"/>
      <c r="D793" s="306"/>
      <c r="E793" s="306"/>
      <c r="F793" s="373"/>
      <c r="G793" s="373"/>
      <c r="H793" s="373"/>
      <c r="I793" s="373"/>
      <c r="J793" s="232"/>
      <c r="K793" s="702"/>
      <c r="L793" s="232"/>
      <c r="M793" s="233"/>
      <c r="N793" s="373"/>
      <c r="O793" s="308"/>
      <c r="P793" s="304"/>
      <c r="Q793" s="309"/>
    </row>
    <row r="794" spans="1:17" x14ac:dyDescent="0.2">
      <c r="A794" s="1972"/>
      <c r="B794" s="1706">
        <v>8</v>
      </c>
      <c r="C794" s="344"/>
      <c r="D794" s="306"/>
      <c r="E794" s="306"/>
      <c r="F794" s="373"/>
      <c r="G794" s="373"/>
      <c r="H794" s="373"/>
      <c r="I794" s="373"/>
      <c r="J794" s="232"/>
      <c r="K794" s="702"/>
      <c r="L794" s="232"/>
      <c r="M794" s="233"/>
      <c r="N794" s="373"/>
      <c r="O794" s="308"/>
      <c r="P794" s="304"/>
      <c r="Q794" s="309"/>
    </row>
    <row r="795" spans="1:17" x14ac:dyDescent="0.2">
      <c r="A795" s="1972"/>
      <c r="B795" s="1706">
        <v>9</v>
      </c>
      <c r="C795" s="344"/>
      <c r="D795" s="306"/>
      <c r="E795" s="306"/>
      <c r="F795" s="373"/>
      <c r="G795" s="373"/>
      <c r="H795" s="373"/>
      <c r="I795" s="373"/>
      <c r="J795" s="232"/>
      <c r="K795" s="702"/>
      <c r="L795" s="232"/>
      <c r="M795" s="233"/>
      <c r="N795" s="373"/>
      <c r="O795" s="308"/>
      <c r="P795" s="304"/>
      <c r="Q795" s="309"/>
    </row>
    <row r="796" spans="1:17" ht="11.25" customHeight="1" thickBot="1" x14ac:dyDescent="0.25">
      <c r="A796" s="1973"/>
      <c r="B796" s="1707">
        <v>10</v>
      </c>
      <c r="C796" s="352"/>
      <c r="D796" s="375"/>
      <c r="E796" s="375"/>
      <c r="F796" s="1476"/>
      <c r="G796" s="1476"/>
      <c r="H796" s="1476"/>
      <c r="I796" s="1476"/>
      <c r="J796" s="449"/>
      <c r="K796" s="1477"/>
      <c r="L796" s="449"/>
      <c r="M796" s="368"/>
      <c r="N796" s="1476"/>
      <c r="O796" s="376"/>
      <c r="P796" s="377"/>
      <c r="Q796" s="378"/>
    </row>
    <row r="797" spans="1:17" x14ac:dyDescent="0.2">
      <c r="A797" s="1974" t="s">
        <v>25</v>
      </c>
      <c r="B797" s="1708">
        <v>1</v>
      </c>
      <c r="C797" s="318" t="s">
        <v>474</v>
      </c>
      <c r="D797" s="311">
        <v>40</v>
      </c>
      <c r="E797" s="311">
        <v>1975</v>
      </c>
      <c r="F797" s="379">
        <v>36.448999999999998</v>
      </c>
      <c r="G797" s="379">
        <v>4.25</v>
      </c>
      <c r="H797" s="379">
        <v>6.4</v>
      </c>
      <c r="I797" s="380">
        <v>25.8</v>
      </c>
      <c r="J797" s="381">
        <v>2232.09</v>
      </c>
      <c r="K797" s="975">
        <v>25.8</v>
      </c>
      <c r="L797" s="381">
        <v>2232.09</v>
      </c>
      <c r="M797" s="315">
        <f>K797/L797</f>
        <v>1.1558673709393438E-2</v>
      </c>
      <c r="N797" s="979">
        <v>63.22</v>
      </c>
      <c r="O797" s="316">
        <f t="shared" ref="O797:O806" si="72">M797*N797</f>
        <v>0.73073935190785311</v>
      </c>
      <c r="P797" s="316">
        <f t="shared" ref="P797:P806" si="73">M797*60*1000</f>
        <v>693.52042256360619</v>
      </c>
      <c r="Q797" s="317">
        <f t="shared" ref="Q797:Q806" si="74">P797*N797/1000</f>
        <v>43.844361114471184</v>
      </c>
    </row>
    <row r="798" spans="1:17" x14ac:dyDescent="0.2">
      <c r="A798" s="1975"/>
      <c r="B798" s="1706">
        <v>2</v>
      </c>
      <c r="C798" s="318" t="s">
        <v>475</v>
      </c>
      <c r="D798" s="311">
        <v>40</v>
      </c>
      <c r="E798" s="311">
        <v>1975</v>
      </c>
      <c r="F798" s="380">
        <v>36.22</v>
      </c>
      <c r="G798" s="380">
        <v>4.6500000000000004</v>
      </c>
      <c r="H798" s="380">
        <v>6.24</v>
      </c>
      <c r="I798" s="380">
        <v>25.33</v>
      </c>
      <c r="J798" s="383">
        <v>2215.37</v>
      </c>
      <c r="K798" s="710">
        <v>25.33</v>
      </c>
      <c r="L798" s="383">
        <v>2215.37</v>
      </c>
      <c r="M798" s="315">
        <f>K798/L798</f>
        <v>1.1433755986584634E-2</v>
      </c>
      <c r="N798" s="979">
        <v>63.22</v>
      </c>
      <c r="O798" s="316">
        <f t="shared" si="72"/>
        <v>0.72284205347188057</v>
      </c>
      <c r="P798" s="316">
        <f t="shared" si="73"/>
        <v>686.02535919507795</v>
      </c>
      <c r="Q798" s="317">
        <f t="shared" si="74"/>
        <v>43.370523208312825</v>
      </c>
    </row>
    <row r="799" spans="1:17" x14ac:dyDescent="0.2">
      <c r="A799" s="1975"/>
      <c r="B799" s="1706">
        <v>3</v>
      </c>
      <c r="C799" s="384" t="s">
        <v>476</v>
      </c>
      <c r="D799" s="311">
        <v>20</v>
      </c>
      <c r="E799" s="311">
        <v>1989</v>
      </c>
      <c r="F799" s="380">
        <v>16.992000000000001</v>
      </c>
      <c r="G799" s="380">
        <v>2.09</v>
      </c>
      <c r="H799" s="380">
        <v>3.2</v>
      </c>
      <c r="I799" s="380">
        <v>11.7</v>
      </c>
      <c r="J799" s="383">
        <v>1042.6199999999999</v>
      </c>
      <c r="K799" s="710">
        <v>11.7</v>
      </c>
      <c r="L799" s="383">
        <v>1042.6199999999999</v>
      </c>
      <c r="M799" s="320">
        <f t="shared" ref="M799:M806" si="75">K799/L799</f>
        <v>1.1221729872820396E-2</v>
      </c>
      <c r="N799" s="979">
        <v>63.22</v>
      </c>
      <c r="O799" s="316">
        <f t="shared" si="72"/>
        <v>0.70943776255970536</v>
      </c>
      <c r="P799" s="316">
        <f t="shared" si="73"/>
        <v>673.30379236922374</v>
      </c>
      <c r="Q799" s="321">
        <f t="shared" si="74"/>
        <v>42.566265753582321</v>
      </c>
    </row>
    <row r="800" spans="1:17" x14ac:dyDescent="0.2">
      <c r="A800" s="1975"/>
      <c r="B800" s="1706">
        <v>4</v>
      </c>
      <c r="C800" s="384" t="s">
        <v>477</v>
      </c>
      <c r="D800" s="311">
        <v>40</v>
      </c>
      <c r="E800" s="311">
        <v>1984</v>
      </c>
      <c r="F800" s="380">
        <v>39.631999999999998</v>
      </c>
      <c r="G800" s="380">
        <v>4.13</v>
      </c>
      <c r="H800" s="380">
        <v>6.4</v>
      </c>
      <c r="I800" s="380">
        <v>29.1</v>
      </c>
      <c r="J800" s="383">
        <v>2265.23</v>
      </c>
      <c r="K800" s="710">
        <v>29.1</v>
      </c>
      <c r="L800" s="383">
        <v>2265.23</v>
      </c>
      <c r="M800" s="320">
        <f t="shared" si="75"/>
        <v>1.2846377630527584E-2</v>
      </c>
      <c r="N800" s="979">
        <v>63.22</v>
      </c>
      <c r="O800" s="385">
        <f t="shared" si="72"/>
        <v>0.8121479938019539</v>
      </c>
      <c r="P800" s="316">
        <f t="shared" si="73"/>
        <v>770.782657831655</v>
      </c>
      <c r="Q800" s="321">
        <f t="shared" si="74"/>
        <v>48.728879628117227</v>
      </c>
    </row>
    <row r="801" spans="1:17" x14ac:dyDescent="0.2">
      <c r="A801" s="1975"/>
      <c r="B801" s="1706">
        <v>5</v>
      </c>
      <c r="C801" s="384" t="s">
        <v>478</v>
      </c>
      <c r="D801" s="311">
        <v>20</v>
      </c>
      <c r="E801" s="311">
        <v>1987</v>
      </c>
      <c r="F801" s="380">
        <v>19.562000000000001</v>
      </c>
      <c r="G801" s="380">
        <v>1.81</v>
      </c>
      <c r="H801" s="380">
        <v>3.2</v>
      </c>
      <c r="I801" s="380">
        <v>14.55</v>
      </c>
      <c r="J801" s="383">
        <v>1032.3699999999999</v>
      </c>
      <c r="K801" s="710">
        <v>14.55</v>
      </c>
      <c r="L801" s="383">
        <v>1032.3699999999999</v>
      </c>
      <c r="M801" s="320">
        <f t="shared" si="75"/>
        <v>1.4093784205275243E-2</v>
      </c>
      <c r="N801" s="979">
        <v>63.22</v>
      </c>
      <c r="O801" s="385">
        <f t="shared" si="72"/>
        <v>0.89100903745750082</v>
      </c>
      <c r="P801" s="316">
        <f t="shared" si="73"/>
        <v>845.62705231651455</v>
      </c>
      <c r="Q801" s="321">
        <f t="shared" si="74"/>
        <v>53.46054224745005</v>
      </c>
    </row>
    <row r="802" spans="1:17" x14ac:dyDescent="0.2">
      <c r="A802" s="1975"/>
      <c r="B802" s="1706">
        <v>6</v>
      </c>
      <c r="C802" s="384" t="s">
        <v>479</v>
      </c>
      <c r="D802" s="311">
        <v>9</v>
      </c>
      <c r="E802" s="311">
        <v>1991</v>
      </c>
      <c r="F802" s="380">
        <v>8.8320000000000007</v>
      </c>
      <c r="G802" s="380">
        <v>1.19</v>
      </c>
      <c r="H802" s="380">
        <v>1.44</v>
      </c>
      <c r="I802" s="380">
        <v>6.2</v>
      </c>
      <c r="J802" s="383">
        <v>520.64</v>
      </c>
      <c r="K802" s="710">
        <v>6.2</v>
      </c>
      <c r="L802" s="383">
        <v>520.64</v>
      </c>
      <c r="M802" s="320">
        <f t="shared" si="75"/>
        <v>1.1908420405654579E-2</v>
      </c>
      <c r="N802" s="979">
        <v>63.22</v>
      </c>
      <c r="O802" s="385">
        <f t="shared" si="72"/>
        <v>0.7528503380454824</v>
      </c>
      <c r="P802" s="316">
        <f t="shared" si="73"/>
        <v>714.50522433927472</v>
      </c>
      <c r="Q802" s="321">
        <f t="shared" si="74"/>
        <v>45.171020282728946</v>
      </c>
    </row>
    <row r="803" spans="1:17" x14ac:dyDescent="0.2">
      <c r="A803" s="1975"/>
      <c r="B803" s="1706">
        <v>7</v>
      </c>
      <c r="C803" s="384" t="s">
        <v>480</v>
      </c>
      <c r="D803" s="311">
        <v>20</v>
      </c>
      <c r="E803" s="311">
        <v>1984</v>
      </c>
      <c r="F803" s="380">
        <v>15.632</v>
      </c>
      <c r="G803" s="380">
        <v>1.5</v>
      </c>
      <c r="H803" s="380">
        <v>3.04</v>
      </c>
      <c r="I803" s="380">
        <v>11.09</v>
      </c>
      <c r="J803" s="383">
        <v>900.66</v>
      </c>
      <c r="K803" s="710">
        <v>11.09</v>
      </c>
      <c r="L803" s="383">
        <v>900.66</v>
      </c>
      <c r="M803" s="320">
        <f t="shared" si="75"/>
        <v>1.2313192547687252E-2</v>
      </c>
      <c r="N803" s="979">
        <v>63.22</v>
      </c>
      <c r="O803" s="385">
        <f t="shared" si="72"/>
        <v>0.77844003286478802</v>
      </c>
      <c r="P803" s="316">
        <f t="shared" si="73"/>
        <v>738.79155286123512</v>
      </c>
      <c r="Q803" s="321">
        <f t="shared" si="74"/>
        <v>46.706401971887281</v>
      </c>
    </row>
    <row r="804" spans="1:17" x14ac:dyDescent="0.2">
      <c r="A804" s="1975"/>
      <c r="B804" s="1706">
        <v>8</v>
      </c>
      <c r="C804" s="384" t="s">
        <v>481</v>
      </c>
      <c r="D804" s="311">
        <v>22</v>
      </c>
      <c r="E804" s="311">
        <v>1973</v>
      </c>
      <c r="F804" s="380">
        <v>24.859000000000002</v>
      </c>
      <c r="G804" s="380">
        <v>2.3199999999999998</v>
      </c>
      <c r="H804" s="380">
        <v>3.52</v>
      </c>
      <c r="I804" s="380">
        <v>19.02</v>
      </c>
      <c r="J804" s="383">
        <v>1350.47</v>
      </c>
      <c r="K804" s="710">
        <v>19.02</v>
      </c>
      <c r="L804" s="383">
        <v>1350.47</v>
      </c>
      <c r="M804" s="320">
        <f t="shared" si="75"/>
        <v>1.4083985575392271E-2</v>
      </c>
      <c r="N804" s="979">
        <v>63.22</v>
      </c>
      <c r="O804" s="385">
        <f t="shared" si="72"/>
        <v>0.89038956807629932</v>
      </c>
      <c r="P804" s="316">
        <f t="shared" si="73"/>
        <v>845.03913452353618</v>
      </c>
      <c r="Q804" s="321">
        <f t="shared" si="74"/>
        <v>53.423374084577951</v>
      </c>
    </row>
    <row r="805" spans="1:17" x14ac:dyDescent="0.2">
      <c r="A805" s="1975"/>
      <c r="B805" s="1706">
        <v>9</v>
      </c>
      <c r="C805" s="384" t="s">
        <v>482</v>
      </c>
      <c r="D805" s="311">
        <v>44</v>
      </c>
      <c r="E805" s="311">
        <v>1970</v>
      </c>
      <c r="F805" s="380">
        <v>35.137999999999998</v>
      </c>
      <c r="G805" s="380">
        <v>3.68</v>
      </c>
      <c r="H805" s="380">
        <v>6.96</v>
      </c>
      <c r="I805" s="380">
        <v>24.49</v>
      </c>
      <c r="J805" s="383">
        <v>2033.99</v>
      </c>
      <c r="K805" s="710">
        <v>24.49</v>
      </c>
      <c r="L805" s="383">
        <v>2033.99</v>
      </c>
      <c r="M805" s="320">
        <f t="shared" si="75"/>
        <v>1.2040373846479087E-2</v>
      </c>
      <c r="N805" s="979">
        <v>63.22</v>
      </c>
      <c r="O805" s="385">
        <f t="shared" si="72"/>
        <v>0.76119243457440788</v>
      </c>
      <c r="P805" s="316">
        <f t="shared" si="73"/>
        <v>722.42243078874526</v>
      </c>
      <c r="Q805" s="321">
        <f t="shared" si="74"/>
        <v>45.671546074464473</v>
      </c>
    </row>
    <row r="806" spans="1:17" ht="11.25" customHeight="1" thickBot="1" x14ac:dyDescent="0.25">
      <c r="A806" s="1976"/>
      <c r="B806" s="1707">
        <v>10</v>
      </c>
      <c r="C806" s="386" t="s">
        <v>617</v>
      </c>
      <c r="D806" s="387">
        <v>20</v>
      </c>
      <c r="E806" s="387">
        <v>1975</v>
      </c>
      <c r="F806" s="980">
        <v>17.187999999999999</v>
      </c>
      <c r="G806" s="980">
        <v>1.98</v>
      </c>
      <c r="H806" s="980">
        <v>3.04</v>
      </c>
      <c r="I806" s="980">
        <v>12.16</v>
      </c>
      <c r="J806" s="388">
        <v>937.3</v>
      </c>
      <c r="K806" s="1305">
        <v>12.16</v>
      </c>
      <c r="L806" s="388">
        <v>937.3</v>
      </c>
      <c r="M806" s="389">
        <f t="shared" si="75"/>
        <v>1.2973434332657635E-2</v>
      </c>
      <c r="N806" s="979">
        <v>63.22</v>
      </c>
      <c r="O806" s="390">
        <f t="shared" si="72"/>
        <v>0.82018051851061569</v>
      </c>
      <c r="P806" s="390">
        <f t="shared" si="73"/>
        <v>778.40605995945816</v>
      </c>
      <c r="Q806" s="391">
        <f t="shared" si="74"/>
        <v>49.210831110636946</v>
      </c>
    </row>
    <row r="807" spans="1:17" ht="12.75" customHeight="1" x14ac:dyDescent="0.2">
      <c r="A807" s="1977" t="s">
        <v>26</v>
      </c>
      <c r="B807" s="1708">
        <v>1</v>
      </c>
      <c r="C807" s="353" t="s">
        <v>618</v>
      </c>
      <c r="D807" s="392">
        <v>20</v>
      </c>
      <c r="E807" s="392">
        <v>1986</v>
      </c>
      <c r="F807" s="976">
        <v>23</v>
      </c>
      <c r="G807" s="976">
        <v>2.4900000000000002</v>
      </c>
      <c r="H807" s="976">
        <v>3.2</v>
      </c>
      <c r="I807" s="976">
        <v>17.309999999999999</v>
      </c>
      <c r="J807" s="977">
        <v>1053.6300000000001</v>
      </c>
      <c r="K807" s="978">
        <v>17.309999999999999</v>
      </c>
      <c r="L807" s="977">
        <v>1053.6300000000001</v>
      </c>
      <c r="M807" s="324">
        <f>K807/L807</f>
        <v>1.6428917172062296E-2</v>
      </c>
      <c r="N807" s="684">
        <v>63.22</v>
      </c>
      <c r="O807" s="325">
        <f>M807*N807</f>
        <v>1.0386361436177785</v>
      </c>
      <c r="P807" s="325">
        <f>M807*60*1000</f>
        <v>985.73503032373776</v>
      </c>
      <c r="Q807" s="326">
        <f>P807*N807/1000</f>
        <v>62.318168617066704</v>
      </c>
    </row>
    <row r="808" spans="1:17" ht="12.75" customHeight="1" x14ac:dyDescent="0.2">
      <c r="A808" s="1978"/>
      <c r="B808" s="1706">
        <v>2</v>
      </c>
      <c r="C808" s="354" t="s">
        <v>619</v>
      </c>
      <c r="D808" s="394">
        <v>30</v>
      </c>
      <c r="E808" s="394">
        <v>1991</v>
      </c>
      <c r="F808" s="395">
        <v>37.576999999999998</v>
      </c>
      <c r="G808" s="395">
        <v>3.3719999999999999</v>
      </c>
      <c r="H808" s="395">
        <v>4.8</v>
      </c>
      <c r="I808" s="395">
        <v>29.405000000000001</v>
      </c>
      <c r="J808" s="364">
        <v>1605.58</v>
      </c>
      <c r="K808" s="703">
        <v>29.405000000000001</v>
      </c>
      <c r="L808" s="364">
        <v>1605.58</v>
      </c>
      <c r="M808" s="237">
        <f t="shared" ref="M808:M816" si="76">K808/L808</f>
        <v>1.8314254039038854E-2</v>
      </c>
      <c r="N808" s="684">
        <v>63.22</v>
      </c>
      <c r="O808" s="239">
        <f t="shared" ref="O808:O816" si="77">M808*N808</f>
        <v>1.1578271403480362</v>
      </c>
      <c r="P808" s="325">
        <f t="shared" ref="P808:P816" si="78">M808*60*1000</f>
        <v>1098.8552423423312</v>
      </c>
      <c r="Q808" s="240">
        <f t="shared" ref="Q808:Q816" si="79">P808*N808/1000</f>
        <v>69.469628420882174</v>
      </c>
    </row>
    <row r="809" spans="1:17" ht="12.75" customHeight="1" x14ac:dyDescent="0.2">
      <c r="A809" s="1978"/>
      <c r="B809" s="1706">
        <v>3</v>
      </c>
      <c r="C809" s="354" t="s">
        <v>485</v>
      </c>
      <c r="D809" s="394">
        <v>50</v>
      </c>
      <c r="E809" s="394">
        <v>1974</v>
      </c>
      <c r="F809" s="395">
        <v>58.073999999999998</v>
      </c>
      <c r="G809" s="395">
        <v>4.05</v>
      </c>
      <c r="H809" s="395">
        <v>7.84</v>
      </c>
      <c r="I809" s="395">
        <v>46.18</v>
      </c>
      <c r="J809" s="364">
        <v>2478.85</v>
      </c>
      <c r="K809" s="703">
        <v>46.18</v>
      </c>
      <c r="L809" s="364">
        <v>2478.85</v>
      </c>
      <c r="M809" s="237">
        <f t="shared" si="76"/>
        <v>1.8629606470742483E-2</v>
      </c>
      <c r="N809" s="684">
        <v>63.22</v>
      </c>
      <c r="O809" s="239">
        <f t="shared" si="77"/>
        <v>1.1777637210803398</v>
      </c>
      <c r="P809" s="325">
        <f t="shared" si="78"/>
        <v>1117.776388244549</v>
      </c>
      <c r="Q809" s="240">
        <f t="shared" si="79"/>
        <v>70.665823264820389</v>
      </c>
    </row>
    <row r="810" spans="1:17" ht="12.75" customHeight="1" x14ac:dyDescent="0.2">
      <c r="A810" s="1978"/>
      <c r="B810" s="1706">
        <v>4</v>
      </c>
      <c r="C810" s="354" t="s">
        <v>486</v>
      </c>
      <c r="D810" s="394">
        <v>40</v>
      </c>
      <c r="E810" s="394">
        <v>1986</v>
      </c>
      <c r="F810" s="395">
        <v>48.213000000000001</v>
      </c>
      <c r="G810" s="395">
        <v>4.6500000000000004</v>
      </c>
      <c r="H810" s="395">
        <v>6.4</v>
      </c>
      <c r="I810" s="395">
        <v>37.17</v>
      </c>
      <c r="J810" s="364">
        <v>2213.79</v>
      </c>
      <c r="K810" s="703">
        <v>37.17</v>
      </c>
      <c r="L810" s="364">
        <v>2213.79</v>
      </c>
      <c r="M810" s="237">
        <f t="shared" si="76"/>
        <v>1.6790210453566056E-2</v>
      </c>
      <c r="N810" s="684">
        <v>63.22</v>
      </c>
      <c r="O810" s="239">
        <f t="shared" si="77"/>
        <v>1.061477104874446</v>
      </c>
      <c r="P810" s="325">
        <f t="shared" si="78"/>
        <v>1007.4126272139634</v>
      </c>
      <c r="Q810" s="240">
        <f t="shared" si="79"/>
        <v>63.688626292466765</v>
      </c>
    </row>
    <row r="811" spans="1:17" ht="12.75" customHeight="1" x14ac:dyDescent="0.2">
      <c r="A811" s="1978"/>
      <c r="B811" s="1706">
        <v>5</v>
      </c>
      <c r="C811" s="354" t="s">
        <v>484</v>
      </c>
      <c r="D811" s="394">
        <v>45</v>
      </c>
      <c r="E811" s="394">
        <v>1982</v>
      </c>
      <c r="F811" s="395">
        <v>54.100999999999999</v>
      </c>
      <c r="G811" s="395">
        <v>4.6500000000000004</v>
      </c>
      <c r="H811" s="395">
        <v>7.2</v>
      </c>
      <c r="I811" s="395">
        <v>42.25</v>
      </c>
      <c r="J811" s="364">
        <v>2283.7800000000002</v>
      </c>
      <c r="K811" s="703">
        <v>42.25</v>
      </c>
      <c r="L811" s="364">
        <v>2283.7800000000002</v>
      </c>
      <c r="M811" s="237">
        <f t="shared" si="76"/>
        <v>1.8500030650938356E-2</v>
      </c>
      <c r="N811" s="684">
        <v>63.22</v>
      </c>
      <c r="O811" s="239">
        <f t="shared" si="77"/>
        <v>1.1695719377523228</v>
      </c>
      <c r="P811" s="325">
        <f t="shared" si="78"/>
        <v>1110.0018390563014</v>
      </c>
      <c r="Q811" s="240">
        <f t="shared" si="79"/>
        <v>70.174316265139367</v>
      </c>
    </row>
    <row r="812" spans="1:17" ht="12.75" customHeight="1" x14ac:dyDescent="0.2">
      <c r="A812" s="1978"/>
      <c r="B812" s="1706">
        <v>6</v>
      </c>
      <c r="C812" s="354" t="s">
        <v>620</v>
      </c>
      <c r="D812" s="394">
        <v>32</v>
      </c>
      <c r="E812" s="394">
        <v>1980</v>
      </c>
      <c r="F812" s="395">
        <v>37.767000000000003</v>
      </c>
      <c r="G812" s="395">
        <v>2.7210000000000001</v>
      </c>
      <c r="H812" s="395">
        <v>5.12</v>
      </c>
      <c r="I812" s="395">
        <v>29.925999999999998</v>
      </c>
      <c r="J812" s="364">
        <v>1796.39</v>
      </c>
      <c r="K812" s="703">
        <v>29.925999999999998</v>
      </c>
      <c r="L812" s="364">
        <v>1796.39</v>
      </c>
      <c r="M812" s="237">
        <f t="shared" si="76"/>
        <v>1.6658966037441755E-2</v>
      </c>
      <c r="N812" s="684">
        <v>63.22</v>
      </c>
      <c r="O812" s="239">
        <f t="shared" si="77"/>
        <v>1.0531798328870678</v>
      </c>
      <c r="P812" s="325">
        <f t="shared" si="78"/>
        <v>999.53796224650523</v>
      </c>
      <c r="Q812" s="240">
        <f t="shared" si="79"/>
        <v>63.190789973224064</v>
      </c>
    </row>
    <row r="813" spans="1:17" ht="12.75" customHeight="1" x14ac:dyDescent="0.2">
      <c r="A813" s="1978"/>
      <c r="B813" s="1706">
        <v>7</v>
      </c>
      <c r="C813" s="354" t="s">
        <v>483</v>
      </c>
      <c r="D813" s="394">
        <v>40</v>
      </c>
      <c r="E813" s="394">
        <v>1986</v>
      </c>
      <c r="F813" s="395">
        <v>49.195999999999998</v>
      </c>
      <c r="G813" s="395">
        <v>3.6840000000000002</v>
      </c>
      <c r="H813" s="395">
        <v>6.4</v>
      </c>
      <c r="I813" s="395">
        <v>39.110999999999997</v>
      </c>
      <c r="J813" s="364">
        <v>2258.5500000000002</v>
      </c>
      <c r="K813" s="703">
        <v>39.110999999999997</v>
      </c>
      <c r="L813" s="364">
        <v>2258.5500000000002</v>
      </c>
      <c r="M813" s="237">
        <f t="shared" si="76"/>
        <v>1.7316862588829113E-2</v>
      </c>
      <c r="N813" s="684">
        <v>63.22</v>
      </c>
      <c r="O813" s="239">
        <f t="shared" si="77"/>
        <v>1.0947720528657765</v>
      </c>
      <c r="P813" s="325">
        <f t="shared" si="78"/>
        <v>1039.0117553297466</v>
      </c>
      <c r="Q813" s="240">
        <f t="shared" si="79"/>
        <v>65.686323171946583</v>
      </c>
    </row>
    <row r="814" spans="1:17" ht="13.5" customHeight="1" x14ac:dyDescent="0.2">
      <c r="A814" s="1978"/>
      <c r="B814" s="1706">
        <v>8</v>
      </c>
      <c r="C814" s="354" t="s">
        <v>487</v>
      </c>
      <c r="D814" s="394">
        <v>40</v>
      </c>
      <c r="E814" s="394">
        <v>1972</v>
      </c>
      <c r="F814" s="395">
        <v>42.311999999999998</v>
      </c>
      <c r="G814" s="395">
        <v>2.44</v>
      </c>
      <c r="H814" s="395">
        <v>5.92</v>
      </c>
      <c r="I814" s="395">
        <v>33.950000000000003</v>
      </c>
      <c r="J814" s="364">
        <v>1052.24</v>
      </c>
      <c r="K814" s="703">
        <v>33.950000000000003</v>
      </c>
      <c r="L814" s="364">
        <v>1052.24</v>
      </c>
      <c r="M814" s="237">
        <f t="shared" si="76"/>
        <v>3.2264502394890905E-2</v>
      </c>
      <c r="N814" s="684">
        <v>63.22</v>
      </c>
      <c r="O814" s="239">
        <f t="shared" si="77"/>
        <v>2.0397618414050029</v>
      </c>
      <c r="P814" s="325">
        <f t="shared" si="78"/>
        <v>1935.8701436934543</v>
      </c>
      <c r="Q814" s="240">
        <f t="shared" si="79"/>
        <v>122.38571048430019</v>
      </c>
    </row>
    <row r="815" spans="1:17" ht="13.5" customHeight="1" x14ac:dyDescent="0.2">
      <c r="A815" s="1978"/>
      <c r="B815" s="1706">
        <v>9</v>
      </c>
      <c r="C815" s="354" t="s">
        <v>621</v>
      </c>
      <c r="D815" s="394">
        <v>30</v>
      </c>
      <c r="E815" s="394">
        <v>1990</v>
      </c>
      <c r="F815" s="395">
        <v>37.231999999999999</v>
      </c>
      <c r="G815" s="395">
        <v>2.6070000000000002</v>
      </c>
      <c r="H815" s="395">
        <v>4.4800000000000004</v>
      </c>
      <c r="I815" s="395">
        <v>30.143999999999998</v>
      </c>
      <c r="J815" s="364">
        <v>1563.68</v>
      </c>
      <c r="K815" s="703">
        <v>30.143999999999998</v>
      </c>
      <c r="L815" s="364">
        <v>1563.68</v>
      </c>
      <c r="M815" s="237">
        <f t="shared" si="76"/>
        <v>1.9277601555305432E-2</v>
      </c>
      <c r="N815" s="684">
        <v>63.22</v>
      </c>
      <c r="O815" s="239">
        <f t="shared" si="77"/>
        <v>1.2187299703264094</v>
      </c>
      <c r="P815" s="325">
        <f t="shared" si="78"/>
        <v>1156.6560933183259</v>
      </c>
      <c r="Q815" s="240">
        <f t="shared" si="79"/>
        <v>73.123798219584572</v>
      </c>
    </row>
    <row r="816" spans="1:17" ht="13.5" customHeight="1" thickBot="1" x14ac:dyDescent="0.25">
      <c r="A816" s="1979"/>
      <c r="B816" s="1707">
        <v>10</v>
      </c>
      <c r="C816" s="356" t="s">
        <v>622</v>
      </c>
      <c r="D816" s="397">
        <v>30</v>
      </c>
      <c r="E816" s="397">
        <v>1990</v>
      </c>
      <c r="F816" s="981">
        <v>36.176000000000002</v>
      </c>
      <c r="G816" s="981">
        <v>3.4</v>
      </c>
      <c r="H816" s="981">
        <v>4.8</v>
      </c>
      <c r="I816" s="981">
        <v>27.98</v>
      </c>
      <c r="J816" s="371">
        <v>1550.85</v>
      </c>
      <c r="K816" s="1306">
        <v>27.98</v>
      </c>
      <c r="L816" s="371">
        <v>1550.85</v>
      </c>
      <c r="M816" s="370">
        <f t="shared" si="76"/>
        <v>1.8041719057291163E-2</v>
      </c>
      <c r="N816" s="684">
        <v>63.22</v>
      </c>
      <c r="O816" s="357">
        <f t="shared" si="77"/>
        <v>1.1405974788019473</v>
      </c>
      <c r="P816" s="357">
        <f t="shared" si="78"/>
        <v>1082.5031434374696</v>
      </c>
      <c r="Q816" s="358">
        <f t="shared" si="79"/>
        <v>68.435848728116824</v>
      </c>
    </row>
    <row r="817" spans="1:17" ht="13.5" customHeight="1" x14ac:dyDescent="0.2">
      <c r="A817" s="1980" t="s">
        <v>935</v>
      </c>
      <c r="B817" s="1708">
        <v>1</v>
      </c>
      <c r="C817" s="328" t="s">
        <v>623</v>
      </c>
      <c r="D817" s="329">
        <v>20</v>
      </c>
      <c r="E817" s="329">
        <v>1975</v>
      </c>
      <c r="F817" s="399">
        <v>21.47</v>
      </c>
      <c r="G817" s="399">
        <v>2.04</v>
      </c>
      <c r="H817" s="399">
        <v>3.2</v>
      </c>
      <c r="I817" s="399">
        <v>16.23</v>
      </c>
      <c r="J817" s="359">
        <v>1032.8900000000001</v>
      </c>
      <c r="K817" s="704">
        <v>16.23</v>
      </c>
      <c r="L817" s="359">
        <v>1032.8900000000001</v>
      </c>
      <c r="M817" s="332">
        <f>K817/L817</f>
        <v>1.5713193079611575E-2</v>
      </c>
      <c r="N817" s="685">
        <v>63.22</v>
      </c>
      <c r="O817" s="333">
        <f>M817*N817</f>
        <v>0.99338806649304368</v>
      </c>
      <c r="P817" s="333">
        <f>M817*60*1000</f>
        <v>942.79158477669444</v>
      </c>
      <c r="Q817" s="334">
        <f>P817*N817/1000</f>
        <v>59.603283989582621</v>
      </c>
    </row>
    <row r="818" spans="1:17" ht="13.5" customHeight="1" x14ac:dyDescent="0.2">
      <c r="A818" s="1981"/>
      <c r="B818" s="1706">
        <v>2</v>
      </c>
      <c r="C818" s="360" t="s">
        <v>624</v>
      </c>
      <c r="D818" s="401">
        <v>24</v>
      </c>
      <c r="E818" s="401">
        <v>1985</v>
      </c>
      <c r="F818" s="402">
        <v>40.343000000000004</v>
      </c>
      <c r="G818" s="402">
        <v>2.3199999999999998</v>
      </c>
      <c r="H818" s="402">
        <v>3.84</v>
      </c>
      <c r="I818" s="402">
        <v>34.18</v>
      </c>
      <c r="J818" s="365">
        <v>1503.04</v>
      </c>
      <c r="K818" s="705">
        <v>34.18</v>
      </c>
      <c r="L818" s="365">
        <v>1503.04</v>
      </c>
      <c r="M818" s="241">
        <f t="shared" ref="M818:M826" si="80">K818/L818</f>
        <v>2.2740579093038109E-2</v>
      </c>
      <c r="N818" s="685">
        <v>63.22</v>
      </c>
      <c r="O818" s="243">
        <f t="shared" ref="O818:O826" si="81">M818*N818</f>
        <v>1.4376594102618692</v>
      </c>
      <c r="P818" s="333">
        <f t="shared" ref="P818:P826" si="82">M818*60*1000</f>
        <v>1364.4347455822865</v>
      </c>
      <c r="Q818" s="244">
        <f t="shared" ref="Q818:Q826" si="83">P818*N818/1000</f>
        <v>86.259564615712151</v>
      </c>
    </row>
    <row r="819" spans="1:17" ht="13.5" customHeight="1" x14ac:dyDescent="0.2">
      <c r="A819" s="1981"/>
      <c r="B819" s="1706">
        <v>3</v>
      </c>
      <c r="C819" s="360" t="s">
        <v>625</v>
      </c>
      <c r="D819" s="401">
        <v>20</v>
      </c>
      <c r="E819" s="401">
        <v>1984</v>
      </c>
      <c r="F819" s="402">
        <v>24.931000000000001</v>
      </c>
      <c r="G819" s="402">
        <v>1.53</v>
      </c>
      <c r="H819" s="402">
        <v>3.2</v>
      </c>
      <c r="I819" s="402">
        <v>20.2</v>
      </c>
      <c r="J819" s="365">
        <v>1075.26</v>
      </c>
      <c r="K819" s="705">
        <v>20.2</v>
      </c>
      <c r="L819" s="365">
        <v>1075.26</v>
      </c>
      <c r="M819" s="241">
        <f t="shared" si="80"/>
        <v>1.878615404646318E-2</v>
      </c>
      <c r="N819" s="685">
        <v>63.22</v>
      </c>
      <c r="O819" s="243">
        <f t="shared" si="81"/>
        <v>1.1876606588174021</v>
      </c>
      <c r="P819" s="333">
        <f t="shared" si="82"/>
        <v>1127.1692427877908</v>
      </c>
      <c r="Q819" s="244">
        <f t="shared" si="83"/>
        <v>71.259639529044122</v>
      </c>
    </row>
    <row r="820" spans="1:17" ht="13.5" customHeight="1" x14ac:dyDescent="0.2">
      <c r="A820" s="1981"/>
      <c r="B820" s="1706">
        <v>4</v>
      </c>
      <c r="C820" s="360" t="s">
        <v>626</v>
      </c>
      <c r="D820" s="401">
        <v>22</v>
      </c>
      <c r="E820" s="401">
        <v>1991</v>
      </c>
      <c r="F820" s="402">
        <v>31.556000000000001</v>
      </c>
      <c r="G820" s="402">
        <v>2.5499999999999998</v>
      </c>
      <c r="H820" s="402">
        <v>3.52</v>
      </c>
      <c r="I820" s="402">
        <v>25.49</v>
      </c>
      <c r="J820" s="365">
        <v>1218.99</v>
      </c>
      <c r="K820" s="705">
        <v>25.49</v>
      </c>
      <c r="L820" s="365">
        <v>1218.99</v>
      </c>
      <c r="M820" s="241">
        <f t="shared" si="80"/>
        <v>2.0910753984856315E-2</v>
      </c>
      <c r="N820" s="685">
        <v>63.22</v>
      </c>
      <c r="O820" s="243">
        <f t="shared" si="81"/>
        <v>1.3219778669226163</v>
      </c>
      <c r="P820" s="333">
        <f t="shared" si="82"/>
        <v>1254.6452390913789</v>
      </c>
      <c r="Q820" s="244">
        <f t="shared" si="83"/>
        <v>79.318672015356981</v>
      </c>
    </row>
    <row r="821" spans="1:17" ht="13.5" customHeight="1" x14ac:dyDescent="0.2">
      <c r="A821" s="1981"/>
      <c r="B821" s="1706">
        <v>5</v>
      </c>
      <c r="C821" s="360" t="s">
        <v>627</v>
      </c>
      <c r="D821" s="401">
        <v>20</v>
      </c>
      <c r="E821" s="401">
        <v>1974</v>
      </c>
      <c r="F821" s="402">
        <v>24.882000000000001</v>
      </c>
      <c r="G821" s="402">
        <v>2.15</v>
      </c>
      <c r="H821" s="402">
        <v>3.2</v>
      </c>
      <c r="I821" s="402">
        <v>17.329999999999998</v>
      </c>
      <c r="J821" s="365">
        <v>944.31</v>
      </c>
      <c r="K821" s="705">
        <v>17.329999999999998</v>
      </c>
      <c r="L821" s="365">
        <v>944.31</v>
      </c>
      <c r="M821" s="241">
        <f t="shared" si="80"/>
        <v>1.8352024229331469E-2</v>
      </c>
      <c r="N821" s="685">
        <v>63.22</v>
      </c>
      <c r="O821" s="243">
        <f t="shared" si="81"/>
        <v>1.1602149717783354</v>
      </c>
      <c r="P821" s="333">
        <f t="shared" si="82"/>
        <v>1101.121453759888</v>
      </c>
      <c r="Q821" s="244">
        <f t="shared" si="83"/>
        <v>69.612898306700131</v>
      </c>
    </row>
    <row r="822" spans="1:17" ht="13.5" customHeight="1" x14ac:dyDescent="0.2">
      <c r="A822" s="1981"/>
      <c r="B822" s="1706">
        <v>6</v>
      </c>
      <c r="C822" s="360" t="s">
        <v>628</v>
      </c>
      <c r="D822" s="401">
        <v>20</v>
      </c>
      <c r="E822" s="401">
        <v>1974</v>
      </c>
      <c r="F822" s="402">
        <v>21.981000000000002</v>
      </c>
      <c r="G822" s="402">
        <v>2.04</v>
      </c>
      <c r="H822" s="402">
        <v>3.2</v>
      </c>
      <c r="I822" s="402">
        <v>16.739999999999998</v>
      </c>
      <c r="J822" s="365">
        <v>910.74</v>
      </c>
      <c r="K822" s="705">
        <v>16.739999999999998</v>
      </c>
      <c r="L822" s="365">
        <v>910.74</v>
      </c>
      <c r="M822" s="241">
        <f t="shared" si="80"/>
        <v>1.8380657487318004E-2</v>
      </c>
      <c r="N822" s="685">
        <v>63.22</v>
      </c>
      <c r="O822" s="243">
        <f t="shared" si="81"/>
        <v>1.1620251663482442</v>
      </c>
      <c r="P822" s="333">
        <f t="shared" si="82"/>
        <v>1102.8394492390803</v>
      </c>
      <c r="Q822" s="244">
        <f t="shared" si="83"/>
        <v>69.721509980894652</v>
      </c>
    </row>
    <row r="823" spans="1:17" ht="13.5" customHeight="1" x14ac:dyDescent="0.2">
      <c r="A823" s="1981"/>
      <c r="B823" s="1706">
        <v>7</v>
      </c>
      <c r="C823" s="360" t="s">
        <v>629</v>
      </c>
      <c r="D823" s="401">
        <v>32</v>
      </c>
      <c r="E823" s="401">
        <v>1978</v>
      </c>
      <c r="F823" s="402">
        <v>45.844000000000001</v>
      </c>
      <c r="G823" s="402">
        <v>2.38</v>
      </c>
      <c r="H823" s="402">
        <v>5.04</v>
      </c>
      <c r="I823" s="402">
        <v>38.42</v>
      </c>
      <c r="J823" s="365">
        <v>1793.66</v>
      </c>
      <c r="K823" s="705">
        <v>38.42</v>
      </c>
      <c r="L823" s="365">
        <v>1793.66</v>
      </c>
      <c r="M823" s="241">
        <f t="shared" si="80"/>
        <v>2.1419890057201477E-2</v>
      </c>
      <c r="N823" s="685">
        <v>63.22</v>
      </c>
      <c r="O823" s="243">
        <f t="shared" si="81"/>
        <v>1.3541654494162774</v>
      </c>
      <c r="P823" s="333">
        <f t="shared" si="82"/>
        <v>1285.1934034320886</v>
      </c>
      <c r="Q823" s="244">
        <f t="shared" si="83"/>
        <v>81.249926964976638</v>
      </c>
    </row>
    <row r="824" spans="1:17" ht="13.5" customHeight="1" x14ac:dyDescent="0.2">
      <c r="A824" s="1981"/>
      <c r="B824" s="1706">
        <v>8</v>
      </c>
      <c r="C824" s="360" t="s">
        <v>630</v>
      </c>
      <c r="D824" s="401">
        <v>20</v>
      </c>
      <c r="E824" s="401">
        <v>1974</v>
      </c>
      <c r="F824" s="402">
        <v>23.31</v>
      </c>
      <c r="G824" s="402">
        <v>1.36</v>
      </c>
      <c r="H824" s="402">
        <v>2.72</v>
      </c>
      <c r="I824" s="402">
        <v>21.81</v>
      </c>
      <c r="J824" s="365">
        <v>958.43</v>
      </c>
      <c r="K824" s="705">
        <v>21.81</v>
      </c>
      <c r="L824" s="365">
        <v>958.43</v>
      </c>
      <c r="M824" s="241">
        <f t="shared" si="80"/>
        <v>2.275596548522062E-2</v>
      </c>
      <c r="N824" s="685">
        <v>63.22</v>
      </c>
      <c r="O824" s="243">
        <f t="shared" si="81"/>
        <v>1.4386321379756475</v>
      </c>
      <c r="P824" s="333">
        <f t="shared" si="82"/>
        <v>1365.3579291132371</v>
      </c>
      <c r="Q824" s="244">
        <f t="shared" si="83"/>
        <v>86.317928278538844</v>
      </c>
    </row>
    <row r="825" spans="1:17" x14ac:dyDescent="0.2">
      <c r="A825" s="1981"/>
      <c r="B825" s="1706">
        <v>9</v>
      </c>
      <c r="C825" s="404" t="s">
        <v>631</v>
      </c>
      <c r="D825" s="401">
        <v>20</v>
      </c>
      <c r="E825" s="401">
        <v>1974</v>
      </c>
      <c r="F825" s="402">
        <v>23.411999999999999</v>
      </c>
      <c r="G825" s="402">
        <v>1.98</v>
      </c>
      <c r="H825" s="402">
        <v>3.2</v>
      </c>
      <c r="I825" s="402">
        <v>18.23</v>
      </c>
      <c r="J825" s="365">
        <v>899.46</v>
      </c>
      <c r="K825" s="403">
        <v>18.23</v>
      </c>
      <c r="L825" s="365">
        <v>899.46</v>
      </c>
      <c r="M825" s="241">
        <f t="shared" si="80"/>
        <v>2.0267716185266717E-2</v>
      </c>
      <c r="N825" s="685">
        <v>63.22</v>
      </c>
      <c r="O825" s="243">
        <f t="shared" si="81"/>
        <v>1.2813250172325619</v>
      </c>
      <c r="P825" s="333">
        <f t="shared" si="82"/>
        <v>1216.0629711160029</v>
      </c>
      <c r="Q825" s="244">
        <f t="shared" si="83"/>
        <v>76.879501033953701</v>
      </c>
    </row>
    <row r="826" spans="1:17" ht="12" thickBot="1" x14ac:dyDescent="0.25">
      <c r="A826" s="1982"/>
      <c r="B826" s="1707">
        <v>10</v>
      </c>
      <c r="C826" s="405" t="s">
        <v>632</v>
      </c>
      <c r="D826" s="406">
        <v>20</v>
      </c>
      <c r="E826" s="406">
        <v>1974</v>
      </c>
      <c r="F826" s="408">
        <v>25.888999999999999</v>
      </c>
      <c r="G826" s="408">
        <v>1.76</v>
      </c>
      <c r="H826" s="408">
        <v>3.04</v>
      </c>
      <c r="I826" s="408">
        <v>18.510000000000002</v>
      </c>
      <c r="J826" s="367">
        <v>948.51</v>
      </c>
      <c r="K826" s="714">
        <v>18.510000000000002</v>
      </c>
      <c r="L826" s="367">
        <v>948.51</v>
      </c>
      <c r="M826" s="366">
        <f t="shared" si="80"/>
        <v>1.9514817977670244E-2</v>
      </c>
      <c r="N826" s="685">
        <v>63.22</v>
      </c>
      <c r="O826" s="362">
        <f t="shared" si="81"/>
        <v>1.2337267925483129</v>
      </c>
      <c r="P826" s="362">
        <f t="shared" si="82"/>
        <v>1170.8890786602146</v>
      </c>
      <c r="Q826" s="363">
        <f t="shared" si="83"/>
        <v>74.023607552898767</v>
      </c>
    </row>
    <row r="828" spans="1:17" ht="15" x14ac:dyDescent="0.2">
      <c r="A828" s="1984" t="s">
        <v>493</v>
      </c>
      <c r="B828" s="1984"/>
      <c r="C828" s="1984"/>
      <c r="D828" s="1984"/>
      <c r="E828" s="1984"/>
      <c r="F828" s="1984"/>
      <c r="G828" s="1984"/>
      <c r="H828" s="1984"/>
      <c r="I828" s="1984"/>
      <c r="J828" s="1984"/>
      <c r="K828" s="1984"/>
      <c r="L828" s="1984"/>
      <c r="M828" s="1984"/>
      <c r="N828" s="1984"/>
      <c r="O828" s="1984"/>
      <c r="P828" s="1984"/>
      <c r="Q828" s="1984"/>
    </row>
    <row r="829" spans="1:17" ht="13.5" thickBot="1" x14ac:dyDescent="0.25">
      <c r="A829" s="446"/>
      <c r="B829" s="446"/>
      <c r="C829" s="446"/>
      <c r="D829" s="446"/>
      <c r="E829" s="1985" t="s">
        <v>264</v>
      </c>
      <c r="F829" s="1985"/>
      <c r="G829" s="1985"/>
      <c r="H829" s="1985"/>
      <c r="I829" s="446">
        <v>-0.6</v>
      </c>
      <c r="J829" s="446" t="s">
        <v>263</v>
      </c>
      <c r="K829" s="446" t="s">
        <v>265</v>
      </c>
      <c r="L829" s="446">
        <v>576.6</v>
      </c>
      <c r="M829" s="446"/>
      <c r="N829" s="446"/>
      <c r="O829" s="446"/>
      <c r="P829" s="446"/>
      <c r="Q829" s="446"/>
    </row>
    <row r="830" spans="1:17" x14ac:dyDescent="0.2">
      <c r="A830" s="1986" t="s">
        <v>1</v>
      </c>
      <c r="B830" s="1989" t="s">
        <v>0</v>
      </c>
      <c r="C830" s="1992" t="s">
        <v>2</v>
      </c>
      <c r="D830" s="1992" t="s">
        <v>3</v>
      </c>
      <c r="E830" s="1992" t="s">
        <v>11</v>
      </c>
      <c r="F830" s="1996" t="s">
        <v>12</v>
      </c>
      <c r="G830" s="1997"/>
      <c r="H830" s="1997"/>
      <c r="I830" s="1998"/>
      <c r="J830" s="1992" t="s">
        <v>4</v>
      </c>
      <c r="K830" s="1992" t="s">
        <v>13</v>
      </c>
      <c r="L830" s="1992" t="s">
        <v>5</v>
      </c>
      <c r="M830" s="1992" t="s">
        <v>6</v>
      </c>
      <c r="N830" s="1992" t="s">
        <v>14</v>
      </c>
      <c r="O830" s="2003" t="s">
        <v>15</v>
      </c>
      <c r="P830" s="1992" t="s">
        <v>22</v>
      </c>
      <c r="Q830" s="2001" t="s">
        <v>23</v>
      </c>
    </row>
    <row r="831" spans="1:17" ht="33.75" x14ac:dyDescent="0.2">
      <c r="A831" s="1987"/>
      <c r="B831" s="1990"/>
      <c r="C831" s="1993"/>
      <c r="D831" s="1995"/>
      <c r="E831" s="1995"/>
      <c r="F831" s="903" t="s">
        <v>16</v>
      </c>
      <c r="G831" s="903" t="s">
        <v>17</v>
      </c>
      <c r="H831" s="903" t="s">
        <v>18</v>
      </c>
      <c r="I831" s="903" t="s">
        <v>19</v>
      </c>
      <c r="J831" s="1995"/>
      <c r="K831" s="1995"/>
      <c r="L831" s="1995"/>
      <c r="M831" s="1995"/>
      <c r="N831" s="1995"/>
      <c r="O831" s="2004"/>
      <c r="P831" s="1995"/>
      <c r="Q831" s="2002"/>
    </row>
    <row r="832" spans="1:17" ht="12" thickBot="1" x14ac:dyDescent="0.25">
      <c r="A832" s="1988"/>
      <c r="B832" s="1991"/>
      <c r="C832" s="1994"/>
      <c r="D832" s="28" t="s">
        <v>7</v>
      </c>
      <c r="E832" s="28" t="s">
        <v>8</v>
      </c>
      <c r="F832" s="28" t="s">
        <v>9</v>
      </c>
      <c r="G832" s="28" t="s">
        <v>9</v>
      </c>
      <c r="H832" s="28" t="s">
        <v>9</v>
      </c>
      <c r="I832" s="28" t="s">
        <v>9</v>
      </c>
      <c r="J832" s="28" t="s">
        <v>20</v>
      </c>
      <c r="K832" s="28" t="s">
        <v>9</v>
      </c>
      <c r="L832" s="28" t="s">
        <v>20</v>
      </c>
      <c r="M832" s="28" t="s">
        <v>21</v>
      </c>
      <c r="N832" s="28" t="s">
        <v>289</v>
      </c>
      <c r="O832" s="28" t="s">
        <v>290</v>
      </c>
      <c r="P832" s="712" t="s">
        <v>24</v>
      </c>
      <c r="Q832" s="713" t="s">
        <v>291</v>
      </c>
    </row>
    <row r="833" spans="1:17" x14ac:dyDescent="0.2">
      <c r="A833" s="1957" t="s">
        <v>10</v>
      </c>
      <c r="B833" s="29">
        <v>1</v>
      </c>
      <c r="C833" s="341" t="s">
        <v>961</v>
      </c>
      <c r="D833" s="300">
        <v>8</v>
      </c>
      <c r="E833" s="300">
        <v>1975</v>
      </c>
      <c r="F833" s="276">
        <v>7.7610000000000001</v>
      </c>
      <c r="G833" s="276">
        <v>1.0580000000000001</v>
      </c>
      <c r="H833" s="276">
        <v>1.28</v>
      </c>
      <c r="I833" s="276">
        <v>5.423</v>
      </c>
      <c r="J833" s="276">
        <v>574.41</v>
      </c>
      <c r="K833" s="301">
        <v>5.423</v>
      </c>
      <c r="L833" s="276">
        <v>574.41</v>
      </c>
      <c r="M833" s="302">
        <f>K833/L833</f>
        <v>9.4409916261903523E-3</v>
      </c>
      <c r="N833" s="342">
        <v>73.900000000000006</v>
      </c>
      <c r="O833" s="304">
        <f>M833*N833</f>
        <v>0.69768928117546714</v>
      </c>
      <c r="P833" s="304">
        <f>M833*60*1000</f>
        <v>566.45949757142114</v>
      </c>
      <c r="Q833" s="305">
        <f>P833*N833/1000</f>
        <v>41.861356870528027</v>
      </c>
    </row>
    <row r="834" spans="1:17" x14ac:dyDescent="0.2">
      <c r="A834" s="2006"/>
      <c r="B834" s="11">
        <v>2</v>
      </c>
      <c r="C834" s="344" t="s">
        <v>962</v>
      </c>
      <c r="D834" s="306">
        <v>26</v>
      </c>
      <c r="E834" s="306">
        <v>1962</v>
      </c>
      <c r="F834" s="232">
        <v>17.93</v>
      </c>
      <c r="G834" s="232">
        <v>1.9573</v>
      </c>
      <c r="H834" s="232">
        <v>3.68</v>
      </c>
      <c r="I834" s="232">
        <v>12.292999999999999</v>
      </c>
      <c r="J834" s="232">
        <v>1176.43</v>
      </c>
      <c r="K834" s="307">
        <v>11.69</v>
      </c>
      <c r="L834" s="232">
        <v>1053.94</v>
      </c>
      <c r="M834" s="233">
        <f t="shared" ref="M834:M838" si="84">K834/L834</f>
        <v>1.1091713000740079E-2</v>
      </c>
      <c r="N834" s="345">
        <v>73.900000000000006</v>
      </c>
      <c r="O834" s="308">
        <f t="shared" ref="O834:O838" si="85">M834*N834</f>
        <v>0.81967759075469193</v>
      </c>
      <c r="P834" s="304">
        <f t="shared" ref="P834:P838" si="86">M834*60*1000</f>
        <v>665.50278004440474</v>
      </c>
      <c r="Q834" s="309">
        <f t="shared" ref="Q834:Q838" si="87">P834*N834/1000</f>
        <v>49.180655445281509</v>
      </c>
    </row>
    <row r="835" spans="1:17" x14ac:dyDescent="0.2">
      <c r="A835" s="2006"/>
      <c r="B835" s="11">
        <v>3</v>
      </c>
      <c r="C835" s="344" t="s">
        <v>963</v>
      </c>
      <c r="D835" s="306">
        <v>12</v>
      </c>
      <c r="E835" s="306">
        <v>1961</v>
      </c>
      <c r="F835" s="232">
        <v>8.8829999999999991</v>
      </c>
      <c r="G835" s="232">
        <v>0.77200000000000002</v>
      </c>
      <c r="H835" s="232">
        <v>1.77</v>
      </c>
      <c r="I835" s="232">
        <v>6.34</v>
      </c>
      <c r="J835" s="232">
        <v>560.51</v>
      </c>
      <c r="K835" s="307">
        <v>6.34</v>
      </c>
      <c r="L835" s="232">
        <v>560.51</v>
      </c>
      <c r="M835" s="233">
        <f t="shared" si="84"/>
        <v>1.1311127366148687E-2</v>
      </c>
      <c r="N835" s="345">
        <v>73.900000000000006</v>
      </c>
      <c r="O835" s="308">
        <f t="shared" si="85"/>
        <v>0.83589231235838801</v>
      </c>
      <c r="P835" s="304">
        <f t="shared" si="86"/>
        <v>678.6676419689212</v>
      </c>
      <c r="Q835" s="309">
        <f t="shared" si="87"/>
        <v>50.153538741503283</v>
      </c>
    </row>
    <row r="836" spans="1:17" x14ac:dyDescent="0.2">
      <c r="A836" s="2006"/>
      <c r="B836" s="11">
        <v>4</v>
      </c>
      <c r="C836" s="344" t="s">
        <v>964</v>
      </c>
      <c r="D836" s="306">
        <v>12</v>
      </c>
      <c r="E836" s="306">
        <v>1962</v>
      </c>
      <c r="F836" s="232">
        <v>9.4629999999999992</v>
      </c>
      <c r="G836" s="232">
        <v>1.135</v>
      </c>
      <c r="H836" s="232">
        <v>1.92</v>
      </c>
      <c r="I836" s="232">
        <v>6.4</v>
      </c>
      <c r="J836" s="232">
        <v>555.63</v>
      </c>
      <c r="K836" s="307">
        <v>5.73</v>
      </c>
      <c r="L836" s="232">
        <v>510.84</v>
      </c>
      <c r="M836" s="233">
        <f t="shared" si="84"/>
        <v>1.1216819356354241E-2</v>
      </c>
      <c r="N836" s="345">
        <v>73.900000000000006</v>
      </c>
      <c r="O836" s="308">
        <f t="shared" si="85"/>
        <v>0.82892295043457842</v>
      </c>
      <c r="P836" s="304">
        <f t="shared" si="86"/>
        <v>673.00916138125444</v>
      </c>
      <c r="Q836" s="309">
        <f t="shared" si="87"/>
        <v>49.735377026074701</v>
      </c>
    </row>
    <row r="837" spans="1:17" x14ac:dyDescent="0.2">
      <c r="A837" s="2006"/>
      <c r="B837" s="11">
        <v>5</v>
      </c>
      <c r="C837" s="344" t="s">
        <v>965</v>
      </c>
      <c r="D837" s="306">
        <v>10</v>
      </c>
      <c r="E837" s="306" t="s">
        <v>320</v>
      </c>
      <c r="F837" s="232">
        <v>5.0999999999999996</v>
      </c>
      <c r="G837" s="232">
        <v>0</v>
      </c>
      <c r="H837" s="232">
        <v>0</v>
      </c>
      <c r="I837" s="232">
        <v>5.0999999999999996</v>
      </c>
      <c r="J837" s="232">
        <v>397.1</v>
      </c>
      <c r="K837" s="307">
        <v>5.0999999999999996</v>
      </c>
      <c r="L837" s="232">
        <v>397.1</v>
      </c>
      <c r="M837" s="233">
        <f t="shared" si="84"/>
        <v>1.2843112566104254E-2</v>
      </c>
      <c r="N837" s="345">
        <v>73.900000000000006</v>
      </c>
      <c r="O837" s="308">
        <f t="shared" si="85"/>
        <v>0.94910601863510446</v>
      </c>
      <c r="P837" s="304">
        <f t="shared" si="86"/>
        <v>770.58675396625517</v>
      </c>
      <c r="Q837" s="309">
        <f t="shared" si="87"/>
        <v>56.94636111810626</v>
      </c>
    </row>
    <row r="838" spans="1:17" x14ac:dyDescent="0.2">
      <c r="A838" s="2006"/>
      <c r="B838" s="11">
        <v>6</v>
      </c>
      <c r="C838" s="344" t="s">
        <v>966</v>
      </c>
      <c r="D838" s="306">
        <v>12</v>
      </c>
      <c r="E838" s="306">
        <v>1958</v>
      </c>
      <c r="F838" s="232">
        <v>7.3</v>
      </c>
      <c r="G838" s="232">
        <v>0</v>
      </c>
      <c r="H838" s="232">
        <v>0</v>
      </c>
      <c r="I838" s="232">
        <v>7.3</v>
      </c>
      <c r="J838" s="232">
        <v>563.5</v>
      </c>
      <c r="K838" s="307">
        <v>7.3</v>
      </c>
      <c r="L838" s="232">
        <v>563.5</v>
      </c>
      <c r="M838" s="233">
        <f t="shared" si="84"/>
        <v>1.29547471162378E-2</v>
      </c>
      <c r="N838" s="345">
        <v>73.900000000000006</v>
      </c>
      <c r="O838" s="308">
        <f t="shared" si="85"/>
        <v>0.95735581188997343</v>
      </c>
      <c r="P838" s="304">
        <f t="shared" si="86"/>
        <v>777.28482697426807</v>
      </c>
      <c r="Q838" s="309">
        <f t="shared" si="87"/>
        <v>57.441348713398419</v>
      </c>
    </row>
    <row r="839" spans="1:17" x14ac:dyDescent="0.2">
      <c r="A839" s="2006"/>
      <c r="B839" s="11">
        <v>7</v>
      </c>
      <c r="C839" s="344"/>
      <c r="D839" s="306"/>
      <c r="E839" s="306"/>
      <c r="F839" s="232"/>
      <c r="G839" s="232"/>
      <c r="H839" s="232"/>
      <c r="I839" s="232"/>
      <c r="J839" s="232"/>
      <c r="K839" s="307"/>
      <c r="L839" s="232"/>
      <c r="M839" s="233"/>
      <c r="N839" s="345"/>
      <c r="O839" s="308"/>
      <c r="P839" s="304"/>
      <c r="Q839" s="309"/>
    </row>
    <row r="840" spans="1:17" x14ac:dyDescent="0.2">
      <c r="A840" s="2006"/>
      <c r="B840" s="11">
        <v>8</v>
      </c>
      <c r="C840" s="344"/>
      <c r="D840" s="306"/>
      <c r="E840" s="306"/>
      <c r="F840" s="232"/>
      <c r="G840" s="232"/>
      <c r="H840" s="232"/>
      <c r="I840" s="232"/>
      <c r="J840" s="232"/>
      <c r="K840" s="307"/>
      <c r="L840" s="232"/>
      <c r="M840" s="233"/>
      <c r="N840" s="345"/>
      <c r="O840" s="308"/>
      <c r="P840" s="304"/>
      <c r="Q840" s="309"/>
    </row>
    <row r="841" spans="1:17" x14ac:dyDescent="0.2">
      <c r="A841" s="2006"/>
      <c r="B841" s="11">
        <v>9</v>
      </c>
      <c r="C841" s="344"/>
      <c r="D841" s="306"/>
      <c r="E841" s="306"/>
      <c r="F841" s="232"/>
      <c r="G841" s="232"/>
      <c r="H841" s="232"/>
      <c r="I841" s="232"/>
      <c r="J841" s="232"/>
      <c r="K841" s="307"/>
      <c r="L841" s="232"/>
      <c r="M841" s="233"/>
      <c r="N841" s="345"/>
      <c r="O841" s="308"/>
      <c r="P841" s="304"/>
      <c r="Q841" s="309"/>
    </row>
    <row r="842" spans="1:17" ht="12" thickBot="1" x14ac:dyDescent="0.25">
      <c r="A842" s="2007"/>
      <c r="B842" s="30">
        <v>10</v>
      </c>
      <c r="C842" s="352"/>
      <c r="D842" s="375"/>
      <c r="E842" s="375"/>
      <c r="F842" s="449"/>
      <c r="G842" s="449"/>
      <c r="H842" s="449"/>
      <c r="I842" s="449"/>
      <c r="J842" s="449"/>
      <c r="K842" s="450"/>
      <c r="L842" s="449"/>
      <c r="M842" s="368"/>
      <c r="N842" s="369"/>
      <c r="O842" s="376"/>
      <c r="P842" s="377"/>
      <c r="Q842" s="378"/>
    </row>
    <row r="843" spans="1:17" x14ac:dyDescent="0.2">
      <c r="A843" s="2027" t="s">
        <v>25</v>
      </c>
      <c r="B843" s="104">
        <v>1</v>
      </c>
      <c r="C843" s="318" t="s">
        <v>967</v>
      </c>
      <c r="D843" s="311">
        <v>20</v>
      </c>
      <c r="E843" s="311">
        <v>1979</v>
      </c>
      <c r="F843" s="313">
        <v>21.94</v>
      </c>
      <c r="G843" s="313">
        <v>1.01</v>
      </c>
      <c r="H843" s="313">
        <v>3.04</v>
      </c>
      <c r="I843" s="312">
        <v>13.52</v>
      </c>
      <c r="J843" s="313">
        <v>1052.0999999999999</v>
      </c>
      <c r="K843" s="314">
        <v>13.52</v>
      </c>
      <c r="L843" s="313">
        <v>1052.0999999999999</v>
      </c>
      <c r="M843" s="315">
        <f>K843/L843</f>
        <v>1.2850489497196084E-2</v>
      </c>
      <c r="N843" s="382">
        <v>73.900000000000006</v>
      </c>
      <c r="O843" s="316">
        <f t="shared" ref="O843:O852" si="88">M843*N843</f>
        <v>0.94965117384279074</v>
      </c>
      <c r="P843" s="316">
        <f t="shared" ref="P843:P852" si="89">M843*60*1000</f>
        <v>771.02936983176505</v>
      </c>
      <c r="Q843" s="317">
        <f t="shared" ref="Q843:Q852" si="90">P843*N843/1000</f>
        <v>56.979070430567447</v>
      </c>
    </row>
    <row r="844" spans="1:17" x14ac:dyDescent="0.2">
      <c r="A844" s="2028"/>
      <c r="B844" s="103">
        <v>2</v>
      </c>
      <c r="C844" s="318" t="s">
        <v>968</v>
      </c>
      <c r="D844" s="311">
        <v>24</v>
      </c>
      <c r="E844" s="311">
        <v>1967</v>
      </c>
      <c r="F844" s="312">
        <v>14.1</v>
      </c>
      <c r="G844" s="312">
        <v>1.95</v>
      </c>
      <c r="H844" s="312">
        <v>0.24</v>
      </c>
      <c r="I844" s="312">
        <v>11.9</v>
      </c>
      <c r="J844" s="312">
        <v>908.47</v>
      </c>
      <c r="K844" s="319">
        <v>11.9</v>
      </c>
      <c r="L844" s="312">
        <v>908.47</v>
      </c>
      <c r="M844" s="315">
        <f>K844/L844</f>
        <v>1.3098946580514491E-2</v>
      </c>
      <c r="N844" s="382">
        <v>73.900000000000006</v>
      </c>
      <c r="O844" s="316">
        <f t="shared" si="88"/>
        <v>0.96801215230002091</v>
      </c>
      <c r="P844" s="316">
        <f t="shared" si="89"/>
        <v>785.93679483086942</v>
      </c>
      <c r="Q844" s="317">
        <f t="shared" si="90"/>
        <v>58.080729138001253</v>
      </c>
    </row>
    <row r="845" spans="1:17" x14ac:dyDescent="0.2">
      <c r="A845" s="2028"/>
      <c r="B845" s="103">
        <v>3</v>
      </c>
      <c r="C845" s="384" t="s">
        <v>969</v>
      </c>
      <c r="D845" s="311">
        <v>45</v>
      </c>
      <c r="E845" s="311">
        <v>1984</v>
      </c>
      <c r="F845" s="312">
        <v>46</v>
      </c>
      <c r="G845" s="312">
        <v>4.7</v>
      </c>
      <c r="H845" s="312">
        <v>7.12</v>
      </c>
      <c r="I845" s="312">
        <v>34.17</v>
      </c>
      <c r="J845" s="312">
        <v>2323</v>
      </c>
      <c r="K845" s="319">
        <v>34.17</v>
      </c>
      <c r="L845" s="312">
        <v>2323</v>
      </c>
      <c r="M845" s="320">
        <f t="shared" ref="M845:M852" si="91">K845/L845</f>
        <v>1.4709427464485579E-2</v>
      </c>
      <c r="N845" s="382">
        <v>73.900000000000006</v>
      </c>
      <c r="O845" s="316">
        <f t="shared" si="88"/>
        <v>1.0870266896254843</v>
      </c>
      <c r="P845" s="316">
        <f t="shared" si="89"/>
        <v>882.56564786913475</v>
      </c>
      <c r="Q845" s="321">
        <f t="shared" si="90"/>
        <v>65.221601377529069</v>
      </c>
    </row>
    <row r="846" spans="1:17" x14ac:dyDescent="0.2">
      <c r="A846" s="2028"/>
      <c r="B846" s="103">
        <v>4</v>
      </c>
      <c r="C846" s="384" t="s">
        <v>970</v>
      </c>
      <c r="D846" s="311">
        <v>40</v>
      </c>
      <c r="E846" s="311">
        <v>1992</v>
      </c>
      <c r="F846" s="312">
        <v>45.1</v>
      </c>
      <c r="G846" s="312">
        <v>5.16</v>
      </c>
      <c r="H846" s="312">
        <v>6.4</v>
      </c>
      <c r="I846" s="312">
        <v>33.531999999999996</v>
      </c>
      <c r="J846" s="312">
        <v>2264.86</v>
      </c>
      <c r="K846" s="319">
        <v>33.531999999999996</v>
      </c>
      <c r="L846" s="312">
        <v>2264.86</v>
      </c>
      <c r="M846" s="320">
        <f t="shared" si="91"/>
        <v>1.4805330130780708E-2</v>
      </c>
      <c r="N846" s="382">
        <v>73.900000000000006</v>
      </c>
      <c r="O846" s="385">
        <f t="shared" si="88"/>
        <v>1.0941138966646944</v>
      </c>
      <c r="P846" s="316">
        <f t="shared" si="89"/>
        <v>888.31980784684254</v>
      </c>
      <c r="Q846" s="321">
        <f t="shared" si="90"/>
        <v>65.646833799881676</v>
      </c>
    </row>
    <row r="847" spans="1:17" x14ac:dyDescent="0.2">
      <c r="A847" s="2028"/>
      <c r="B847" s="103">
        <v>5</v>
      </c>
      <c r="C847" s="384" t="s">
        <v>971</v>
      </c>
      <c r="D847" s="311">
        <v>22</v>
      </c>
      <c r="E847" s="311">
        <v>1983</v>
      </c>
      <c r="F847" s="312">
        <v>23.91</v>
      </c>
      <c r="G847" s="312">
        <v>2.0779999999999998</v>
      </c>
      <c r="H847" s="312">
        <v>3.36</v>
      </c>
      <c r="I847" s="312">
        <v>18.474</v>
      </c>
      <c r="J847" s="312">
        <v>1216.04</v>
      </c>
      <c r="K847" s="319">
        <v>18.474</v>
      </c>
      <c r="L847" s="312">
        <v>1216.04</v>
      </c>
      <c r="M847" s="320">
        <f t="shared" si="91"/>
        <v>1.5191934475839611E-2</v>
      </c>
      <c r="N847" s="382">
        <v>73.900000000000006</v>
      </c>
      <c r="O847" s="385">
        <f t="shared" si="88"/>
        <v>1.1226839577645473</v>
      </c>
      <c r="P847" s="316">
        <f t="shared" si="89"/>
        <v>911.51606855037676</v>
      </c>
      <c r="Q847" s="321">
        <f t="shared" si="90"/>
        <v>67.361037465872855</v>
      </c>
    </row>
    <row r="848" spans="1:17" x14ac:dyDescent="0.2">
      <c r="A848" s="2028"/>
      <c r="B848" s="103">
        <v>6</v>
      </c>
      <c r="C848" s="384" t="s">
        <v>972</v>
      </c>
      <c r="D848" s="311">
        <v>20</v>
      </c>
      <c r="E848" s="311">
        <v>1971</v>
      </c>
      <c r="F848" s="312">
        <v>18.809999999999999</v>
      </c>
      <c r="G848" s="312">
        <v>0.71899999999999997</v>
      </c>
      <c r="H848" s="312">
        <v>2.8</v>
      </c>
      <c r="I848" s="312">
        <v>15.292999999999999</v>
      </c>
      <c r="J848" s="312">
        <v>1001.53</v>
      </c>
      <c r="K848" s="319">
        <v>15.292999999999999</v>
      </c>
      <c r="L848" s="312">
        <v>1001.53</v>
      </c>
      <c r="M848" s="320">
        <f t="shared" si="91"/>
        <v>1.5269637454694318E-2</v>
      </c>
      <c r="N848" s="382">
        <v>73.900000000000006</v>
      </c>
      <c r="O848" s="385">
        <f t="shared" si="88"/>
        <v>1.1284262079019101</v>
      </c>
      <c r="P848" s="316">
        <f t="shared" si="89"/>
        <v>916.17824728165908</v>
      </c>
      <c r="Q848" s="321">
        <f t="shared" si="90"/>
        <v>67.705572474114618</v>
      </c>
    </row>
    <row r="849" spans="1:17" x14ac:dyDescent="0.2">
      <c r="A849" s="2028"/>
      <c r="B849" s="103">
        <v>7</v>
      </c>
      <c r="C849" s="384" t="s">
        <v>638</v>
      </c>
      <c r="D849" s="311">
        <v>20</v>
      </c>
      <c r="E849" s="311">
        <v>1976</v>
      </c>
      <c r="F849" s="312">
        <v>21.08</v>
      </c>
      <c r="G849" s="312">
        <v>1.97</v>
      </c>
      <c r="H849" s="312">
        <v>2.56</v>
      </c>
      <c r="I849" s="312">
        <v>16.548999999999999</v>
      </c>
      <c r="J849" s="312">
        <v>1064.72</v>
      </c>
      <c r="K849" s="319">
        <v>16.548999999999999</v>
      </c>
      <c r="L849" s="312">
        <v>1064.72</v>
      </c>
      <c r="M849" s="320">
        <f t="shared" si="91"/>
        <v>1.5543053572770305E-2</v>
      </c>
      <c r="N849" s="382">
        <v>73.900000000000006</v>
      </c>
      <c r="O849" s="385">
        <f t="shared" si="88"/>
        <v>1.1486316590277257</v>
      </c>
      <c r="P849" s="316">
        <f t="shared" si="89"/>
        <v>932.58321436621827</v>
      </c>
      <c r="Q849" s="321">
        <f t="shared" si="90"/>
        <v>68.91789954166353</v>
      </c>
    </row>
    <row r="850" spans="1:17" x14ac:dyDescent="0.2">
      <c r="A850" s="2028"/>
      <c r="B850" s="103">
        <v>8</v>
      </c>
      <c r="C850" s="384" t="s">
        <v>973</v>
      </c>
      <c r="D850" s="311">
        <v>41</v>
      </c>
      <c r="E850" s="311">
        <v>1995</v>
      </c>
      <c r="F850" s="312">
        <v>47.67</v>
      </c>
      <c r="G850" s="312">
        <v>4.2</v>
      </c>
      <c r="H850" s="312">
        <v>6.4</v>
      </c>
      <c r="I850" s="312">
        <v>37.069000000000003</v>
      </c>
      <c r="J850" s="312">
        <v>2352.8000000000002</v>
      </c>
      <c r="K850" s="319">
        <v>37.069000000000003</v>
      </c>
      <c r="L850" s="312">
        <v>2352.8000000000002</v>
      </c>
      <c r="M850" s="320">
        <f t="shared" si="91"/>
        <v>1.5755270316218973E-2</v>
      </c>
      <c r="N850" s="382">
        <v>73.900000000000006</v>
      </c>
      <c r="O850" s="385">
        <f t="shared" si="88"/>
        <v>1.1643144763685822</v>
      </c>
      <c r="P850" s="316">
        <f t="shared" si="89"/>
        <v>945.31621897313835</v>
      </c>
      <c r="Q850" s="321">
        <f t="shared" si="90"/>
        <v>69.858868582114923</v>
      </c>
    </row>
    <row r="851" spans="1:17" x14ac:dyDescent="0.2">
      <c r="A851" s="2028"/>
      <c r="B851" s="103">
        <v>9</v>
      </c>
      <c r="C851" s="384" t="s">
        <v>974</v>
      </c>
      <c r="D851" s="311">
        <v>51</v>
      </c>
      <c r="E851" s="311">
        <v>1968</v>
      </c>
      <c r="F851" s="312">
        <v>54.45</v>
      </c>
      <c r="G851" s="312">
        <v>3.98</v>
      </c>
      <c r="H851" s="312">
        <v>8</v>
      </c>
      <c r="I851" s="312">
        <v>42.46</v>
      </c>
      <c r="J851" s="312">
        <v>2686.64</v>
      </c>
      <c r="K851" s="319">
        <v>41.3</v>
      </c>
      <c r="L851" s="312">
        <v>2620.4</v>
      </c>
      <c r="M851" s="320">
        <f t="shared" si="91"/>
        <v>1.5760952526331855E-2</v>
      </c>
      <c r="N851" s="382">
        <v>73.900000000000006</v>
      </c>
      <c r="O851" s="385">
        <f t="shared" si="88"/>
        <v>1.1647343916959241</v>
      </c>
      <c r="P851" s="316">
        <f t="shared" si="89"/>
        <v>945.65715157991121</v>
      </c>
      <c r="Q851" s="321">
        <f t="shared" si="90"/>
        <v>69.884063501755449</v>
      </c>
    </row>
    <row r="852" spans="1:17" ht="12" thickBot="1" x14ac:dyDescent="0.25">
      <c r="A852" s="2037"/>
      <c r="B852" s="106">
        <v>10</v>
      </c>
      <c r="C852" s="386" t="s">
        <v>975</v>
      </c>
      <c r="D852" s="387">
        <v>40</v>
      </c>
      <c r="E852" s="387">
        <v>1994</v>
      </c>
      <c r="F852" s="428">
        <v>44.31</v>
      </c>
      <c r="G852" s="428">
        <v>2.72</v>
      </c>
      <c r="H852" s="428">
        <v>6.4</v>
      </c>
      <c r="I852" s="428">
        <v>35.19</v>
      </c>
      <c r="J852" s="428">
        <v>2220.21</v>
      </c>
      <c r="K852" s="429">
        <v>34</v>
      </c>
      <c r="L852" s="428">
        <v>2155.33</v>
      </c>
      <c r="M852" s="389">
        <f t="shared" si="91"/>
        <v>1.5774846543220759E-2</v>
      </c>
      <c r="N852" s="382">
        <v>73.900000000000006</v>
      </c>
      <c r="O852" s="390">
        <f t="shared" si="88"/>
        <v>1.165761159544014</v>
      </c>
      <c r="P852" s="390">
        <f t="shared" si="89"/>
        <v>946.49079259324549</v>
      </c>
      <c r="Q852" s="391">
        <f t="shared" si="90"/>
        <v>69.945669572640853</v>
      </c>
    </row>
    <row r="853" spans="1:17" x14ac:dyDescent="0.2">
      <c r="A853" s="2015" t="s">
        <v>26</v>
      </c>
      <c r="B853" s="115">
        <v>1</v>
      </c>
      <c r="C853" s="353" t="s">
        <v>976</v>
      </c>
      <c r="D853" s="392">
        <v>41</v>
      </c>
      <c r="E853" s="392">
        <v>1980</v>
      </c>
      <c r="F853" s="236">
        <v>55.93</v>
      </c>
      <c r="G853" s="236">
        <v>4.0599999999999996</v>
      </c>
      <c r="H853" s="236">
        <v>6.4</v>
      </c>
      <c r="I853" s="236">
        <v>45.47</v>
      </c>
      <c r="J853" s="236">
        <v>2251.11</v>
      </c>
      <c r="K853" s="322">
        <v>45.47</v>
      </c>
      <c r="L853" s="323">
        <v>2251.11</v>
      </c>
      <c r="M853" s="324">
        <f>K853/L853</f>
        <v>2.0198924086339626E-2</v>
      </c>
      <c r="N853" s="355">
        <v>73.900000000000006</v>
      </c>
      <c r="O853" s="325">
        <f>M853*N853</f>
        <v>1.4927004899804985</v>
      </c>
      <c r="P853" s="325">
        <f>M853*60*1000</f>
        <v>1211.9354451803777</v>
      </c>
      <c r="Q853" s="326">
        <f>P853*N853/1000</f>
        <v>89.562029398829907</v>
      </c>
    </row>
    <row r="854" spans="1:17" x14ac:dyDescent="0.2">
      <c r="A854" s="2016"/>
      <c r="B854" s="110">
        <v>2</v>
      </c>
      <c r="C854" s="354" t="s">
        <v>977</v>
      </c>
      <c r="D854" s="394">
        <v>22</v>
      </c>
      <c r="E854" s="394">
        <v>1983</v>
      </c>
      <c r="F854" s="238">
        <v>30.36</v>
      </c>
      <c r="G854" s="238">
        <v>2.3199999999999998</v>
      </c>
      <c r="H854" s="238">
        <v>3.52</v>
      </c>
      <c r="I854" s="238">
        <v>24.51</v>
      </c>
      <c r="J854" s="238">
        <v>1195.71</v>
      </c>
      <c r="K854" s="327">
        <v>24.51</v>
      </c>
      <c r="L854" s="238">
        <v>1195.71</v>
      </c>
      <c r="M854" s="237">
        <f t="shared" ref="M854:M862" si="92">K854/L854</f>
        <v>2.0498281355847154E-2</v>
      </c>
      <c r="N854" s="355">
        <v>73.900000000000006</v>
      </c>
      <c r="O854" s="239">
        <f t="shared" ref="O854:O862" si="93">M854*N854</f>
        <v>1.5148229921971048</v>
      </c>
      <c r="P854" s="325">
        <f t="shared" ref="P854:P862" si="94">M854*60*1000</f>
        <v>1229.8968813508293</v>
      </c>
      <c r="Q854" s="240">
        <f t="shared" ref="Q854:Q862" si="95">P854*N854/1000</f>
        <v>90.889379531826279</v>
      </c>
    </row>
    <row r="855" spans="1:17" x14ac:dyDescent="0.2">
      <c r="A855" s="2016"/>
      <c r="B855" s="110">
        <v>3</v>
      </c>
      <c r="C855" s="354" t="s">
        <v>978</v>
      </c>
      <c r="D855" s="394">
        <v>12</v>
      </c>
      <c r="E855" s="394">
        <v>1969</v>
      </c>
      <c r="F855" s="238">
        <v>17.309999999999999</v>
      </c>
      <c r="G855" s="238">
        <v>0.88</v>
      </c>
      <c r="H855" s="238">
        <v>1.92</v>
      </c>
      <c r="I855" s="238">
        <v>14.51</v>
      </c>
      <c r="J855" s="238">
        <v>688.96</v>
      </c>
      <c r="K855" s="327">
        <v>14.51</v>
      </c>
      <c r="L855" s="238">
        <v>688.96</v>
      </c>
      <c r="M855" s="237">
        <f t="shared" si="92"/>
        <v>2.1060729215048767E-2</v>
      </c>
      <c r="N855" s="355">
        <v>73.900000000000006</v>
      </c>
      <c r="O855" s="239">
        <f t="shared" si="93"/>
        <v>1.5563878889921041</v>
      </c>
      <c r="P855" s="325">
        <f t="shared" si="94"/>
        <v>1263.6437529029261</v>
      </c>
      <c r="Q855" s="240">
        <f t="shared" si="95"/>
        <v>93.383273339526241</v>
      </c>
    </row>
    <row r="856" spans="1:17" x14ac:dyDescent="0.2">
      <c r="A856" s="2016"/>
      <c r="B856" s="110">
        <v>4</v>
      </c>
      <c r="C856" s="354" t="s">
        <v>640</v>
      </c>
      <c r="D856" s="394">
        <v>22</v>
      </c>
      <c r="E856" s="394">
        <v>1981</v>
      </c>
      <c r="F856" s="238">
        <v>30.64</v>
      </c>
      <c r="G856" s="238">
        <v>1.88</v>
      </c>
      <c r="H856" s="238">
        <v>3.52</v>
      </c>
      <c r="I856" s="238">
        <v>25.23</v>
      </c>
      <c r="J856" s="238">
        <v>1177.79</v>
      </c>
      <c r="K856" s="327">
        <v>25.23</v>
      </c>
      <c r="L856" s="238">
        <v>1177.79</v>
      </c>
      <c r="M856" s="237">
        <f t="shared" si="92"/>
        <v>2.1421475814873619E-2</v>
      </c>
      <c r="N856" s="355">
        <v>73.900000000000006</v>
      </c>
      <c r="O856" s="239">
        <f t="shared" si="93"/>
        <v>1.5830470627191606</v>
      </c>
      <c r="P856" s="325">
        <f t="shared" si="94"/>
        <v>1285.2885488924171</v>
      </c>
      <c r="Q856" s="240">
        <f t="shared" si="95"/>
        <v>94.982823763149625</v>
      </c>
    </row>
    <row r="857" spans="1:17" x14ac:dyDescent="0.2">
      <c r="A857" s="2016"/>
      <c r="B857" s="110">
        <v>5</v>
      </c>
      <c r="C857" s="354" t="s">
        <v>979</v>
      </c>
      <c r="D857" s="394">
        <v>24</v>
      </c>
      <c r="E857" s="394">
        <v>1959</v>
      </c>
      <c r="F857" s="238">
        <v>25.37</v>
      </c>
      <c r="G857" s="238">
        <v>1.87</v>
      </c>
      <c r="H857" s="238">
        <v>3.84</v>
      </c>
      <c r="I857" s="238">
        <v>19.649999999999999</v>
      </c>
      <c r="J857" s="238">
        <v>913.09</v>
      </c>
      <c r="K857" s="327">
        <v>19.649999999999999</v>
      </c>
      <c r="L857" s="238">
        <v>913.09</v>
      </c>
      <c r="M857" s="237">
        <f t="shared" si="92"/>
        <v>2.1520332059271265E-2</v>
      </c>
      <c r="N857" s="355">
        <v>73.900000000000006</v>
      </c>
      <c r="O857" s="239">
        <f t="shared" si="93"/>
        <v>1.5903525391801465</v>
      </c>
      <c r="P857" s="325">
        <f t="shared" si="94"/>
        <v>1291.2199235562757</v>
      </c>
      <c r="Q857" s="240">
        <f t="shared" si="95"/>
        <v>95.421152350808782</v>
      </c>
    </row>
    <row r="858" spans="1:17" x14ac:dyDescent="0.2">
      <c r="A858" s="2016"/>
      <c r="B858" s="110">
        <v>6</v>
      </c>
      <c r="C858" s="354" t="s">
        <v>980</v>
      </c>
      <c r="D858" s="394">
        <v>32</v>
      </c>
      <c r="E858" s="394">
        <v>1980</v>
      </c>
      <c r="F858" s="238">
        <v>49.65</v>
      </c>
      <c r="G858" s="238">
        <v>5.17</v>
      </c>
      <c r="H858" s="238">
        <v>4.96</v>
      </c>
      <c r="I858" s="238">
        <v>39.520000000000003</v>
      </c>
      <c r="J858" s="238">
        <v>1835.34</v>
      </c>
      <c r="K858" s="327">
        <v>39.520000000000003</v>
      </c>
      <c r="L858" s="238">
        <v>1835.34</v>
      </c>
      <c r="M858" s="237">
        <f t="shared" si="92"/>
        <v>2.1532795013457999E-2</v>
      </c>
      <c r="N858" s="355">
        <v>73.900000000000006</v>
      </c>
      <c r="O858" s="239">
        <f t="shared" si="93"/>
        <v>1.5912735514945462</v>
      </c>
      <c r="P858" s="325">
        <f t="shared" si="94"/>
        <v>1291.96770080748</v>
      </c>
      <c r="Q858" s="240">
        <f t="shared" si="95"/>
        <v>95.476413089672789</v>
      </c>
    </row>
    <row r="859" spans="1:17" x14ac:dyDescent="0.2">
      <c r="A859" s="2016"/>
      <c r="B859" s="110">
        <v>7</v>
      </c>
      <c r="C859" s="354" t="s">
        <v>981</v>
      </c>
      <c r="D859" s="394">
        <v>35</v>
      </c>
      <c r="E859" s="394">
        <v>1985</v>
      </c>
      <c r="F859" s="238">
        <v>48.8</v>
      </c>
      <c r="G859" s="238">
        <v>3.49</v>
      </c>
      <c r="H859" s="238">
        <v>5.6</v>
      </c>
      <c r="I859" s="238">
        <v>39.700000000000003</v>
      </c>
      <c r="J859" s="238">
        <v>1839.15</v>
      </c>
      <c r="K859" s="327">
        <v>39.700000000000003</v>
      </c>
      <c r="L859" s="238">
        <v>1839.15</v>
      </c>
      <c r="M859" s="237">
        <f t="shared" si="92"/>
        <v>2.158605877715249E-2</v>
      </c>
      <c r="N859" s="355">
        <v>73.900000000000006</v>
      </c>
      <c r="O859" s="239">
        <f t="shared" si="93"/>
        <v>1.5952097436315691</v>
      </c>
      <c r="P859" s="325">
        <f t="shared" si="94"/>
        <v>1295.1635266291494</v>
      </c>
      <c r="Q859" s="240">
        <f t="shared" si="95"/>
        <v>95.712584617894137</v>
      </c>
    </row>
    <row r="860" spans="1:17" x14ac:dyDescent="0.2">
      <c r="A860" s="2016"/>
      <c r="B860" s="110">
        <v>8</v>
      </c>
      <c r="C860" s="354" t="s">
        <v>639</v>
      </c>
      <c r="D860" s="394">
        <v>38</v>
      </c>
      <c r="E860" s="394">
        <v>1969</v>
      </c>
      <c r="F860" s="238">
        <v>43.8</v>
      </c>
      <c r="G860" s="238">
        <v>3.47</v>
      </c>
      <c r="H860" s="238">
        <v>5.84</v>
      </c>
      <c r="I860" s="238">
        <v>34.479999999999997</v>
      </c>
      <c r="J860" s="238">
        <v>1586.93</v>
      </c>
      <c r="K860" s="327">
        <v>34.479999999999997</v>
      </c>
      <c r="L860" s="238">
        <v>1586.93</v>
      </c>
      <c r="M860" s="237">
        <f t="shared" si="92"/>
        <v>2.1727486404567307E-2</v>
      </c>
      <c r="N860" s="355">
        <v>73.900000000000006</v>
      </c>
      <c r="O860" s="239">
        <f t="shared" si="93"/>
        <v>1.6056612452975241</v>
      </c>
      <c r="P860" s="325">
        <f t="shared" si="94"/>
        <v>1303.6491842740386</v>
      </c>
      <c r="Q860" s="240">
        <f t="shared" si="95"/>
        <v>96.339674717851466</v>
      </c>
    </row>
    <row r="861" spans="1:17" x14ac:dyDescent="0.2">
      <c r="A861" s="2016"/>
      <c r="B861" s="110">
        <v>9</v>
      </c>
      <c r="C861" s="354" t="s">
        <v>982</v>
      </c>
      <c r="D861" s="394">
        <v>20</v>
      </c>
      <c r="E861" s="394">
        <v>1975</v>
      </c>
      <c r="F861" s="238">
        <v>28.06</v>
      </c>
      <c r="G861" s="238">
        <v>2.16</v>
      </c>
      <c r="H861" s="238">
        <v>2.96</v>
      </c>
      <c r="I861" s="238">
        <v>22.93</v>
      </c>
      <c r="J861" s="238">
        <v>1053.8699999999999</v>
      </c>
      <c r="K861" s="327">
        <v>22.93</v>
      </c>
      <c r="L861" s="238">
        <v>1053.8699999999999</v>
      </c>
      <c r="M861" s="237">
        <f t="shared" si="92"/>
        <v>2.1757901828498773E-2</v>
      </c>
      <c r="N861" s="355">
        <v>73.900000000000006</v>
      </c>
      <c r="O861" s="239">
        <f t="shared" si="93"/>
        <v>1.6079089451260595</v>
      </c>
      <c r="P861" s="325">
        <f t="shared" si="94"/>
        <v>1305.4741097099263</v>
      </c>
      <c r="Q861" s="240">
        <f t="shared" si="95"/>
        <v>96.474536707563558</v>
      </c>
    </row>
    <row r="862" spans="1:17" ht="12" thickBot="1" x14ac:dyDescent="0.25">
      <c r="A862" s="2017"/>
      <c r="B862" s="111">
        <v>10</v>
      </c>
      <c r="C862" s="356" t="s">
        <v>983</v>
      </c>
      <c r="D862" s="397">
        <v>20</v>
      </c>
      <c r="E862" s="397">
        <v>1983</v>
      </c>
      <c r="F862" s="415">
        <v>28.3</v>
      </c>
      <c r="G862" s="415">
        <v>1.72</v>
      </c>
      <c r="H862" s="415">
        <v>3.2</v>
      </c>
      <c r="I862" s="415">
        <v>23.378</v>
      </c>
      <c r="J862" s="415">
        <v>1070.76</v>
      </c>
      <c r="K862" s="430">
        <v>23.378</v>
      </c>
      <c r="L862" s="415">
        <v>1070.76</v>
      </c>
      <c r="M862" s="370">
        <f t="shared" si="92"/>
        <v>2.1833090515148118E-2</v>
      </c>
      <c r="N862" s="355">
        <v>73.900000000000006</v>
      </c>
      <c r="O862" s="357">
        <f t="shared" si="93"/>
        <v>1.6134653890694461</v>
      </c>
      <c r="P862" s="357">
        <f t="shared" si="94"/>
        <v>1309.9854309088869</v>
      </c>
      <c r="Q862" s="358">
        <f t="shared" si="95"/>
        <v>96.807923344166753</v>
      </c>
    </row>
    <row r="863" spans="1:17" x14ac:dyDescent="0.2">
      <c r="A863" s="2018" t="s">
        <v>60</v>
      </c>
      <c r="B863" s="36">
        <v>1</v>
      </c>
      <c r="C863" s="328" t="s">
        <v>984</v>
      </c>
      <c r="D863" s="329">
        <v>18</v>
      </c>
      <c r="E863" s="329">
        <v>1981</v>
      </c>
      <c r="F863" s="281">
        <v>24.44</v>
      </c>
      <c r="G863" s="281">
        <v>1.69</v>
      </c>
      <c r="H863" s="281">
        <v>2.88</v>
      </c>
      <c r="I863" s="281">
        <v>23.86</v>
      </c>
      <c r="J863" s="281">
        <v>955.32</v>
      </c>
      <c r="K863" s="330">
        <v>23.86</v>
      </c>
      <c r="L863" s="331">
        <v>955.32</v>
      </c>
      <c r="M863" s="332">
        <f>K863/L863</f>
        <v>2.4975924297617549E-2</v>
      </c>
      <c r="N863" s="303">
        <v>73.900000000000006</v>
      </c>
      <c r="O863" s="333">
        <f>M863*N863</f>
        <v>1.8457208055939369</v>
      </c>
      <c r="P863" s="333">
        <f>M863*60*1000</f>
        <v>1498.5554578570529</v>
      </c>
      <c r="Q863" s="334">
        <f>P863*N863/1000</f>
        <v>110.74324833563622</v>
      </c>
    </row>
    <row r="864" spans="1:17" x14ac:dyDescent="0.2">
      <c r="A864" s="1969"/>
      <c r="B864" s="17">
        <v>2</v>
      </c>
      <c r="C864" s="360" t="s">
        <v>985</v>
      </c>
      <c r="D864" s="401">
        <v>12</v>
      </c>
      <c r="E864" s="401">
        <v>1987</v>
      </c>
      <c r="F864" s="242">
        <v>20.55</v>
      </c>
      <c r="G864" s="242">
        <v>1.35</v>
      </c>
      <c r="H864" s="242">
        <v>1.61</v>
      </c>
      <c r="I864" s="242">
        <v>17.59</v>
      </c>
      <c r="J864" s="242">
        <v>681.87</v>
      </c>
      <c r="K864" s="336">
        <v>17.59</v>
      </c>
      <c r="L864" s="242">
        <v>681.87</v>
      </c>
      <c r="M864" s="241">
        <f t="shared" ref="M864:M872" si="96">K864/L864</f>
        <v>2.5796706117001775E-2</v>
      </c>
      <c r="N864" s="303">
        <v>73.900000000000006</v>
      </c>
      <c r="O864" s="243">
        <f t="shared" ref="O864:O872" si="97">M864*N864</f>
        <v>1.9063765820464313</v>
      </c>
      <c r="P864" s="333">
        <f t="shared" ref="P864:P872" si="98">M864*60*1000</f>
        <v>1547.8023670201064</v>
      </c>
      <c r="Q864" s="244">
        <f t="shared" ref="Q864:Q872" si="99">P864*N864/1000</f>
        <v>114.38259492278588</v>
      </c>
    </row>
    <row r="865" spans="1:17" x14ac:dyDescent="0.2">
      <c r="A865" s="1969"/>
      <c r="B865" s="17">
        <v>3</v>
      </c>
      <c r="C865" s="360" t="s">
        <v>641</v>
      </c>
      <c r="D865" s="401">
        <v>28</v>
      </c>
      <c r="E865" s="401">
        <v>1957</v>
      </c>
      <c r="F865" s="242">
        <v>37.5</v>
      </c>
      <c r="G865" s="242">
        <v>0</v>
      </c>
      <c r="H865" s="242">
        <v>0</v>
      </c>
      <c r="I865" s="242">
        <v>37.5</v>
      </c>
      <c r="J865" s="242">
        <v>1486.3</v>
      </c>
      <c r="K865" s="336">
        <v>34.700000000000003</v>
      </c>
      <c r="L865" s="365">
        <v>1322.95</v>
      </c>
      <c r="M865" s="241">
        <f t="shared" si="96"/>
        <v>2.6229260365093165E-2</v>
      </c>
      <c r="N865" s="303">
        <v>73.900000000000006</v>
      </c>
      <c r="O865" s="243">
        <f t="shared" si="97"/>
        <v>1.938342340980385</v>
      </c>
      <c r="P865" s="333">
        <f t="shared" si="98"/>
        <v>1573.75562190559</v>
      </c>
      <c r="Q865" s="244">
        <f t="shared" si="99"/>
        <v>116.30054045882312</v>
      </c>
    </row>
    <row r="866" spans="1:17" x14ac:dyDescent="0.2">
      <c r="A866" s="1969"/>
      <c r="B866" s="17">
        <v>4</v>
      </c>
      <c r="C866" s="360" t="s">
        <v>489</v>
      </c>
      <c r="D866" s="401">
        <v>24</v>
      </c>
      <c r="E866" s="401">
        <v>1963</v>
      </c>
      <c r="F866" s="242">
        <v>30.5</v>
      </c>
      <c r="G866" s="242">
        <v>1.95</v>
      </c>
      <c r="H866" s="242">
        <v>0.23</v>
      </c>
      <c r="I866" s="242">
        <v>28.31</v>
      </c>
      <c r="J866" s="242">
        <v>1066.5999999999999</v>
      </c>
      <c r="K866" s="336">
        <v>28.31</v>
      </c>
      <c r="L866" s="242">
        <v>1066.5999999999999</v>
      </c>
      <c r="M866" s="241">
        <f t="shared" si="96"/>
        <v>2.6542283892743296E-2</v>
      </c>
      <c r="N866" s="303">
        <v>73.900000000000006</v>
      </c>
      <c r="O866" s="243">
        <f t="shared" si="97"/>
        <v>1.9614747796737297</v>
      </c>
      <c r="P866" s="333">
        <f t="shared" si="98"/>
        <v>1592.5370335645978</v>
      </c>
      <c r="Q866" s="244">
        <f t="shared" si="99"/>
        <v>117.68848678042379</v>
      </c>
    </row>
    <row r="867" spans="1:17" x14ac:dyDescent="0.2">
      <c r="A867" s="1969"/>
      <c r="B867" s="17">
        <v>5</v>
      </c>
      <c r="C867" s="360" t="s">
        <v>491</v>
      </c>
      <c r="D867" s="401">
        <v>12</v>
      </c>
      <c r="E867" s="401">
        <v>1965</v>
      </c>
      <c r="F867" s="242">
        <v>13.9</v>
      </c>
      <c r="G867" s="242">
        <v>0.89900000000000002</v>
      </c>
      <c r="H867" s="242">
        <v>0.11</v>
      </c>
      <c r="I867" s="242">
        <v>12.89</v>
      </c>
      <c r="J867" s="242">
        <v>461.73</v>
      </c>
      <c r="K867" s="336">
        <v>12.89</v>
      </c>
      <c r="L867" s="242">
        <v>461.73</v>
      </c>
      <c r="M867" s="241">
        <f t="shared" si="96"/>
        <v>2.7916747882961904E-2</v>
      </c>
      <c r="N867" s="303">
        <v>73.900000000000006</v>
      </c>
      <c r="O867" s="243">
        <f t="shared" si="97"/>
        <v>2.0630476685508849</v>
      </c>
      <c r="P867" s="333">
        <f t="shared" si="98"/>
        <v>1675.0048729777143</v>
      </c>
      <c r="Q867" s="244">
        <f t="shared" si="99"/>
        <v>123.7828601130531</v>
      </c>
    </row>
    <row r="868" spans="1:17" x14ac:dyDescent="0.2">
      <c r="A868" s="1969"/>
      <c r="B868" s="17">
        <v>6</v>
      </c>
      <c r="C868" s="360" t="s">
        <v>642</v>
      </c>
      <c r="D868" s="401">
        <v>13</v>
      </c>
      <c r="E868" s="401">
        <v>1960</v>
      </c>
      <c r="F868" s="242">
        <v>14.9</v>
      </c>
      <c r="G868" s="242">
        <v>0</v>
      </c>
      <c r="H868" s="242">
        <v>0</v>
      </c>
      <c r="I868" s="242">
        <v>14.9</v>
      </c>
      <c r="J868" s="242">
        <v>526.47</v>
      </c>
      <c r="K868" s="336">
        <v>14.9</v>
      </c>
      <c r="L868" s="242">
        <v>526.47</v>
      </c>
      <c r="M868" s="241">
        <f t="shared" si="96"/>
        <v>2.8301707599673296E-2</v>
      </c>
      <c r="N868" s="303">
        <v>73.900000000000006</v>
      </c>
      <c r="O868" s="243">
        <f t="shared" si="97"/>
        <v>2.0914961916158568</v>
      </c>
      <c r="P868" s="333">
        <f t="shared" si="98"/>
        <v>1698.1024559803977</v>
      </c>
      <c r="Q868" s="244">
        <f t="shared" si="99"/>
        <v>125.48977149695141</v>
      </c>
    </row>
    <row r="869" spans="1:17" x14ac:dyDescent="0.2">
      <c r="A869" s="1969"/>
      <c r="B869" s="17">
        <v>7</v>
      </c>
      <c r="C869" s="360" t="s">
        <v>490</v>
      </c>
      <c r="D869" s="401">
        <v>8</v>
      </c>
      <c r="E869" s="401">
        <v>1955</v>
      </c>
      <c r="F869" s="242">
        <v>13</v>
      </c>
      <c r="G869" s="242">
        <v>0.68700000000000006</v>
      </c>
      <c r="H869" s="242">
        <v>1.2</v>
      </c>
      <c r="I869" s="242">
        <v>11.11</v>
      </c>
      <c r="J869" s="242">
        <v>390.37</v>
      </c>
      <c r="K869" s="336">
        <v>11.11</v>
      </c>
      <c r="L869" s="242">
        <v>390.37</v>
      </c>
      <c r="M869" s="241">
        <f t="shared" si="96"/>
        <v>2.8460178804723721E-2</v>
      </c>
      <c r="N869" s="303">
        <v>73.900000000000006</v>
      </c>
      <c r="O869" s="243">
        <f t="shared" si="97"/>
        <v>2.1032072136690831</v>
      </c>
      <c r="P869" s="333">
        <f t="shared" si="98"/>
        <v>1707.6107282834232</v>
      </c>
      <c r="Q869" s="244">
        <f t="shared" si="99"/>
        <v>126.19243282014499</v>
      </c>
    </row>
    <row r="870" spans="1:17" x14ac:dyDescent="0.2">
      <c r="A870" s="1969"/>
      <c r="B870" s="17">
        <v>8</v>
      </c>
      <c r="C870" s="360" t="s">
        <v>986</v>
      </c>
      <c r="D870" s="401">
        <v>9</v>
      </c>
      <c r="E870" s="401" t="s">
        <v>320</v>
      </c>
      <c r="F870" s="242">
        <v>12.51</v>
      </c>
      <c r="G870" s="242">
        <v>0</v>
      </c>
      <c r="H870" s="242">
        <v>0</v>
      </c>
      <c r="I870" s="242">
        <v>12.5</v>
      </c>
      <c r="J870" s="242">
        <v>422.73</v>
      </c>
      <c r="K870" s="336">
        <v>12.51</v>
      </c>
      <c r="L870" s="242">
        <v>422.73</v>
      </c>
      <c r="M870" s="241">
        <f t="shared" si="96"/>
        <v>2.959335746220992E-2</v>
      </c>
      <c r="N870" s="303">
        <v>73.900000000000006</v>
      </c>
      <c r="O870" s="243">
        <f t="shared" si="97"/>
        <v>2.1869491164573134</v>
      </c>
      <c r="P870" s="333">
        <f t="shared" si="98"/>
        <v>1775.6014477325953</v>
      </c>
      <c r="Q870" s="244">
        <f t="shared" si="99"/>
        <v>131.2169469874388</v>
      </c>
    </row>
    <row r="871" spans="1:17" x14ac:dyDescent="0.2">
      <c r="A871" s="1969"/>
      <c r="B871" s="17">
        <v>9</v>
      </c>
      <c r="C871" s="404" t="s">
        <v>492</v>
      </c>
      <c r="D871" s="401">
        <v>9</v>
      </c>
      <c r="E871" s="401">
        <v>1958</v>
      </c>
      <c r="F871" s="360">
        <v>6.2</v>
      </c>
      <c r="G871" s="360">
        <v>0</v>
      </c>
      <c r="H871" s="360">
        <v>0</v>
      </c>
      <c r="I871" s="360">
        <v>6.2</v>
      </c>
      <c r="J871" s="360">
        <v>206.92</v>
      </c>
      <c r="K871" s="1710">
        <v>6.2</v>
      </c>
      <c r="L871" s="360">
        <v>206.92</v>
      </c>
      <c r="M871" s="241">
        <f t="shared" si="96"/>
        <v>2.9963270829306013E-2</v>
      </c>
      <c r="N871" s="303">
        <v>73.900000000000006</v>
      </c>
      <c r="O871" s="243">
        <f t="shared" si="97"/>
        <v>2.2142857142857144</v>
      </c>
      <c r="P871" s="333">
        <f t="shared" si="98"/>
        <v>1797.7962497583608</v>
      </c>
      <c r="Q871" s="244">
        <f t="shared" si="99"/>
        <v>132.85714285714286</v>
      </c>
    </row>
    <row r="872" spans="1:17" ht="12" thickBot="1" x14ac:dyDescent="0.25">
      <c r="A872" s="1970"/>
      <c r="B872" s="18">
        <v>10</v>
      </c>
      <c r="C872" s="405" t="s">
        <v>311</v>
      </c>
      <c r="D872" s="406">
        <v>9</v>
      </c>
      <c r="E872" s="406">
        <v>1977</v>
      </c>
      <c r="F872" s="361">
        <v>16.899999999999999</v>
      </c>
      <c r="G872" s="407">
        <v>0.63500000000000001</v>
      </c>
      <c r="H872" s="407">
        <v>1.44</v>
      </c>
      <c r="I872" s="407">
        <v>14.82</v>
      </c>
      <c r="J872" s="361">
        <v>460.02</v>
      </c>
      <c r="K872" s="1711">
        <v>14.82</v>
      </c>
      <c r="L872" s="361">
        <v>460.02</v>
      </c>
      <c r="M872" s="366">
        <f t="shared" si="96"/>
        <v>3.2215990609103955E-2</v>
      </c>
      <c r="N872" s="303">
        <v>73.900000000000006</v>
      </c>
      <c r="O872" s="362">
        <f t="shared" si="97"/>
        <v>2.3807617060127826</v>
      </c>
      <c r="P872" s="362">
        <f t="shared" si="98"/>
        <v>1932.9594365462372</v>
      </c>
      <c r="Q872" s="363">
        <f t="shared" si="99"/>
        <v>142.84570236076695</v>
      </c>
    </row>
    <row r="876" spans="1:17" ht="15" x14ac:dyDescent="0.2">
      <c r="A876" s="2038" t="s">
        <v>266</v>
      </c>
      <c r="B876" s="2038"/>
      <c r="C876" s="2038"/>
      <c r="D876" s="2038"/>
      <c r="E876" s="2038"/>
      <c r="F876" s="2038"/>
      <c r="G876" s="2038"/>
      <c r="H876" s="2038"/>
      <c r="I876" s="2038"/>
      <c r="J876" s="2038"/>
      <c r="K876" s="2038"/>
      <c r="L876" s="2038"/>
      <c r="M876" s="2038"/>
      <c r="N876" s="2038"/>
      <c r="O876" s="2038"/>
      <c r="P876" s="2038"/>
      <c r="Q876" s="2038"/>
    </row>
    <row r="877" spans="1:17" ht="13.5" thickBot="1" x14ac:dyDescent="0.25">
      <c r="A877" s="446"/>
      <c r="B877" s="446"/>
      <c r="C877" s="446"/>
      <c r="D877" s="446"/>
      <c r="E877" s="1985" t="s">
        <v>264</v>
      </c>
      <c r="F877" s="1985"/>
      <c r="G877" s="1985"/>
      <c r="H877" s="1985"/>
      <c r="I877" s="446">
        <v>-0.1</v>
      </c>
      <c r="J877" s="446" t="s">
        <v>263</v>
      </c>
      <c r="K877" s="446" t="s">
        <v>265</v>
      </c>
      <c r="L877" s="446">
        <v>561</v>
      </c>
      <c r="M877" s="446"/>
      <c r="N877" s="446"/>
      <c r="O877" s="446"/>
      <c r="P877" s="446"/>
      <c r="Q877" s="446"/>
    </row>
    <row r="878" spans="1:17" x14ac:dyDescent="0.2">
      <c r="A878" s="1986" t="s">
        <v>1</v>
      </c>
      <c r="B878" s="1989" t="s">
        <v>0</v>
      </c>
      <c r="C878" s="1992" t="s">
        <v>2</v>
      </c>
      <c r="D878" s="1992" t="s">
        <v>3</v>
      </c>
      <c r="E878" s="1992" t="s">
        <v>11</v>
      </c>
      <c r="F878" s="1996" t="s">
        <v>12</v>
      </c>
      <c r="G878" s="1997"/>
      <c r="H878" s="1997"/>
      <c r="I878" s="1998"/>
      <c r="J878" s="1992" t="s">
        <v>4</v>
      </c>
      <c r="K878" s="1992" t="s">
        <v>13</v>
      </c>
      <c r="L878" s="1992" t="s">
        <v>5</v>
      </c>
      <c r="M878" s="1992" t="s">
        <v>6</v>
      </c>
      <c r="N878" s="1992" t="s">
        <v>14</v>
      </c>
      <c r="O878" s="2003" t="s">
        <v>15</v>
      </c>
      <c r="P878" s="1992" t="s">
        <v>22</v>
      </c>
      <c r="Q878" s="2001" t="s">
        <v>23</v>
      </c>
    </row>
    <row r="879" spans="1:17" ht="33.75" x14ac:dyDescent="0.2">
      <c r="A879" s="1987"/>
      <c r="B879" s="1990"/>
      <c r="C879" s="1993"/>
      <c r="D879" s="1995"/>
      <c r="E879" s="1995"/>
      <c r="F879" s="903" t="s">
        <v>16</v>
      </c>
      <c r="G879" s="903" t="s">
        <v>17</v>
      </c>
      <c r="H879" s="903" t="s">
        <v>18</v>
      </c>
      <c r="I879" s="903" t="s">
        <v>19</v>
      </c>
      <c r="J879" s="1995"/>
      <c r="K879" s="1995"/>
      <c r="L879" s="1995"/>
      <c r="M879" s="1995"/>
      <c r="N879" s="1995"/>
      <c r="O879" s="2004"/>
      <c r="P879" s="1995"/>
      <c r="Q879" s="2002"/>
    </row>
    <row r="880" spans="1:17" ht="12" thickBot="1" x14ac:dyDescent="0.25">
      <c r="A880" s="1988"/>
      <c r="B880" s="1991"/>
      <c r="C880" s="1994"/>
      <c r="D880" s="28" t="s">
        <v>7</v>
      </c>
      <c r="E880" s="28" t="s">
        <v>8</v>
      </c>
      <c r="F880" s="28" t="s">
        <v>9</v>
      </c>
      <c r="G880" s="28" t="s">
        <v>9</v>
      </c>
      <c r="H880" s="28" t="s">
        <v>9</v>
      </c>
      <c r="I880" s="28" t="s">
        <v>9</v>
      </c>
      <c r="J880" s="28" t="s">
        <v>20</v>
      </c>
      <c r="K880" s="28" t="s">
        <v>9</v>
      </c>
      <c r="L880" s="28" t="s">
        <v>20</v>
      </c>
      <c r="M880" s="28" t="s">
        <v>52</v>
      </c>
      <c r="N880" s="28" t="s">
        <v>289</v>
      </c>
      <c r="O880" s="28" t="s">
        <v>290</v>
      </c>
      <c r="P880" s="712" t="s">
        <v>24</v>
      </c>
      <c r="Q880" s="713" t="s">
        <v>291</v>
      </c>
    </row>
    <row r="881" spans="1:17" ht="11.25" customHeight="1" x14ac:dyDescent="0.2">
      <c r="A881" s="1957" t="s">
        <v>232</v>
      </c>
      <c r="B881" s="29">
        <v>1</v>
      </c>
      <c r="C881" s="341" t="s">
        <v>400</v>
      </c>
      <c r="D881" s="300">
        <v>20</v>
      </c>
      <c r="E881" s="300">
        <v>1983</v>
      </c>
      <c r="F881" s="905">
        <v>13.257</v>
      </c>
      <c r="G881" s="905">
        <v>1.8580000000000001</v>
      </c>
      <c r="H881" s="905">
        <v>3.2</v>
      </c>
      <c r="I881" s="905">
        <v>8.1980000000000004</v>
      </c>
      <c r="J881" s="342">
        <v>1143.9000000000001</v>
      </c>
      <c r="K881" s="1472">
        <v>8.1980000000000004</v>
      </c>
      <c r="L881" s="342">
        <v>1143.9000000000001</v>
      </c>
      <c r="M881" s="302">
        <f>K881/L881</f>
        <v>7.1667103767811867E-3</v>
      </c>
      <c r="N881" s="1473">
        <v>65.290000000000006</v>
      </c>
      <c r="O881" s="1478">
        <f>M881*N881</f>
        <v>0.46791452050004373</v>
      </c>
      <c r="P881" s="304">
        <f>M881*60*1000</f>
        <v>430.00262260687123</v>
      </c>
      <c r="Q881" s="305">
        <f>P881*N881/1000</f>
        <v>28.074871230002625</v>
      </c>
    </row>
    <row r="882" spans="1:17" x14ac:dyDescent="0.2">
      <c r="A882" s="2006"/>
      <c r="B882" s="11">
        <v>2</v>
      </c>
      <c r="C882" s="344" t="s">
        <v>401</v>
      </c>
      <c r="D882" s="306">
        <v>12</v>
      </c>
      <c r="E882" s="306">
        <v>1990</v>
      </c>
      <c r="F882" s="373">
        <v>8.375</v>
      </c>
      <c r="G882" s="905">
        <v>1.256</v>
      </c>
      <c r="H882" s="905">
        <v>1.92</v>
      </c>
      <c r="I882" s="373">
        <v>5.1980000000000004</v>
      </c>
      <c r="J882" s="345">
        <v>707.4</v>
      </c>
      <c r="K882" s="1474">
        <v>5.1980000000000004</v>
      </c>
      <c r="L882" s="345">
        <v>707.4</v>
      </c>
      <c r="M882" s="233">
        <f t="shared" ref="M882:M890" si="100">K882/L882</f>
        <v>7.348035057958723E-3</v>
      </c>
      <c r="N882" s="1473">
        <v>65.290000000000006</v>
      </c>
      <c r="O882" s="1479">
        <f t="shared" ref="O882:O900" si="101">M882*N882</f>
        <v>0.4797532089341251</v>
      </c>
      <c r="P882" s="304">
        <f t="shared" ref="P882:P900" si="102">M882*60*1000</f>
        <v>440.8821034775234</v>
      </c>
      <c r="Q882" s="309">
        <f t="shared" ref="Q882:Q900" si="103">P882*N882/1000</f>
        <v>28.785192536047507</v>
      </c>
    </row>
    <row r="883" spans="1:17" x14ac:dyDescent="0.2">
      <c r="A883" s="2006"/>
      <c r="B883" s="11">
        <v>3</v>
      </c>
      <c r="C883" s="344" t="s">
        <v>402</v>
      </c>
      <c r="D883" s="306">
        <v>50</v>
      </c>
      <c r="E883" s="306">
        <v>1977</v>
      </c>
      <c r="F883" s="373">
        <v>29.14</v>
      </c>
      <c r="G883" s="905">
        <v>3.6640000000000001</v>
      </c>
      <c r="H883" s="905">
        <v>8</v>
      </c>
      <c r="I883" s="373">
        <v>17.475999999999999</v>
      </c>
      <c r="J883" s="345">
        <v>2555.87</v>
      </c>
      <c r="K883" s="702">
        <v>17.475999999999999</v>
      </c>
      <c r="L883" s="1475">
        <v>2555.87</v>
      </c>
      <c r="M883" s="233">
        <f t="shared" si="100"/>
        <v>6.8375934613262804E-3</v>
      </c>
      <c r="N883" s="1473">
        <v>65.290000000000006</v>
      </c>
      <c r="O883" s="1479">
        <f t="shared" si="101"/>
        <v>0.44642647708999289</v>
      </c>
      <c r="P883" s="304">
        <f t="shared" si="102"/>
        <v>410.25560767957683</v>
      </c>
      <c r="Q883" s="309">
        <f t="shared" si="103"/>
        <v>26.785588625399573</v>
      </c>
    </row>
    <row r="884" spans="1:17" x14ac:dyDescent="0.2">
      <c r="A884" s="2006"/>
      <c r="B884" s="11">
        <v>4</v>
      </c>
      <c r="C884" s="344" t="s">
        <v>403</v>
      </c>
      <c r="D884" s="306">
        <v>10</v>
      </c>
      <c r="E884" s="306">
        <v>1963</v>
      </c>
      <c r="F884" s="373">
        <v>5.3650000000000002</v>
      </c>
      <c r="G884" s="905">
        <v>0.51100000000000001</v>
      </c>
      <c r="H884" s="905">
        <v>1.6</v>
      </c>
      <c r="I884" s="373">
        <v>3.254</v>
      </c>
      <c r="J884" s="345">
        <v>453.09</v>
      </c>
      <c r="K884" s="1474">
        <v>3.254</v>
      </c>
      <c r="L884" s="345">
        <v>453.09</v>
      </c>
      <c r="M884" s="233">
        <f t="shared" si="100"/>
        <v>7.1817961111478963E-3</v>
      </c>
      <c r="N884" s="1473">
        <v>65.290000000000006</v>
      </c>
      <c r="O884" s="1479">
        <f t="shared" si="101"/>
        <v>0.46889946809684618</v>
      </c>
      <c r="P884" s="304">
        <f t="shared" si="102"/>
        <v>430.90776666887376</v>
      </c>
      <c r="Q884" s="309">
        <f t="shared" si="103"/>
        <v>28.133968085810771</v>
      </c>
    </row>
    <row r="885" spans="1:17" x14ac:dyDescent="0.2">
      <c r="A885" s="2006"/>
      <c r="B885" s="11">
        <v>5</v>
      </c>
      <c r="C885" s="344" t="s">
        <v>404</v>
      </c>
      <c r="D885" s="306">
        <v>22</v>
      </c>
      <c r="E885" s="306">
        <v>1992</v>
      </c>
      <c r="F885" s="373">
        <v>14.762</v>
      </c>
      <c r="G885" s="905">
        <v>2.403</v>
      </c>
      <c r="H885" s="905">
        <v>3.57</v>
      </c>
      <c r="I885" s="373">
        <v>8.7889999999999997</v>
      </c>
      <c r="J885" s="345">
        <v>1099.99</v>
      </c>
      <c r="K885" s="1474">
        <v>8.7889999999999997</v>
      </c>
      <c r="L885" s="345">
        <v>1099.99</v>
      </c>
      <c r="M885" s="233">
        <f t="shared" si="100"/>
        <v>7.9900726370239726E-3</v>
      </c>
      <c r="N885" s="1473">
        <v>65.290000000000006</v>
      </c>
      <c r="O885" s="1479">
        <f t="shared" si="101"/>
        <v>0.52167184247129517</v>
      </c>
      <c r="P885" s="304">
        <f t="shared" si="102"/>
        <v>479.40435822143832</v>
      </c>
      <c r="Q885" s="309">
        <f t="shared" si="103"/>
        <v>31.300310548277711</v>
      </c>
    </row>
    <row r="886" spans="1:17" x14ac:dyDescent="0.2">
      <c r="A886" s="2006"/>
      <c r="B886" s="11">
        <v>6</v>
      </c>
      <c r="C886" s="344" t="s">
        <v>557</v>
      </c>
      <c r="D886" s="306">
        <v>39</v>
      </c>
      <c r="E886" s="306">
        <v>1979</v>
      </c>
      <c r="F886" s="373">
        <v>25.472000000000001</v>
      </c>
      <c r="G886" s="905">
        <v>3.0310000000000001</v>
      </c>
      <c r="H886" s="905">
        <v>6.24</v>
      </c>
      <c r="I886" s="373">
        <v>16.201000000000001</v>
      </c>
      <c r="J886" s="345">
        <v>2234.0300000000002</v>
      </c>
      <c r="K886" s="702">
        <v>16.201000000000001</v>
      </c>
      <c r="L886" s="345">
        <v>2234.0300000000002</v>
      </c>
      <c r="M886" s="233">
        <f t="shared" si="100"/>
        <v>7.2519169393428012E-3</v>
      </c>
      <c r="N886" s="1473">
        <v>65.290000000000006</v>
      </c>
      <c r="O886" s="1479">
        <f t="shared" si="101"/>
        <v>0.47347765696969152</v>
      </c>
      <c r="P886" s="304">
        <f t="shared" si="102"/>
        <v>435.11501636056812</v>
      </c>
      <c r="Q886" s="309">
        <f t="shared" si="103"/>
        <v>28.408659418181493</v>
      </c>
    </row>
    <row r="887" spans="1:17" x14ac:dyDescent="0.2">
      <c r="A887" s="2006"/>
      <c r="B887" s="11">
        <v>7</v>
      </c>
      <c r="C887" s="344" t="s">
        <v>405</v>
      </c>
      <c r="D887" s="306">
        <v>21</v>
      </c>
      <c r="E887" s="306">
        <v>1982</v>
      </c>
      <c r="F887" s="373">
        <v>14.670999999999999</v>
      </c>
      <c r="G887" s="905">
        <v>2.2130000000000001</v>
      </c>
      <c r="H887" s="905">
        <v>3.57</v>
      </c>
      <c r="I887" s="373">
        <v>8.7940000000000005</v>
      </c>
      <c r="J887" s="345">
        <v>1139.95</v>
      </c>
      <c r="K887" s="702">
        <v>8.7940000000000005</v>
      </c>
      <c r="L887" s="345">
        <v>1139.95</v>
      </c>
      <c r="M887" s="233">
        <f t="shared" si="100"/>
        <v>7.7143734374314661E-3</v>
      </c>
      <c r="N887" s="1473">
        <v>65.290000000000006</v>
      </c>
      <c r="O887" s="1479">
        <f t="shared" si="101"/>
        <v>0.50367144172990042</v>
      </c>
      <c r="P887" s="304">
        <f t="shared" si="102"/>
        <v>462.862406245888</v>
      </c>
      <c r="Q887" s="309">
        <f t="shared" si="103"/>
        <v>30.220286503794032</v>
      </c>
    </row>
    <row r="888" spans="1:17" x14ac:dyDescent="0.2">
      <c r="A888" s="2006"/>
      <c r="B888" s="11">
        <v>8</v>
      </c>
      <c r="C888" s="344" t="s">
        <v>406</v>
      </c>
      <c r="D888" s="306">
        <v>22</v>
      </c>
      <c r="E888" s="306">
        <v>1982</v>
      </c>
      <c r="F888" s="373">
        <v>14.936</v>
      </c>
      <c r="G888" s="905">
        <v>2.4220000000000002</v>
      </c>
      <c r="H888" s="905">
        <v>3.74</v>
      </c>
      <c r="I888" s="373">
        <v>8.7739999999999991</v>
      </c>
      <c r="J888" s="345">
        <v>1146.26</v>
      </c>
      <c r="K888" s="702">
        <v>8.7739999999999991</v>
      </c>
      <c r="L888" s="345">
        <v>1146.26</v>
      </c>
      <c r="M888" s="233">
        <f t="shared" si="100"/>
        <v>7.6544588487777636E-3</v>
      </c>
      <c r="N888" s="1473">
        <v>65.290000000000006</v>
      </c>
      <c r="O888" s="1479">
        <f t="shared" si="101"/>
        <v>0.49975961823670023</v>
      </c>
      <c r="P888" s="304">
        <f t="shared" si="102"/>
        <v>459.26753092666581</v>
      </c>
      <c r="Q888" s="309">
        <f t="shared" si="103"/>
        <v>29.985577094202014</v>
      </c>
    </row>
    <row r="889" spans="1:17" x14ac:dyDescent="0.2">
      <c r="A889" s="2006"/>
      <c r="B889" s="11">
        <v>9</v>
      </c>
      <c r="C889" s="344" t="s">
        <v>407</v>
      </c>
      <c r="D889" s="306">
        <v>22</v>
      </c>
      <c r="E889" s="306">
        <v>1986</v>
      </c>
      <c r="F889" s="373">
        <v>14.75</v>
      </c>
      <c r="G889" s="905">
        <v>1.5549999999999999</v>
      </c>
      <c r="H889" s="905">
        <v>3.74</v>
      </c>
      <c r="I889" s="373">
        <v>9.4550000000000001</v>
      </c>
      <c r="J889" s="345">
        <v>1144.1600000000001</v>
      </c>
      <c r="K889" s="702">
        <v>9.4550000000000001</v>
      </c>
      <c r="L889" s="345">
        <v>1144.1600000000001</v>
      </c>
      <c r="M889" s="233">
        <f t="shared" si="100"/>
        <v>8.263704377010208E-3</v>
      </c>
      <c r="N889" s="1473">
        <v>65.290000000000006</v>
      </c>
      <c r="O889" s="1479">
        <f t="shared" si="101"/>
        <v>0.53953725877499648</v>
      </c>
      <c r="P889" s="304">
        <f t="shared" si="102"/>
        <v>495.82226262061249</v>
      </c>
      <c r="Q889" s="309">
        <f t="shared" si="103"/>
        <v>32.372235526499793</v>
      </c>
    </row>
    <row r="890" spans="1:17" ht="12" thickBot="1" x14ac:dyDescent="0.25">
      <c r="A890" s="2036"/>
      <c r="B890" s="38">
        <v>10</v>
      </c>
      <c r="C890" s="349" t="s">
        <v>557</v>
      </c>
      <c r="D890" s="350">
        <v>39</v>
      </c>
      <c r="E890" s="350">
        <v>1979</v>
      </c>
      <c r="F890" s="1480">
        <v>25.472000000000001</v>
      </c>
      <c r="G890" s="1480">
        <v>3.0310000000000001</v>
      </c>
      <c r="H890" s="1480">
        <v>6.24</v>
      </c>
      <c r="I890" s="1480">
        <v>16.201000000000001</v>
      </c>
      <c r="J890" s="351">
        <v>2234.0300000000002</v>
      </c>
      <c r="K890" s="1481">
        <v>16.201000000000001</v>
      </c>
      <c r="L890" s="351">
        <v>2234.0300000000002</v>
      </c>
      <c r="M890" s="280">
        <f t="shared" si="100"/>
        <v>7.2519169393428012E-3</v>
      </c>
      <c r="N890" s="1482">
        <v>65.290000000000006</v>
      </c>
      <c r="O890" s="1483">
        <f t="shared" si="101"/>
        <v>0.47347765696969152</v>
      </c>
      <c r="P890" s="435">
        <f t="shared" si="102"/>
        <v>435.11501636056812</v>
      </c>
      <c r="Q890" s="436">
        <f t="shared" si="103"/>
        <v>28.408659418181493</v>
      </c>
    </row>
    <row r="891" spans="1:17" ht="11.25" customHeight="1" x14ac:dyDescent="0.2">
      <c r="A891" s="2027" t="s">
        <v>25</v>
      </c>
      <c r="B891" s="104">
        <v>1</v>
      </c>
      <c r="C891" s="1484" t="s">
        <v>558</v>
      </c>
      <c r="D891" s="1485">
        <v>20</v>
      </c>
      <c r="E891" s="1485">
        <v>1989</v>
      </c>
      <c r="F891" s="1486">
        <v>19.129000000000001</v>
      </c>
      <c r="G891" s="1486">
        <v>1.1779999999999999</v>
      </c>
      <c r="H891" s="1486">
        <v>3.2</v>
      </c>
      <c r="I891" s="1486">
        <v>14.750999999999999</v>
      </c>
      <c r="J891" s="1487">
        <v>1175.77</v>
      </c>
      <c r="K891" s="1488">
        <v>14.75</v>
      </c>
      <c r="L891" s="1487">
        <v>1175.77</v>
      </c>
      <c r="M891" s="1489">
        <f>K891/L891</f>
        <v>1.2544970529950586E-2</v>
      </c>
      <c r="N891" s="1490">
        <v>65.290000000000006</v>
      </c>
      <c r="O891" s="1491">
        <f t="shared" si="101"/>
        <v>0.81906112590047386</v>
      </c>
      <c r="P891" s="1492">
        <f t="shared" si="102"/>
        <v>752.69823179703519</v>
      </c>
      <c r="Q891" s="1493">
        <f t="shared" si="103"/>
        <v>49.143667554028433</v>
      </c>
    </row>
    <row r="892" spans="1:17" x14ac:dyDescent="0.2">
      <c r="A892" s="2028"/>
      <c r="B892" s="103">
        <v>2</v>
      </c>
      <c r="C892" s="346" t="s">
        <v>695</v>
      </c>
      <c r="D892" s="473">
        <v>15</v>
      </c>
      <c r="E892" s="473">
        <v>1969</v>
      </c>
      <c r="F892" s="1494">
        <v>8.9469999999999992</v>
      </c>
      <c r="G892" s="1494">
        <v>1.2729999999999999</v>
      </c>
      <c r="H892" s="1494">
        <v>0.15</v>
      </c>
      <c r="I892" s="1494">
        <v>7.524</v>
      </c>
      <c r="J892" s="347">
        <v>603.47</v>
      </c>
      <c r="K892" s="1495">
        <v>7.524</v>
      </c>
      <c r="L892" s="347">
        <v>603.47</v>
      </c>
      <c r="M892" s="1496">
        <f>K892/L892</f>
        <v>1.246789401295839E-2</v>
      </c>
      <c r="N892" s="1497">
        <v>65.290000000000006</v>
      </c>
      <c r="O892" s="1498">
        <f t="shared" si="101"/>
        <v>0.81402880010605339</v>
      </c>
      <c r="P892" s="337">
        <f t="shared" si="102"/>
        <v>748.07364077750333</v>
      </c>
      <c r="Q892" s="1499">
        <f t="shared" si="103"/>
        <v>48.841728006363198</v>
      </c>
    </row>
    <row r="893" spans="1:17" x14ac:dyDescent="0.2">
      <c r="A893" s="2028"/>
      <c r="B893" s="103">
        <v>3</v>
      </c>
      <c r="C893" s="346" t="s">
        <v>559</v>
      </c>
      <c r="D893" s="473">
        <v>30</v>
      </c>
      <c r="E893" s="473">
        <v>1973</v>
      </c>
      <c r="F893" s="1494">
        <v>27.111999999999998</v>
      </c>
      <c r="G893" s="1494">
        <v>2.0049999999999999</v>
      </c>
      <c r="H893" s="1494">
        <v>4.4800000000000004</v>
      </c>
      <c r="I893" s="1494">
        <v>20.626000000000001</v>
      </c>
      <c r="J893" s="483">
        <v>1396.27</v>
      </c>
      <c r="K893" s="1495">
        <v>20.626000000000001</v>
      </c>
      <c r="L893" s="347">
        <v>1396.27</v>
      </c>
      <c r="M893" s="338">
        <f t="shared" ref="M893:M900" si="104">K893/L893</f>
        <v>1.4772214543032508E-2</v>
      </c>
      <c r="N893" s="1497">
        <v>65.290000000000006</v>
      </c>
      <c r="O893" s="1498">
        <f t="shared" si="101"/>
        <v>0.96447788751459251</v>
      </c>
      <c r="P893" s="337">
        <f t="shared" si="102"/>
        <v>886.33287258195048</v>
      </c>
      <c r="Q893" s="348">
        <f t="shared" si="103"/>
        <v>57.868673250875553</v>
      </c>
    </row>
    <row r="894" spans="1:17" x14ac:dyDescent="0.2">
      <c r="A894" s="2028"/>
      <c r="B894" s="103">
        <v>4</v>
      </c>
      <c r="C894" s="346" t="s">
        <v>560</v>
      </c>
      <c r="D894" s="473">
        <v>37</v>
      </c>
      <c r="E894" s="473">
        <v>1974</v>
      </c>
      <c r="F894" s="1494">
        <v>32.548999999999999</v>
      </c>
      <c r="G894" s="1494">
        <v>2.9590000000000001</v>
      </c>
      <c r="H894" s="1494">
        <v>5.76</v>
      </c>
      <c r="I894" s="1494">
        <v>23.83</v>
      </c>
      <c r="J894" s="347">
        <v>1681.18</v>
      </c>
      <c r="K894" s="1495">
        <v>23.83</v>
      </c>
      <c r="L894" s="347">
        <v>1681.18</v>
      </c>
      <c r="M894" s="338">
        <f t="shared" si="104"/>
        <v>1.4174567863048571E-2</v>
      </c>
      <c r="N894" s="1497">
        <v>65.290000000000006</v>
      </c>
      <c r="O894" s="1500">
        <f t="shared" si="101"/>
        <v>0.92545753577844125</v>
      </c>
      <c r="P894" s="337">
        <f t="shared" si="102"/>
        <v>850.47407178291428</v>
      </c>
      <c r="Q894" s="348">
        <f t="shared" si="103"/>
        <v>55.52745214670648</v>
      </c>
    </row>
    <row r="895" spans="1:17" x14ac:dyDescent="0.2">
      <c r="A895" s="2028"/>
      <c r="B895" s="103">
        <v>5</v>
      </c>
      <c r="C895" s="346" t="s">
        <v>408</v>
      </c>
      <c r="D895" s="473">
        <v>30</v>
      </c>
      <c r="E895" s="473">
        <v>1992</v>
      </c>
      <c r="F895" s="1494">
        <v>30.305</v>
      </c>
      <c r="G895" s="1494">
        <v>2.8010000000000002</v>
      </c>
      <c r="H895" s="1494">
        <v>5.0999999999999996</v>
      </c>
      <c r="I895" s="1494">
        <v>22.404</v>
      </c>
      <c r="J895" s="347">
        <v>1577.6</v>
      </c>
      <c r="K895" s="1495">
        <v>22.404</v>
      </c>
      <c r="L895" s="347">
        <v>1577.6</v>
      </c>
      <c r="M895" s="338">
        <f t="shared" si="104"/>
        <v>1.4201318458417852E-2</v>
      </c>
      <c r="N895" s="1497">
        <v>65.290000000000006</v>
      </c>
      <c r="O895" s="1500">
        <f t="shared" si="101"/>
        <v>0.92720408215010164</v>
      </c>
      <c r="P895" s="337">
        <f t="shared" si="102"/>
        <v>852.07910750507108</v>
      </c>
      <c r="Q895" s="348">
        <f t="shared" si="103"/>
        <v>55.632244929006099</v>
      </c>
    </row>
    <row r="896" spans="1:17" x14ac:dyDescent="0.2">
      <c r="A896" s="2028"/>
      <c r="B896" s="103">
        <v>6</v>
      </c>
      <c r="C896" s="346" t="s">
        <v>561</v>
      </c>
      <c r="D896" s="473">
        <v>44</v>
      </c>
      <c r="E896" s="473">
        <v>1970</v>
      </c>
      <c r="F896" s="1494">
        <v>43.887999999999998</v>
      </c>
      <c r="G896" s="1494">
        <v>2.9510000000000001</v>
      </c>
      <c r="H896" s="1494">
        <v>6.88</v>
      </c>
      <c r="I896" s="1494">
        <v>34.057000000000002</v>
      </c>
      <c r="J896" s="347">
        <v>2260.73</v>
      </c>
      <c r="K896" s="1495">
        <v>34.057000000000002</v>
      </c>
      <c r="L896" s="347">
        <v>2260.73</v>
      </c>
      <c r="M896" s="338">
        <f t="shared" si="104"/>
        <v>1.5064603026456057E-2</v>
      </c>
      <c r="N896" s="1497">
        <v>65.290000000000006</v>
      </c>
      <c r="O896" s="1500">
        <f t="shared" si="101"/>
        <v>0.98356793159731604</v>
      </c>
      <c r="P896" s="337">
        <f t="shared" si="102"/>
        <v>903.87618158736336</v>
      </c>
      <c r="Q896" s="348">
        <f t="shared" si="103"/>
        <v>59.014075895838957</v>
      </c>
    </row>
    <row r="897" spans="1:17" x14ac:dyDescent="0.2">
      <c r="A897" s="2028"/>
      <c r="B897" s="103">
        <v>7</v>
      </c>
      <c r="C897" s="346" t="s">
        <v>696</v>
      </c>
      <c r="D897" s="473">
        <v>22</v>
      </c>
      <c r="E897" s="473">
        <v>1985</v>
      </c>
      <c r="F897" s="1494">
        <v>20.88</v>
      </c>
      <c r="G897" s="1494">
        <v>2.4489999999999998</v>
      </c>
      <c r="H897" s="1494">
        <v>3.74</v>
      </c>
      <c r="I897" s="1494">
        <v>14.691000000000001</v>
      </c>
      <c r="J897" s="347">
        <v>1124.8</v>
      </c>
      <c r="K897" s="1495">
        <v>14.6091</v>
      </c>
      <c r="L897" s="347">
        <v>1124.8</v>
      </c>
      <c r="M897" s="338">
        <f t="shared" si="104"/>
        <v>1.2988175675675676E-2</v>
      </c>
      <c r="N897" s="1497">
        <v>65.290000000000006</v>
      </c>
      <c r="O897" s="1500">
        <f t="shared" si="101"/>
        <v>0.84799798986486496</v>
      </c>
      <c r="P897" s="337">
        <f t="shared" si="102"/>
        <v>779.29054054054063</v>
      </c>
      <c r="Q897" s="348">
        <f t="shared" si="103"/>
        <v>50.879879391891905</v>
      </c>
    </row>
    <row r="898" spans="1:17" x14ac:dyDescent="0.2">
      <c r="A898" s="2028"/>
      <c r="B898" s="103">
        <v>8</v>
      </c>
      <c r="C898" s="346" t="s">
        <v>697</v>
      </c>
      <c r="D898" s="473">
        <v>11</v>
      </c>
      <c r="E898" s="473">
        <v>1969</v>
      </c>
      <c r="F898" s="1494">
        <v>6.33</v>
      </c>
      <c r="G898" s="1494">
        <v>0.40600000000000003</v>
      </c>
      <c r="H898" s="1494">
        <v>0.1</v>
      </c>
      <c r="I898" s="1494">
        <v>5.8239999999999998</v>
      </c>
      <c r="J898" s="347">
        <v>472.62</v>
      </c>
      <c r="K898" s="1495">
        <v>5.8239999999999998</v>
      </c>
      <c r="L898" s="347">
        <v>472.62</v>
      </c>
      <c r="M898" s="338">
        <f t="shared" si="104"/>
        <v>1.2322796326858787E-2</v>
      </c>
      <c r="N898" s="1497">
        <v>65.290000000000006</v>
      </c>
      <c r="O898" s="1500">
        <f t="shared" si="101"/>
        <v>0.80455537218061024</v>
      </c>
      <c r="P898" s="337">
        <f t="shared" si="102"/>
        <v>739.36777961152723</v>
      </c>
      <c r="Q898" s="348">
        <f t="shared" si="103"/>
        <v>48.273322330836614</v>
      </c>
    </row>
    <row r="899" spans="1:17" x14ac:dyDescent="0.2">
      <c r="A899" s="2028"/>
      <c r="B899" s="103">
        <v>9</v>
      </c>
      <c r="C899" s="346" t="s">
        <v>698</v>
      </c>
      <c r="D899" s="473">
        <v>18</v>
      </c>
      <c r="E899" s="473">
        <v>1993</v>
      </c>
      <c r="F899" s="1494">
        <v>19.983000000000001</v>
      </c>
      <c r="G899" s="1494">
        <v>2.008</v>
      </c>
      <c r="H899" s="1494">
        <v>3.06</v>
      </c>
      <c r="I899" s="1494">
        <v>14.914999999999999</v>
      </c>
      <c r="J899" s="347">
        <v>1040.44</v>
      </c>
      <c r="K899" s="1495">
        <v>14.914999999999999</v>
      </c>
      <c r="L899" s="347">
        <v>1040.44</v>
      </c>
      <c r="M899" s="338">
        <f t="shared" si="104"/>
        <v>1.4335281227173117E-2</v>
      </c>
      <c r="N899" s="1497">
        <v>65.290000000000006</v>
      </c>
      <c r="O899" s="1500">
        <f t="shared" si="101"/>
        <v>0.93595051132213292</v>
      </c>
      <c r="P899" s="337">
        <f t="shared" si="102"/>
        <v>860.11687363038698</v>
      </c>
      <c r="Q899" s="348">
        <f t="shared" si="103"/>
        <v>56.157030679327974</v>
      </c>
    </row>
    <row r="900" spans="1:17" ht="12" thickBot="1" x14ac:dyDescent="0.25">
      <c r="A900" s="2029"/>
      <c r="B900" s="105">
        <v>10</v>
      </c>
      <c r="C900" s="678" t="s">
        <v>561</v>
      </c>
      <c r="D900" s="679">
        <v>44</v>
      </c>
      <c r="E900" s="679">
        <v>1970</v>
      </c>
      <c r="F900" s="1501">
        <v>43.887999999999998</v>
      </c>
      <c r="G900" s="1501">
        <v>2.9510000000000001</v>
      </c>
      <c r="H900" s="1501">
        <v>6.88</v>
      </c>
      <c r="I900" s="1501">
        <v>34.057000000000002</v>
      </c>
      <c r="J900" s="482">
        <v>2260.73</v>
      </c>
      <c r="K900" s="1502">
        <v>34.057000000000002</v>
      </c>
      <c r="L900" s="482">
        <v>2260.73</v>
      </c>
      <c r="M900" s="680">
        <f t="shared" si="104"/>
        <v>1.5064603026456057E-2</v>
      </c>
      <c r="N900" s="1503">
        <v>65.290000000000006</v>
      </c>
      <c r="O900" s="1504">
        <f t="shared" si="101"/>
        <v>0.98356793159731604</v>
      </c>
      <c r="P900" s="681">
        <f t="shared" si="102"/>
        <v>903.87618158736336</v>
      </c>
      <c r="Q900" s="682">
        <f t="shared" si="103"/>
        <v>59.014075895838957</v>
      </c>
    </row>
    <row r="901" spans="1:17" ht="11.25" customHeight="1" x14ac:dyDescent="0.2">
      <c r="A901" s="2015" t="s">
        <v>26</v>
      </c>
      <c r="B901" s="115">
        <v>1</v>
      </c>
      <c r="C901" s="1524" t="s">
        <v>409</v>
      </c>
      <c r="D901" s="1525">
        <v>9</v>
      </c>
      <c r="E901" s="1525">
        <v>1992</v>
      </c>
      <c r="F901" s="1526">
        <v>12.978999999999999</v>
      </c>
      <c r="G901" s="1526">
        <v>0.78100000000000003</v>
      </c>
      <c r="H901" s="1526">
        <v>1.44</v>
      </c>
      <c r="I901" s="1526">
        <v>10.757999999999999</v>
      </c>
      <c r="J901" s="1527">
        <v>464.07</v>
      </c>
      <c r="K901" s="1528">
        <v>10.757999999999999</v>
      </c>
      <c r="L901" s="1527">
        <v>464.07</v>
      </c>
      <c r="M901" s="1529">
        <f>K901/L901</f>
        <v>2.318184756609994E-2</v>
      </c>
      <c r="N901" s="1530">
        <v>65.290000000000006</v>
      </c>
      <c r="O901" s="1531">
        <f>M901*N901</f>
        <v>1.5135428275906653</v>
      </c>
      <c r="P901" s="1532">
        <f>M901*60*1000</f>
        <v>1390.9108539659965</v>
      </c>
      <c r="Q901" s="1533">
        <f>P901*N901/1000</f>
        <v>90.812569655439916</v>
      </c>
    </row>
    <row r="902" spans="1:17" ht="11.25" customHeight="1" x14ac:dyDescent="0.2">
      <c r="A902" s="2016"/>
      <c r="B902" s="110">
        <v>2</v>
      </c>
      <c r="C902" s="1507" t="s">
        <v>562</v>
      </c>
      <c r="D902" s="1508">
        <v>9</v>
      </c>
      <c r="E902" s="1508">
        <v>1988</v>
      </c>
      <c r="F902" s="1509">
        <v>13.574999999999999</v>
      </c>
      <c r="G902" s="1509">
        <v>1.077</v>
      </c>
      <c r="H902" s="1509">
        <v>1.44</v>
      </c>
      <c r="I902" s="1509">
        <v>11.058</v>
      </c>
      <c r="J902" s="1510">
        <v>529.46</v>
      </c>
      <c r="K902" s="1511">
        <v>11.058</v>
      </c>
      <c r="L902" s="1510">
        <v>529.46</v>
      </c>
      <c r="M902" s="1512">
        <f t="shared" ref="M902:M910" si="105">K902/L902</f>
        <v>2.0885430438560039E-2</v>
      </c>
      <c r="N902" s="1505">
        <v>65.290000000000006</v>
      </c>
      <c r="O902" s="1513">
        <f t="shared" ref="O902:O910" si="106">M902*N902</f>
        <v>1.3636097533335851</v>
      </c>
      <c r="P902" s="1506">
        <f t="shared" ref="P902:P910" si="107">M902*60*1000</f>
        <v>1253.1258263136021</v>
      </c>
      <c r="Q902" s="1514">
        <f t="shared" ref="Q902:Q910" si="108">P902*N902/1000</f>
        <v>81.816585200015098</v>
      </c>
    </row>
    <row r="903" spans="1:17" ht="11.25" customHeight="1" x14ac:dyDescent="0.2">
      <c r="A903" s="2016"/>
      <c r="B903" s="110">
        <v>3</v>
      </c>
      <c r="C903" s="1507" t="s">
        <v>699</v>
      </c>
      <c r="D903" s="1508">
        <v>33</v>
      </c>
      <c r="E903" s="1508">
        <v>1985</v>
      </c>
      <c r="F903" s="1509">
        <v>30.53</v>
      </c>
      <c r="G903" s="1509">
        <v>2.0169999999999999</v>
      </c>
      <c r="H903" s="1509">
        <v>0.34</v>
      </c>
      <c r="I903" s="1509">
        <v>28.172999999999998</v>
      </c>
      <c r="J903" s="1510">
        <v>1271.605</v>
      </c>
      <c r="K903" s="1511">
        <v>28.172999999999998</v>
      </c>
      <c r="L903" s="1510">
        <v>1271.605</v>
      </c>
      <c r="M903" s="1512">
        <f t="shared" si="105"/>
        <v>2.2155464943909468E-2</v>
      </c>
      <c r="N903" s="1505">
        <v>65.290000000000006</v>
      </c>
      <c r="O903" s="1513">
        <f t="shared" si="106"/>
        <v>1.4465303061878494</v>
      </c>
      <c r="P903" s="1506">
        <f t="shared" si="107"/>
        <v>1329.3278966345681</v>
      </c>
      <c r="Q903" s="1514">
        <f t="shared" si="108"/>
        <v>86.791818371270963</v>
      </c>
    </row>
    <row r="904" spans="1:17" ht="11.25" customHeight="1" x14ac:dyDescent="0.2">
      <c r="A904" s="2016"/>
      <c r="B904" s="110">
        <v>4</v>
      </c>
      <c r="C904" s="1507" t="s">
        <v>413</v>
      </c>
      <c r="D904" s="1508">
        <v>48</v>
      </c>
      <c r="E904" s="1508">
        <v>1992</v>
      </c>
      <c r="F904" s="1509">
        <v>42.88</v>
      </c>
      <c r="G904" s="1509">
        <v>3.7130000000000001</v>
      </c>
      <c r="H904" s="1509">
        <v>0.48</v>
      </c>
      <c r="I904" s="1509">
        <v>8.6869999999999994</v>
      </c>
      <c r="J904" s="1510">
        <v>1629.57</v>
      </c>
      <c r="K904" s="1511">
        <v>38.686999999999998</v>
      </c>
      <c r="L904" s="1510">
        <v>1629.57</v>
      </c>
      <c r="M904" s="1512">
        <f t="shared" si="105"/>
        <v>2.3740618690820278E-2</v>
      </c>
      <c r="N904" s="1505">
        <v>65.290000000000006</v>
      </c>
      <c r="O904" s="1513">
        <f t="shared" si="106"/>
        <v>1.5500249943236561</v>
      </c>
      <c r="P904" s="1506">
        <f t="shared" si="107"/>
        <v>1424.4371214492166</v>
      </c>
      <c r="Q904" s="1514">
        <f t="shared" si="108"/>
        <v>93.001499659419366</v>
      </c>
    </row>
    <row r="905" spans="1:17" ht="11.25" customHeight="1" x14ac:dyDescent="0.2">
      <c r="A905" s="2016"/>
      <c r="B905" s="110">
        <v>5</v>
      </c>
      <c r="C905" s="1507" t="s">
        <v>563</v>
      </c>
      <c r="D905" s="1508">
        <v>7</v>
      </c>
      <c r="E905" s="1508">
        <v>1976</v>
      </c>
      <c r="F905" s="1509">
        <v>10.176</v>
      </c>
      <c r="G905" s="1509">
        <v>0.62</v>
      </c>
      <c r="H905" s="1509">
        <v>1.1200000000000001</v>
      </c>
      <c r="I905" s="1509">
        <v>8.4359999999999999</v>
      </c>
      <c r="J905" s="1510">
        <v>328.29</v>
      </c>
      <c r="K905" s="1511">
        <v>8.4359999999999999</v>
      </c>
      <c r="L905" s="1510">
        <v>328.29</v>
      </c>
      <c r="M905" s="1512">
        <f t="shared" si="105"/>
        <v>2.5696792470072189E-2</v>
      </c>
      <c r="N905" s="1505">
        <v>65.290000000000006</v>
      </c>
      <c r="O905" s="1513">
        <f t="shared" si="106"/>
        <v>1.6777435803710135</v>
      </c>
      <c r="P905" s="1506">
        <f t="shared" si="107"/>
        <v>1541.8075482043314</v>
      </c>
      <c r="Q905" s="1514">
        <f t="shared" si="108"/>
        <v>100.6646148222608</v>
      </c>
    </row>
    <row r="906" spans="1:17" ht="11.25" customHeight="1" x14ac:dyDescent="0.2">
      <c r="A906" s="2016"/>
      <c r="B906" s="110">
        <v>6</v>
      </c>
      <c r="C906" s="1507" t="s">
        <v>700</v>
      </c>
      <c r="D906" s="1508">
        <v>6</v>
      </c>
      <c r="E906" s="1508">
        <v>1977</v>
      </c>
      <c r="F906" s="1509">
        <v>8.68</v>
      </c>
      <c r="G906" s="1509">
        <v>0.28499999999999998</v>
      </c>
      <c r="H906" s="1509">
        <v>0.05</v>
      </c>
      <c r="I906" s="1509">
        <v>8.3439999999999994</v>
      </c>
      <c r="J906" s="1510">
        <v>301.38</v>
      </c>
      <c r="K906" s="1511">
        <v>8.3439999999999994</v>
      </c>
      <c r="L906" s="1510">
        <v>301.38</v>
      </c>
      <c r="M906" s="1512">
        <f t="shared" si="105"/>
        <v>2.7685977835290993E-2</v>
      </c>
      <c r="N906" s="1505">
        <v>65.290000000000006</v>
      </c>
      <c r="O906" s="1513">
        <f t="shared" si="106"/>
        <v>1.807617492866149</v>
      </c>
      <c r="P906" s="1506">
        <f t="shared" si="107"/>
        <v>1661.1586701174597</v>
      </c>
      <c r="Q906" s="1514">
        <f t="shared" si="108"/>
        <v>108.45704957196895</v>
      </c>
    </row>
    <row r="907" spans="1:17" ht="11.25" customHeight="1" x14ac:dyDescent="0.2">
      <c r="A907" s="2016"/>
      <c r="B907" s="110">
        <v>7</v>
      </c>
      <c r="C907" s="1507" t="s">
        <v>410</v>
      </c>
      <c r="D907" s="1508">
        <v>7</v>
      </c>
      <c r="E907" s="1508">
        <v>1958</v>
      </c>
      <c r="F907" s="1509">
        <v>9.8260000000000005</v>
      </c>
      <c r="G907" s="1509">
        <v>0.63700000000000001</v>
      </c>
      <c r="H907" s="1509">
        <v>1.1200000000000001</v>
      </c>
      <c r="I907" s="1509">
        <v>8.0679999999999996</v>
      </c>
      <c r="J907" s="1510">
        <v>321.56</v>
      </c>
      <c r="K907" s="1511">
        <v>8.0679999999999996</v>
      </c>
      <c r="L907" s="1510">
        <v>321.56</v>
      </c>
      <c r="M907" s="1512">
        <f t="shared" si="105"/>
        <v>2.5090185346436124E-2</v>
      </c>
      <c r="N907" s="1505">
        <v>65.290000000000006</v>
      </c>
      <c r="O907" s="1513">
        <f t="shared" si="106"/>
        <v>1.6381382012688146</v>
      </c>
      <c r="P907" s="1506">
        <f t="shared" si="107"/>
        <v>1505.4111207861674</v>
      </c>
      <c r="Q907" s="1514">
        <f t="shared" si="108"/>
        <v>98.288292076128883</v>
      </c>
    </row>
    <row r="908" spans="1:17" ht="11.25" customHeight="1" x14ac:dyDescent="0.2">
      <c r="A908" s="2016"/>
      <c r="B908" s="110">
        <v>8</v>
      </c>
      <c r="C908" s="1507" t="s">
        <v>701</v>
      </c>
      <c r="D908" s="1508">
        <v>6</v>
      </c>
      <c r="E908" s="1508">
        <v>1986</v>
      </c>
      <c r="F908" s="1509">
        <v>11.201000000000001</v>
      </c>
      <c r="G908" s="1509">
        <v>0.28899999999999998</v>
      </c>
      <c r="H908" s="1509">
        <v>0.96</v>
      </c>
      <c r="I908" s="1509">
        <v>9.952</v>
      </c>
      <c r="J908" s="1510">
        <v>387.39</v>
      </c>
      <c r="K908" s="1511">
        <v>9.952</v>
      </c>
      <c r="L908" s="1510">
        <v>387.4</v>
      </c>
      <c r="M908" s="1512">
        <f t="shared" si="105"/>
        <v>2.568921011874032E-2</v>
      </c>
      <c r="N908" s="1505">
        <v>65.290000000000006</v>
      </c>
      <c r="O908" s="1513">
        <f t="shared" si="106"/>
        <v>1.6772485286525556</v>
      </c>
      <c r="P908" s="1506">
        <f t="shared" si="107"/>
        <v>1541.3526071244191</v>
      </c>
      <c r="Q908" s="1514">
        <f t="shared" si="108"/>
        <v>100.63491171915334</v>
      </c>
    </row>
    <row r="909" spans="1:17" ht="11.25" customHeight="1" x14ac:dyDescent="0.2">
      <c r="A909" s="2016"/>
      <c r="B909" s="110">
        <v>9</v>
      </c>
      <c r="C909" s="1507" t="s">
        <v>702</v>
      </c>
      <c r="D909" s="1508">
        <v>5</v>
      </c>
      <c r="E909" s="1508">
        <v>1987</v>
      </c>
      <c r="F909" s="1509">
        <v>8.9049999999999994</v>
      </c>
      <c r="G909" s="1509">
        <v>0.747</v>
      </c>
      <c r="H909" s="1509">
        <v>0.65</v>
      </c>
      <c r="I909" s="1509">
        <v>7.5069999999999997</v>
      </c>
      <c r="J909" s="1510">
        <v>301.57</v>
      </c>
      <c r="K909" s="1511">
        <v>7.5069999999999997</v>
      </c>
      <c r="L909" s="1510">
        <v>301.57</v>
      </c>
      <c r="M909" s="1512">
        <f t="shared" si="105"/>
        <v>2.4893059654474914E-2</v>
      </c>
      <c r="N909" s="1505">
        <v>65.290000000000006</v>
      </c>
      <c r="O909" s="1513">
        <f t="shared" si="106"/>
        <v>1.6252678648406673</v>
      </c>
      <c r="P909" s="1506">
        <f t="shared" si="107"/>
        <v>1493.5835792684948</v>
      </c>
      <c r="Q909" s="1514">
        <f t="shared" si="108"/>
        <v>97.516071890440031</v>
      </c>
    </row>
    <row r="910" spans="1:17" ht="11.25" customHeight="1" thickBot="1" x14ac:dyDescent="0.25">
      <c r="A910" s="2017"/>
      <c r="B910" s="111">
        <v>10</v>
      </c>
      <c r="C910" s="1515" t="s">
        <v>703</v>
      </c>
      <c r="D910" s="1516">
        <v>8</v>
      </c>
      <c r="E910" s="1516">
        <v>1974</v>
      </c>
      <c r="F910" s="1517">
        <v>11.57</v>
      </c>
      <c r="G910" s="1517">
        <v>0.67600000000000005</v>
      </c>
      <c r="H910" s="1517">
        <v>1.3460000000000001</v>
      </c>
      <c r="I910" s="1517">
        <v>9.5470000000000006</v>
      </c>
      <c r="J910" s="1518">
        <v>406.6</v>
      </c>
      <c r="K910" s="1519">
        <v>9.5470000000000006</v>
      </c>
      <c r="L910" s="1518">
        <v>406.6</v>
      </c>
      <c r="M910" s="1520">
        <f t="shared" si="105"/>
        <v>2.3480078701426463E-2</v>
      </c>
      <c r="N910" s="1534">
        <v>65.290000000000006</v>
      </c>
      <c r="O910" s="1521">
        <f t="shared" si="106"/>
        <v>1.5330143384161339</v>
      </c>
      <c r="P910" s="1522">
        <f t="shared" si="107"/>
        <v>1408.8047220855876</v>
      </c>
      <c r="Q910" s="1523">
        <f t="shared" si="108"/>
        <v>91.980860304968019</v>
      </c>
    </row>
    <row r="911" spans="1:17" ht="11.25" customHeight="1" x14ac:dyDescent="0.2">
      <c r="A911" s="2018" t="s">
        <v>60</v>
      </c>
      <c r="B911" s="36">
        <v>1</v>
      </c>
      <c r="C911" s="1535" t="s">
        <v>411</v>
      </c>
      <c r="D911" s="1536">
        <v>4</v>
      </c>
      <c r="E911" s="1536">
        <v>1989</v>
      </c>
      <c r="F911" s="1537">
        <v>8.1039999999999992</v>
      </c>
      <c r="G911" s="1537">
        <v>0.20100000000000001</v>
      </c>
      <c r="H911" s="1537">
        <v>0.64</v>
      </c>
      <c r="I911" s="1537">
        <v>7.2629999999999999</v>
      </c>
      <c r="J911" s="484">
        <v>238.57</v>
      </c>
      <c r="K911" s="1538">
        <v>7.2629999999999999</v>
      </c>
      <c r="L911" s="484">
        <v>238.57</v>
      </c>
      <c r="M911" s="1539">
        <f>K911/L911</f>
        <v>3.0443894873621997E-2</v>
      </c>
      <c r="N911" s="1540">
        <v>65.290000000000006</v>
      </c>
      <c r="O911" s="1541">
        <f>M911*N911</f>
        <v>1.9876818962987803</v>
      </c>
      <c r="P911" s="985">
        <f>M911*60*1000</f>
        <v>1826.6336924173199</v>
      </c>
      <c r="Q911" s="986">
        <f>P911*N911/1000</f>
        <v>119.26091377792683</v>
      </c>
    </row>
    <row r="912" spans="1:17" ht="11.25" customHeight="1" x14ac:dyDescent="0.2">
      <c r="A912" s="1969"/>
      <c r="B912" s="17">
        <v>2</v>
      </c>
      <c r="C912" s="987" t="s">
        <v>412</v>
      </c>
      <c r="D912" s="988">
        <v>8</v>
      </c>
      <c r="E912" s="988">
        <v>1992</v>
      </c>
      <c r="F912" s="1542">
        <v>8.077</v>
      </c>
      <c r="G912" s="1542">
        <v>0.28100000000000003</v>
      </c>
      <c r="H912" s="1542">
        <v>0.64</v>
      </c>
      <c r="I912" s="1542">
        <v>7.1559999999999997</v>
      </c>
      <c r="J912" s="766">
        <v>216.32</v>
      </c>
      <c r="K912" s="1543">
        <v>7.1559999999999997</v>
      </c>
      <c r="L912" s="766">
        <v>216.32</v>
      </c>
      <c r="M912" s="1544">
        <f t="shared" ref="M912:M917" si="109">K912/L912</f>
        <v>3.3080621301775144E-2</v>
      </c>
      <c r="N912" s="1540">
        <v>65.290000000000006</v>
      </c>
      <c r="O912" s="1545">
        <f t="shared" ref="O912:O917" si="110">M912*N912</f>
        <v>2.1598337647928996</v>
      </c>
      <c r="P912" s="985">
        <f t="shared" ref="P912:P917" si="111">M912*60*1000</f>
        <v>1984.8372781065086</v>
      </c>
      <c r="Q912" s="993">
        <f t="shared" ref="Q912:Q917" si="112">P912*N912/1000</f>
        <v>129.59002588757397</v>
      </c>
    </row>
    <row r="913" spans="1:17" ht="11.25" customHeight="1" x14ac:dyDescent="0.2">
      <c r="A913" s="1969"/>
      <c r="B913" s="17">
        <v>3</v>
      </c>
      <c r="C913" s="987" t="s">
        <v>704</v>
      </c>
      <c r="D913" s="988">
        <v>13</v>
      </c>
      <c r="E913" s="988">
        <v>1988</v>
      </c>
      <c r="F913" s="1542">
        <v>13.835000000000001</v>
      </c>
      <c r="G913" s="1542">
        <v>0</v>
      </c>
      <c r="H913" s="1542">
        <v>0</v>
      </c>
      <c r="I913" s="1542">
        <v>13.835000000000001</v>
      </c>
      <c r="J913" s="766">
        <v>325.86</v>
      </c>
      <c r="K913" s="1543">
        <v>13.835000000000001</v>
      </c>
      <c r="L913" s="766">
        <v>325.86</v>
      </c>
      <c r="M913" s="1544">
        <f t="shared" si="109"/>
        <v>4.2456883324126928E-2</v>
      </c>
      <c r="N913" s="1540">
        <v>65.290000000000006</v>
      </c>
      <c r="O913" s="1545">
        <f t="shared" si="110"/>
        <v>2.7720099122322472</v>
      </c>
      <c r="P913" s="985">
        <f t="shared" si="111"/>
        <v>2547.4129994476157</v>
      </c>
      <c r="Q913" s="993">
        <f t="shared" si="112"/>
        <v>166.32059473393485</v>
      </c>
    </row>
    <row r="914" spans="1:17" ht="11.25" customHeight="1" x14ac:dyDescent="0.2">
      <c r="A914" s="1969"/>
      <c r="B914" s="17">
        <v>4</v>
      </c>
      <c r="C914" s="987" t="s">
        <v>564</v>
      </c>
      <c r="D914" s="988">
        <v>3</v>
      </c>
      <c r="E914" s="988">
        <v>1979</v>
      </c>
      <c r="F914" s="1542">
        <v>6.26</v>
      </c>
      <c r="G914" s="1542">
        <v>0.22700000000000001</v>
      </c>
      <c r="H914" s="1542">
        <v>0.71</v>
      </c>
      <c r="I914" s="1542">
        <v>5.3239999999999998</v>
      </c>
      <c r="J914" s="766">
        <v>184.25</v>
      </c>
      <c r="K914" s="1543">
        <v>5.3239999999999998</v>
      </c>
      <c r="L914" s="766">
        <v>184.25</v>
      </c>
      <c r="M914" s="1544">
        <f t="shared" si="109"/>
        <v>2.8895522388059702E-2</v>
      </c>
      <c r="N914" s="1540">
        <v>65.290000000000006</v>
      </c>
      <c r="O914" s="1545">
        <f t="shared" si="110"/>
        <v>1.8865886567164181</v>
      </c>
      <c r="P914" s="985">
        <f t="shared" si="111"/>
        <v>1733.7313432835822</v>
      </c>
      <c r="Q914" s="993">
        <f t="shared" si="112"/>
        <v>113.19531940298509</v>
      </c>
    </row>
    <row r="915" spans="1:17" ht="11.25" customHeight="1" x14ac:dyDescent="0.2">
      <c r="A915" s="1969"/>
      <c r="B915" s="17">
        <v>5</v>
      </c>
      <c r="C915" s="987" t="s">
        <v>565</v>
      </c>
      <c r="D915" s="988">
        <v>6</v>
      </c>
      <c r="E915" s="988">
        <v>1987</v>
      </c>
      <c r="F915" s="1542">
        <v>9.6310000000000002</v>
      </c>
      <c r="G915" s="1542">
        <v>0.14599999999999999</v>
      </c>
      <c r="H915" s="1542">
        <v>0.06</v>
      </c>
      <c r="I915" s="1542">
        <v>9.4250000000000007</v>
      </c>
      <c r="J915" s="766">
        <v>332.66</v>
      </c>
      <c r="K915" s="1543">
        <v>9.4250000000000007</v>
      </c>
      <c r="L915" s="766">
        <v>332.66</v>
      </c>
      <c r="M915" s="1544">
        <f t="shared" si="109"/>
        <v>2.8332231106835807E-2</v>
      </c>
      <c r="N915" s="1540">
        <v>65.290000000000006</v>
      </c>
      <c r="O915" s="1545">
        <f t="shared" si="110"/>
        <v>1.84981136896531</v>
      </c>
      <c r="P915" s="985">
        <f t="shared" si="111"/>
        <v>1699.9338664101485</v>
      </c>
      <c r="Q915" s="993">
        <f t="shared" si="112"/>
        <v>110.98868213791862</v>
      </c>
    </row>
    <row r="916" spans="1:17" ht="11.25" customHeight="1" x14ac:dyDescent="0.2">
      <c r="A916" s="1969"/>
      <c r="B916" s="17">
        <v>6</v>
      </c>
      <c r="C916" s="987" t="s">
        <v>414</v>
      </c>
      <c r="D916" s="988">
        <v>8</v>
      </c>
      <c r="E916" s="988">
        <v>1987</v>
      </c>
      <c r="F916" s="1542">
        <v>10.919</v>
      </c>
      <c r="G916" s="1542">
        <v>0.501</v>
      </c>
      <c r="H916" s="1542">
        <v>7.0000000000000007E-2</v>
      </c>
      <c r="I916" s="1542">
        <v>10.348000000000001</v>
      </c>
      <c r="J916" s="766">
        <v>310.43</v>
      </c>
      <c r="K916" s="1543">
        <v>10.348000000000001</v>
      </c>
      <c r="L916" s="766">
        <v>310.43</v>
      </c>
      <c r="M916" s="1544">
        <f t="shared" si="109"/>
        <v>3.3334407112714626E-2</v>
      </c>
      <c r="N916" s="1540">
        <v>65.290000000000006</v>
      </c>
      <c r="O916" s="1545">
        <f t="shared" si="110"/>
        <v>2.1764034403891381</v>
      </c>
      <c r="P916" s="985">
        <f t="shared" si="111"/>
        <v>2000.0644267628775</v>
      </c>
      <c r="Q916" s="993">
        <f t="shared" si="112"/>
        <v>130.58420642334829</v>
      </c>
    </row>
    <row r="917" spans="1:17" ht="11.25" customHeight="1" x14ac:dyDescent="0.2">
      <c r="A917" s="1969"/>
      <c r="B917" s="17">
        <v>7</v>
      </c>
      <c r="C917" s="987" t="s">
        <v>705</v>
      </c>
      <c r="D917" s="988">
        <v>8</v>
      </c>
      <c r="E917" s="988">
        <v>1978</v>
      </c>
      <c r="F917" s="1542">
        <v>9.7230000000000008</v>
      </c>
      <c r="G917" s="1542">
        <v>0</v>
      </c>
      <c r="H917" s="1542">
        <v>0</v>
      </c>
      <c r="I917" s="1542">
        <v>9.7230000000000008</v>
      </c>
      <c r="J917" s="766">
        <v>238.51</v>
      </c>
      <c r="K917" s="1543">
        <v>9.7230000000000008</v>
      </c>
      <c r="L917" s="766">
        <v>238.51</v>
      </c>
      <c r="M917" s="1544">
        <f t="shared" si="109"/>
        <v>4.0765586348580775E-2</v>
      </c>
      <c r="N917" s="1540">
        <v>65.290000000000006</v>
      </c>
      <c r="O917" s="1545">
        <f t="shared" si="110"/>
        <v>2.6615851326988391</v>
      </c>
      <c r="P917" s="985">
        <f t="shared" si="111"/>
        <v>2445.9351809148466</v>
      </c>
      <c r="Q917" s="993">
        <f t="shared" si="112"/>
        <v>159.69510796193035</v>
      </c>
    </row>
    <row r="918" spans="1:17" ht="11.25" customHeight="1" x14ac:dyDescent="0.2">
      <c r="A918" s="1969"/>
      <c r="B918" s="17">
        <v>8</v>
      </c>
      <c r="C918" s="987"/>
      <c r="D918" s="988"/>
      <c r="E918" s="988"/>
      <c r="F918" s="989"/>
      <c r="G918" s="989"/>
      <c r="H918" s="989"/>
      <c r="I918" s="989"/>
      <c r="J918" s="989"/>
      <c r="K918" s="990"/>
      <c r="L918" s="989"/>
      <c r="M918" s="991"/>
      <c r="N918" s="766"/>
      <c r="O918" s="992"/>
      <c r="P918" s="985"/>
      <c r="Q918" s="993"/>
    </row>
    <row r="919" spans="1:17" ht="11.25" customHeight="1" x14ac:dyDescent="0.2">
      <c r="A919" s="1969"/>
      <c r="B919" s="17">
        <v>9</v>
      </c>
      <c r="C919" s="1546"/>
      <c r="D919" s="988"/>
      <c r="E919" s="988"/>
      <c r="F919" s="987"/>
      <c r="G919" s="987"/>
      <c r="H919" s="987"/>
      <c r="I919" s="987"/>
      <c r="J919" s="987"/>
      <c r="K919" s="987"/>
      <c r="L919" s="987"/>
      <c r="M919" s="991"/>
      <c r="N919" s="987"/>
      <c r="O919" s="992"/>
      <c r="P919" s="985"/>
      <c r="Q919" s="993"/>
    </row>
    <row r="920" spans="1:17" ht="11.25" customHeight="1" thickBot="1" x14ac:dyDescent="0.25">
      <c r="A920" s="1970"/>
      <c r="B920" s="18">
        <v>10</v>
      </c>
      <c r="C920" s="1547"/>
      <c r="D920" s="995"/>
      <c r="E920" s="995"/>
      <c r="F920" s="994"/>
      <c r="G920" s="994"/>
      <c r="H920" s="994"/>
      <c r="I920" s="994"/>
      <c r="J920" s="994"/>
      <c r="K920" s="994"/>
      <c r="L920" s="994"/>
      <c r="M920" s="996"/>
      <c r="N920" s="994"/>
      <c r="O920" s="997"/>
      <c r="P920" s="997"/>
      <c r="Q920" s="998"/>
    </row>
    <row r="921" spans="1:17" ht="11.25" customHeight="1" x14ac:dyDescent="0.2">
      <c r="A921" s="708"/>
      <c r="B921" s="95"/>
      <c r="C921" s="691"/>
      <c r="D921" s="692"/>
      <c r="E921" s="692"/>
      <c r="F921" s="693"/>
      <c r="G921" s="693"/>
      <c r="H921" s="693"/>
      <c r="I921" s="693"/>
      <c r="J921" s="693"/>
      <c r="K921" s="694"/>
      <c r="L921" s="693"/>
      <c r="M921" s="695"/>
      <c r="N921" s="709"/>
      <c r="O921" s="696"/>
      <c r="P921" s="696"/>
      <c r="Q921" s="696"/>
    </row>
    <row r="923" spans="1:17" ht="15" x14ac:dyDescent="0.2">
      <c r="A923" s="2022" t="s">
        <v>651</v>
      </c>
      <c r="B923" s="2022"/>
      <c r="C923" s="2022"/>
      <c r="D923" s="2022"/>
      <c r="E923" s="2022"/>
      <c r="F923" s="2022"/>
      <c r="G923" s="2022"/>
      <c r="H923" s="2022"/>
      <c r="I923" s="2022"/>
      <c r="J923" s="2022"/>
      <c r="K923" s="2022"/>
      <c r="L923" s="2022"/>
      <c r="M923" s="2022"/>
      <c r="N923" s="2022"/>
      <c r="O923" s="2022"/>
      <c r="P923" s="2022"/>
      <c r="Q923" s="2022"/>
    </row>
    <row r="924" spans="1:17" ht="13.5" thickBot="1" x14ac:dyDescent="0.25">
      <c r="A924" s="446"/>
      <c r="B924" s="446"/>
      <c r="C924" s="446"/>
      <c r="D924" s="446"/>
      <c r="E924" s="1985" t="s">
        <v>264</v>
      </c>
      <c r="F924" s="1985"/>
      <c r="G924" s="1985"/>
      <c r="H924" s="1985"/>
      <c r="I924" s="446">
        <v>-0.1</v>
      </c>
      <c r="J924" s="446" t="s">
        <v>263</v>
      </c>
      <c r="K924" s="446" t="s">
        <v>265</v>
      </c>
      <c r="L924" s="446">
        <v>561.1</v>
      </c>
      <c r="M924" s="446"/>
      <c r="N924" s="446"/>
      <c r="O924" s="446"/>
      <c r="P924" s="446"/>
      <c r="Q924" s="446"/>
    </row>
    <row r="925" spans="1:17" x14ac:dyDescent="0.2">
      <c r="A925" s="2047" t="s">
        <v>1</v>
      </c>
      <c r="B925" s="1989" t="s">
        <v>0</v>
      </c>
      <c r="C925" s="2034" t="s">
        <v>2</v>
      </c>
      <c r="D925" s="2034" t="s">
        <v>3</v>
      </c>
      <c r="E925" s="2034" t="s">
        <v>33</v>
      </c>
      <c r="F925" s="2051" t="s">
        <v>12</v>
      </c>
      <c r="G925" s="2051"/>
      <c r="H925" s="2051"/>
      <c r="I925" s="2051"/>
      <c r="J925" s="2034" t="s">
        <v>4</v>
      </c>
      <c r="K925" s="2034" t="s">
        <v>13</v>
      </c>
      <c r="L925" s="2034" t="s">
        <v>5</v>
      </c>
      <c r="M925" s="2034" t="s">
        <v>6</v>
      </c>
      <c r="N925" s="2034" t="s">
        <v>14</v>
      </c>
      <c r="O925" s="2034" t="s">
        <v>15</v>
      </c>
      <c r="P925" s="1999" t="s">
        <v>22</v>
      </c>
      <c r="Q925" s="2001" t="s">
        <v>23</v>
      </c>
    </row>
    <row r="926" spans="1:17" ht="33.75" x14ac:dyDescent="0.2">
      <c r="A926" s="2048"/>
      <c r="B926" s="1990"/>
      <c r="C926" s="2035"/>
      <c r="D926" s="2035"/>
      <c r="E926" s="2035"/>
      <c r="F926" s="1471" t="s">
        <v>16</v>
      </c>
      <c r="G926" s="1471" t="s">
        <v>17</v>
      </c>
      <c r="H926" s="1471" t="s">
        <v>28</v>
      </c>
      <c r="I926" s="1471" t="s">
        <v>19</v>
      </c>
      <c r="J926" s="2035"/>
      <c r="K926" s="2035"/>
      <c r="L926" s="2035"/>
      <c r="M926" s="2035"/>
      <c r="N926" s="2035"/>
      <c r="O926" s="2035"/>
      <c r="P926" s="2000"/>
      <c r="Q926" s="2002"/>
    </row>
    <row r="927" spans="1:17" ht="12" thickBot="1" x14ac:dyDescent="0.25">
      <c r="A927" s="2049"/>
      <c r="B927" s="1991"/>
      <c r="C927" s="2050"/>
      <c r="D927" s="28" t="s">
        <v>7</v>
      </c>
      <c r="E927" s="28" t="s">
        <v>8</v>
      </c>
      <c r="F927" s="28" t="s">
        <v>9</v>
      </c>
      <c r="G927" s="28" t="s">
        <v>9</v>
      </c>
      <c r="H927" s="28" t="s">
        <v>9</v>
      </c>
      <c r="I927" s="28" t="s">
        <v>9</v>
      </c>
      <c r="J927" s="28" t="s">
        <v>20</v>
      </c>
      <c r="K927" s="28" t="s">
        <v>9</v>
      </c>
      <c r="L927" s="28" t="s">
        <v>20</v>
      </c>
      <c r="M927" s="28" t="s">
        <v>21</v>
      </c>
      <c r="N927" s="28" t="s">
        <v>289</v>
      </c>
      <c r="O927" s="28" t="s">
        <v>290</v>
      </c>
      <c r="P927" s="712" t="s">
        <v>24</v>
      </c>
      <c r="Q927" s="713" t="s">
        <v>291</v>
      </c>
    </row>
    <row r="928" spans="1:17" x14ac:dyDescent="0.2">
      <c r="A928" s="2030" t="s">
        <v>232</v>
      </c>
      <c r="B928" s="29">
        <v>1</v>
      </c>
      <c r="C928" s="341" t="s">
        <v>1007</v>
      </c>
      <c r="D928" s="300">
        <v>40</v>
      </c>
      <c r="E928" s="300" t="s">
        <v>653</v>
      </c>
      <c r="F928" s="276">
        <f>SUM(G928+H928+I928)</f>
        <v>32.463000000000001</v>
      </c>
      <c r="G928" s="276">
        <v>2.9580000000000002</v>
      </c>
      <c r="H928" s="276">
        <v>6.24</v>
      </c>
      <c r="I928" s="276">
        <v>23.265000000000001</v>
      </c>
      <c r="J928" s="276">
        <v>2193.15</v>
      </c>
      <c r="K928" s="301">
        <v>23.265000000000001</v>
      </c>
      <c r="L928" s="276">
        <v>2193.15</v>
      </c>
      <c r="M928" s="302">
        <f>K928/L928</f>
        <v>1.0608029546542644E-2</v>
      </c>
      <c r="N928" s="342">
        <v>53.41</v>
      </c>
      <c r="O928" s="304">
        <f>M928*N928</f>
        <v>0.56657485808084262</v>
      </c>
      <c r="P928" s="304">
        <f>M928*60*1000</f>
        <v>636.48177279255867</v>
      </c>
      <c r="Q928" s="711">
        <f>P928*N928/1000</f>
        <v>33.994491484850556</v>
      </c>
    </row>
    <row r="929" spans="1:17" x14ac:dyDescent="0.2">
      <c r="A929" s="2030"/>
      <c r="B929" s="11">
        <v>2</v>
      </c>
      <c r="C929" s="344" t="s">
        <v>652</v>
      </c>
      <c r="D929" s="306">
        <v>10</v>
      </c>
      <c r="E929" s="306" t="s">
        <v>653</v>
      </c>
      <c r="F929" s="276">
        <f t="shared" ref="F929:F966" si="113">SUM(G929+H929+I929)</f>
        <v>9.625</v>
      </c>
      <c r="G929" s="232">
        <v>1.377</v>
      </c>
      <c r="H929" s="232">
        <v>1.6</v>
      </c>
      <c r="I929" s="232">
        <v>6.6479999999999997</v>
      </c>
      <c r="J929" s="232">
        <v>684.27</v>
      </c>
      <c r="K929" s="307">
        <v>6.6479999999999997</v>
      </c>
      <c r="L929" s="232">
        <v>684.27</v>
      </c>
      <c r="M929" s="233">
        <f t="shared" ref="M929:M937" si="114">K929/L929</f>
        <v>9.7154631943531054E-3</v>
      </c>
      <c r="N929" s="345">
        <v>53.41</v>
      </c>
      <c r="O929" s="308">
        <f t="shared" ref="O929:O947" si="115">M929*N929</f>
        <v>0.51890288921039929</v>
      </c>
      <c r="P929" s="304">
        <f t="shared" ref="P929:P947" si="116">M929*60*1000</f>
        <v>582.92779166118635</v>
      </c>
      <c r="Q929" s="309">
        <f t="shared" ref="Q929:Q947" si="117">P929*N929/1000</f>
        <v>31.134173352623961</v>
      </c>
    </row>
    <row r="930" spans="1:17" x14ac:dyDescent="0.2">
      <c r="A930" s="2030"/>
      <c r="B930" s="11">
        <v>3</v>
      </c>
      <c r="C930" s="344" t="s">
        <v>1008</v>
      </c>
      <c r="D930" s="306">
        <v>36</v>
      </c>
      <c r="E930" s="306" t="s">
        <v>653</v>
      </c>
      <c r="F930" s="276">
        <f t="shared" si="113"/>
        <v>24</v>
      </c>
      <c r="G930" s="232">
        <v>3.6640000000000001</v>
      </c>
      <c r="H930" s="232">
        <v>5.76</v>
      </c>
      <c r="I930" s="232">
        <v>14.576000000000001</v>
      </c>
      <c r="J930" s="232">
        <v>1516.15</v>
      </c>
      <c r="K930" s="307">
        <v>14.576000000000001</v>
      </c>
      <c r="L930" s="232">
        <v>1516.15</v>
      </c>
      <c r="M930" s="233">
        <f t="shared" si="114"/>
        <v>9.6138244896613132E-3</v>
      </c>
      <c r="N930" s="345">
        <v>53.41</v>
      </c>
      <c r="O930" s="308">
        <f>M930*N930</f>
        <v>0.51347436599281071</v>
      </c>
      <c r="P930" s="304">
        <f t="shared" si="116"/>
        <v>576.82946937967881</v>
      </c>
      <c r="Q930" s="309">
        <f>P930*N930/1000</f>
        <v>30.808461959568643</v>
      </c>
    </row>
    <row r="931" spans="1:17" x14ac:dyDescent="0.2">
      <c r="A931" s="2030"/>
      <c r="B931" s="11">
        <v>4</v>
      </c>
      <c r="C931" s="344" t="s">
        <v>654</v>
      </c>
      <c r="D931" s="306">
        <v>40</v>
      </c>
      <c r="E931" s="306" t="s">
        <v>653</v>
      </c>
      <c r="F931" s="276">
        <f t="shared" si="113"/>
        <v>28</v>
      </c>
      <c r="G931" s="232">
        <v>3.1749999999999998</v>
      </c>
      <c r="H931" s="232">
        <v>6.4</v>
      </c>
      <c r="I931" s="232">
        <v>18.425000000000001</v>
      </c>
      <c r="J931" s="232">
        <v>2190.4299999999998</v>
      </c>
      <c r="K931" s="307">
        <v>18.425000000000001</v>
      </c>
      <c r="L931" s="232">
        <v>2190.4299999999998</v>
      </c>
      <c r="M931" s="233">
        <f t="shared" si="114"/>
        <v>8.4115904183196914E-3</v>
      </c>
      <c r="N931" s="345">
        <v>53.41</v>
      </c>
      <c r="O931" s="308">
        <f t="shared" si="115"/>
        <v>0.44926304424245467</v>
      </c>
      <c r="P931" s="304">
        <f t="shared" si="116"/>
        <v>504.69542509918153</v>
      </c>
      <c r="Q931" s="309">
        <f t="shared" si="117"/>
        <v>26.955782654547285</v>
      </c>
    </row>
    <row r="932" spans="1:17" x14ac:dyDescent="0.2">
      <c r="A932" s="2030"/>
      <c r="B932" s="11">
        <v>5</v>
      </c>
      <c r="C932" s="344" t="s">
        <v>655</v>
      </c>
      <c r="D932" s="306">
        <v>40</v>
      </c>
      <c r="E932" s="306" t="s">
        <v>653</v>
      </c>
      <c r="F932" s="276">
        <f t="shared" si="113"/>
        <v>31.1</v>
      </c>
      <c r="G932" s="232">
        <v>3.6920000000000002</v>
      </c>
      <c r="H932" s="232">
        <v>6.4</v>
      </c>
      <c r="I932" s="232">
        <v>21.007999999999999</v>
      </c>
      <c r="J932" s="232">
        <v>2091.87</v>
      </c>
      <c r="K932" s="307">
        <v>21.007999999999999</v>
      </c>
      <c r="L932" s="232">
        <v>2091.87</v>
      </c>
      <c r="M932" s="233">
        <f t="shared" si="114"/>
        <v>1.0042689077237113E-2</v>
      </c>
      <c r="N932" s="345">
        <v>53.41</v>
      </c>
      <c r="O932" s="308">
        <f t="shared" si="115"/>
        <v>0.53638002361523418</v>
      </c>
      <c r="P932" s="304">
        <f t="shared" si="116"/>
        <v>602.56134463422688</v>
      </c>
      <c r="Q932" s="309">
        <f t="shared" si="117"/>
        <v>32.182801416914053</v>
      </c>
    </row>
    <row r="933" spans="1:17" x14ac:dyDescent="0.2">
      <c r="A933" s="2030"/>
      <c r="B933" s="11">
        <v>6</v>
      </c>
      <c r="C933" s="344" t="s">
        <v>656</v>
      </c>
      <c r="D933" s="306">
        <v>50</v>
      </c>
      <c r="E933" s="306" t="s">
        <v>653</v>
      </c>
      <c r="F933" s="276">
        <f t="shared" si="113"/>
        <v>33.393999999999998</v>
      </c>
      <c r="G933" s="232">
        <v>3.2719999999999998</v>
      </c>
      <c r="H933" s="232">
        <v>7.84</v>
      </c>
      <c r="I933" s="232">
        <v>22.282</v>
      </c>
      <c r="J933" s="232">
        <v>2586.98</v>
      </c>
      <c r="K933" s="307">
        <v>22.282</v>
      </c>
      <c r="L933" s="232">
        <v>2586.98</v>
      </c>
      <c r="M933" s="233">
        <f t="shared" si="114"/>
        <v>8.6131319144330462E-3</v>
      </c>
      <c r="N933" s="345">
        <v>53.41</v>
      </c>
      <c r="O933" s="308">
        <f t="shared" si="115"/>
        <v>0.46002737554986894</v>
      </c>
      <c r="P933" s="304">
        <f t="shared" si="116"/>
        <v>516.78791486598277</v>
      </c>
      <c r="Q933" s="309">
        <f t="shared" si="117"/>
        <v>27.601642532992138</v>
      </c>
    </row>
    <row r="934" spans="1:17" x14ac:dyDescent="0.2">
      <c r="A934" s="2030"/>
      <c r="B934" s="11">
        <v>7</v>
      </c>
      <c r="C934" s="344" t="s">
        <v>657</v>
      </c>
      <c r="D934" s="306">
        <v>20</v>
      </c>
      <c r="E934" s="306" t="s">
        <v>653</v>
      </c>
      <c r="F934" s="276">
        <f t="shared" si="113"/>
        <v>14.651</v>
      </c>
      <c r="G934" s="232">
        <v>2.1930000000000001</v>
      </c>
      <c r="H934" s="232">
        <v>3.12</v>
      </c>
      <c r="I934" s="232">
        <v>9.3379999999999992</v>
      </c>
      <c r="J934" s="232">
        <v>961.24</v>
      </c>
      <c r="K934" s="307">
        <v>9.3379999999999992</v>
      </c>
      <c r="L934" s="232">
        <v>961.24</v>
      </c>
      <c r="M934" s="233">
        <f t="shared" si="114"/>
        <v>9.714535391785609E-3</v>
      </c>
      <c r="N934" s="345">
        <v>53.41</v>
      </c>
      <c r="O934" s="308">
        <f t="shared" si="115"/>
        <v>0.51885333527526933</v>
      </c>
      <c r="P934" s="304">
        <f t="shared" si="116"/>
        <v>582.87212350713662</v>
      </c>
      <c r="Q934" s="309">
        <f t="shared" si="117"/>
        <v>31.131200116516165</v>
      </c>
    </row>
    <row r="935" spans="1:17" x14ac:dyDescent="0.2">
      <c r="A935" s="2030"/>
      <c r="B935" s="11">
        <v>8</v>
      </c>
      <c r="C935" s="344" t="s">
        <v>658</v>
      </c>
      <c r="D935" s="306">
        <v>22</v>
      </c>
      <c r="E935" s="306" t="s">
        <v>653</v>
      </c>
      <c r="F935" s="276">
        <f t="shared" si="113"/>
        <v>18.228999999999999</v>
      </c>
      <c r="G935" s="232">
        <v>2.254</v>
      </c>
      <c r="H935" s="232">
        <v>3.52</v>
      </c>
      <c r="I935" s="232">
        <v>12.455</v>
      </c>
      <c r="J935" s="232">
        <v>1210.95</v>
      </c>
      <c r="K935" s="307">
        <v>12.455</v>
      </c>
      <c r="L935" s="232">
        <v>1210.95</v>
      </c>
      <c r="M935" s="233">
        <f t="shared" si="114"/>
        <v>1.0285313183863908E-2</v>
      </c>
      <c r="N935" s="345">
        <v>53.41</v>
      </c>
      <c r="O935" s="308">
        <f>M935*N935</f>
        <v>0.54933857715017131</v>
      </c>
      <c r="P935" s="304">
        <f t="shared" si="116"/>
        <v>617.11879103183446</v>
      </c>
      <c r="Q935" s="309">
        <f>P935*N935/1000</f>
        <v>32.960314629010277</v>
      </c>
    </row>
    <row r="936" spans="1:17" x14ac:dyDescent="0.2">
      <c r="A936" s="2030"/>
      <c r="B936" s="11">
        <v>9</v>
      </c>
      <c r="C936" s="344" t="s">
        <v>659</v>
      </c>
      <c r="D936" s="306">
        <v>22</v>
      </c>
      <c r="E936" s="306" t="s">
        <v>653</v>
      </c>
      <c r="F936" s="276">
        <f t="shared" si="113"/>
        <v>17.655999999999999</v>
      </c>
      <c r="G936" s="232">
        <v>1.573</v>
      </c>
      <c r="H936" s="232">
        <v>3.52</v>
      </c>
      <c r="I936" s="232">
        <v>12.563000000000001</v>
      </c>
      <c r="J936" s="232">
        <v>1161.98</v>
      </c>
      <c r="K936" s="307">
        <v>12.563000000000001</v>
      </c>
      <c r="L936" s="232">
        <v>1161.98</v>
      </c>
      <c r="M936" s="233">
        <f t="shared" si="114"/>
        <v>1.0811717929740616E-2</v>
      </c>
      <c r="N936" s="345">
        <v>53.41</v>
      </c>
      <c r="O936" s="308">
        <f t="shared" si="115"/>
        <v>0.57745385462744625</v>
      </c>
      <c r="P936" s="304">
        <f t="shared" si="116"/>
        <v>648.70307578443703</v>
      </c>
      <c r="Q936" s="309">
        <f t="shared" si="117"/>
        <v>34.647231277646782</v>
      </c>
    </row>
    <row r="937" spans="1:17" ht="12" thickBot="1" x14ac:dyDescent="0.25">
      <c r="A937" s="2031"/>
      <c r="B937" s="42">
        <v>10</v>
      </c>
      <c r="C937" s="352" t="s">
        <v>660</v>
      </c>
      <c r="D937" s="375">
        <v>8</v>
      </c>
      <c r="E937" s="375" t="s">
        <v>653</v>
      </c>
      <c r="F937" s="449">
        <f t="shared" si="113"/>
        <v>4.8000000000000007</v>
      </c>
      <c r="G937" s="449">
        <v>0.81599999999999995</v>
      </c>
      <c r="H937" s="449">
        <v>1.28</v>
      </c>
      <c r="I937" s="449">
        <v>2.7040000000000002</v>
      </c>
      <c r="J937" s="449">
        <v>407.05</v>
      </c>
      <c r="K937" s="450">
        <v>2.7040000000000002</v>
      </c>
      <c r="L937" s="449">
        <v>407.05</v>
      </c>
      <c r="M937" s="368">
        <f t="shared" si="114"/>
        <v>6.6429185603734189E-3</v>
      </c>
      <c r="N937" s="369">
        <v>53.41</v>
      </c>
      <c r="O937" s="376">
        <f t="shared" si="115"/>
        <v>0.3547982803095443</v>
      </c>
      <c r="P937" s="377">
        <f t="shared" si="116"/>
        <v>398.57511362240518</v>
      </c>
      <c r="Q937" s="378">
        <f t="shared" si="117"/>
        <v>21.287896818572658</v>
      </c>
    </row>
    <row r="938" spans="1:17" x14ac:dyDescent="0.2">
      <c r="A938" s="2027" t="s">
        <v>225</v>
      </c>
      <c r="B938" s="104">
        <v>1</v>
      </c>
      <c r="C938" s="318" t="s">
        <v>661</v>
      </c>
      <c r="D938" s="311">
        <v>50</v>
      </c>
      <c r="E938" s="311">
        <v>1972</v>
      </c>
      <c r="F938" s="313">
        <f t="shared" si="113"/>
        <v>56.148000000000003</v>
      </c>
      <c r="G938" s="313">
        <v>4.99</v>
      </c>
      <c r="H938" s="313">
        <v>8</v>
      </c>
      <c r="I938" s="312">
        <v>43.158000000000001</v>
      </c>
      <c r="J938" s="313">
        <v>2569.46</v>
      </c>
      <c r="K938" s="314">
        <v>43.158000000000001</v>
      </c>
      <c r="L938" s="313">
        <v>2569.46</v>
      </c>
      <c r="M938" s="315">
        <f>K938/L938</f>
        <v>1.6796525339954699E-2</v>
      </c>
      <c r="N938" s="382">
        <v>53.41</v>
      </c>
      <c r="O938" s="316">
        <f t="shared" si="115"/>
        <v>0.89710241840698046</v>
      </c>
      <c r="P938" s="316">
        <f t="shared" si="116"/>
        <v>1007.7915203972821</v>
      </c>
      <c r="Q938" s="317">
        <f t="shared" si="117"/>
        <v>53.826145104418828</v>
      </c>
    </row>
    <row r="939" spans="1:17" x14ac:dyDescent="0.2">
      <c r="A939" s="2032"/>
      <c r="B939" s="103">
        <v>2</v>
      </c>
      <c r="C939" s="318" t="s">
        <v>1009</v>
      </c>
      <c r="D939" s="311">
        <v>8</v>
      </c>
      <c r="E939" s="311" t="s">
        <v>653</v>
      </c>
      <c r="F939" s="312">
        <f t="shared" si="113"/>
        <v>6.8070000000000004</v>
      </c>
      <c r="G939" s="312">
        <v>0.35699999999999998</v>
      </c>
      <c r="H939" s="312">
        <v>1.28</v>
      </c>
      <c r="I939" s="312">
        <v>5.17</v>
      </c>
      <c r="J939" s="312">
        <v>361.47</v>
      </c>
      <c r="K939" s="319">
        <v>5.17</v>
      </c>
      <c r="L939" s="312">
        <v>361.47</v>
      </c>
      <c r="M939" s="315">
        <f>K939/L939</f>
        <v>1.4302708385204857E-2</v>
      </c>
      <c r="N939" s="383">
        <v>53.41</v>
      </c>
      <c r="O939" s="316">
        <f t="shared" si="115"/>
        <v>0.76390765485379131</v>
      </c>
      <c r="P939" s="316">
        <f t="shared" si="116"/>
        <v>858.16250311229135</v>
      </c>
      <c r="Q939" s="317">
        <f t="shared" si="117"/>
        <v>45.834459291227475</v>
      </c>
    </row>
    <row r="940" spans="1:17" x14ac:dyDescent="0.2">
      <c r="A940" s="2032"/>
      <c r="B940" s="133">
        <v>3</v>
      </c>
      <c r="C940" s="384" t="s">
        <v>1010</v>
      </c>
      <c r="D940" s="311">
        <v>50</v>
      </c>
      <c r="E940" s="311">
        <v>1969</v>
      </c>
      <c r="F940" s="312">
        <f t="shared" si="113"/>
        <v>52.701000000000001</v>
      </c>
      <c r="G940" s="312">
        <v>3.4430000000000001</v>
      </c>
      <c r="H940" s="312">
        <v>6.85</v>
      </c>
      <c r="I940" s="312">
        <v>42.408000000000001</v>
      </c>
      <c r="J940" s="312">
        <v>2594.3200000000002</v>
      </c>
      <c r="K940" s="319">
        <v>42.408000000000001</v>
      </c>
      <c r="L940" s="312">
        <v>2594.3200000000002</v>
      </c>
      <c r="M940" s="320">
        <f t="shared" ref="M940:M947" si="118">K940/L940</f>
        <v>1.6346480002466926E-2</v>
      </c>
      <c r="N940" s="383">
        <v>53.41</v>
      </c>
      <c r="O940" s="316">
        <f t="shared" si="115"/>
        <v>0.8730654969317585</v>
      </c>
      <c r="P940" s="316">
        <f t="shared" si="116"/>
        <v>980.78880014801564</v>
      </c>
      <c r="Q940" s="321">
        <f t="shared" si="117"/>
        <v>52.38392981590551</v>
      </c>
    </row>
    <row r="941" spans="1:17" x14ac:dyDescent="0.2">
      <c r="A941" s="2032"/>
      <c r="B941" s="103">
        <v>4</v>
      </c>
      <c r="C941" s="384" t="s">
        <v>1011</v>
      </c>
      <c r="D941" s="311">
        <v>36</v>
      </c>
      <c r="E941" s="311" t="s">
        <v>653</v>
      </c>
      <c r="F941" s="312">
        <f t="shared" si="113"/>
        <v>29.372</v>
      </c>
      <c r="G941" s="312">
        <v>2.5859999999999999</v>
      </c>
      <c r="H941" s="312">
        <v>5.76</v>
      </c>
      <c r="I941" s="312">
        <v>21.026</v>
      </c>
      <c r="J941" s="312">
        <v>1501.09</v>
      </c>
      <c r="K941" s="319">
        <v>21.026</v>
      </c>
      <c r="L941" s="312">
        <v>1501.09</v>
      </c>
      <c r="M941" s="320">
        <f t="shared" si="118"/>
        <v>1.4007154800844719E-2</v>
      </c>
      <c r="N941" s="383">
        <v>53.41</v>
      </c>
      <c r="O941" s="385">
        <f t="shared" si="115"/>
        <v>0.74812213791311644</v>
      </c>
      <c r="P941" s="316">
        <f t="shared" si="116"/>
        <v>840.42928805068323</v>
      </c>
      <c r="Q941" s="321">
        <f t="shared" si="117"/>
        <v>44.887328274786988</v>
      </c>
    </row>
    <row r="942" spans="1:17" x14ac:dyDescent="0.2">
      <c r="A942" s="2032"/>
      <c r="B942" s="103">
        <v>5</v>
      </c>
      <c r="C942" s="384" t="s">
        <v>1012</v>
      </c>
      <c r="D942" s="311">
        <v>18</v>
      </c>
      <c r="E942" s="311" t="s">
        <v>653</v>
      </c>
      <c r="F942" s="312">
        <f t="shared" si="113"/>
        <v>14.602</v>
      </c>
      <c r="G942" s="312">
        <v>1.4790000000000001</v>
      </c>
      <c r="H942" s="312">
        <v>1.92</v>
      </c>
      <c r="I942" s="312">
        <v>11.202999999999999</v>
      </c>
      <c r="J942" s="312">
        <v>761.84</v>
      </c>
      <c r="K942" s="319">
        <v>11.202999999999999</v>
      </c>
      <c r="L942" s="312">
        <v>761.84</v>
      </c>
      <c r="M942" s="320">
        <f t="shared" si="118"/>
        <v>1.4705187440932478E-2</v>
      </c>
      <c r="N942" s="383">
        <v>53.41</v>
      </c>
      <c r="O942" s="385">
        <f t="shared" si="115"/>
        <v>0.78540406122020356</v>
      </c>
      <c r="P942" s="316">
        <f t="shared" si="116"/>
        <v>882.31124645594866</v>
      </c>
      <c r="Q942" s="321">
        <f t="shared" si="117"/>
        <v>47.124243673212213</v>
      </c>
    </row>
    <row r="943" spans="1:17" x14ac:dyDescent="0.2">
      <c r="A943" s="2032"/>
      <c r="B943" s="103">
        <v>6</v>
      </c>
      <c r="C943" s="384" t="s">
        <v>662</v>
      </c>
      <c r="D943" s="311">
        <v>30</v>
      </c>
      <c r="E943" s="311">
        <v>1991</v>
      </c>
      <c r="F943" s="312">
        <f t="shared" si="113"/>
        <v>35.072000000000003</v>
      </c>
      <c r="G943" s="312">
        <v>3.4089999999999998</v>
      </c>
      <c r="H943" s="312">
        <v>4.8</v>
      </c>
      <c r="I943" s="312">
        <v>26.863</v>
      </c>
      <c r="J943" s="312">
        <v>1636.16</v>
      </c>
      <c r="K943" s="319">
        <v>26.863</v>
      </c>
      <c r="L943" s="312">
        <v>1636.16</v>
      </c>
      <c r="M943" s="320">
        <f t="shared" si="118"/>
        <v>1.6418320946606689E-2</v>
      </c>
      <c r="N943" s="383">
        <v>53.41</v>
      </c>
      <c r="O943" s="385">
        <f t="shared" si="115"/>
        <v>0.87690252175826322</v>
      </c>
      <c r="P943" s="316">
        <f t="shared" si="116"/>
        <v>985.09925679640128</v>
      </c>
      <c r="Q943" s="321">
        <f t="shared" si="117"/>
        <v>52.614151305495788</v>
      </c>
    </row>
    <row r="944" spans="1:17" x14ac:dyDescent="0.2">
      <c r="A944" s="2032"/>
      <c r="B944" s="103">
        <v>7</v>
      </c>
      <c r="C944" s="384" t="s">
        <v>1013</v>
      </c>
      <c r="D944" s="311">
        <v>8</v>
      </c>
      <c r="E944" s="311" t="s">
        <v>653</v>
      </c>
      <c r="F944" s="312">
        <f t="shared" si="113"/>
        <v>7.1050000000000004</v>
      </c>
      <c r="G944" s="312">
        <v>0</v>
      </c>
      <c r="H944" s="312">
        <v>0</v>
      </c>
      <c r="I944" s="312">
        <v>7.1050000000000004</v>
      </c>
      <c r="J944" s="312">
        <v>488.59</v>
      </c>
      <c r="K944" s="319">
        <v>7.1050000000000004</v>
      </c>
      <c r="L944" s="312">
        <v>488.59</v>
      </c>
      <c r="M944" s="320">
        <f t="shared" si="118"/>
        <v>1.4541844900632433E-2</v>
      </c>
      <c r="N944" s="383">
        <v>53.41</v>
      </c>
      <c r="O944" s="385">
        <f t="shared" si="115"/>
        <v>0.77667993614277819</v>
      </c>
      <c r="P944" s="316">
        <f t="shared" si="116"/>
        <v>872.510694037946</v>
      </c>
      <c r="Q944" s="321">
        <f t="shared" si="117"/>
        <v>46.600796168566696</v>
      </c>
    </row>
    <row r="945" spans="1:17" x14ac:dyDescent="0.2">
      <c r="A945" s="2032"/>
      <c r="B945" s="103">
        <v>8</v>
      </c>
      <c r="C945" s="384" t="s">
        <v>663</v>
      </c>
      <c r="D945" s="311">
        <v>40</v>
      </c>
      <c r="E945" s="311">
        <v>1990</v>
      </c>
      <c r="F945" s="312">
        <f t="shared" si="113"/>
        <v>47.8</v>
      </c>
      <c r="G945" s="312">
        <v>3.6309999999999998</v>
      </c>
      <c r="H945" s="312">
        <v>6.4</v>
      </c>
      <c r="I945" s="312">
        <v>37.768999999999998</v>
      </c>
      <c r="J945" s="312">
        <v>2238</v>
      </c>
      <c r="K945" s="319">
        <v>37.768999999999998</v>
      </c>
      <c r="L945" s="312">
        <v>2238</v>
      </c>
      <c r="M945" s="320">
        <f t="shared" si="118"/>
        <v>1.6876228775692583E-2</v>
      </c>
      <c r="N945" s="383">
        <v>53.41</v>
      </c>
      <c r="O945" s="385">
        <f t="shared" si="115"/>
        <v>0.90135937890974083</v>
      </c>
      <c r="P945" s="316">
        <f t="shared" si="116"/>
        <v>1012.5737265415551</v>
      </c>
      <c r="Q945" s="321">
        <f t="shared" si="117"/>
        <v>54.081562734584452</v>
      </c>
    </row>
    <row r="946" spans="1:17" x14ac:dyDescent="0.2">
      <c r="A946" s="2032"/>
      <c r="B946" s="103">
        <v>9</v>
      </c>
      <c r="C946" s="384" t="s">
        <v>1014</v>
      </c>
      <c r="D946" s="311">
        <v>8</v>
      </c>
      <c r="E946" s="311" t="s">
        <v>653</v>
      </c>
      <c r="F946" s="312">
        <f t="shared" si="113"/>
        <v>7.327</v>
      </c>
      <c r="G946" s="312">
        <v>0.45900000000000002</v>
      </c>
      <c r="H946" s="312">
        <v>1.1200000000000001</v>
      </c>
      <c r="I946" s="312">
        <v>5.7480000000000002</v>
      </c>
      <c r="J946" s="312">
        <v>357.45</v>
      </c>
      <c r="K946" s="319">
        <v>5.7480000000000002</v>
      </c>
      <c r="L946" s="312">
        <v>357.45</v>
      </c>
      <c r="M946" s="320">
        <f t="shared" si="118"/>
        <v>1.6080570709190098E-2</v>
      </c>
      <c r="N946" s="383">
        <v>53.41</v>
      </c>
      <c r="O946" s="385">
        <f t="shared" si="115"/>
        <v>0.85886328157784309</v>
      </c>
      <c r="P946" s="316">
        <f t="shared" si="116"/>
        <v>964.83424255140585</v>
      </c>
      <c r="Q946" s="321">
        <f t="shared" si="117"/>
        <v>51.531796894670578</v>
      </c>
    </row>
    <row r="947" spans="1:17" ht="12" thickBot="1" x14ac:dyDescent="0.25">
      <c r="A947" s="2033"/>
      <c r="B947" s="105">
        <v>10</v>
      </c>
      <c r="C947" s="386" t="s">
        <v>1015</v>
      </c>
      <c r="D947" s="387">
        <v>12</v>
      </c>
      <c r="E947" s="387" t="s">
        <v>653</v>
      </c>
      <c r="F947" s="428">
        <f t="shared" si="113"/>
        <v>10.118</v>
      </c>
      <c r="G947" s="428">
        <v>0.91800000000000004</v>
      </c>
      <c r="H947" s="428">
        <v>1.76</v>
      </c>
      <c r="I947" s="428">
        <v>7.44</v>
      </c>
      <c r="J947" s="428">
        <v>515.23</v>
      </c>
      <c r="K947" s="429">
        <v>7.44</v>
      </c>
      <c r="L947" s="428">
        <v>515.23</v>
      </c>
      <c r="M947" s="389">
        <f t="shared" si="118"/>
        <v>1.444015294140481E-2</v>
      </c>
      <c r="N947" s="388">
        <v>53.41</v>
      </c>
      <c r="O947" s="390">
        <f t="shared" si="115"/>
        <v>0.77124856860043078</v>
      </c>
      <c r="P947" s="390">
        <f t="shared" si="116"/>
        <v>866.40917648428865</v>
      </c>
      <c r="Q947" s="391">
        <f t="shared" si="117"/>
        <v>46.274914116025855</v>
      </c>
    </row>
    <row r="948" spans="1:17" ht="11.25" customHeight="1" x14ac:dyDescent="0.2">
      <c r="A948" s="2024" t="s">
        <v>224</v>
      </c>
      <c r="B948" s="57">
        <v>1</v>
      </c>
      <c r="C948" s="353" t="s">
        <v>664</v>
      </c>
      <c r="D948" s="392">
        <v>22</v>
      </c>
      <c r="E948" s="392">
        <v>1982</v>
      </c>
      <c r="F948" s="236">
        <f t="shared" si="113"/>
        <v>36.42</v>
      </c>
      <c r="G948" s="236">
        <v>1.8280000000000001</v>
      </c>
      <c r="H948" s="236">
        <v>3.52</v>
      </c>
      <c r="I948" s="236">
        <v>31.071999999999999</v>
      </c>
      <c r="J948" s="236">
        <v>1153.74</v>
      </c>
      <c r="K948" s="322">
        <v>31.071999999999999</v>
      </c>
      <c r="L948" s="323">
        <v>1153.74</v>
      </c>
      <c r="M948" s="324">
        <f>K948/L948</f>
        <v>2.6931544368748589E-2</v>
      </c>
      <c r="N948" s="355">
        <v>53.41</v>
      </c>
      <c r="O948" s="325">
        <f>M948*N948</f>
        <v>1.4384137847348621</v>
      </c>
      <c r="P948" s="325">
        <f>M948*60*1000</f>
        <v>1615.8926621249154</v>
      </c>
      <c r="Q948" s="326">
        <f>P948*N948/1000</f>
        <v>86.304827084091727</v>
      </c>
    </row>
    <row r="949" spans="1:17" x14ac:dyDescent="0.2">
      <c r="A949" s="2025"/>
      <c r="B949" s="58">
        <v>2</v>
      </c>
      <c r="C949" s="354" t="s">
        <v>665</v>
      </c>
      <c r="D949" s="394">
        <v>3</v>
      </c>
      <c r="E949" s="394">
        <v>1940</v>
      </c>
      <c r="F949" s="238">
        <f t="shared" si="113"/>
        <v>3.6030000000000002</v>
      </c>
      <c r="G949" s="238">
        <v>0</v>
      </c>
      <c r="H949" s="238">
        <v>0</v>
      </c>
      <c r="I949" s="238">
        <v>3.6030000000000002</v>
      </c>
      <c r="J949" s="238">
        <v>125.4</v>
      </c>
      <c r="K949" s="327">
        <v>3.6030000000000002</v>
      </c>
      <c r="L949" s="238">
        <v>125.4</v>
      </c>
      <c r="M949" s="237">
        <f t="shared" ref="M949:M957" si="119">K949/L949</f>
        <v>2.8732057416267942E-2</v>
      </c>
      <c r="N949" s="364">
        <v>53.41</v>
      </c>
      <c r="O949" s="239">
        <f t="shared" ref="O949:O957" si="120">M949*N949</f>
        <v>1.5345791866028706</v>
      </c>
      <c r="P949" s="325">
        <f t="shared" ref="P949:P957" si="121">M949*60*1000</f>
        <v>1723.9234449760766</v>
      </c>
      <c r="Q949" s="240">
        <f t="shared" ref="Q949:Q957" si="122">P949*N949/1000</f>
        <v>92.074751196172244</v>
      </c>
    </row>
    <row r="950" spans="1:17" x14ac:dyDescent="0.2">
      <c r="A950" s="2025"/>
      <c r="B950" s="58">
        <v>3</v>
      </c>
      <c r="C950" s="354" t="s">
        <v>666</v>
      </c>
      <c r="D950" s="394">
        <v>14</v>
      </c>
      <c r="E950" s="394">
        <v>1970</v>
      </c>
      <c r="F950" s="238">
        <f t="shared" si="113"/>
        <v>17.100000000000001</v>
      </c>
      <c r="G950" s="238">
        <v>1.405</v>
      </c>
      <c r="H950" s="238">
        <v>0</v>
      </c>
      <c r="I950" s="238">
        <v>15.695</v>
      </c>
      <c r="J950" s="238">
        <v>551.79</v>
      </c>
      <c r="K950" s="327">
        <v>15.695</v>
      </c>
      <c r="L950" s="238">
        <v>551.79</v>
      </c>
      <c r="M950" s="237">
        <f t="shared" si="119"/>
        <v>2.8443792022327337E-2</v>
      </c>
      <c r="N950" s="364">
        <v>53.41</v>
      </c>
      <c r="O950" s="239">
        <f t="shared" si="120"/>
        <v>1.519182931912503</v>
      </c>
      <c r="P950" s="325">
        <f t="shared" si="121"/>
        <v>1706.6275213396402</v>
      </c>
      <c r="Q950" s="240">
        <f t="shared" si="122"/>
        <v>91.150975914750177</v>
      </c>
    </row>
    <row r="951" spans="1:17" x14ac:dyDescent="0.2">
      <c r="A951" s="2025"/>
      <c r="B951" s="58">
        <v>4</v>
      </c>
      <c r="C951" s="354" t="s">
        <v>1016</v>
      </c>
      <c r="D951" s="394">
        <v>14</v>
      </c>
      <c r="E951" s="394">
        <v>1972</v>
      </c>
      <c r="F951" s="238">
        <f t="shared" si="113"/>
        <v>14.9</v>
      </c>
      <c r="G951" s="238">
        <v>1.1220000000000001</v>
      </c>
      <c r="H951" s="238">
        <v>0</v>
      </c>
      <c r="I951" s="238">
        <v>13.778</v>
      </c>
      <c r="J951" s="238">
        <v>508.13</v>
      </c>
      <c r="K951" s="327">
        <v>13.778</v>
      </c>
      <c r="L951" s="238">
        <v>508.13</v>
      </c>
      <c r="M951" s="237">
        <f t="shared" si="119"/>
        <v>2.7115108338417335E-2</v>
      </c>
      <c r="N951" s="364">
        <v>53.41</v>
      </c>
      <c r="O951" s="239">
        <f t="shared" si="120"/>
        <v>1.4482179363548697</v>
      </c>
      <c r="P951" s="325">
        <f t="shared" si="121"/>
        <v>1626.90650030504</v>
      </c>
      <c r="Q951" s="240">
        <f t="shared" si="122"/>
        <v>86.893076181292187</v>
      </c>
    </row>
    <row r="952" spans="1:17" x14ac:dyDescent="0.2">
      <c r="A952" s="2025"/>
      <c r="B952" s="58">
        <v>5</v>
      </c>
      <c r="C952" s="354" t="s">
        <v>1017</v>
      </c>
      <c r="D952" s="394">
        <v>10</v>
      </c>
      <c r="E952" s="394">
        <v>1984</v>
      </c>
      <c r="F952" s="238">
        <f t="shared" si="113"/>
        <v>17.570999999999998</v>
      </c>
      <c r="G952" s="238">
        <v>1.04</v>
      </c>
      <c r="H952" s="238">
        <v>1.6</v>
      </c>
      <c r="I952" s="238">
        <v>14.930999999999999</v>
      </c>
      <c r="J952" s="238">
        <v>534.19000000000005</v>
      </c>
      <c r="K952" s="327">
        <v>14.930999999999999</v>
      </c>
      <c r="L952" s="238">
        <v>534.19000000000005</v>
      </c>
      <c r="M952" s="237">
        <f t="shared" si="119"/>
        <v>2.7950729141316754E-2</v>
      </c>
      <c r="N952" s="364">
        <v>53.41</v>
      </c>
      <c r="O952" s="239">
        <f t="shared" si="120"/>
        <v>1.4928484434377278</v>
      </c>
      <c r="P952" s="325">
        <f t="shared" si="121"/>
        <v>1677.0437484790052</v>
      </c>
      <c r="Q952" s="240">
        <f t="shared" si="122"/>
        <v>89.570906606263662</v>
      </c>
    </row>
    <row r="953" spans="1:17" x14ac:dyDescent="0.2">
      <c r="A953" s="2025"/>
      <c r="B953" s="58">
        <v>6</v>
      </c>
      <c r="C953" s="354" t="s">
        <v>1018</v>
      </c>
      <c r="D953" s="394">
        <v>10</v>
      </c>
      <c r="E953" s="394">
        <v>1984</v>
      </c>
      <c r="F953" s="238">
        <f t="shared" si="113"/>
        <v>17.744999999999997</v>
      </c>
      <c r="G953" s="238">
        <v>0.66300000000000003</v>
      </c>
      <c r="H953" s="238">
        <v>1.6</v>
      </c>
      <c r="I953" s="238">
        <v>15.481999999999999</v>
      </c>
      <c r="J953" s="238">
        <v>541.41</v>
      </c>
      <c r="K953" s="327">
        <v>15.481999999999999</v>
      </c>
      <c r="L953" s="238">
        <v>541.41</v>
      </c>
      <c r="M953" s="237">
        <f t="shared" si="119"/>
        <v>2.8595703810420939E-2</v>
      </c>
      <c r="N953" s="364">
        <v>53.41</v>
      </c>
      <c r="O953" s="239">
        <f t="shared" si="120"/>
        <v>1.5272965405145822</v>
      </c>
      <c r="P953" s="325">
        <f t="shared" si="121"/>
        <v>1715.7422286252563</v>
      </c>
      <c r="Q953" s="240">
        <f t="shared" si="122"/>
        <v>91.637792430874939</v>
      </c>
    </row>
    <row r="954" spans="1:17" x14ac:dyDescent="0.2">
      <c r="A954" s="2025"/>
      <c r="B954" s="58">
        <v>7</v>
      </c>
      <c r="C954" s="354" t="s">
        <v>668</v>
      </c>
      <c r="D954" s="394">
        <v>8</v>
      </c>
      <c r="E954" s="394">
        <v>1960</v>
      </c>
      <c r="F954" s="238">
        <f t="shared" si="113"/>
        <v>12.291</v>
      </c>
      <c r="G954" s="238">
        <v>0.45900000000000002</v>
      </c>
      <c r="H954" s="238">
        <v>1.28</v>
      </c>
      <c r="I954" s="238">
        <v>10.552</v>
      </c>
      <c r="J954" s="238">
        <v>372.64</v>
      </c>
      <c r="K954" s="327">
        <v>10.552</v>
      </c>
      <c r="L954" s="238">
        <v>372.64</v>
      </c>
      <c r="M954" s="237">
        <f t="shared" si="119"/>
        <v>2.8316874194933447E-2</v>
      </c>
      <c r="N954" s="364">
        <v>53.41</v>
      </c>
      <c r="O954" s="239">
        <f t="shared" si="120"/>
        <v>1.5124042507513953</v>
      </c>
      <c r="P954" s="325">
        <f t="shared" si="121"/>
        <v>1699.0124516960068</v>
      </c>
      <c r="Q954" s="240">
        <f t="shared" si="122"/>
        <v>90.744255045083719</v>
      </c>
    </row>
    <row r="955" spans="1:17" x14ac:dyDescent="0.2">
      <c r="A955" s="2025"/>
      <c r="B955" s="58">
        <v>8</v>
      </c>
      <c r="C955" s="354" t="s">
        <v>1019</v>
      </c>
      <c r="D955" s="394">
        <v>12</v>
      </c>
      <c r="E955" s="394"/>
      <c r="F955" s="238">
        <f t="shared" si="113"/>
        <v>17.951999999999998</v>
      </c>
      <c r="G955" s="238">
        <v>0.76500000000000001</v>
      </c>
      <c r="H955" s="238">
        <v>1.92</v>
      </c>
      <c r="I955" s="238">
        <v>15.266999999999999</v>
      </c>
      <c r="J955" s="238">
        <v>527.23</v>
      </c>
      <c r="K955" s="327">
        <v>15.266999999999999</v>
      </c>
      <c r="L955" s="238">
        <v>527.23</v>
      </c>
      <c r="M955" s="237">
        <f t="shared" si="119"/>
        <v>2.8957001688067825E-2</v>
      </c>
      <c r="N955" s="364">
        <v>53.41</v>
      </c>
      <c r="O955" s="239">
        <f t="shared" si="120"/>
        <v>1.5465934601597024</v>
      </c>
      <c r="P955" s="325">
        <f t="shared" si="121"/>
        <v>1737.4201012840695</v>
      </c>
      <c r="Q955" s="240">
        <f t="shared" si="122"/>
        <v>92.795607609582149</v>
      </c>
    </row>
    <row r="956" spans="1:17" x14ac:dyDescent="0.2">
      <c r="A956" s="2025"/>
      <c r="B956" s="58">
        <v>9</v>
      </c>
      <c r="C956" s="354" t="s">
        <v>1020</v>
      </c>
      <c r="D956" s="394">
        <v>10</v>
      </c>
      <c r="E956" s="394">
        <v>1976</v>
      </c>
      <c r="F956" s="238">
        <f t="shared" si="113"/>
        <v>12.7</v>
      </c>
      <c r="G956" s="238">
        <v>0.255</v>
      </c>
      <c r="H956" s="238">
        <v>1</v>
      </c>
      <c r="I956" s="238">
        <v>11.445</v>
      </c>
      <c r="J956" s="238">
        <v>411.49</v>
      </c>
      <c r="K956" s="327">
        <v>11.445</v>
      </c>
      <c r="L956" s="238">
        <v>411.49</v>
      </c>
      <c r="M956" s="237">
        <f t="shared" si="119"/>
        <v>2.7813555614960267E-2</v>
      </c>
      <c r="N956" s="364">
        <v>53.41</v>
      </c>
      <c r="O956" s="239">
        <f t="shared" si="120"/>
        <v>1.4855220053950278</v>
      </c>
      <c r="P956" s="325">
        <f t="shared" si="121"/>
        <v>1668.8133368976162</v>
      </c>
      <c r="Q956" s="240">
        <f t="shared" si="122"/>
        <v>89.131320323701672</v>
      </c>
    </row>
    <row r="957" spans="1:17" ht="11.25" customHeight="1" thickBot="1" x14ac:dyDescent="0.25">
      <c r="A957" s="2026"/>
      <c r="B957" s="60">
        <v>10</v>
      </c>
      <c r="C957" s="356" t="s">
        <v>669</v>
      </c>
      <c r="D957" s="397">
        <v>12</v>
      </c>
      <c r="E957" s="397">
        <v>1960</v>
      </c>
      <c r="F957" s="415">
        <f t="shared" si="113"/>
        <v>10.689</v>
      </c>
      <c r="G957" s="415">
        <v>0</v>
      </c>
      <c r="H957" s="415">
        <v>0</v>
      </c>
      <c r="I957" s="415">
        <v>10.689</v>
      </c>
      <c r="J957" s="415">
        <v>393.99</v>
      </c>
      <c r="K957" s="430">
        <v>10.689</v>
      </c>
      <c r="L957" s="415">
        <v>393.99</v>
      </c>
      <c r="M957" s="370">
        <f t="shared" si="119"/>
        <v>2.7130130206350415E-2</v>
      </c>
      <c r="N957" s="371">
        <v>53.41</v>
      </c>
      <c r="O957" s="357">
        <f t="shared" si="120"/>
        <v>1.4490202543211756</v>
      </c>
      <c r="P957" s="357">
        <f t="shared" si="121"/>
        <v>1627.8078123810249</v>
      </c>
      <c r="Q957" s="358">
        <f t="shared" si="122"/>
        <v>86.941215259270535</v>
      </c>
    </row>
    <row r="958" spans="1:17" x14ac:dyDescent="0.2">
      <c r="A958" s="2018" t="s">
        <v>231</v>
      </c>
      <c r="B958" s="36">
        <v>1</v>
      </c>
      <c r="C958" s="328" t="s">
        <v>1021</v>
      </c>
      <c r="D958" s="329">
        <v>4</v>
      </c>
      <c r="E958" s="329"/>
      <c r="F958" s="281">
        <f t="shared" si="113"/>
        <v>6.23</v>
      </c>
      <c r="G958" s="281">
        <v>0</v>
      </c>
      <c r="H958" s="281">
        <v>0</v>
      </c>
      <c r="I958" s="281">
        <v>6.23</v>
      </c>
      <c r="J958" s="281">
        <v>160.13</v>
      </c>
      <c r="K958" s="330">
        <v>6.23</v>
      </c>
      <c r="L958" s="331">
        <v>160.13</v>
      </c>
      <c r="M958" s="332">
        <f>K958/L958</f>
        <v>3.8905888965215768E-2</v>
      </c>
      <c r="N958" s="303">
        <v>53.41</v>
      </c>
      <c r="O958" s="333">
        <f>M958*N958</f>
        <v>2.0779635296321741</v>
      </c>
      <c r="P958" s="333">
        <f>M958*60*1000</f>
        <v>2334.3533379129462</v>
      </c>
      <c r="Q958" s="334">
        <f>P958*N958/1000</f>
        <v>124.67781177793044</v>
      </c>
    </row>
    <row r="959" spans="1:17" x14ac:dyDescent="0.2">
      <c r="A959" s="1969"/>
      <c r="B959" s="17">
        <v>2</v>
      </c>
      <c r="C959" s="360" t="s">
        <v>667</v>
      </c>
      <c r="D959" s="401">
        <v>8</v>
      </c>
      <c r="E959" s="401">
        <v>1980</v>
      </c>
      <c r="F959" s="242">
        <f t="shared" si="113"/>
        <v>13.37</v>
      </c>
      <c r="G959" s="242">
        <v>0.45400000000000001</v>
      </c>
      <c r="H959" s="242">
        <v>1.28</v>
      </c>
      <c r="I959" s="242">
        <v>11.635999999999999</v>
      </c>
      <c r="J959" s="242">
        <v>398.99</v>
      </c>
      <c r="K959" s="336">
        <v>11.635999999999999</v>
      </c>
      <c r="L959" s="242">
        <v>398.99</v>
      </c>
      <c r="M959" s="241">
        <f t="shared" ref="M959:M966" si="123">K959/L959</f>
        <v>2.9163638186420711E-2</v>
      </c>
      <c r="N959" s="365">
        <v>53.41</v>
      </c>
      <c r="O959" s="243">
        <f t="shared" ref="O959:O966" si="124">M959*N959</f>
        <v>1.5576299155367301</v>
      </c>
      <c r="P959" s="333">
        <f t="shared" ref="P959:P966" si="125">M959*60*1000</f>
        <v>1749.8182911852427</v>
      </c>
      <c r="Q959" s="244">
        <f t="shared" ref="Q959:Q966" si="126">P959*N959/1000</f>
        <v>93.457794932203811</v>
      </c>
    </row>
    <row r="960" spans="1:17" x14ac:dyDescent="0.2">
      <c r="A960" s="1969"/>
      <c r="B960" s="17">
        <v>3</v>
      </c>
      <c r="C960" s="360" t="s">
        <v>1022</v>
      </c>
      <c r="D960" s="401">
        <v>6</v>
      </c>
      <c r="E960" s="401"/>
      <c r="F960" s="242">
        <f t="shared" si="113"/>
        <v>9.6519999999999992</v>
      </c>
      <c r="G960" s="242">
        <v>0</v>
      </c>
      <c r="H960" s="242">
        <v>0</v>
      </c>
      <c r="I960" s="242">
        <v>9.6519999999999992</v>
      </c>
      <c r="J960" s="242">
        <v>314.12</v>
      </c>
      <c r="K960" s="336">
        <v>9.6519999999999992</v>
      </c>
      <c r="L960" s="242">
        <v>314.12</v>
      </c>
      <c r="M960" s="241">
        <f t="shared" si="123"/>
        <v>3.0727110658347125E-2</v>
      </c>
      <c r="N960" s="365">
        <v>53.41</v>
      </c>
      <c r="O960" s="243">
        <f t="shared" si="124"/>
        <v>1.6411349802623199</v>
      </c>
      <c r="P960" s="333">
        <f t="shared" si="125"/>
        <v>1843.6266395008277</v>
      </c>
      <c r="Q960" s="244">
        <f t="shared" si="126"/>
        <v>98.468098815739197</v>
      </c>
    </row>
    <row r="961" spans="1:17" x14ac:dyDescent="0.2">
      <c r="A961" s="1969"/>
      <c r="B961" s="17">
        <v>4</v>
      </c>
      <c r="C961" s="360" t="s">
        <v>670</v>
      </c>
      <c r="D961" s="401">
        <v>8</v>
      </c>
      <c r="E961" s="401"/>
      <c r="F961" s="242">
        <f t="shared" si="113"/>
        <v>13.205</v>
      </c>
      <c r="G961" s="242">
        <v>0</v>
      </c>
      <c r="H961" s="242">
        <v>0</v>
      </c>
      <c r="I961" s="242">
        <v>13.205</v>
      </c>
      <c r="J961" s="242">
        <v>381.84</v>
      </c>
      <c r="K961" s="336">
        <v>13.205</v>
      </c>
      <c r="L961" s="242">
        <v>381.84</v>
      </c>
      <c r="M961" s="241">
        <f t="shared" si="123"/>
        <v>3.4582547663943017E-2</v>
      </c>
      <c r="N961" s="365">
        <v>53.41</v>
      </c>
      <c r="O961" s="243">
        <f t="shared" si="124"/>
        <v>1.8470538707311963</v>
      </c>
      <c r="P961" s="333">
        <f t="shared" si="125"/>
        <v>2074.952859836581</v>
      </c>
      <c r="Q961" s="244">
        <f t="shared" si="126"/>
        <v>110.82323224387179</v>
      </c>
    </row>
    <row r="962" spans="1:17" x14ac:dyDescent="0.2">
      <c r="A962" s="1969"/>
      <c r="B962" s="17">
        <v>5</v>
      </c>
      <c r="C962" s="360" t="s">
        <v>671</v>
      </c>
      <c r="D962" s="401">
        <v>8</v>
      </c>
      <c r="E962" s="401"/>
      <c r="F962" s="242">
        <f t="shared" si="113"/>
        <v>14.801</v>
      </c>
      <c r="G962" s="242">
        <v>0</v>
      </c>
      <c r="H962" s="242">
        <v>0</v>
      </c>
      <c r="I962" s="242">
        <v>14.801</v>
      </c>
      <c r="J962" s="242">
        <v>487.61</v>
      </c>
      <c r="K962" s="336">
        <v>14.801</v>
      </c>
      <c r="L962" s="242">
        <v>487.61</v>
      </c>
      <c r="M962" s="241">
        <f t="shared" si="123"/>
        <v>3.0354176493509157E-2</v>
      </c>
      <c r="N962" s="365">
        <v>53.41</v>
      </c>
      <c r="O962" s="243">
        <f t="shared" si="124"/>
        <v>1.621216566518324</v>
      </c>
      <c r="P962" s="333">
        <f t="shared" si="125"/>
        <v>1821.2505896105495</v>
      </c>
      <c r="Q962" s="244">
        <f t="shared" si="126"/>
        <v>97.27299399109944</v>
      </c>
    </row>
    <row r="963" spans="1:17" x14ac:dyDescent="0.2">
      <c r="A963" s="1969"/>
      <c r="B963" s="17">
        <v>6</v>
      </c>
      <c r="C963" s="360" t="s">
        <v>672</v>
      </c>
      <c r="D963" s="401">
        <v>8</v>
      </c>
      <c r="E963" s="401">
        <v>1960</v>
      </c>
      <c r="F963" s="242">
        <f t="shared" si="113"/>
        <v>15.442</v>
      </c>
      <c r="G963" s="242">
        <v>0.71399999999999997</v>
      </c>
      <c r="H963" s="242">
        <v>1.28</v>
      </c>
      <c r="I963" s="242">
        <v>13.448</v>
      </c>
      <c r="J963" s="242">
        <v>358.27</v>
      </c>
      <c r="K963" s="336">
        <v>13.448</v>
      </c>
      <c r="L963" s="242">
        <v>358.27</v>
      </c>
      <c r="M963" s="241">
        <f t="shared" si="123"/>
        <v>3.7535936584140457E-2</v>
      </c>
      <c r="N963" s="365">
        <v>53.41</v>
      </c>
      <c r="O963" s="243">
        <f t="shared" si="124"/>
        <v>2.0047943729589415</v>
      </c>
      <c r="P963" s="333">
        <f t="shared" si="125"/>
        <v>2252.1561950484274</v>
      </c>
      <c r="Q963" s="244">
        <f t="shared" si="126"/>
        <v>120.28766237753651</v>
      </c>
    </row>
    <row r="964" spans="1:17" x14ac:dyDescent="0.2">
      <c r="A964" s="1969"/>
      <c r="B964" s="17">
        <v>7</v>
      </c>
      <c r="C964" s="360" t="s">
        <v>673</v>
      </c>
      <c r="D964" s="401">
        <v>11</v>
      </c>
      <c r="E964" s="401"/>
      <c r="F964" s="242">
        <f t="shared" si="113"/>
        <v>15.622</v>
      </c>
      <c r="G964" s="242">
        <v>0</v>
      </c>
      <c r="H964" s="242">
        <v>0</v>
      </c>
      <c r="I964" s="242">
        <v>15.622</v>
      </c>
      <c r="J964" s="242">
        <v>533.47</v>
      </c>
      <c r="K964" s="336">
        <v>15.622</v>
      </c>
      <c r="L964" s="242">
        <v>533.47</v>
      </c>
      <c r="M964" s="241">
        <f t="shared" si="123"/>
        <v>2.9283746040077229E-2</v>
      </c>
      <c r="N964" s="365">
        <v>53.41</v>
      </c>
      <c r="O964" s="243">
        <f t="shared" si="124"/>
        <v>1.5640448760005248</v>
      </c>
      <c r="P964" s="333">
        <f t="shared" si="125"/>
        <v>1757.0247624046337</v>
      </c>
      <c r="Q964" s="244">
        <f t="shared" si="126"/>
        <v>93.84269256003148</v>
      </c>
    </row>
    <row r="965" spans="1:17" x14ac:dyDescent="0.2">
      <c r="A965" s="1969"/>
      <c r="B965" s="17">
        <v>8</v>
      </c>
      <c r="C965" s="360" t="s">
        <v>674</v>
      </c>
      <c r="D965" s="401">
        <v>3</v>
      </c>
      <c r="E965" s="401"/>
      <c r="F965" s="242">
        <f t="shared" si="113"/>
        <v>6.24</v>
      </c>
      <c r="G965" s="242">
        <v>0</v>
      </c>
      <c r="H965" s="242">
        <v>0</v>
      </c>
      <c r="I965" s="242">
        <v>6.24</v>
      </c>
      <c r="J965" s="242">
        <v>182.98</v>
      </c>
      <c r="K965" s="336">
        <v>6.24</v>
      </c>
      <c r="L965" s="242">
        <v>182.98</v>
      </c>
      <c r="M965" s="241">
        <f t="shared" si="123"/>
        <v>3.4102087659853536E-2</v>
      </c>
      <c r="N965" s="365">
        <v>53.41</v>
      </c>
      <c r="O965" s="243">
        <f t="shared" si="124"/>
        <v>1.8213925019127772</v>
      </c>
      <c r="P965" s="333">
        <f t="shared" si="125"/>
        <v>2046.1252595912119</v>
      </c>
      <c r="Q965" s="244">
        <f t="shared" si="126"/>
        <v>109.28355011476663</v>
      </c>
    </row>
    <row r="966" spans="1:17" x14ac:dyDescent="0.2">
      <c r="A966" s="1969"/>
      <c r="B966" s="17">
        <v>9</v>
      </c>
      <c r="C966" s="360" t="s">
        <v>675</v>
      </c>
      <c r="D966" s="401">
        <v>9</v>
      </c>
      <c r="E966" s="401">
        <v>1969</v>
      </c>
      <c r="F966" s="360">
        <f t="shared" si="113"/>
        <v>10.486000000000001</v>
      </c>
      <c r="G966" s="360">
        <v>0.56100000000000005</v>
      </c>
      <c r="H966" s="360">
        <v>0</v>
      </c>
      <c r="I966" s="360">
        <v>9.9250000000000007</v>
      </c>
      <c r="J966" s="360">
        <v>268.74</v>
      </c>
      <c r="K966" s="360">
        <v>9.9250000000000007</v>
      </c>
      <c r="L966" s="360">
        <v>268.74</v>
      </c>
      <c r="M966" s="241">
        <f t="shared" si="123"/>
        <v>3.6931606757460746E-2</v>
      </c>
      <c r="N966" s="365">
        <v>53.41</v>
      </c>
      <c r="O966" s="243">
        <f t="shared" si="124"/>
        <v>1.9725171169159783</v>
      </c>
      <c r="P966" s="333">
        <f t="shared" si="125"/>
        <v>2215.8964054476446</v>
      </c>
      <c r="Q966" s="244">
        <f t="shared" si="126"/>
        <v>118.35102701495869</v>
      </c>
    </row>
    <row r="967" spans="1:17" ht="12" thickBot="1" x14ac:dyDescent="0.25">
      <c r="A967" s="1970"/>
      <c r="B967" s="18">
        <v>10</v>
      </c>
      <c r="C967" s="405"/>
      <c r="D967" s="406"/>
      <c r="E967" s="406"/>
      <c r="F967" s="361"/>
      <c r="G967" s="361"/>
      <c r="H967" s="361"/>
      <c r="I967" s="361"/>
      <c r="J967" s="361"/>
      <c r="K967" s="361"/>
      <c r="L967" s="361"/>
      <c r="M967" s="366"/>
      <c r="N967" s="361"/>
      <c r="O967" s="362"/>
      <c r="P967" s="362"/>
      <c r="Q967" s="363"/>
    </row>
    <row r="970" spans="1:17" ht="15" x14ac:dyDescent="0.2">
      <c r="A970" s="1984" t="s">
        <v>267</v>
      </c>
      <c r="B970" s="1984"/>
      <c r="C970" s="1984"/>
      <c r="D970" s="1984"/>
      <c r="E970" s="1984"/>
      <c r="F970" s="1984"/>
      <c r="G970" s="1984"/>
      <c r="H970" s="1984"/>
      <c r="I970" s="1984"/>
      <c r="J970" s="1984"/>
      <c r="K970" s="1984"/>
      <c r="L970" s="1984"/>
      <c r="M970" s="1984"/>
      <c r="N970" s="1984"/>
      <c r="O970" s="1984"/>
      <c r="P970" s="1984"/>
      <c r="Q970" s="1984"/>
    </row>
    <row r="971" spans="1:17" ht="13.5" thickBot="1" x14ac:dyDescent="0.25">
      <c r="A971" s="446"/>
      <c r="B971" s="446"/>
      <c r="C971" s="446"/>
      <c r="D971" s="446"/>
      <c r="E971" s="1985" t="s">
        <v>264</v>
      </c>
      <c r="F971" s="1985"/>
      <c r="G971" s="1985"/>
      <c r="H971" s="1985"/>
      <c r="I971" s="446">
        <v>-0.8</v>
      </c>
      <c r="J971" s="446" t="s">
        <v>263</v>
      </c>
      <c r="K971" s="446" t="s">
        <v>265</v>
      </c>
      <c r="L971" s="447">
        <v>582.79999999999995</v>
      </c>
      <c r="M971" s="446"/>
      <c r="N971" s="446"/>
      <c r="O971" s="446"/>
      <c r="P971" s="446"/>
      <c r="Q971" s="446"/>
    </row>
    <row r="972" spans="1:17" x14ac:dyDescent="0.2">
      <c r="A972" s="1986" t="s">
        <v>1</v>
      </c>
      <c r="B972" s="1989" t="s">
        <v>0</v>
      </c>
      <c r="C972" s="1992" t="s">
        <v>2</v>
      </c>
      <c r="D972" s="1992" t="s">
        <v>3</v>
      </c>
      <c r="E972" s="1992" t="s">
        <v>11</v>
      </c>
      <c r="F972" s="1996" t="s">
        <v>12</v>
      </c>
      <c r="G972" s="1997"/>
      <c r="H972" s="1997"/>
      <c r="I972" s="1998"/>
      <c r="J972" s="1992" t="s">
        <v>4</v>
      </c>
      <c r="K972" s="1992" t="s">
        <v>13</v>
      </c>
      <c r="L972" s="1992" t="s">
        <v>5</v>
      </c>
      <c r="M972" s="1992" t="s">
        <v>6</v>
      </c>
      <c r="N972" s="1992" t="s">
        <v>14</v>
      </c>
      <c r="O972" s="1992" t="s">
        <v>15</v>
      </c>
      <c r="P972" s="1999" t="s">
        <v>22</v>
      </c>
      <c r="Q972" s="2001" t="s">
        <v>23</v>
      </c>
    </row>
    <row r="973" spans="1:17" ht="33.75" x14ac:dyDescent="0.2">
      <c r="A973" s="1987"/>
      <c r="B973" s="1990"/>
      <c r="C973" s="1993"/>
      <c r="D973" s="1995"/>
      <c r="E973" s="1995"/>
      <c r="F973" s="445" t="s">
        <v>16</v>
      </c>
      <c r="G973" s="445" t="s">
        <v>17</v>
      </c>
      <c r="H973" s="445" t="s">
        <v>18</v>
      </c>
      <c r="I973" s="445" t="s">
        <v>19</v>
      </c>
      <c r="J973" s="1995"/>
      <c r="K973" s="1995"/>
      <c r="L973" s="1995"/>
      <c r="M973" s="1995"/>
      <c r="N973" s="1995"/>
      <c r="O973" s="1995"/>
      <c r="P973" s="2000"/>
      <c r="Q973" s="2002"/>
    </row>
    <row r="974" spans="1:17" ht="12" thickBot="1" x14ac:dyDescent="0.25">
      <c r="A974" s="1987"/>
      <c r="B974" s="1990"/>
      <c r="C974" s="1993"/>
      <c r="D974" s="8" t="s">
        <v>7</v>
      </c>
      <c r="E974" s="8" t="s">
        <v>8</v>
      </c>
      <c r="F974" s="8" t="s">
        <v>9</v>
      </c>
      <c r="G974" s="8" t="s">
        <v>9</v>
      </c>
      <c r="H974" s="8" t="s">
        <v>9</v>
      </c>
      <c r="I974" s="8" t="s">
        <v>9</v>
      </c>
      <c r="J974" s="8" t="s">
        <v>20</v>
      </c>
      <c r="K974" s="8" t="s">
        <v>9</v>
      </c>
      <c r="L974" s="8" t="s">
        <v>20</v>
      </c>
      <c r="M974" s="8" t="s">
        <v>21</v>
      </c>
      <c r="N974" s="8" t="s">
        <v>289</v>
      </c>
      <c r="O974" s="8" t="s">
        <v>290</v>
      </c>
      <c r="P974" s="706" t="s">
        <v>24</v>
      </c>
      <c r="Q974" s="707" t="s">
        <v>291</v>
      </c>
    </row>
    <row r="975" spans="1:17" x14ac:dyDescent="0.2">
      <c r="A975" s="2150" t="s">
        <v>233</v>
      </c>
      <c r="B975" s="41">
        <v>1</v>
      </c>
      <c r="C975" s="475" t="s">
        <v>736</v>
      </c>
      <c r="D975" s="476">
        <v>50</v>
      </c>
      <c r="E975" s="476">
        <v>1980</v>
      </c>
      <c r="F975" s="477">
        <v>32.411999999999999</v>
      </c>
      <c r="G975" s="477">
        <v>4.9770000000000003</v>
      </c>
      <c r="H975" s="477">
        <v>7.92</v>
      </c>
      <c r="I975" s="477">
        <v>19.515000000000001</v>
      </c>
      <c r="J975" s="477">
        <v>2544.91</v>
      </c>
      <c r="K975" s="1202">
        <v>19.515000000000001</v>
      </c>
      <c r="L975" s="477">
        <v>2544.91</v>
      </c>
      <c r="M975" s="478">
        <f>K975/L975</f>
        <v>7.6682476001115963E-3</v>
      </c>
      <c r="N975" s="479">
        <v>64.7</v>
      </c>
      <c r="O975" s="480">
        <f>M975*N975</f>
        <v>0.49613561972722031</v>
      </c>
      <c r="P975" s="480">
        <f>M975*60*1000</f>
        <v>460.09485600669575</v>
      </c>
      <c r="Q975" s="305">
        <f>P975*N975/1000</f>
        <v>29.768137183633215</v>
      </c>
    </row>
    <row r="976" spans="1:17" x14ac:dyDescent="0.2">
      <c r="A976" s="2009"/>
      <c r="B976" s="39">
        <v>2</v>
      </c>
      <c r="C976" s="344" t="s">
        <v>737</v>
      </c>
      <c r="D976" s="306">
        <v>40</v>
      </c>
      <c r="E976" s="306">
        <v>1985</v>
      </c>
      <c r="F976" s="232">
        <v>28.317</v>
      </c>
      <c r="G976" s="232">
        <v>3.984</v>
      </c>
      <c r="H976" s="232">
        <v>6.4</v>
      </c>
      <c r="I976" s="232">
        <v>17.933</v>
      </c>
      <c r="J976" s="232">
        <v>2266.1799999999998</v>
      </c>
      <c r="K976" s="307">
        <v>17.933</v>
      </c>
      <c r="L976" s="232">
        <v>2266.1799999999998</v>
      </c>
      <c r="M976" s="233">
        <f t="shared" ref="M976:M977" si="127">K976/L976</f>
        <v>7.913316682699522E-3</v>
      </c>
      <c r="N976" s="345">
        <v>64.7</v>
      </c>
      <c r="O976" s="308">
        <f t="shared" ref="O976:O977" si="128">M976*N976</f>
        <v>0.51199158937065914</v>
      </c>
      <c r="P976" s="304">
        <f t="shared" ref="P976:P977" si="129">M976*60*1000</f>
        <v>474.79900096197133</v>
      </c>
      <c r="Q976" s="309">
        <f t="shared" ref="Q976:Q977" si="130">P976*N976/1000</f>
        <v>30.719495362239549</v>
      </c>
    </row>
    <row r="977" spans="1:17" x14ac:dyDescent="0.2">
      <c r="A977" s="2009"/>
      <c r="B977" s="39">
        <v>3</v>
      </c>
      <c r="C977" s="344" t="s">
        <v>738</v>
      </c>
      <c r="D977" s="306">
        <v>27</v>
      </c>
      <c r="E977" s="306">
        <v>1990</v>
      </c>
      <c r="F977" s="232">
        <v>16.97</v>
      </c>
      <c r="G977" s="232">
        <v>3.4209999999999998</v>
      </c>
      <c r="H977" s="232">
        <v>4.32</v>
      </c>
      <c r="I977" s="232">
        <v>9.2279999999999998</v>
      </c>
      <c r="J977" s="232">
        <v>1153.75</v>
      </c>
      <c r="K977" s="307">
        <v>9.2279999999999998</v>
      </c>
      <c r="L977" s="232">
        <v>1153.75</v>
      </c>
      <c r="M977" s="233">
        <f t="shared" si="127"/>
        <v>7.9982665222101835E-3</v>
      </c>
      <c r="N977" s="345">
        <v>64.7</v>
      </c>
      <c r="O977" s="308">
        <f t="shared" si="128"/>
        <v>0.51748784398699887</v>
      </c>
      <c r="P977" s="304">
        <f t="shared" si="129"/>
        <v>479.895991332611</v>
      </c>
      <c r="Q977" s="309">
        <f t="shared" si="130"/>
        <v>31.049270639219934</v>
      </c>
    </row>
    <row r="978" spans="1:17" x14ac:dyDescent="0.2">
      <c r="A978" s="2009"/>
      <c r="B978" s="11">
        <v>4</v>
      </c>
      <c r="C978" s="344"/>
      <c r="D978" s="306"/>
      <c r="E978" s="306"/>
      <c r="F978" s="276"/>
      <c r="G978" s="232"/>
      <c r="H978" s="232"/>
      <c r="I978" s="232"/>
      <c r="J978" s="232"/>
      <c r="K978" s="307"/>
      <c r="L978" s="232"/>
      <c r="M978" s="233"/>
      <c r="N978" s="345"/>
      <c r="O978" s="308"/>
      <c r="P978" s="304"/>
      <c r="Q978" s="309"/>
    </row>
    <row r="979" spans="1:17" x14ac:dyDescent="0.2">
      <c r="A979" s="2009"/>
      <c r="B979" s="11">
        <v>5</v>
      </c>
      <c r="C979" s="344"/>
      <c r="D979" s="306"/>
      <c r="E979" s="306"/>
      <c r="F979" s="276"/>
      <c r="G979" s="232"/>
      <c r="H979" s="232"/>
      <c r="I979" s="232"/>
      <c r="J979" s="232"/>
      <c r="K979" s="307"/>
      <c r="L979" s="232"/>
      <c r="M979" s="233"/>
      <c r="N979" s="345"/>
      <c r="O979" s="308"/>
      <c r="P979" s="304"/>
      <c r="Q979" s="309"/>
    </row>
    <row r="980" spans="1:17" x14ac:dyDescent="0.2">
      <c r="A980" s="2009"/>
      <c r="B980" s="11">
        <v>6</v>
      </c>
      <c r="C980" s="344"/>
      <c r="D980" s="306"/>
      <c r="E980" s="306"/>
      <c r="F980" s="276"/>
      <c r="G980" s="232"/>
      <c r="H980" s="232"/>
      <c r="I980" s="232"/>
      <c r="J980" s="232"/>
      <c r="K980" s="307"/>
      <c r="L980" s="232"/>
      <c r="M980" s="233"/>
      <c r="N980" s="345"/>
      <c r="O980" s="308"/>
      <c r="P980" s="304"/>
      <c r="Q980" s="309"/>
    </row>
    <row r="981" spans="1:17" x14ac:dyDescent="0.2">
      <c r="A981" s="2009"/>
      <c r="B981" s="11">
        <v>7</v>
      </c>
      <c r="C981" s="344"/>
      <c r="D981" s="306"/>
      <c r="E981" s="306"/>
      <c r="F981" s="276"/>
      <c r="G981" s="232"/>
      <c r="H981" s="232"/>
      <c r="I981" s="232"/>
      <c r="J981" s="232"/>
      <c r="K981" s="307"/>
      <c r="L981" s="232"/>
      <c r="M981" s="233"/>
      <c r="N981" s="345"/>
      <c r="O981" s="308"/>
      <c r="P981" s="304"/>
      <c r="Q981" s="309"/>
    </row>
    <row r="982" spans="1:17" x14ac:dyDescent="0.2">
      <c r="A982" s="2009"/>
      <c r="B982" s="11">
        <v>8</v>
      </c>
      <c r="C982" s="344"/>
      <c r="D982" s="306"/>
      <c r="E982" s="306"/>
      <c r="F982" s="276"/>
      <c r="G982" s="232"/>
      <c r="H982" s="232"/>
      <c r="I982" s="232"/>
      <c r="J982" s="232"/>
      <c r="K982" s="307"/>
      <c r="L982" s="232"/>
      <c r="M982" s="233"/>
      <c r="N982" s="345"/>
      <c r="O982" s="308"/>
      <c r="P982" s="304"/>
      <c r="Q982" s="309"/>
    </row>
    <row r="983" spans="1:17" x14ac:dyDescent="0.2">
      <c r="A983" s="2009"/>
      <c r="B983" s="11">
        <v>9</v>
      </c>
      <c r="C983" s="344"/>
      <c r="D983" s="306"/>
      <c r="E983" s="306"/>
      <c r="F983" s="276"/>
      <c r="G983" s="232"/>
      <c r="H983" s="232"/>
      <c r="I983" s="232"/>
      <c r="J983" s="232"/>
      <c r="K983" s="307"/>
      <c r="L983" s="232"/>
      <c r="M983" s="233"/>
      <c r="N983" s="345"/>
      <c r="O983" s="308"/>
      <c r="P983" s="304"/>
      <c r="Q983" s="309"/>
    </row>
    <row r="984" spans="1:17" ht="12" thickBot="1" x14ac:dyDescent="0.25">
      <c r="A984" s="2010"/>
      <c r="B984" s="30">
        <v>10</v>
      </c>
      <c r="C984" s="352"/>
      <c r="D984" s="375"/>
      <c r="E984" s="375"/>
      <c r="F984" s="683"/>
      <c r="G984" s="449"/>
      <c r="H984" s="449"/>
      <c r="I984" s="449"/>
      <c r="J984" s="449"/>
      <c r="K984" s="450"/>
      <c r="L984" s="449"/>
      <c r="M984" s="368"/>
      <c r="N984" s="369"/>
      <c r="O984" s="376"/>
      <c r="P984" s="377"/>
      <c r="Q984" s="378"/>
    </row>
    <row r="985" spans="1:17" x14ac:dyDescent="0.2">
      <c r="A985" s="1960" t="s">
        <v>225</v>
      </c>
      <c r="B985" s="104">
        <v>1</v>
      </c>
      <c r="C985" s="318" t="s">
        <v>739</v>
      </c>
      <c r="D985" s="311">
        <v>25</v>
      </c>
      <c r="E985" s="311">
        <v>1987</v>
      </c>
      <c r="F985" s="313">
        <v>22.562999999999999</v>
      </c>
      <c r="G985" s="313">
        <v>2.0219999999999998</v>
      </c>
      <c r="H985" s="313">
        <v>4</v>
      </c>
      <c r="I985" s="312">
        <v>16.541</v>
      </c>
      <c r="J985" s="313">
        <v>1562.61</v>
      </c>
      <c r="K985" s="314">
        <v>16.541</v>
      </c>
      <c r="L985" s="313">
        <v>1562.61</v>
      </c>
      <c r="M985" s="315">
        <f>K985/L985</f>
        <v>1.0585494781167406E-2</v>
      </c>
      <c r="N985" s="382">
        <v>64.7</v>
      </c>
      <c r="O985" s="316">
        <f t="shared" ref="O985:O994" si="131">M985*N985</f>
        <v>0.68488151234153116</v>
      </c>
      <c r="P985" s="316">
        <f t="shared" ref="P985:P994" si="132">M985*60*1000</f>
        <v>635.12968687004434</v>
      </c>
      <c r="Q985" s="317">
        <f t="shared" ref="Q985:Q994" si="133">P985*N985/1000</f>
        <v>41.092890740491875</v>
      </c>
    </row>
    <row r="986" spans="1:17" x14ac:dyDescent="0.2">
      <c r="A986" s="1961"/>
      <c r="B986" s="133">
        <v>2</v>
      </c>
      <c r="C986" s="318" t="s">
        <v>740</v>
      </c>
      <c r="D986" s="311">
        <v>12</v>
      </c>
      <c r="E986" s="311">
        <v>1987</v>
      </c>
      <c r="F986" s="312">
        <v>10.194000000000001</v>
      </c>
      <c r="G986" s="312">
        <v>0.93300000000000005</v>
      </c>
      <c r="H986" s="312">
        <v>1.92</v>
      </c>
      <c r="I986" s="312">
        <v>7.3410000000000002</v>
      </c>
      <c r="J986" s="312">
        <v>686.57</v>
      </c>
      <c r="K986" s="319">
        <v>7.3410000000000002</v>
      </c>
      <c r="L986" s="312">
        <v>686.57</v>
      </c>
      <c r="M986" s="315">
        <f>K986/L986</f>
        <v>1.0692281923183361E-2</v>
      </c>
      <c r="N986" s="383">
        <v>64.7</v>
      </c>
      <c r="O986" s="316">
        <f t="shared" si="131"/>
        <v>0.69179064042996352</v>
      </c>
      <c r="P986" s="316">
        <f t="shared" si="132"/>
        <v>641.53691539100168</v>
      </c>
      <c r="Q986" s="317">
        <f t="shared" si="133"/>
        <v>41.507438425797808</v>
      </c>
    </row>
    <row r="987" spans="1:17" x14ac:dyDescent="0.2">
      <c r="A987" s="1961"/>
      <c r="B987" s="103">
        <v>3</v>
      </c>
      <c r="C987" s="384" t="s">
        <v>741</v>
      </c>
      <c r="D987" s="311">
        <v>20</v>
      </c>
      <c r="E987" s="311">
        <v>1980</v>
      </c>
      <c r="F987" s="312">
        <v>15.567</v>
      </c>
      <c r="G987" s="312">
        <v>0.98499999999999999</v>
      </c>
      <c r="H987" s="312">
        <v>3.12</v>
      </c>
      <c r="I987" s="312">
        <v>11.462</v>
      </c>
      <c r="J987" s="312">
        <v>1079.56</v>
      </c>
      <c r="K987" s="319">
        <v>11.462</v>
      </c>
      <c r="L987" s="312">
        <v>1079.56</v>
      </c>
      <c r="M987" s="320">
        <f t="shared" ref="M987:M994" si="134">K987/L987</f>
        <v>1.0617288524954612E-2</v>
      </c>
      <c r="N987" s="383">
        <v>64.7</v>
      </c>
      <c r="O987" s="316">
        <f t="shared" si="131"/>
        <v>0.6869385675645634</v>
      </c>
      <c r="P987" s="316">
        <f t="shared" si="132"/>
        <v>637.03731149727673</v>
      </c>
      <c r="Q987" s="321">
        <f t="shared" si="133"/>
        <v>41.216314053873809</v>
      </c>
    </row>
    <row r="988" spans="1:17" x14ac:dyDescent="0.2">
      <c r="A988" s="1961"/>
      <c r="B988" s="103">
        <v>4</v>
      </c>
      <c r="C988" s="384"/>
      <c r="D988" s="311"/>
      <c r="E988" s="311"/>
      <c r="F988" s="312"/>
      <c r="G988" s="312"/>
      <c r="H988" s="312"/>
      <c r="I988" s="312"/>
      <c r="J988" s="312"/>
      <c r="K988" s="319"/>
      <c r="L988" s="312"/>
      <c r="M988" s="320" t="e">
        <f t="shared" si="134"/>
        <v>#DIV/0!</v>
      </c>
      <c r="N988" s="383"/>
      <c r="O988" s="385" t="e">
        <f t="shared" si="131"/>
        <v>#DIV/0!</v>
      </c>
      <c r="P988" s="316" t="e">
        <f t="shared" si="132"/>
        <v>#DIV/0!</v>
      </c>
      <c r="Q988" s="321" t="e">
        <f t="shared" si="133"/>
        <v>#DIV/0!</v>
      </c>
    </row>
    <row r="989" spans="1:17" x14ac:dyDescent="0.2">
      <c r="A989" s="1961"/>
      <c r="B989" s="103">
        <v>5</v>
      </c>
      <c r="C989" s="384"/>
      <c r="D989" s="311"/>
      <c r="E989" s="311"/>
      <c r="F989" s="312"/>
      <c r="G989" s="312"/>
      <c r="H989" s="312"/>
      <c r="I989" s="312"/>
      <c r="J989" s="312"/>
      <c r="K989" s="319"/>
      <c r="L989" s="312"/>
      <c r="M989" s="320" t="e">
        <f t="shared" si="134"/>
        <v>#DIV/0!</v>
      </c>
      <c r="N989" s="383"/>
      <c r="O989" s="385" t="e">
        <f t="shared" si="131"/>
        <v>#DIV/0!</v>
      </c>
      <c r="P989" s="316" t="e">
        <f t="shared" si="132"/>
        <v>#DIV/0!</v>
      </c>
      <c r="Q989" s="321" t="e">
        <f t="shared" si="133"/>
        <v>#DIV/0!</v>
      </c>
    </row>
    <row r="990" spans="1:17" x14ac:dyDescent="0.2">
      <c r="A990" s="1961"/>
      <c r="B990" s="103">
        <v>6</v>
      </c>
      <c r="C990" s="384"/>
      <c r="D990" s="311"/>
      <c r="E990" s="311"/>
      <c r="F990" s="312"/>
      <c r="G990" s="312"/>
      <c r="H990" s="312"/>
      <c r="I990" s="312"/>
      <c r="J990" s="312"/>
      <c r="K990" s="319"/>
      <c r="L990" s="312"/>
      <c r="M990" s="320" t="e">
        <f t="shared" si="134"/>
        <v>#DIV/0!</v>
      </c>
      <c r="N990" s="383"/>
      <c r="O990" s="385" t="e">
        <f t="shared" si="131"/>
        <v>#DIV/0!</v>
      </c>
      <c r="P990" s="316" t="e">
        <f t="shared" si="132"/>
        <v>#DIV/0!</v>
      </c>
      <c r="Q990" s="321" t="e">
        <f t="shared" si="133"/>
        <v>#DIV/0!</v>
      </c>
    </row>
    <row r="991" spans="1:17" x14ac:dyDescent="0.2">
      <c r="A991" s="1961"/>
      <c r="B991" s="103">
        <v>7</v>
      </c>
      <c r="C991" s="384"/>
      <c r="D991" s="311"/>
      <c r="E991" s="311"/>
      <c r="F991" s="312"/>
      <c r="G991" s="312"/>
      <c r="H991" s="312"/>
      <c r="I991" s="312"/>
      <c r="J991" s="312"/>
      <c r="K991" s="319"/>
      <c r="L991" s="312"/>
      <c r="M991" s="320" t="e">
        <f t="shared" si="134"/>
        <v>#DIV/0!</v>
      </c>
      <c r="N991" s="383"/>
      <c r="O991" s="385" t="e">
        <f t="shared" si="131"/>
        <v>#DIV/0!</v>
      </c>
      <c r="P991" s="316" t="e">
        <f t="shared" si="132"/>
        <v>#DIV/0!</v>
      </c>
      <c r="Q991" s="321" t="e">
        <f t="shared" si="133"/>
        <v>#DIV/0!</v>
      </c>
    </row>
    <row r="992" spans="1:17" x14ac:dyDescent="0.2">
      <c r="A992" s="1961"/>
      <c r="B992" s="103">
        <v>8</v>
      </c>
      <c r="C992" s="384"/>
      <c r="D992" s="311"/>
      <c r="E992" s="311"/>
      <c r="F992" s="312"/>
      <c r="G992" s="312"/>
      <c r="H992" s="312"/>
      <c r="I992" s="312"/>
      <c r="J992" s="312"/>
      <c r="K992" s="319"/>
      <c r="L992" s="312"/>
      <c r="M992" s="320" t="e">
        <f t="shared" si="134"/>
        <v>#DIV/0!</v>
      </c>
      <c r="N992" s="383"/>
      <c r="O992" s="385" t="e">
        <f t="shared" si="131"/>
        <v>#DIV/0!</v>
      </c>
      <c r="P992" s="316" t="e">
        <f t="shared" si="132"/>
        <v>#DIV/0!</v>
      </c>
      <c r="Q992" s="321" t="e">
        <f t="shared" si="133"/>
        <v>#DIV/0!</v>
      </c>
    </row>
    <row r="993" spans="1:17" x14ac:dyDescent="0.2">
      <c r="A993" s="1962"/>
      <c r="B993" s="106">
        <v>9</v>
      </c>
      <c r="C993" s="384"/>
      <c r="D993" s="311"/>
      <c r="E993" s="311"/>
      <c r="F993" s="312"/>
      <c r="G993" s="312"/>
      <c r="H993" s="312"/>
      <c r="I993" s="312"/>
      <c r="J993" s="312"/>
      <c r="K993" s="319"/>
      <c r="L993" s="312"/>
      <c r="M993" s="320" t="e">
        <f t="shared" si="134"/>
        <v>#DIV/0!</v>
      </c>
      <c r="N993" s="383"/>
      <c r="O993" s="385" t="e">
        <f t="shared" si="131"/>
        <v>#DIV/0!</v>
      </c>
      <c r="P993" s="316" t="e">
        <f t="shared" si="132"/>
        <v>#DIV/0!</v>
      </c>
      <c r="Q993" s="321" t="e">
        <f t="shared" si="133"/>
        <v>#DIV/0!</v>
      </c>
    </row>
    <row r="994" spans="1:17" ht="12" thickBot="1" x14ac:dyDescent="0.25">
      <c r="A994" s="1963"/>
      <c r="B994" s="105">
        <v>10</v>
      </c>
      <c r="C994" s="386"/>
      <c r="D994" s="387"/>
      <c r="E994" s="387"/>
      <c r="F994" s="428"/>
      <c r="G994" s="428"/>
      <c r="H994" s="428"/>
      <c r="I994" s="428"/>
      <c r="J994" s="428"/>
      <c r="K994" s="429"/>
      <c r="L994" s="428"/>
      <c r="M994" s="389" t="e">
        <f t="shared" si="134"/>
        <v>#DIV/0!</v>
      </c>
      <c r="N994" s="388"/>
      <c r="O994" s="390" t="e">
        <f t="shared" si="131"/>
        <v>#DIV/0!</v>
      </c>
      <c r="P994" s="390" t="e">
        <f t="shared" si="132"/>
        <v>#DIV/0!</v>
      </c>
      <c r="Q994" s="391" t="e">
        <f t="shared" si="133"/>
        <v>#DIV/0!</v>
      </c>
    </row>
    <row r="995" spans="1:17" x14ac:dyDescent="0.2">
      <c r="A995" s="2024" t="s">
        <v>226</v>
      </c>
      <c r="B995" s="57">
        <v>1</v>
      </c>
      <c r="C995" s="353" t="s">
        <v>742</v>
      </c>
      <c r="D995" s="392">
        <v>40</v>
      </c>
      <c r="E995" s="392">
        <v>1990</v>
      </c>
      <c r="F995" s="236">
        <v>46.542000000000002</v>
      </c>
      <c r="G995" s="236">
        <v>3.8879999999999999</v>
      </c>
      <c r="H995" s="236">
        <v>6.4</v>
      </c>
      <c r="I995" s="236">
        <v>36.253999999999998</v>
      </c>
      <c r="J995" s="236">
        <v>2277.29</v>
      </c>
      <c r="K995" s="322">
        <v>36.253999999999998</v>
      </c>
      <c r="L995" s="323">
        <v>2277.29</v>
      </c>
      <c r="M995" s="324">
        <f>K995/L995</f>
        <v>1.5919799410703071E-2</v>
      </c>
      <c r="N995" s="355">
        <v>64.7</v>
      </c>
      <c r="O995" s="325">
        <f>M995*N995</f>
        <v>1.0300110218724887</v>
      </c>
      <c r="P995" s="325">
        <f>M995*60*1000</f>
        <v>955.18796464218428</v>
      </c>
      <c r="Q995" s="326">
        <f>P995*N995/1000</f>
        <v>61.80066131234932</v>
      </c>
    </row>
    <row r="996" spans="1:17" x14ac:dyDescent="0.2">
      <c r="A996" s="2025"/>
      <c r="B996" s="58">
        <v>2</v>
      </c>
      <c r="C996" s="354" t="s">
        <v>743</v>
      </c>
      <c r="D996" s="394">
        <v>40</v>
      </c>
      <c r="E996" s="394">
        <v>1974</v>
      </c>
      <c r="F996" s="238">
        <v>46.37</v>
      </c>
      <c r="G996" s="238">
        <v>3.11</v>
      </c>
      <c r="H996" s="238">
        <v>6.3949999999999996</v>
      </c>
      <c r="I996" s="238">
        <v>36.865000000000002</v>
      </c>
      <c r="J996" s="238">
        <v>2261.31</v>
      </c>
      <c r="K996" s="327">
        <v>36.865000000000002</v>
      </c>
      <c r="L996" s="238">
        <v>2261.31</v>
      </c>
      <c r="M996" s="237">
        <f t="shared" ref="M996:M1004" si="135">K996/L996</f>
        <v>1.630249722505981E-2</v>
      </c>
      <c r="N996" s="364">
        <v>64.7</v>
      </c>
      <c r="O996" s="239">
        <f t="shared" ref="O996:O1004" si="136">M996*N996</f>
        <v>1.0547715704613698</v>
      </c>
      <c r="P996" s="325">
        <f t="shared" ref="P996:P1004" si="137">M996*60*1000</f>
        <v>978.14983350358864</v>
      </c>
      <c r="Q996" s="240">
        <f t="shared" ref="Q996:Q1004" si="138">P996*N996/1000</f>
        <v>63.286294227682184</v>
      </c>
    </row>
    <row r="997" spans="1:17" x14ac:dyDescent="0.2">
      <c r="A997" s="2025"/>
      <c r="B997" s="58">
        <v>3</v>
      </c>
      <c r="C997" s="354" t="s">
        <v>744</v>
      </c>
      <c r="D997" s="394">
        <v>30</v>
      </c>
      <c r="E997" s="394">
        <v>1992</v>
      </c>
      <c r="F997" s="238">
        <v>33.308</v>
      </c>
      <c r="G997" s="238">
        <v>1.1399999999999999</v>
      </c>
      <c r="H997" s="238">
        <v>4.8</v>
      </c>
      <c r="I997" s="238">
        <v>27.367999999999999</v>
      </c>
      <c r="J997" s="238">
        <v>1636.66</v>
      </c>
      <c r="K997" s="327">
        <v>27.367999999999999</v>
      </c>
      <c r="L997" s="238">
        <v>1636.66</v>
      </c>
      <c r="M997" s="237">
        <f t="shared" si="135"/>
        <v>1.6721860374176674E-2</v>
      </c>
      <c r="N997" s="364">
        <v>64.7</v>
      </c>
      <c r="O997" s="239">
        <f t="shared" si="136"/>
        <v>1.0819043662092309</v>
      </c>
      <c r="P997" s="325">
        <f t="shared" si="137"/>
        <v>1003.3116224506005</v>
      </c>
      <c r="Q997" s="240">
        <f t="shared" si="138"/>
        <v>64.914261972553859</v>
      </c>
    </row>
    <row r="998" spans="1:17" x14ac:dyDescent="0.2">
      <c r="A998" s="2025"/>
      <c r="B998" s="58">
        <v>4</v>
      </c>
      <c r="C998" s="354"/>
      <c r="D998" s="394"/>
      <c r="E998" s="394"/>
      <c r="F998" s="238"/>
      <c r="G998" s="238"/>
      <c r="H998" s="238"/>
      <c r="I998" s="238"/>
      <c r="J998" s="238"/>
      <c r="K998" s="327"/>
      <c r="L998" s="238"/>
      <c r="M998" s="237" t="e">
        <f t="shared" si="135"/>
        <v>#DIV/0!</v>
      </c>
      <c r="N998" s="364"/>
      <c r="O998" s="239" t="e">
        <f t="shared" si="136"/>
        <v>#DIV/0!</v>
      </c>
      <c r="P998" s="325" t="e">
        <f t="shared" si="137"/>
        <v>#DIV/0!</v>
      </c>
      <c r="Q998" s="240" t="e">
        <f t="shared" si="138"/>
        <v>#DIV/0!</v>
      </c>
    </row>
    <row r="999" spans="1:17" x14ac:dyDescent="0.2">
      <c r="A999" s="2025"/>
      <c r="B999" s="58">
        <v>5</v>
      </c>
      <c r="C999" s="354"/>
      <c r="D999" s="394"/>
      <c r="E999" s="394"/>
      <c r="F999" s="238"/>
      <c r="G999" s="238"/>
      <c r="H999" s="238"/>
      <c r="I999" s="238"/>
      <c r="J999" s="238"/>
      <c r="K999" s="327"/>
      <c r="L999" s="238"/>
      <c r="M999" s="237" t="e">
        <f t="shared" si="135"/>
        <v>#DIV/0!</v>
      </c>
      <c r="N999" s="364"/>
      <c r="O999" s="239" t="e">
        <f t="shared" si="136"/>
        <v>#DIV/0!</v>
      </c>
      <c r="P999" s="325" t="e">
        <f t="shared" si="137"/>
        <v>#DIV/0!</v>
      </c>
      <c r="Q999" s="240" t="e">
        <f t="shared" si="138"/>
        <v>#DIV/0!</v>
      </c>
    </row>
    <row r="1000" spans="1:17" x14ac:dyDescent="0.2">
      <c r="A1000" s="2025"/>
      <c r="B1000" s="58">
        <v>6</v>
      </c>
      <c r="C1000" s="354"/>
      <c r="D1000" s="394"/>
      <c r="E1000" s="394"/>
      <c r="F1000" s="238"/>
      <c r="G1000" s="238"/>
      <c r="H1000" s="238"/>
      <c r="I1000" s="238"/>
      <c r="J1000" s="238"/>
      <c r="K1000" s="327"/>
      <c r="L1000" s="238"/>
      <c r="M1000" s="237" t="e">
        <f t="shared" si="135"/>
        <v>#DIV/0!</v>
      </c>
      <c r="N1000" s="364"/>
      <c r="O1000" s="239" t="e">
        <f t="shared" si="136"/>
        <v>#DIV/0!</v>
      </c>
      <c r="P1000" s="325" t="e">
        <f t="shared" si="137"/>
        <v>#DIV/0!</v>
      </c>
      <c r="Q1000" s="240" t="e">
        <f t="shared" si="138"/>
        <v>#DIV/0!</v>
      </c>
    </row>
    <row r="1001" spans="1:17" x14ac:dyDescent="0.2">
      <c r="A1001" s="2025"/>
      <c r="B1001" s="58">
        <v>7</v>
      </c>
      <c r="C1001" s="354"/>
      <c r="D1001" s="394"/>
      <c r="E1001" s="394"/>
      <c r="F1001" s="238"/>
      <c r="G1001" s="238"/>
      <c r="H1001" s="238"/>
      <c r="I1001" s="238"/>
      <c r="J1001" s="238"/>
      <c r="K1001" s="327"/>
      <c r="L1001" s="238"/>
      <c r="M1001" s="237" t="e">
        <f t="shared" si="135"/>
        <v>#DIV/0!</v>
      </c>
      <c r="N1001" s="364"/>
      <c r="O1001" s="239" t="e">
        <f t="shared" si="136"/>
        <v>#DIV/0!</v>
      </c>
      <c r="P1001" s="325" t="e">
        <f t="shared" si="137"/>
        <v>#DIV/0!</v>
      </c>
      <c r="Q1001" s="240" t="e">
        <f t="shared" si="138"/>
        <v>#DIV/0!</v>
      </c>
    </row>
    <row r="1002" spans="1:17" x14ac:dyDescent="0.2">
      <c r="A1002" s="2025"/>
      <c r="B1002" s="58">
        <v>8</v>
      </c>
      <c r="C1002" s="354"/>
      <c r="D1002" s="394"/>
      <c r="E1002" s="394"/>
      <c r="F1002" s="238"/>
      <c r="G1002" s="238"/>
      <c r="H1002" s="238"/>
      <c r="I1002" s="238"/>
      <c r="J1002" s="238"/>
      <c r="K1002" s="327"/>
      <c r="L1002" s="238"/>
      <c r="M1002" s="237" t="e">
        <f t="shared" si="135"/>
        <v>#DIV/0!</v>
      </c>
      <c r="N1002" s="364"/>
      <c r="O1002" s="239" t="e">
        <f t="shared" si="136"/>
        <v>#DIV/0!</v>
      </c>
      <c r="P1002" s="325" t="e">
        <f t="shared" si="137"/>
        <v>#DIV/0!</v>
      </c>
      <c r="Q1002" s="240" t="e">
        <f t="shared" si="138"/>
        <v>#DIV/0!</v>
      </c>
    </row>
    <row r="1003" spans="1:17" x14ac:dyDescent="0.2">
      <c r="A1003" s="2025"/>
      <c r="B1003" s="58">
        <v>9</v>
      </c>
      <c r="C1003" s="354"/>
      <c r="D1003" s="394"/>
      <c r="E1003" s="394"/>
      <c r="F1003" s="238"/>
      <c r="G1003" s="238"/>
      <c r="H1003" s="238"/>
      <c r="I1003" s="238"/>
      <c r="J1003" s="238"/>
      <c r="K1003" s="327"/>
      <c r="L1003" s="238"/>
      <c r="M1003" s="237" t="e">
        <f t="shared" si="135"/>
        <v>#DIV/0!</v>
      </c>
      <c r="N1003" s="364"/>
      <c r="O1003" s="239" t="e">
        <f t="shared" si="136"/>
        <v>#DIV/0!</v>
      </c>
      <c r="P1003" s="325" t="e">
        <f t="shared" si="137"/>
        <v>#DIV/0!</v>
      </c>
      <c r="Q1003" s="240" t="e">
        <f t="shared" si="138"/>
        <v>#DIV/0!</v>
      </c>
    </row>
    <row r="1004" spans="1:17" ht="12" thickBot="1" x14ac:dyDescent="0.25">
      <c r="A1004" s="2026"/>
      <c r="B1004" s="60">
        <v>10</v>
      </c>
      <c r="C1004" s="356"/>
      <c r="D1004" s="397"/>
      <c r="E1004" s="397"/>
      <c r="F1004" s="415"/>
      <c r="G1004" s="415"/>
      <c r="H1004" s="415"/>
      <c r="I1004" s="415"/>
      <c r="J1004" s="415"/>
      <c r="K1004" s="430"/>
      <c r="L1004" s="415"/>
      <c r="M1004" s="370" t="e">
        <f t="shared" si="135"/>
        <v>#DIV/0!</v>
      </c>
      <c r="N1004" s="371"/>
      <c r="O1004" s="357" t="e">
        <f t="shared" si="136"/>
        <v>#DIV/0!</v>
      </c>
      <c r="P1004" s="357" t="e">
        <f t="shared" si="137"/>
        <v>#DIV/0!</v>
      </c>
      <c r="Q1004" s="358" t="e">
        <f t="shared" si="138"/>
        <v>#DIV/0!</v>
      </c>
    </row>
    <row r="1005" spans="1:17" x14ac:dyDescent="0.2">
      <c r="A1005" s="2019" t="s">
        <v>234</v>
      </c>
      <c r="B1005" s="36">
        <v>1</v>
      </c>
      <c r="C1005" s="328" t="s">
        <v>745</v>
      </c>
      <c r="D1005" s="329">
        <v>24</v>
      </c>
      <c r="E1005" s="329">
        <v>1981</v>
      </c>
      <c r="F1005" s="281">
        <v>32.091000000000001</v>
      </c>
      <c r="G1005" s="281">
        <v>1.089</v>
      </c>
      <c r="H1005" s="281">
        <v>3.84</v>
      </c>
      <c r="I1005" s="281">
        <v>27.161999999999999</v>
      </c>
      <c r="J1005" s="281">
        <v>996.81</v>
      </c>
      <c r="K1005" s="330">
        <v>27.161999999999999</v>
      </c>
      <c r="L1005" s="331">
        <v>996.81</v>
      </c>
      <c r="M1005" s="332">
        <f>K1005/L1005</f>
        <v>2.7248924067776206E-2</v>
      </c>
      <c r="N1005" s="303">
        <v>64.7</v>
      </c>
      <c r="O1005" s="333">
        <f>M1005*N1005</f>
        <v>1.7630053871851206</v>
      </c>
      <c r="P1005" s="333">
        <f>M1005*60*1000</f>
        <v>1634.9354440665725</v>
      </c>
      <c r="Q1005" s="334">
        <f>P1005*N1005/1000</f>
        <v>105.78032323110725</v>
      </c>
    </row>
    <row r="1006" spans="1:17" x14ac:dyDescent="0.2">
      <c r="A1006" s="2019"/>
      <c r="B1006" s="36">
        <v>2</v>
      </c>
      <c r="C1006" s="360" t="s">
        <v>746</v>
      </c>
      <c r="D1006" s="401">
        <v>15</v>
      </c>
      <c r="E1006" s="401">
        <v>1983</v>
      </c>
      <c r="F1006" s="242">
        <v>21.59</v>
      </c>
      <c r="G1006" s="242">
        <v>1.659</v>
      </c>
      <c r="H1006" s="242">
        <v>2.4</v>
      </c>
      <c r="I1006" s="242">
        <v>17.530999999999999</v>
      </c>
      <c r="J1006" s="242">
        <v>622.54</v>
      </c>
      <c r="K1006" s="336">
        <v>17.530999999999999</v>
      </c>
      <c r="L1006" s="242">
        <v>622.54</v>
      </c>
      <c r="M1006" s="241">
        <f t="shared" ref="M1006:M1007" si="139">K1006/L1006</f>
        <v>2.8160439489831979E-2</v>
      </c>
      <c r="N1006" s="365">
        <v>64.7</v>
      </c>
      <c r="O1006" s="243">
        <f t="shared" ref="O1006:O1007" si="140">M1006*N1006</f>
        <v>1.8219804349921291</v>
      </c>
      <c r="P1006" s="333">
        <f t="shared" ref="P1006:P1007" si="141">M1006*60*1000</f>
        <v>1689.6263693899186</v>
      </c>
      <c r="Q1006" s="244">
        <f t="shared" ref="Q1006:Q1007" si="142">P1006*N1006/1000</f>
        <v>109.31882609952774</v>
      </c>
    </row>
    <row r="1007" spans="1:17" x14ac:dyDescent="0.2">
      <c r="A1007" s="2019"/>
      <c r="B1007" s="36">
        <v>3</v>
      </c>
      <c r="C1007" s="360" t="s">
        <v>747</v>
      </c>
      <c r="D1007" s="401">
        <v>8</v>
      </c>
      <c r="E1007" s="401">
        <v>1992</v>
      </c>
      <c r="F1007" s="242">
        <v>13.334</v>
      </c>
      <c r="G1007" s="242">
        <v>0.67400000000000004</v>
      </c>
      <c r="H1007" s="242">
        <v>0.08</v>
      </c>
      <c r="I1007" s="242">
        <v>12.58</v>
      </c>
      <c r="J1007" s="242">
        <v>390.46</v>
      </c>
      <c r="K1007" s="336">
        <v>12.58</v>
      </c>
      <c r="L1007" s="242">
        <v>390.5</v>
      </c>
      <c r="M1007" s="241">
        <f t="shared" si="139"/>
        <v>3.2215108834827144E-2</v>
      </c>
      <c r="N1007" s="365">
        <v>64.7</v>
      </c>
      <c r="O1007" s="243">
        <f t="shared" si="140"/>
        <v>2.0843175416133164</v>
      </c>
      <c r="P1007" s="333">
        <f t="shared" si="141"/>
        <v>1932.9065300896286</v>
      </c>
      <c r="Q1007" s="244">
        <f t="shared" si="142"/>
        <v>125.05905249679898</v>
      </c>
    </row>
    <row r="1008" spans="1:17" x14ac:dyDescent="0.2">
      <c r="A1008" s="2020"/>
      <c r="B1008" s="17">
        <v>4</v>
      </c>
      <c r="C1008" s="360"/>
      <c r="D1008" s="401"/>
      <c r="E1008" s="401"/>
      <c r="F1008" s="242"/>
      <c r="G1008" s="242"/>
      <c r="H1008" s="242"/>
      <c r="I1008" s="242"/>
      <c r="J1008" s="242"/>
      <c r="K1008" s="336"/>
      <c r="L1008" s="242"/>
      <c r="M1008" s="241"/>
      <c r="N1008" s="365"/>
      <c r="O1008" s="243"/>
      <c r="P1008" s="333"/>
      <c r="Q1008" s="244"/>
    </row>
    <row r="1009" spans="1:17" x14ac:dyDescent="0.2">
      <c r="A1009" s="2020"/>
      <c r="B1009" s="17">
        <v>5</v>
      </c>
      <c r="C1009" s="360"/>
      <c r="D1009" s="401"/>
      <c r="E1009" s="401"/>
      <c r="F1009" s="242"/>
      <c r="G1009" s="242"/>
      <c r="H1009" s="242"/>
      <c r="I1009" s="242"/>
      <c r="J1009" s="242"/>
      <c r="K1009" s="336"/>
      <c r="L1009" s="242"/>
      <c r="M1009" s="241"/>
      <c r="N1009" s="365"/>
      <c r="O1009" s="243"/>
      <c r="P1009" s="333"/>
      <c r="Q1009" s="244"/>
    </row>
    <row r="1010" spans="1:17" x14ac:dyDescent="0.2">
      <c r="A1010" s="2020"/>
      <c r="B1010" s="17">
        <v>6</v>
      </c>
      <c r="C1010" s="360"/>
      <c r="D1010" s="401"/>
      <c r="E1010" s="401"/>
      <c r="F1010" s="242"/>
      <c r="G1010" s="242"/>
      <c r="H1010" s="242"/>
      <c r="I1010" s="242"/>
      <c r="J1010" s="242"/>
      <c r="K1010" s="336"/>
      <c r="L1010" s="242"/>
      <c r="M1010" s="241"/>
      <c r="N1010" s="365"/>
      <c r="O1010" s="243"/>
      <c r="P1010" s="333"/>
      <c r="Q1010" s="244"/>
    </row>
    <row r="1011" spans="1:17" x14ac:dyDescent="0.2">
      <c r="A1011" s="2020"/>
      <c r="B1011" s="17">
        <v>7</v>
      </c>
      <c r="C1011" s="360"/>
      <c r="D1011" s="401"/>
      <c r="E1011" s="401"/>
      <c r="F1011" s="242"/>
      <c r="G1011" s="242"/>
      <c r="H1011" s="242"/>
      <c r="I1011" s="242"/>
      <c r="J1011" s="242"/>
      <c r="K1011" s="336"/>
      <c r="L1011" s="242"/>
      <c r="M1011" s="241"/>
      <c r="N1011" s="365"/>
      <c r="O1011" s="243"/>
      <c r="P1011" s="333"/>
      <c r="Q1011" s="244"/>
    </row>
    <row r="1012" spans="1:17" x14ac:dyDescent="0.2">
      <c r="A1012" s="2020"/>
      <c r="B1012" s="17">
        <v>8</v>
      </c>
      <c r="C1012" s="360"/>
      <c r="D1012" s="401"/>
      <c r="E1012" s="401"/>
      <c r="F1012" s="242"/>
      <c r="G1012" s="242"/>
      <c r="H1012" s="242"/>
      <c r="I1012" s="242"/>
      <c r="J1012" s="242"/>
      <c r="K1012" s="336"/>
      <c r="L1012" s="242"/>
      <c r="M1012" s="241"/>
      <c r="N1012" s="365"/>
      <c r="O1012" s="243"/>
      <c r="P1012" s="333"/>
      <c r="Q1012" s="244"/>
    </row>
    <row r="1013" spans="1:17" x14ac:dyDescent="0.2">
      <c r="A1013" s="2020"/>
      <c r="B1013" s="17">
        <v>9</v>
      </c>
      <c r="C1013" s="360"/>
      <c r="D1013" s="401"/>
      <c r="E1013" s="401"/>
      <c r="F1013" s="360"/>
      <c r="G1013" s="360"/>
      <c r="H1013" s="360"/>
      <c r="I1013" s="360"/>
      <c r="J1013" s="360"/>
      <c r="K1013" s="401"/>
      <c r="L1013" s="360"/>
      <c r="M1013" s="241"/>
      <c r="N1013" s="365"/>
      <c r="O1013" s="243"/>
      <c r="P1013" s="333"/>
      <c r="Q1013" s="244"/>
    </row>
    <row r="1014" spans="1:17" ht="12" thickBot="1" x14ac:dyDescent="0.25">
      <c r="A1014" s="2021"/>
      <c r="B1014" s="18">
        <v>10</v>
      </c>
      <c r="C1014" s="361"/>
      <c r="D1014" s="406"/>
      <c r="E1014" s="406"/>
      <c r="F1014" s="361"/>
      <c r="G1014" s="361"/>
      <c r="H1014" s="361"/>
      <c r="I1014" s="361"/>
      <c r="J1014" s="361"/>
      <c r="K1014" s="406"/>
      <c r="L1014" s="361"/>
      <c r="M1014" s="366"/>
      <c r="N1014" s="361"/>
      <c r="O1014" s="362"/>
      <c r="P1014" s="362"/>
      <c r="Q1014" s="363"/>
    </row>
    <row r="1016" spans="1:17" ht="15" x14ac:dyDescent="0.2">
      <c r="A1016" s="1984" t="s">
        <v>268</v>
      </c>
      <c r="B1016" s="1984"/>
      <c r="C1016" s="1984"/>
      <c r="D1016" s="1984"/>
      <c r="E1016" s="1984"/>
      <c r="F1016" s="1984"/>
      <c r="G1016" s="1984"/>
      <c r="H1016" s="1984"/>
      <c r="I1016" s="1984"/>
      <c r="J1016" s="1984"/>
      <c r="K1016" s="1984"/>
      <c r="L1016" s="1984"/>
      <c r="M1016" s="1984"/>
      <c r="N1016" s="1984"/>
      <c r="O1016" s="1984"/>
      <c r="P1016" s="1984"/>
      <c r="Q1016" s="1984"/>
    </row>
    <row r="1017" spans="1:17" ht="13.5" thickBot="1" x14ac:dyDescent="0.25">
      <c r="A1017" s="446"/>
      <c r="B1017" s="446"/>
      <c r="C1017" s="446"/>
      <c r="D1017" s="446"/>
      <c r="E1017" s="1985" t="s">
        <v>264</v>
      </c>
      <c r="F1017" s="1985"/>
      <c r="G1017" s="1985"/>
      <c r="H1017" s="1985"/>
      <c r="I1017" s="446">
        <v>0.4</v>
      </c>
      <c r="J1017" s="446" t="s">
        <v>263</v>
      </c>
      <c r="K1017" s="446" t="s">
        <v>265</v>
      </c>
      <c r="L1017" s="447">
        <v>545.6</v>
      </c>
      <c r="M1017" s="446"/>
      <c r="N1017" s="446"/>
      <c r="O1017" s="446"/>
      <c r="P1017" s="446"/>
      <c r="Q1017" s="446"/>
    </row>
    <row r="1018" spans="1:17" x14ac:dyDescent="0.2">
      <c r="A1018" s="1986" t="s">
        <v>1</v>
      </c>
      <c r="B1018" s="1989" t="s">
        <v>0</v>
      </c>
      <c r="C1018" s="1992" t="s">
        <v>2</v>
      </c>
      <c r="D1018" s="1992" t="s">
        <v>3</v>
      </c>
      <c r="E1018" s="1992" t="s">
        <v>11</v>
      </c>
      <c r="F1018" s="1996" t="s">
        <v>12</v>
      </c>
      <c r="G1018" s="1997"/>
      <c r="H1018" s="1997"/>
      <c r="I1018" s="1998"/>
      <c r="J1018" s="1992" t="s">
        <v>4</v>
      </c>
      <c r="K1018" s="1992" t="s">
        <v>13</v>
      </c>
      <c r="L1018" s="1992" t="s">
        <v>5</v>
      </c>
      <c r="M1018" s="1992" t="s">
        <v>6</v>
      </c>
      <c r="N1018" s="1992" t="s">
        <v>14</v>
      </c>
      <c r="O1018" s="1992" t="s">
        <v>15</v>
      </c>
      <c r="P1018" s="1999" t="s">
        <v>22</v>
      </c>
      <c r="Q1018" s="2001" t="s">
        <v>23</v>
      </c>
    </row>
    <row r="1019" spans="1:17" ht="33.75" x14ac:dyDescent="0.2">
      <c r="A1019" s="1987"/>
      <c r="B1019" s="1990"/>
      <c r="C1019" s="1993"/>
      <c r="D1019" s="1995"/>
      <c r="E1019" s="1995"/>
      <c r="F1019" s="445" t="s">
        <v>16</v>
      </c>
      <c r="G1019" s="445" t="s">
        <v>17</v>
      </c>
      <c r="H1019" s="445" t="s">
        <v>18</v>
      </c>
      <c r="I1019" s="445" t="s">
        <v>19</v>
      </c>
      <c r="J1019" s="1995"/>
      <c r="K1019" s="1995"/>
      <c r="L1019" s="1995"/>
      <c r="M1019" s="1995"/>
      <c r="N1019" s="1995"/>
      <c r="O1019" s="1995"/>
      <c r="P1019" s="2000"/>
      <c r="Q1019" s="2002"/>
    </row>
    <row r="1020" spans="1:17" ht="12" thickBot="1" x14ac:dyDescent="0.25">
      <c r="A1020" s="1987"/>
      <c r="B1020" s="1990"/>
      <c r="C1020" s="1994"/>
      <c r="D1020" s="28" t="s">
        <v>7</v>
      </c>
      <c r="E1020" s="28" t="s">
        <v>8</v>
      </c>
      <c r="F1020" s="28" t="s">
        <v>9</v>
      </c>
      <c r="G1020" s="28" t="s">
        <v>9</v>
      </c>
      <c r="H1020" s="28" t="s">
        <v>9</v>
      </c>
      <c r="I1020" s="28" t="s">
        <v>9</v>
      </c>
      <c r="J1020" s="28" t="s">
        <v>20</v>
      </c>
      <c r="K1020" s="28" t="s">
        <v>9</v>
      </c>
      <c r="L1020" s="28" t="s">
        <v>20</v>
      </c>
      <c r="M1020" s="28" t="s">
        <v>21</v>
      </c>
      <c r="N1020" s="69" t="s">
        <v>289</v>
      </c>
      <c r="O1020" s="69" t="s">
        <v>290</v>
      </c>
      <c r="P1020" s="70" t="s">
        <v>24</v>
      </c>
      <c r="Q1020" s="71" t="s">
        <v>291</v>
      </c>
    </row>
    <row r="1021" spans="1:17" x14ac:dyDescent="0.2">
      <c r="A1021" s="2150" t="s">
        <v>233</v>
      </c>
      <c r="B1021" s="41">
        <v>1</v>
      </c>
      <c r="C1021" s="341" t="s">
        <v>748</v>
      </c>
      <c r="D1021" s="300">
        <v>60</v>
      </c>
      <c r="E1021" s="300">
        <v>1963</v>
      </c>
      <c r="F1021" s="276">
        <f t="shared" ref="F1021:F1059" si="143">G1021+H1021+I1021</f>
        <v>30.670999999999999</v>
      </c>
      <c r="G1021" s="276">
        <v>5.4390000000000001</v>
      </c>
      <c r="H1021" s="276">
        <v>9.6</v>
      </c>
      <c r="I1021" s="276">
        <v>15.632</v>
      </c>
      <c r="J1021" s="276">
        <v>2908.85</v>
      </c>
      <c r="K1021" s="301">
        <v>15.632</v>
      </c>
      <c r="L1021" s="276">
        <v>2908.85</v>
      </c>
      <c r="M1021" s="302">
        <f>K1021/L1021</f>
        <v>5.373945029822782E-3</v>
      </c>
      <c r="N1021" s="342">
        <v>51.665999999999997</v>
      </c>
      <c r="O1021" s="304">
        <f>M1021*N1021</f>
        <v>0.27765024391082382</v>
      </c>
      <c r="P1021" s="304">
        <f>M1021*60*1000</f>
        <v>322.43670178936691</v>
      </c>
      <c r="Q1021" s="305">
        <f>P1021*N1021/1000</f>
        <v>16.659014634649431</v>
      </c>
    </row>
    <row r="1022" spans="1:17" x14ac:dyDescent="0.2">
      <c r="A1022" s="2009"/>
      <c r="B1022" s="39">
        <v>2</v>
      </c>
      <c r="C1022" s="344" t="s">
        <v>573</v>
      </c>
      <c r="D1022" s="306">
        <v>60</v>
      </c>
      <c r="E1022" s="306">
        <v>1965</v>
      </c>
      <c r="F1022" s="232">
        <f t="shared" si="143"/>
        <v>31.220000000000002</v>
      </c>
      <c r="G1022" s="232">
        <v>5.0430000000000001</v>
      </c>
      <c r="H1022" s="232">
        <v>9.6</v>
      </c>
      <c r="I1022" s="232">
        <v>16.577000000000002</v>
      </c>
      <c r="J1022" s="232">
        <v>2701.31</v>
      </c>
      <c r="K1022" s="307">
        <v>16.577000000000002</v>
      </c>
      <c r="L1022" s="232">
        <v>2701.31</v>
      </c>
      <c r="M1022" s="233">
        <f t="shared" ref="M1022:M1029" si="144">K1022/L1022</f>
        <v>6.1366522168873625E-3</v>
      </c>
      <c r="N1022" s="342">
        <v>51.665999999999997</v>
      </c>
      <c r="O1022" s="308">
        <f t="shared" ref="O1022:O1039" si="145">M1022*N1022</f>
        <v>0.31705627343770243</v>
      </c>
      <c r="P1022" s="304">
        <f t="shared" ref="P1022:P1039" si="146">M1022*60*1000</f>
        <v>368.19913301324175</v>
      </c>
      <c r="Q1022" s="309">
        <f t="shared" ref="Q1022:Q1039" si="147">P1022*N1022/1000</f>
        <v>19.023376406262148</v>
      </c>
    </row>
    <row r="1023" spans="1:17" x14ac:dyDescent="0.2">
      <c r="A1023" s="2009"/>
      <c r="B1023" s="39">
        <v>3</v>
      </c>
      <c r="C1023" s="344" t="s">
        <v>418</v>
      </c>
      <c r="D1023" s="306">
        <v>60</v>
      </c>
      <c r="E1023" s="306">
        <v>1964</v>
      </c>
      <c r="F1023" s="232">
        <f t="shared" si="143"/>
        <v>31.572999999999997</v>
      </c>
      <c r="G1023" s="232">
        <v>5.3259999999999996</v>
      </c>
      <c r="H1023" s="232">
        <v>9.6</v>
      </c>
      <c r="I1023" s="232">
        <v>16.646999999999998</v>
      </c>
      <c r="J1023" s="232">
        <v>2701.1</v>
      </c>
      <c r="K1023" s="307">
        <v>16.646999999999998</v>
      </c>
      <c r="L1023" s="232">
        <v>2701.1</v>
      </c>
      <c r="M1023" s="233">
        <f t="shared" si="144"/>
        <v>6.1630446854985003E-3</v>
      </c>
      <c r="N1023" s="342">
        <v>51.665999999999997</v>
      </c>
      <c r="O1023" s="308">
        <f t="shared" si="145"/>
        <v>0.31841986672096551</v>
      </c>
      <c r="P1023" s="304">
        <f t="shared" si="146"/>
        <v>369.78268112991003</v>
      </c>
      <c r="Q1023" s="309">
        <f t="shared" si="147"/>
        <v>19.10519200325793</v>
      </c>
    </row>
    <row r="1024" spans="1:17" x14ac:dyDescent="0.2">
      <c r="A1024" s="2009"/>
      <c r="B1024" s="11">
        <v>4</v>
      </c>
      <c r="C1024" s="344" t="s">
        <v>749</v>
      </c>
      <c r="D1024" s="306">
        <v>60</v>
      </c>
      <c r="E1024" s="306">
        <v>1964</v>
      </c>
      <c r="F1024" s="232">
        <f t="shared" si="143"/>
        <v>34.253999999999998</v>
      </c>
      <c r="G1024" s="232">
        <v>5.9489999999999998</v>
      </c>
      <c r="H1024" s="232">
        <v>9.6</v>
      </c>
      <c r="I1024" s="232">
        <v>18.704999999999998</v>
      </c>
      <c r="J1024" s="232">
        <v>2880.51</v>
      </c>
      <c r="K1024" s="307">
        <v>18.704999999999998</v>
      </c>
      <c r="L1024" s="232">
        <v>2880.51</v>
      </c>
      <c r="M1024" s="233">
        <f t="shared" si="144"/>
        <v>6.4936417509399366E-3</v>
      </c>
      <c r="N1024" s="342">
        <v>51.665999999999997</v>
      </c>
      <c r="O1024" s="308">
        <f t="shared" si="145"/>
        <v>0.33550049470406273</v>
      </c>
      <c r="P1024" s="304">
        <f t="shared" si="146"/>
        <v>389.61850505639615</v>
      </c>
      <c r="Q1024" s="309">
        <f t="shared" si="147"/>
        <v>20.130029682243762</v>
      </c>
    </row>
    <row r="1025" spans="1:17" x14ac:dyDescent="0.2">
      <c r="A1025" s="2009"/>
      <c r="B1025" s="11">
        <v>5</v>
      </c>
      <c r="C1025" s="344" t="s">
        <v>750</v>
      </c>
      <c r="D1025" s="306">
        <v>75</v>
      </c>
      <c r="E1025" s="306" t="s">
        <v>36</v>
      </c>
      <c r="F1025" s="232">
        <f t="shared" si="143"/>
        <v>46.783000000000001</v>
      </c>
      <c r="G1025" s="232">
        <v>7.9320000000000004</v>
      </c>
      <c r="H1025" s="232">
        <v>12</v>
      </c>
      <c r="I1025" s="232">
        <v>26.850999999999999</v>
      </c>
      <c r="J1025" s="232">
        <v>4020.7</v>
      </c>
      <c r="K1025" s="307">
        <v>26.850999999999999</v>
      </c>
      <c r="L1025" s="232">
        <v>4020.7</v>
      </c>
      <c r="M1025" s="233">
        <f t="shared" si="144"/>
        <v>6.67819036486184E-3</v>
      </c>
      <c r="N1025" s="342">
        <v>51.665999999999997</v>
      </c>
      <c r="O1025" s="308">
        <f t="shared" si="145"/>
        <v>0.3450353833909518</v>
      </c>
      <c r="P1025" s="304">
        <f t="shared" si="146"/>
        <v>400.69142189171043</v>
      </c>
      <c r="Q1025" s="309">
        <f t="shared" si="147"/>
        <v>20.70212300345711</v>
      </c>
    </row>
    <row r="1026" spans="1:17" x14ac:dyDescent="0.2">
      <c r="A1026" s="2009"/>
      <c r="B1026" s="11">
        <v>6</v>
      </c>
      <c r="C1026" s="344" t="s">
        <v>751</v>
      </c>
      <c r="D1026" s="306">
        <v>45</v>
      </c>
      <c r="E1026" s="306">
        <v>1975</v>
      </c>
      <c r="F1026" s="232">
        <f t="shared" si="143"/>
        <v>27.814</v>
      </c>
      <c r="G1026" s="232">
        <v>4.3630000000000004</v>
      </c>
      <c r="H1026" s="232">
        <v>7.04</v>
      </c>
      <c r="I1026" s="232">
        <v>16.411000000000001</v>
      </c>
      <c r="J1026" s="232">
        <v>2344.7399999999998</v>
      </c>
      <c r="K1026" s="307">
        <v>16.411000000000001</v>
      </c>
      <c r="L1026" s="232">
        <v>2344.7399999999998</v>
      </c>
      <c r="M1026" s="233">
        <f t="shared" si="144"/>
        <v>6.9990702593891018E-3</v>
      </c>
      <c r="N1026" s="342">
        <v>51.665999999999997</v>
      </c>
      <c r="O1026" s="308">
        <f t="shared" si="145"/>
        <v>0.36161396402159729</v>
      </c>
      <c r="P1026" s="304">
        <f t="shared" si="146"/>
        <v>419.94421556334612</v>
      </c>
      <c r="Q1026" s="309">
        <f t="shared" si="147"/>
        <v>21.696837841295842</v>
      </c>
    </row>
    <row r="1027" spans="1:17" x14ac:dyDescent="0.2">
      <c r="A1027" s="2009"/>
      <c r="B1027" s="11">
        <v>7</v>
      </c>
      <c r="C1027" s="344" t="s">
        <v>752</v>
      </c>
      <c r="D1027" s="306">
        <v>60</v>
      </c>
      <c r="E1027" s="306">
        <v>1970</v>
      </c>
      <c r="F1027" s="232">
        <f t="shared" si="143"/>
        <v>36.221999999999994</v>
      </c>
      <c r="G1027" s="232">
        <v>7.5359999999999996</v>
      </c>
      <c r="H1027" s="232">
        <v>9.6</v>
      </c>
      <c r="I1027" s="232">
        <v>19.085999999999999</v>
      </c>
      <c r="J1027" s="232">
        <v>2697.76</v>
      </c>
      <c r="K1027" s="307">
        <v>19.085999999999999</v>
      </c>
      <c r="L1027" s="232">
        <v>2697.76</v>
      </c>
      <c r="M1027" s="233">
        <f t="shared" si="144"/>
        <v>7.0747583180119792E-3</v>
      </c>
      <c r="N1027" s="342">
        <v>51.665999999999997</v>
      </c>
      <c r="O1027" s="308">
        <f t="shared" si="145"/>
        <v>0.36552446325840687</v>
      </c>
      <c r="P1027" s="304">
        <f t="shared" si="146"/>
        <v>424.48549908071874</v>
      </c>
      <c r="Q1027" s="309">
        <f t="shared" si="147"/>
        <v>21.931467795504414</v>
      </c>
    </row>
    <row r="1028" spans="1:17" x14ac:dyDescent="0.2">
      <c r="A1028" s="2009"/>
      <c r="B1028" s="11">
        <v>8</v>
      </c>
      <c r="C1028" s="344" t="s">
        <v>753</v>
      </c>
      <c r="D1028" s="306">
        <v>60</v>
      </c>
      <c r="E1028" s="306">
        <v>1965</v>
      </c>
      <c r="F1028" s="232">
        <f t="shared" si="143"/>
        <v>35.765999999999998</v>
      </c>
      <c r="G1028" s="232">
        <v>6.9130000000000003</v>
      </c>
      <c r="H1028" s="232">
        <v>9.6</v>
      </c>
      <c r="I1028" s="232">
        <v>19.253</v>
      </c>
      <c r="J1028" s="232">
        <v>2701.1</v>
      </c>
      <c r="K1028" s="307">
        <v>19.253</v>
      </c>
      <c r="L1028" s="232">
        <v>2701.1</v>
      </c>
      <c r="M1028" s="233">
        <f t="shared" si="144"/>
        <v>7.1278368072266859E-3</v>
      </c>
      <c r="N1028" s="342">
        <v>51.665999999999997</v>
      </c>
      <c r="O1028" s="308">
        <f t="shared" si="145"/>
        <v>0.36826681648217391</v>
      </c>
      <c r="P1028" s="304">
        <f t="shared" si="146"/>
        <v>427.67020843360115</v>
      </c>
      <c r="Q1028" s="309">
        <f t="shared" si="147"/>
        <v>22.096008988930436</v>
      </c>
    </row>
    <row r="1029" spans="1:17" x14ac:dyDescent="0.2">
      <c r="A1029" s="2009"/>
      <c r="B1029" s="11">
        <v>9</v>
      </c>
      <c r="C1029" s="344" t="s">
        <v>754</v>
      </c>
      <c r="D1029" s="306">
        <v>30</v>
      </c>
      <c r="E1029" s="306">
        <v>1987</v>
      </c>
      <c r="F1029" s="232">
        <f t="shared" si="143"/>
        <v>19.498999999999999</v>
      </c>
      <c r="G1029" s="232">
        <v>3.74</v>
      </c>
      <c r="H1029" s="232">
        <v>4.8</v>
      </c>
      <c r="I1029" s="232">
        <v>10.959</v>
      </c>
      <c r="J1029" s="232">
        <v>1510.76</v>
      </c>
      <c r="K1029" s="307">
        <v>10.959</v>
      </c>
      <c r="L1029" s="232">
        <v>1510.76</v>
      </c>
      <c r="M1029" s="233">
        <f t="shared" si="144"/>
        <v>7.2539648918425164E-3</v>
      </c>
      <c r="N1029" s="342">
        <v>51.665999999999997</v>
      </c>
      <c r="O1029" s="308">
        <f t="shared" si="145"/>
        <v>0.37478335010193542</v>
      </c>
      <c r="P1029" s="304">
        <f t="shared" si="146"/>
        <v>435.23789351055098</v>
      </c>
      <c r="Q1029" s="309">
        <f t="shared" si="147"/>
        <v>22.487001006116127</v>
      </c>
    </row>
    <row r="1030" spans="1:17" ht="12" thickBot="1" x14ac:dyDescent="0.25">
      <c r="A1030" s="2155"/>
      <c r="B1030" s="38">
        <v>10</v>
      </c>
      <c r="C1030" s="352"/>
      <c r="D1030" s="375"/>
      <c r="E1030" s="375"/>
      <c r="F1030" s="449"/>
      <c r="G1030" s="449"/>
      <c r="H1030" s="449"/>
      <c r="I1030" s="449"/>
      <c r="J1030" s="449"/>
      <c r="K1030" s="450"/>
      <c r="L1030" s="449"/>
      <c r="M1030" s="368"/>
      <c r="N1030" s="369"/>
      <c r="O1030" s="376"/>
      <c r="P1030" s="377"/>
      <c r="Q1030" s="378"/>
    </row>
    <row r="1031" spans="1:17" x14ac:dyDescent="0.2">
      <c r="A1031" s="2156" t="s">
        <v>225</v>
      </c>
      <c r="B1031" s="12">
        <v>1</v>
      </c>
      <c r="C1031" s="318" t="s">
        <v>574</v>
      </c>
      <c r="D1031" s="311">
        <v>30</v>
      </c>
      <c r="E1031" s="311" t="s">
        <v>36</v>
      </c>
      <c r="F1031" s="313">
        <f t="shared" si="143"/>
        <v>26.22</v>
      </c>
      <c r="G1031" s="313">
        <v>3.2862800000000001</v>
      </c>
      <c r="H1031" s="313">
        <v>4.8</v>
      </c>
      <c r="I1031" s="312">
        <v>18.13372</v>
      </c>
      <c r="J1031" s="313">
        <v>1511.9</v>
      </c>
      <c r="K1031" s="314">
        <v>18.13372</v>
      </c>
      <c r="L1031" s="313">
        <v>1511.9</v>
      </c>
      <c r="M1031" s="315">
        <f>K1031/L1031</f>
        <v>1.1993994311793108E-2</v>
      </c>
      <c r="N1031" s="382">
        <v>51.665999999999997</v>
      </c>
      <c r="O1031" s="316">
        <f t="shared" si="145"/>
        <v>0.61968171011310269</v>
      </c>
      <c r="P1031" s="316">
        <f t="shared" si="146"/>
        <v>719.63965870758648</v>
      </c>
      <c r="Q1031" s="317">
        <f t="shared" si="147"/>
        <v>37.180902606786162</v>
      </c>
    </row>
    <row r="1032" spans="1:17" x14ac:dyDescent="0.2">
      <c r="A1032" s="2113"/>
      <c r="B1032" s="45">
        <v>2</v>
      </c>
      <c r="C1032" s="318" t="s">
        <v>575</v>
      </c>
      <c r="D1032" s="311">
        <v>100</v>
      </c>
      <c r="E1032" s="311">
        <v>1966</v>
      </c>
      <c r="F1032" s="312">
        <f t="shared" si="143"/>
        <v>78.908999999999992</v>
      </c>
      <c r="G1032" s="312">
        <v>9.6154290000000007</v>
      </c>
      <c r="H1032" s="312">
        <v>16</v>
      </c>
      <c r="I1032" s="312">
        <v>53.293571</v>
      </c>
      <c r="J1032" s="312">
        <v>4377.1000000000004</v>
      </c>
      <c r="K1032" s="319">
        <v>53.293571</v>
      </c>
      <c r="L1032" s="312">
        <v>4377.1000000000004</v>
      </c>
      <c r="M1032" s="315">
        <f>K1032/L1032</f>
        <v>1.2175543396312626E-2</v>
      </c>
      <c r="N1032" s="383">
        <v>51.665999999999997</v>
      </c>
      <c r="O1032" s="316">
        <f t="shared" si="145"/>
        <v>0.62906162511388808</v>
      </c>
      <c r="P1032" s="316">
        <f t="shared" si="146"/>
        <v>730.53260377875756</v>
      </c>
      <c r="Q1032" s="317">
        <f t="shared" si="147"/>
        <v>37.743697506833286</v>
      </c>
    </row>
    <row r="1033" spans="1:17" x14ac:dyDescent="0.2">
      <c r="A1033" s="2113"/>
      <c r="B1033" s="13">
        <v>3</v>
      </c>
      <c r="C1033" s="384" t="s">
        <v>755</v>
      </c>
      <c r="D1033" s="311">
        <v>60</v>
      </c>
      <c r="E1033" s="311">
        <v>1969</v>
      </c>
      <c r="F1033" s="312">
        <f t="shared" si="143"/>
        <v>49.259979999999999</v>
      </c>
      <c r="G1033" s="312">
        <v>4.7027800000000006</v>
      </c>
      <c r="H1033" s="312">
        <v>9.6</v>
      </c>
      <c r="I1033" s="312">
        <v>34.9572</v>
      </c>
      <c r="J1033" s="312">
        <v>2701.09</v>
      </c>
      <c r="K1033" s="319">
        <v>34.9572</v>
      </c>
      <c r="L1033" s="312">
        <v>2701.09</v>
      </c>
      <c r="M1033" s="320">
        <f t="shared" ref="M1033:M1039" si="148">K1033/L1033</f>
        <v>1.2941886423628979E-2</v>
      </c>
      <c r="N1033" s="383">
        <v>51.665999999999997</v>
      </c>
      <c r="O1033" s="316">
        <f t="shared" si="145"/>
        <v>0.66865550396321483</v>
      </c>
      <c r="P1033" s="316">
        <f t="shared" si="146"/>
        <v>776.51318541773878</v>
      </c>
      <c r="Q1033" s="321">
        <f t="shared" si="147"/>
        <v>40.119330237792894</v>
      </c>
    </row>
    <row r="1034" spans="1:17" x14ac:dyDescent="0.2">
      <c r="A1034" s="2113"/>
      <c r="B1034" s="13">
        <v>4</v>
      </c>
      <c r="C1034" s="384" t="s">
        <v>419</v>
      </c>
      <c r="D1034" s="311">
        <v>100</v>
      </c>
      <c r="E1034" s="311">
        <v>1972</v>
      </c>
      <c r="F1034" s="312">
        <f t="shared" si="143"/>
        <v>85.206999999999994</v>
      </c>
      <c r="G1034" s="312">
        <v>10.425440000000002</v>
      </c>
      <c r="H1034" s="312">
        <v>16</v>
      </c>
      <c r="I1034" s="312">
        <v>58.781559999999999</v>
      </c>
      <c r="J1034" s="312">
        <v>4372.32</v>
      </c>
      <c r="K1034" s="319">
        <v>58.781559999999999</v>
      </c>
      <c r="L1034" s="312">
        <v>4372.32</v>
      </c>
      <c r="M1034" s="320">
        <f t="shared" si="148"/>
        <v>1.3444020565740842E-2</v>
      </c>
      <c r="N1034" s="383">
        <v>51.665999999999997</v>
      </c>
      <c r="O1034" s="385">
        <f t="shared" si="145"/>
        <v>0.69459876654956632</v>
      </c>
      <c r="P1034" s="316">
        <f t="shared" si="146"/>
        <v>806.64123394445051</v>
      </c>
      <c r="Q1034" s="321">
        <f t="shared" si="147"/>
        <v>41.67592599297398</v>
      </c>
    </row>
    <row r="1035" spans="1:17" x14ac:dyDescent="0.2">
      <c r="A1035" s="2113"/>
      <c r="B1035" s="13">
        <v>5</v>
      </c>
      <c r="C1035" s="384" t="s">
        <v>756</v>
      </c>
      <c r="D1035" s="311">
        <v>30</v>
      </c>
      <c r="E1035" s="311">
        <v>1985</v>
      </c>
      <c r="F1035" s="312">
        <f t="shared" si="143"/>
        <v>28.373999999999995</v>
      </c>
      <c r="G1035" s="312">
        <v>3.4562599999999999</v>
      </c>
      <c r="H1035" s="312">
        <v>4.8</v>
      </c>
      <c r="I1035" s="312">
        <v>20.117739999999998</v>
      </c>
      <c r="J1035" s="312">
        <v>1495.9</v>
      </c>
      <c r="K1035" s="319">
        <v>20.117739999999998</v>
      </c>
      <c r="L1035" s="312">
        <v>1495.9</v>
      </c>
      <c r="M1035" s="320">
        <f t="shared" si="148"/>
        <v>1.3448586135436858E-2</v>
      </c>
      <c r="N1035" s="383">
        <v>51.665999999999997</v>
      </c>
      <c r="O1035" s="385">
        <f t="shared" si="145"/>
        <v>0.69483465127348065</v>
      </c>
      <c r="P1035" s="316">
        <f t="shared" si="146"/>
        <v>806.91516812621148</v>
      </c>
      <c r="Q1035" s="321">
        <f t="shared" si="147"/>
        <v>41.690079076408836</v>
      </c>
    </row>
    <row r="1036" spans="1:17" x14ac:dyDescent="0.2">
      <c r="A1036" s="2113"/>
      <c r="B1036" s="13">
        <v>6</v>
      </c>
      <c r="C1036" s="384" t="s">
        <v>757</v>
      </c>
      <c r="D1036" s="311">
        <v>45</v>
      </c>
      <c r="E1036" s="311">
        <v>1990</v>
      </c>
      <c r="F1036" s="312">
        <f t="shared" si="143"/>
        <v>44.445000000000007</v>
      </c>
      <c r="G1036" s="312">
        <v>5.9493</v>
      </c>
      <c r="H1036" s="312">
        <v>7.2</v>
      </c>
      <c r="I1036" s="312">
        <v>31.295700000000004</v>
      </c>
      <c r="J1036" s="312">
        <v>2326.15</v>
      </c>
      <c r="K1036" s="319">
        <v>31.295700000000004</v>
      </c>
      <c r="L1036" s="312">
        <v>2326.15</v>
      </c>
      <c r="M1036" s="320">
        <f t="shared" si="148"/>
        <v>1.3453861530855708E-2</v>
      </c>
      <c r="N1036" s="383">
        <v>51.665999999999997</v>
      </c>
      <c r="O1036" s="385">
        <f t="shared" si="145"/>
        <v>0.69510720985319097</v>
      </c>
      <c r="P1036" s="316">
        <f t="shared" si="146"/>
        <v>807.23169185134248</v>
      </c>
      <c r="Q1036" s="321">
        <f t="shared" si="147"/>
        <v>41.706432591191458</v>
      </c>
    </row>
    <row r="1037" spans="1:17" x14ac:dyDescent="0.2">
      <c r="A1037" s="2113"/>
      <c r="B1037" s="13">
        <v>7</v>
      </c>
      <c r="C1037" s="384" t="s">
        <v>758</v>
      </c>
      <c r="D1037" s="311">
        <v>45</v>
      </c>
      <c r="E1037" s="311">
        <v>1974</v>
      </c>
      <c r="F1037" s="312">
        <f t="shared" si="143"/>
        <v>44.768000000000001</v>
      </c>
      <c r="G1037" s="312">
        <v>5.8926400000000001</v>
      </c>
      <c r="H1037" s="312">
        <v>7.2</v>
      </c>
      <c r="I1037" s="312">
        <v>31.675360000000001</v>
      </c>
      <c r="J1037" s="312">
        <v>2317.7000000000003</v>
      </c>
      <c r="K1037" s="319">
        <v>31.675360000000001</v>
      </c>
      <c r="L1037" s="312">
        <v>2317.7000000000003</v>
      </c>
      <c r="M1037" s="320">
        <f t="shared" si="148"/>
        <v>1.3666721318548561E-2</v>
      </c>
      <c r="N1037" s="383">
        <v>51.665999999999997</v>
      </c>
      <c r="O1037" s="385">
        <f t="shared" si="145"/>
        <v>0.70610482364412985</v>
      </c>
      <c r="P1037" s="316">
        <f t="shared" si="146"/>
        <v>820.00327911291356</v>
      </c>
      <c r="Q1037" s="321">
        <f t="shared" si="147"/>
        <v>42.366289418647789</v>
      </c>
    </row>
    <row r="1038" spans="1:17" x14ac:dyDescent="0.2">
      <c r="A1038" s="2113"/>
      <c r="B1038" s="13">
        <v>8</v>
      </c>
      <c r="C1038" s="384" t="s">
        <v>759</v>
      </c>
      <c r="D1038" s="311">
        <v>60</v>
      </c>
      <c r="E1038" s="311">
        <v>1970</v>
      </c>
      <c r="F1038" s="312">
        <f t="shared" si="143"/>
        <v>52.914999999999992</v>
      </c>
      <c r="G1038" s="312">
        <v>6.3291490000000001</v>
      </c>
      <c r="H1038" s="312">
        <v>9.6</v>
      </c>
      <c r="I1038" s="312">
        <v>36.985850999999997</v>
      </c>
      <c r="J1038" s="312">
        <v>2699.31</v>
      </c>
      <c r="K1038" s="319">
        <v>36.985850999999997</v>
      </c>
      <c r="L1038" s="312">
        <v>2699.31</v>
      </c>
      <c r="M1038" s="320">
        <f t="shared" si="148"/>
        <v>1.3701964946597462E-2</v>
      </c>
      <c r="N1038" s="383">
        <v>51.665999999999997</v>
      </c>
      <c r="O1038" s="385">
        <f t="shared" si="145"/>
        <v>0.70792572093090445</v>
      </c>
      <c r="P1038" s="316">
        <f t="shared" si="146"/>
        <v>822.11789679584774</v>
      </c>
      <c r="Q1038" s="321">
        <f t="shared" si="147"/>
        <v>42.475543255854269</v>
      </c>
    </row>
    <row r="1039" spans="1:17" x14ac:dyDescent="0.2">
      <c r="A1039" s="2113"/>
      <c r="B1039" s="13">
        <v>9</v>
      </c>
      <c r="C1039" s="384" t="s">
        <v>760</v>
      </c>
      <c r="D1039" s="311">
        <v>40</v>
      </c>
      <c r="E1039" s="311" t="s">
        <v>36</v>
      </c>
      <c r="F1039" s="312">
        <f t="shared" si="143"/>
        <v>43.638999999999996</v>
      </c>
      <c r="G1039" s="312">
        <v>4.8727600000000004</v>
      </c>
      <c r="H1039" s="312">
        <v>6.4</v>
      </c>
      <c r="I1039" s="312">
        <v>32.366239999999998</v>
      </c>
      <c r="J1039" s="312">
        <v>2333.5300000000002</v>
      </c>
      <c r="K1039" s="319">
        <v>32.366239999999998</v>
      </c>
      <c r="L1039" s="312">
        <v>2333.5300000000002</v>
      </c>
      <c r="M1039" s="320">
        <f t="shared" si="148"/>
        <v>1.3870076664966808E-2</v>
      </c>
      <c r="N1039" s="383">
        <v>51.665999999999997</v>
      </c>
      <c r="O1039" s="385">
        <f t="shared" si="145"/>
        <v>0.71661138097217503</v>
      </c>
      <c r="P1039" s="316">
        <f t="shared" si="146"/>
        <v>832.20459989800838</v>
      </c>
      <c r="Q1039" s="321">
        <f t="shared" si="147"/>
        <v>42.996682858330495</v>
      </c>
    </row>
    <row r="1040" spans="1:17" ht="12" thickBot="1" x14ac:dyDescent="0.25">
      <c r="A1040" s="2157"/>
      <c r="B1040" s="15">
        <v>10</v>
      </c>
      <c r="C1040" s="386"/>
      <c r="D1040" s="387"/>
      <c r="E1040" s="387"/>
      <c r="F1040" s="428"/>
      <c r="G1040" s="428"/>
      <c r="H1040" s="428"/>
      <c r="I1040" s="428"/>
      <c r="J1040" s="428"/>
      <c r="K1040" s="429"/>
      <c r="L1040" s="428"/>
      <c r="M1040" s="389"/>
      <c r="N1040" s="388"/>
      <c r="O1040" s="390"/>
      <c r="P1040" s="390"/>
      <c r="Q1040" s="391"/>
    </row>
    <row r="1041" spans="1:17" x14ac:dyDescent="0.2">
      <c r="A1041" s="1964" t="s">
        <v>226</v>
      </c>
      <c r="B1041" s="62">
        <v>1</v>
      </c>
      <c r="C1041" s="353" t="s">
        <v>761</v>
      </c>
      <c r="D1041" s="392">
        <v>65</v>
      </c>
      <c r="E1041" s="392">
        <v>1988</v>
      </c>
      <c r="F1041" s="236">
        <f t="shared" si="143"/>
        <v>54.42</v>
      </c>
      <c r="G1041" s="236">
        <v>4.47614</v>
      </c>
      <c r="H1041" s="236">
        <v>10.32</v>
      </c>
      <c r="I1041" s="236">
        <v>39.623860000000001</v>
      </c>
      <c r="J1041" s="236">
        <v>2344.15</v>
      </c>
      <c r="K1041" s="322">
        <v>39.623860000000001</v>
      </c>
      <c r="L1041" s="323">
        <v>2344.15</v>
      </c>
      <c r="M1041" s="324">
        <f>K1041/L1041</f>
        <v>1.6903295437578653E-2</v>
      </c>
      <c r="N1041" s="355">
        <v>51.665999999999997</v>
      </c>
      <c r="O1041" s="325">
        <f>M1041*N1041</f>
        <v>0.8733256620779386</v>
      </c>
      <c r="P1041" s="325">
        <f>M1041*60*1000</f>
        <v>1014.1977262547192</v>
      </c>
      <c r="Q1041" s="326">
        <f>P1041*N1041/1000</f>
        <v>52.399539724676316</v>
      </c>
    </row>
    <row r="1042" spans="1:17" x14ac:dyDescent="0.2">
      <c r="A1042" s="2025"/>
      <c r="B1042" s="58">
        <v>2</v>
      </c>
      <c r="C1042" s="354" t="s">
        <v>762</v>
      </c>
      <c r="D1042" s="394">
        <v>45</v>
      </c>
      <c r="E1042" s="394" t="s">
        <v>36</v>
      </c>
      <c r="F1042" s="238">
        <f t="shared" si="143"/>
        <v>51.260000000000005</v>
      </c>
      <c r="G1042" s="238">
        <v>4.5894600000000008</v>
      </c>
      <c r="H1042" s="238">
        <v>7.2</v>
      </c>
      <c r="I1042" s="238">
        <v>39.47054</v>
      </c>
      <c r="J1042" s="238">
        <v>2327.62</v>
      </c>
      <c r="K1042" s="327">
        <v>39.47054</v>
      </c>
      <c r="L1042" s="238">
        <v>2327.62</v>
      </c>
      <c r="M1042" s="237">
        <f t="shared" ref="M1042:M1049" si="149">K1042/L1042</f>
        <v>1.6957467284178691E-2</v>
      </c>
      <c r="N1042" s="364">
        <v>51.665999999999997</v>
      </c>
      <c r="O1042" s="239">
        <f t="shared" ref="O1042:O1049" si="150">M1042*N1042</f>
        <v>0.87612450470437619</v>
      </c>
      <c r="P1042" s="325">
        <f t="shared" ref="P1042:P1049" si="151">M1042*60*1000</f>
        <v>1017.4480370507215</v>
      </c>
      <c r="Q1042" s="240">
        <f t="shared" ref="Q1042:Q1049" si="152">P1042*N1042/1000</f>
        <v>52.567470282262576</v>
      </c>
    </row>
    <row r="1043" spans="1:17" x14ac:dyDescent="0.2">
      <c r="A1043" s="2025"/>
      <c r="B1043" s="58">
        <v>3</v>
      </c>
      <c r="C1043" s="354" t="s">
        <v>763</v>
      </c>
      <c r="D1043" s="394">
        <v>54</v>
      </c>
      <c r="E1043" s="394">
        <v>1988</v>
      </c>
      <c r="F1043" s="238">
        <f t="shared" si="143"/>
        <v>66.460999999999999</v>
      </c>
      <c r="G1043" s="238">
        <v>7.1391600000000004</v>
      </c>
      <c r="H1043" s="238">
        <v>8.64</v>
      </c>
      <c r="I1043" s="238">
        <v>50.681840000000001</v>
      </c>
      <c r="J1043" s="238">
        <v>2980.26</v>
      </c>
      <c r="K1043" s="327">
        <v>50.681840000000001</v>
      </c>
      <c r="L1043" s="238">
        <v>2980.26</v>
      </c>
      <c r="M1043" s="237">
        <f t="shared" si="149"/>
        <v>1.7005845127606316E-2</v>
      </c>
      <c r="N1043" s="364">
        <v>51.665999999999997</v>
      </c>
      <c r="O1043" s="239">
        <f t="shared" si="150"/>
        <v>0.87862399436290795</v>
      </c>
      <c r="P1043" s="325">
        <f t="shared" si="151"/>
        <v>1020.350707656379</v>
      </c>
      <c r="Q1043" s="240">
        <f t="shared" si="152"/>
        <v>52.71743966177447</v>
      </c>
    </row>
    <row r="1044" spans="1:17" x14ac:dyDescent="0.2">
      <c r="A1044" s="2025"/>
      <c r="B1044" s="58">
        <v>4</v>
      </c>
      <c r="C1044" s="354" t="s">
        <v>764</v>
      </c>
      <c r="D1044" s="394">
        <v>18</v>
      </c>
      <c r="E1044" s="394" t="s">
        <v>36</v>
      </c>
      <c r="F1044" s="238">
        <f t="shared" si="143"/>
        <v>21.268999999999998</v>
      </c>
      <c r="G1044" s="238">
        <v>1.9831000000000001</v>
      </c>
      <c r="H1044" s="238">
        <v>2.88</v>
      </c>
      <c r="I1044" s="238">
        <v>16.405899999999999</v>
      </c>
      <c r="J1044" s="238">
        <v>964.08</v>
      </c>
      <c r="K1044" s="327">
        <v>16.405899999999999</v>
      </c>
      <c r="L1044" s="238">
        <v>964.08</v>
      </c>
      <c r="M1044" s="237">
        <f t="shared" si="149"/>
        <v>1.7017156252593143E-2</v>
      </c>
      <c r="N1044" s="364">
        <v>51.665999999999997</v>
      </c>
      <c r="O1044" s="239">
        <f t="shared" si="150"/>
        <v>0.87920839494647729</v>
      </c>
      <c r="P1044" s="325">
        <f t="shared" si="151"/>
        <v>1021.0293751555886</v>
      </c>
      <c r="Q1044" s="240">
        <f t="shared" si="152"/>
        <v>52.752503696788636</v>
      </c>
    </row>
    <row r="1045" spans="1:17" x14ac:dyDescent="0.2">
      <c r="A1045" s="2025"/>
      <c r="B1045" s="58">
        <v>5</v>
      </c>
      <c r="C1045" s="354" t="s">
        <v>765</v>
      </c>
      <c r="D1045" s="394">
        <v>14</v>
      </c>
      <c r="E1045" s="394">
        <v>1992</v>
      </c>
      <c r="F1045" s="238">
        <f t="shared" si="143"/>
        <v>17.286999999999999</v>
      </c>
      <c r="G1045" s="238">
        <v>1.8697800000000002</v>
      </c>
      <c r="H1045" s="238">
        <v>2.2400000000000002</v>
      </c>
      <c r="I1045" s="238">
        <v>13.17722</v>
      </c>
      <c r="J1045" s="238">
        <v>773.29</v>
      </c>
      <c r="K1045" s="327">
        <v>13.17722</v>
      </c>
      <c r="L1045" s="238">
        <v>773.29</v>
      </c>
      <c r="M1045" s="237">
        <f t="shared" si="149"/>
        <v>1.7040463474246401E-2</v>
      </c>
      <c r="N1045" s="364">
        <v>51.665999999999997</v>
      </c>
      <c r="O1045" s="239">
        <f t="shared" si="150"/>
        <v>0.88041258586041449</v>
      </c>
      <c r="P1045" s="325">
        <f t="shared" si="151"/>
        <v>1022.427808454784</v>
      </c>
      <c r="Q1045" s="240">
        <f t="shared" si="152"/>
        <v>52.824755151624863</v>
      </c>
    </row>
    <row r="1046" spans="1:17" x14ac:dyDescent="0.2">
      <c r="A1046" s="2025"/>
      <c r="B1046" s="58">
        <v>6</v>
      </c>
      <c r="C1046" s="354" t="s">
        <v>766</v>
      </c>
      <c r="D1046" s="394">
        <v>45</v>
      </c>
      <c r="E1046" s="394">
        <v>1977</v>
      </c>
      <c r="F1046" s="238">
        <f t="shared" si="143"/>
        <v>52.103999999999999</v>
      </c>
      <c r="G1046" s="238">
        <v>4.9860800000000003</v>
      </c>
      <c r="H1046" s="238">
        <v>7.2</v>
      </c>
      <c r="I1046" s="238">
        <v>39.917920000000002</v>
      </c>
      <c r="J1046" s="238">
        <v>2330.41</v>
      </c>
      <c r="K1046" s="327">
        <v>39.917920000000002</v>
      </c>
      <c r="L1046" s="238">
        <v>2330.41</v>
      </c>
      <c r="M1046" s="237">
        <f t="shared" si="149"/>
        <v>1.7129140365858369E-2</v>
      </c>
      <c r="N1046" s="364">
        <v>51.665999999999997</v>
      </c>
      <c r="O1046" s="239">
        <f t="shared" si="150"/>
        <v>0.88499416614243842</v>
      </c>
      <c r="P1046" s="325">
        <f t="shared" si="151"/>
        <v>1027.748421951502</v>
      </c>
      <c r="Q1046" s="240">
        <f t="shared" si="152"/>
        <v>53.099649968546302</v>
      </c>
    </row>
    <row r="1047" spans="1:17" x14ac:dyDescent="0.2">
      <c r="A1047" s="2025"/>
      <c r="B1047" s="58">
        <v>7</v>
      </c>
      <c r="C1047" s="354" t="s">
        <v>767</v>
      </c>
      <c r="D1047" s="394">
        <v>45</v>
      </c>
      <c r="E1047" s="394">
        <v>1976</v>
      </c>
      <c r="F1047" s="238">
        <f t="shared" si="143"/>
        <v>51.741</v>
      </c>
      <c r="G1047" s="238">
        <v>4.6461200000000007</v>
      </c>
      <c r="H1047" s="238">
        <v>7.2</v>
      </c>
      <c r="I1047" s="238">
        <v>39.894880000000001</v>
      </c>
      <c r="J1047" s="238">
        <v>2325.4900000000002</v>
      </c>
      <c r="K1047" s="327">
        <v>39.894880000000001</v>
      </c>
      <c r="L1047" s="238">
        <v>2325.4900000000002</v>
      </c>
      <c r="M1047" s="237">
        <f t="shared" si="149"/>
        <v>1.7155472610073573E-2</v>
      </c>
      <c r="N1047" s="364">
        <v>51.665999999999997</v>
      </c>
      <c r="O1047" s="239">
        <f t="shared" si="150"/>
        <v>0.8863546478720612</v>
      </c>
      <c r="P1047" s="325">
        <f t="shared" si="151"/>
        <v>1029.3283566044145</v>
      </c>
      <c r="Q1047" s="240">
        <f t="shared" si="152"/>
        <v>53.181278872323674</v>
      </c>
    </row>
    <row r="1048" spans="1:17" x14ac:dyDescent="0.2">
      <c r="A1048" s="2025"/>
      <c r="B1048" s="58">
        <v>8</v>
      </c>
      <c r="C1048" s="354" t="s">
        <v>768</v>
      </c>
      <c r="D1048" s="394">
        <v>47</v>
      </c>
      <c r="E1048" s="394">
        <v>1975</v>
      </c>
      <c r="F1048" s="238">
        <f t="shared" si="143"/>
        <v>53.638999999999996</v>
      </c>
      <c r="G1048" s="238">
        <v>6.5725600000000002</v>
      </c>
      <c r="H1048" s="238">
        <v>7.2</v>
      </c>
      <c r="I1048" s="238">
        <v>39.866439999999997</v>
      </c>
      <c r="J1048" s="238">
        <v>2322.44</v>
      </c>
      <c r="K1048" s="327">
        <v>39.866439999999997</v>
      </c>
      <c r="L1048" s="238">
        <v>2322.44</v>
      </c>
      <c r="M1048" s="237">
        <f t="shared" si="149"/>
        <v>1.7165756704155974E-2</v>
      </c>
      <c r="N1048" s="364">
        <v>51.665999999999997</v>
      </c>
      <c r="O1048" s="239">
        <f t="shared" si="150"/>
        <v>0.88688598587692247</v>
      </c>
      <c r="P1048" s="325">
        <f t="shared" si="151"/>
        <v>1029.9454022493583</v>
      </c>
      <c r="Q1048" s="240">
        <f t="shared" si="152"/>
        <v>53.21315915261534</v>
      </c>
    </row>
    <row r="1049" spans="1:17" x14ac:dyDescent="0.2">
      <c r="A1049" s="2025"/>
      <c r="B1049" s="58">
        <v>9</v>
      </c>
      <c r="C1049" s="354" t="s">
        <v>576</v>
      </c>
      <c r="D1049" s="394">
        <v>62</v>
      </c>
      <c r="E1049" s="394" t="s">
        <v>36</v>
      </c>
      <c r="F1049" s="238">
        <f t="shared" si="143"/>
        <v>62.091999999999999</v>
      </c>
      <c r="G1049" s="238">
        <v>6.0626199999999999</v>
      </c>
      <c r="H1049" s="238">
        <v>9.6</v>
      </c>
      <c r="I1049" s="238">
        <v>46.429380000000002</v>
      </c>
      <c r="J1049" s="238">
        <v>2701.06</v>
      </c>
      <c r="K1049" s="327">
        <v>46.429380000000002</v>
      </c>
      <c r="L1049" s="238">
        <v>2701.06</v>
      </c>
      <c r="M1049" s="237">
        <f t="shared" si="149"/>
        <v>1.7189318267643073E-2</v>
      </c>
      <c r="N1049" s="364">
        <v>51.665999999999997</v>
      </c>
      <c r="O1049" s="239">
        <f t="shared" si="150"/>
        <v>0.88810331761604699</v>
      </c>
      <c r="P1049" s="325">
        <f t="shared" si="151"/>
        <v>1031.3590960585843</v>
      </c>
      <c r="Q1049" s="240">
        <f t="shared" si="152"/>
        <v>53.286199056962815</v>
      </c>
    </row>
    <row r="1050" spans="1:17" ht="12" thickBot="1" x14ac:dyDescent="0.25">
      <c r="A1050" s="2151"/>
      <c r="B1050" s="59">
        <v>10</v>
      </c>
      <c r="C1050" s="356"/>
      <c r="D1050" s="397"/>
      <c r="E1050" s="397"/>
      <c r="F1050" s="415"/>
      <c r="G1050" s="415"/>
      <c r="H1050" s="415"/>
      <c r="I1050" s="415"/>
      <c r="J1050" s="415"/>
      <c r="K1050" s="430"/>
      <c r="L1050" s="415"/>
      <c r="M1050" s="370"/>
      <c r="N1050" s="371"/>
      <c r="O1050" s="357"/>
      <c r="P1050" s="357"/>
      <c r="Q1050" s="358"/>
    </row>
    <row r="1051" spans="1:17" x14ac:dyDescent="0.2">
      <c r="A1051" s="1967" t="s">
        <v>234</v>
      </c>
      <c r="B1051" s="16">
        <v>1</v>
      </c>
      <c r="C1051" s="328" t="s">
        <v>769</v>
      </c>
      <c r="D1051" s="329">
        <v>36</v>
      </c>
      <c r="E1051" s="329" t="s">
        <v>36</v>
      </c>
      <c r="F1051" s="281">
        <f t="shared" si="143"/>
        <v>54.295999999999999</v>
      </c>
      <c r="G1051" s="281">
        <v>4.4194800000000001</v>
      </c>
      <c r="H1051" s="281">
        <v>5.76</v>
      </c>
      <c r="I1051" s="281">
        <v>44.116520000000001</v>
      </c>
      <c r="J1051" s="281">
        <v>2009.0800000000002</v>
      </c>
      <c r="K1051" s="330">
        <v>44.116520000000001</v>
      </c>
      <c r="L1051" s="331">
        <v>2009.0800000000002</v>
      </c>
      <c r="M1051" s="332">
        <f>K1051/L1051</f>
        <v>2.1958568100822265E-2</v>
      </c>
      <c r="N1051" s="303">
        <v>51.665999999999997</v>
      </c>
      <c r="O1051" s="333">
        <f>M1051*N1051</f>
        <v>1.1345113794970831</v>
      </c>
      <c r="P1051" s="333">
        <f>M1051*60*1000</f>
        <v>1317.5140860493359</v>
      </c>
      <c r="Q1051" s="334">
        <f>P1051*N1051/1000</f>
        <v>68.070682769824984</v>
      </c>
    </row>
    <row r="1052" spans="1:17" x14ac:dyDescent="0.2">
      <c r="A1052" s="1968"/>
      <c r="B1052" s="17">
        <v>2</v>
      </c>
      <c r="C1052" s="360" t="s">
        <v>420</v>
      </c>
      <c r="D1052" s="401">
        <v>64</v>
      </c>
      <c r="E1052" s="401">
        <v>1989</v>
      </c>
      <c r="F1052" s="242">
        <f t="shared" si="143"/>
        <v>66.193999999999988</v>
      </c>
      <c r="G1052" s="242">
        <v>3.6829000000000001</v>
      </c>
      <c r="H1052" s="242">
        <v>10.16</v>
      </c>
      <c r="I1052" s="242">
        <v>52.351099999999995</v>
      </c>
      <c r="J1052" s="242">
        <v>2358.4</v>
      </c>
      <c r="K1052" s="336">
        <v>52.351099999999995</v>
      </c>
      <c r="L1052" s="242">
        <v>2358.4</v>
      </c>
      <c r="M1052" s="241">
        <f t="shared" ref="M1052:M1059" si="153">K1052/L1052</f>
        <v>2.2197718792401625E-2</v>
      </c>
      <c r="N1052" s="365">
        <v>51.665999999999997</v>
      </c>
      <c r="O1052" s="243">
        <f t="shared" ref="O1052:O1059" si="154">M1052*N1052</f>
        <v>1.1468673391282223</v>
      </c>
      <c r="P1052" s="333">
        <f t="shared" ref="P1052:P1059" si="155">M1052*60*1000</f>
        <v>1331.8631275440976</v>
      </c>
      <c r="Q1052" s="244">
        <f t="shared" ref="Q1052:Q1059" si="156">P1052*N1052/1000</f>
        <v>68.81204034769334</v>
      </c>
    </row>
    <row r="1053" spans="1:17" x14ac:dyDescent="0.2">
      <c r="A1053" s="1968"/>
      <c r="B1053" s="17">
        <v>3</v>
      </c>
      <c r="C1053" s="360" t="s">
        <v>577</v>
      </c>
      <c r="D1053" s="401">
        <v>18</v>
      </c>
      <c r="E1053" s="401">
        <v>1974</v>
      </c>
      <c r="F1053" s="242">
        <f t="shared" si="143"/>
        <v>22.544</v>
      </c>
      <c r="G1053" s="242">
        <v>1.6998</v>
      </c>
      <c r="H1053" s="242">
        <v>2.88</v>
      </c>
      <c r="I1053" s="242">
        <v>17.964200000000002</v>
      </c>
      <c r="J1053" s="242">
        <v>794.45</v>
      </c>
      <c r="K1053" s="336">
        <v>17.964200000000002</v>
      </c>
      <c r="L1053" s="242">
        <v>794.45</v>
      </c>
      <c r="M1053" s="241">
        <f t="shared" si="153"/>
        <v>2.2612121593555291E-2</v>
      </c>
      <c r="N1053" s="365">
        <v>51.665999999999997</v>
      </c>
      <c r="O1053" s="243">
        <f t="shared" si="154"/>
        <v>1.1682778742526276</v>
      </c>
      <c r="P1053" s="333">
        <f t="shared" si="155"/>
        <v>1356.7272956133174</v>
      </c>
      <c r="Q1053" s="244">
        <f t="shared" si="156"/>
        <v>70.096672455157645</v>
      </c>
    </row>
    <row r="1054" spans="1:17" x14ac:dyDescent="0.2">
      <c r="A1054" s="1969"/>
      <c r="B1054" s="17">
        <v>4</v>
      </c>
      <c r="C1054" s="360" t="s">
        <v>579</v>
      </c>
      <c r="D1054" s="401">
        <v>120</v>
      </c>
      <c r="E1054" s="401">
        <v>1987</v>
      </c>
      <c r="F1054" s="242">
        <f t="shared" si="143"/>
        <v>96.822999999999993</v>
      </c>
      <c r="G1054" s="242">
        <v>0</v>
      </c>
      <c r="H1054" s="242">
        <v>0</v>
      </c>
      <c r="I1054" s="242">
        <v>96.822999999999993</v>
      </c>
      <c r="J1054" s="242">
        <v>4260.09</v>
      </c>
      <c r="K1054" s="336">
        <v>96.822999999999993</v>
      </c>
      <c r="L1054" s="242">
        <v>4260.09</v>
      </c>
      <c r="M1054" s="241">
        <f t="shared" si="153"/>
        <v>2.2727923588468785E-2</v>
      </c>
      <c r="N1054" s="365">
        <v>51.665999999999997</v>
      </c>
      <c r="O1054" s="243">
        <f t="shared" si="154"/>
        <v>1.1742609001218283</v>
      </c>
      <c r="P1054" s="333">
        <f t="shared" si="155"/>
        <v>1363.6754153081272</v>
      </c>
      <c r="Q1054" s="244">
        <f t="shared" si="156"/>
        <v>70.455654007309704</v>
      </c>
    </row>
    <row r="1055" spans="1:17" x14ac:dyDescent="0.2">
      <c r="A1055" s="1969"/>
      <c r="B1055" s="17">
        <v>5</v>
      </c>
      <c r="C1055" s="360" t="s">
        <v>770</v>
      </c>
      <c r="D1055" s="401">
        <v>12</v>
      </c>
      <c r="E1055" s="401">
        <v>1983</v>
      </c>
      <c r="F1055" s="242">
        <f t="shared" si="143"/>
        <v>20.195</v>
      </c>
      <c r="G1055" s="242">
        <v>1.3031800000000002</v>
      </c>
      <c r="H1055" s="242">
        <v>1.92</v>
      </c>
      <c r="I1055" s="242">
        <v>16.971820000000001</v>
      </c>
      <c r="J1055" s="242">
        <v>733.91</v>
      </c>
      <c r="K1055" s="336">
        <v>16.971820000000001</v>
      </c>
      <c r="L1055" s="242">
        <v>733.91</v>
      </c>
      <c r="M1055" s="241">
        <f t="shared" si="153"/>
        <v>2.3125206087939939E-2</v>
      </c>
      <c r="N1055" s="365">
        <v>51.665999999999997</v>
      </c>
      <c r="O1055" s="243">
        <f t="shared" si="154"/>
        <v>1.1947868977395049</v>
      </c>
      <c r="P1055" s="333">
        <f t="shared" si="155"/>
        <v>1387.5123652763964</v>
      </c>
      <c r="Q1055" s="244">
        <f t="shared" si="156"/>
        <v>71.687213864370293</v>
      </c>
    </row>
    <row r="1056" spans="1:17" x14ac:dyDescent="0.2">
      <c r="A1056" s="1969"/>
      <c r="B1056" s="17">
        <v>6</v>
      </c>
      <c r="C1056" s="360" t="s">
        <v>771</v>
      </c>
      <c r="D1056" s="401">
        <v>25</v>
      </c>
      <c r="E1056" s="401">
        <v>1991</v>
      </c>
      <c r="F1056" s="242">
        <f t="shared" si="143"/>
        <v>43.055</v>
      </c>
      <c r="G1056" s="242">
        <v>4.3628200000000001</v>
      </c>
      <c r="H1056" s="242">
        <v>4</v>
      </c>
      <c r="I1056" s="242">
        <v>34.69218</v>
      </c>
      <c r="J1056" s="242">
        <v>1441.23</v>
      </c>
      <c r="K1056" s="336">
        <v>34.69218</v>
      </c>
      <c r="L1056" s="242">
        <v>1441.23</v>
      </c>
      <c r="M1056" s="241">
        <f t="shared" si="153"/>
        <v>2.4071230823671446E-2</v>
      </c>
      <c r="N1056" s="365">
        <v>51.665999999999997</v>
      </c>
      <c r="O1056" s="243">
        <f t="shared" si="154"/>
        <v>1.2436642117358088</v>
      </c>
      <c r="P1056" s="333">
        <f t="shared" si="155"/>
        <v>1444.2738494202868</v>
      </c>
      <c r="Q1056" s="244">
        <f t="shared" si="156"/>
        <v>74.619852704148542</v>
      </c>
    </row>
    <row r="1057" spans="1:17" x14ac:dyDescent="0.2">
      <c r="A1057" s="1969"/>
      <c r="B1057" s="17">
        <v>7</v>
      </c>
      <c r="C1057" s="360" t="s">
        <v>578</v>
      </c>
      <c r="D1057" s="401">
        <v>48</v>
      </c>
      <c r="E1057" s="401">
        <v>1987</v>
      </c>
      <c r="F1057" s="242">
        <f t="shared" si="143"/>
        <v>51.198999999999998</v>
      </c>
      <c r="G1057" s="242">
        <v>3.6829000000000001</v>
      </c>
      <c r="H1057" s="242">
        <v>7.36</v>
      </c>
      <c r="I1057" s="242">
        <v>40.156100000000002</v>
      </c>
      <c r="J1057" s="242">
        <v>1659.41</v>
      </c>
      <c r="K1057" s="336">
        <v>40.156100000000002</v>
      </c>
      <c r="L1057" s="242">
        <v>1659.41</v>
      </c>
      <c r="M1057" s="241">
        <f t="shared" si="153"/>
        <v>2.4199022544157262E-2</v>
      </c>
      <c r="N1057" s="365">
        <v>51.665999999999997</v>
      </c>
      <c r="O1057" s="243">
        <f t="shared" si="154"/>
        <v>1.250266698766429</v>
      </c>
      <c r="P1057" s="333">
        <f t="shared" si="155"/>
        <v>1451.9413526494357</v>
      </c>
      <c r="Q1057" s="244">
        <f t="shared" si="156"/>
        <v>75.016001925985734</v>
      </c>
    </row>
    <row r="1058" spans="1:17" x14ac:dyDescent="0.2">
      <c r="A1058" s="1969"/>
      <c r="B1058" s="17">
        <v>8</v>
      </c>
      <c r="C1058" s="360" t="s">
        <v>269</v>
      </c>
      <c r="D1058" s="401">
        <v>50</v>
      </c>
      <c r="E1058" s="401">
        <v>1981</v>
      </c>
      <c r="F1058" s="242">
        <f t="shared" si="143"/>
        <v>42.841999999999999</v>
      </c>
      <c r="G1058" s="242">
        <v>0</v>
      </c>
      <c r="H1058" s="242">
        <v>0</v>
      </c>
      <c r="I1058" s="242">
        <v>42.841999999999999</v>
      </c>
      <c r="J1058" s="242">
        <v>1718.54</v>
      </c>
      <c r="K1058" s="336">
        <v>42.841999999999999</v>
      </c>
      <c r="L1058" s="242">
        <v>1718.54</v>
      </c>
      <c r="M1058" s="241">
        <f t="shared" si="153"/>
        <v>2.4929300452709857E-2</v>
      </c>
      <c r="N1058" s="365">
        <v>51.665999999999997</v>
      </c>
      <c r="O1058" s="243">
        <f t="shared" si="154"/>
        <v>1.2879972371897075</v>
      </c>
      <c r="P1058" s="333">
        <f t="shared" si="155"/>
        <v>1495.7580271625914</v>
      </c>
      <c r="Q1058" s="244">
        <f t="shared" si="156"/>
        <v>77.279834231382438</v>
      </c>
    </row>
    <row r="1059" spans="1:17" x14ac:dyDescent="0.2">
      <c r="A1059" s="1969"/>
      <c r="B1059" s="17">
        <v>9</v>
      </c>
      <c r="C1059" s="404" t="s">
        <v>421</v>
      </c>
      <c r="D1059" s="401">
        <v>9</v>
      </c>
      <c r="E1059" s="401" t="s">
        <v>36</v>
      </c>
      <c r="F1059" s="242">
        <f t="shared" si="143"/>
        <v>13.904000000000002</v>
      </c>
      <c r="G1059" s="360">
        <v>0</v>
      </c>
      <c r="H1059" s="360">
        <v>0</v>
      </c>
      <c r="I1059" s="242">
        <v>13.904000000000002</v>
      </c>
      <c r="J1059" s="360">
        <v>513.61</v>
      </c>
      <c r="K1059" s="242">
        <v>13.904000000000002</v>
      </c>
      <c r="L1059" s="242">
        <v>513.61</v>
      </c>
      <c r="M1059" s="241">
        <f t="shared" si="153"/>
        <v>2.7071124004594927E-2</v>
      </c>
      <c r="N1059" s="365">
        <v>51.665999999999997</v>
      </c>
      <c r="O1059" s="243">
        <f t="shared" si="154"/>
        <v>1.3986566928214015</v>
      </c>
      <c r="P1059" s="333">
        <f t="shared" si="155"/>
        <v>1624.2674402756957</v>
      </c>
      <c r="Q1059" s="244">
        <f t="shared" si="156"/>
        <v>83.919401569284091</v>
      </c>
    </row>
    <row r="1060" spans="1:17" ht="12" thickBot="1" x14ac:dyDescent="0.25">
      <c r="A1060" s="1970"/>
      <c r="B1060" s="18">
        <v>10</v>
      </c>
      <c r="C1060" s="405"/>
      <c r="D1060" s="406"/>
      <c r="E1060" s="406"/>
      <c r="F1060" s="361"/>
      <c r="G1060" s="361"/>
      <c r="H1060" s="361"/>
      <c r="I1060" s="361"/>
      <c r="J1060" s="361"/>
      <c r="K1060" s="361"/>
      <c r="L1060" s="361"/>
      <c r="M1060" s="366"/>
      <c r="N1060" s="361"/>
      <c r="O1060" s="362"/>
      <c r="P1060" s="362"/>
      <c r="Q1060" s="363"/>
    </row>
    <row r="1062" spans="1:17" ht="15" x14ac:dyDescent="0.2">
      <c r="A1062" s="1984" t="s">
        <v>270</v>
      </c>
      <c r="B1062" s="1984"/>
      <c r="C1062" s="1984"/>
      <c r="D1062" s="1984"/>
      <c r="E1062" s="1984"/>
      <c r="F1062" s="1984"/>
      <c r="G1062" s="1984"/>
      <c r="H1062" s="1984"/>
      <c r="I1062" s="1984"/>
      <c r="J1062" s="1984"/>
      <c r="K1062" s="1984"/>
      <c r="L1062" s="1984"/>
      <c r="M1062" s="1984"/>
      <c r="N1062" s="1984"/>
      <c r="O1062" s="1984"/>
      <c r="P1062" s="1984"/>
      <c r="Q1062" s="1984"/>
    </row>
    <row r="1063" spans="1:17" ht="13.5" thickBot="1" x14ac:dyDescent="0.25">
      <c r="A1063" s="446"/>
      <c r="B1063" s="446"/>
      <c r="C1063" s="446"/>
      <c r="D1063" s="446"/>
      <c r="E1063" s="1985" t="s">
        <v>264</v>
      </c>
      <c r="F1063" s="1985"/>
      <c r="G1063" s="1985"/>
      <c r="H1063" s="1985"/>
      <c r="I1063" s="446">
        <v>0.4</v>
      </c>
      <c r="J1063" s="446" t="s">
        <v>263</v>
      </c>
      <c r="K1063" s="446" t="s">
        <v>265</v>
      </c>
      <c r="L1063" s="447">
        <v>545.6</v>
      </c>
      <c r="M1063" s="446"/>
      <c r="N1063" s="446"/>
      <c r="O1063" s="446"/>
      <c r="P1063" s="446"/>
      <c r="Q1063" s="446"/>
    </row>
    <row r="1064" spans="1:17" x14ac:dyDescent="0.2">
      <c r="A1064" s="1986" t="s">
        <v>1</v>
      </c>
      <c r="B1064" s="1989" t="s">
        <v>0</v>
      </c>
      <c r="C1064" s="1992" t="s">
        <v>2</v>
      </c>
      <c r="D1064" s="1992" t="s">
        <v>3</v>
      </c>
      <c r="E1064" s="1992" t="s">
        <v>11</v>
      </c>
      <c r="F1064" s="1996" t="s">
        <v>12</v>
      </c>
      <c r="G1064" s="1997"/>
      <c r="H1064" s="1997"/>
      <c r="I1064" s="1998"/>
      <c r="J1064" s="1992" t="s">
        <v>4</v>
      </c>
      <c r="K1064" s="1992" t="s">
        <v>13</v>
      </c>
      <c r="L1064" s="1992" t="s">
        <v>5</v>
      </c>
      <c r="M1064" s="1992" t="s">
        <v>6</v>
      </c>
      <c r="N1064" s="1992" t="s">
        <v>14</v>
      </c>
      <c r="O1064" s="1992" t="s">
        <v>15</v>
      </c>
      <c r="P1064" s="1999" t="s">
        <v>22</v>
      </c>
      <c r="Q1064" s="2001" t="s">
        <v>23</v>
      </c>
    </row>
    <row r="1065" spans="1:17" ht="33.75" x14ac:dyDescent="0.2">
      <c r="A1065" s="1987"/>
      <c r="B1065" s="1990"/>
      <c r="C1065" s="1993"/>
      <c r="D1065" s="1995"/>
      <c r="E1065" s="1995"/>
      <c r="F1065" s="686" t="s">
        <v>16</v>
      </c>
      <c r="G1065" s="686" t="s">
        <v>17</v>
      </c>
      <c r="H1065" s="686" t="s">
        <v>18</v>
      </c>
      <c r="I1065" s="686" t="s">
        <v>19</v>
      </c>
      <c r="J1065" s="1995"/>
      <c r="K1065" s="1995"/>
      <c r="L1065" s="1995"/>
      <c r="M1065" s="1995"/>
      <c r="N1065" s="1995"/>
      <c r="O1065" s="1995"/>
      <c r="P1065" s="2000"/>
      <c r="Q1065" s="2002"/>
    </row>
    <row r="1066" spans="1:17" ht="12" thickBot="1" x14ac:dyDescent="0.25">
      <c r="A1066" s="1988"/>
      <c r="B1066" s="1991"/>
      <c r="C1066" s="1994"/>
      <c r="D1066" s="28" t="s">
        <v>7</v>
      </c>
      <c r="E1066" s="28" t="s">
        <v>8</v>
      </c>
      <c r="F1066" s="28" t="s">
        <v>9</v>
      </c>
      <c r="G1066" s="28" t="s">
        <v>9</v>
      </c>
      <c r="H1066" s="28" t="s">
        <v>9</v>
      </c>
      <c r="I1066" s="28" t="s">
        <v>9</v>
      </c>
      <c r="J1066" s="28" t="s">
        <v>20</v>
      </c>
      <c r="K1066" s="28" t="s">
        <v>9</v>
      </c>
      <c r="L1066" s="28" t="s">
        <v>20</v>
      </c>
      <c r="M1066" s="28" t="s">
        <v>21</v>
      </c>
      <c r="N1066" s="28" t="s">
        <v>289</v>
      </c>
      <c r="O1066" s="28" t="s">
        <v>290</v>
      </c>
      <c r="P1066" s="712" t="s">
        <v>24</v>
      </c>
      <c r="Q1066" s="713" t="s">
        <v>291</v>
      </c>
    </row>
    <row r="1067" spans="1:17" x14ac:dyDescent="0.2">
      <c r="A1067" s="2008" t="s">
        <v>233</v>
      </c>
      <c r="B1067" s="43">
        <v>1</v>
      </c>
      <c r="C1067" s="341"/>
      <c r="D1067" s="300"/>
      <c r="E1067" s="300"/>
      <c r="F1067" s="276"/>
      <c r="G1067" s="276"/>
      <c r="H1067" s="276"/>
      <c r="I1067" s="276"/>
      <c r="J1067" s="276"/>
      <c r="K1067" s="301"/>
      <c r="L1067" s="276"/>
      <c r="M1067" s="302"/>
      <c r="N1067" s="342"/>
      <c r="O1067" s="304"/>
      <c r="P1067" s="304"/>
      <c r="Q1067" s="711"/>
    </row>
    <row r="1068" spans="1:17" x14ac:dyDescent="0.2">
      <c r="A1068" s="2009"/>
      <c r="B1068" s="39">
        <v>2</v>
      </c>
      <c r="C1068" s="344"/>
      <c r="D1068" s="306"/>
      <c r="E1068" s="306"/>
      <c r="F1068" s="276"/>
      <c r="G1068" s="232"/>
      <c r="H1068" s="232"/>
      <c r="I1068" s="232"/>
      <c r="J1068" s="232"/>
      <c r="K1068" s="307"/>
      <c r="L1068" s="232"/>
      <c r="M1068" s="233"/>
      <c r="N1068" s="345"/>
      <c r="O1068" s="308"/>
      <c r="P1068" s="304"/>
      <c r="Q1068" s="309"/>
    </row>
    <row r="1069" spans="1:17" x14ac:dyDescent="0.2">
      <c r="A1069" s="2009"/>
      <c r="B1069" s="39">
        <v>3</v>
      </c>
      <c r="C1069" s="344"/>
      <c r="D1069" s="306"/>
      <c r="E1069" s="306"/>
      <c r="F1069" s="276"/>
      <c r="G1069" s="232"/>
      <c r="H1069" s="232"/>
      <c r="I1069" s="232"/>
      <c r="J1069" s="232"/>
      <c r="K1069" s="307"/>
      <c r="L1069" s="232"/>
      <c r="M1069" s="233"/>
      <c r="N1069" s="345"/>
      <c r="O1069" s="308"/>
      <c r="P1069" s="304"/>
      <c r="Q1069" s="309"/>
    </row>
    <row r="1070" spans="1:17" x14ac:dyDescent="0.2">
      <c r="A1070" s="2009"/>
      <c r="B1070" s="11">
        <v>4</v>
      </c>
      <c r="C1070" s="344"/>
      <c r="D1070" s="306"/>
      <c r="E1070" s="306"/>
      <c r="F1070" s="276"/>
      <c r="G1070" s="232"/>
      <c r="H1070" s="232"/>
      <c r="I1070" s="232"/>
      <c r="J1070" s="232"/>
      <c r="K1070" s="307"/>
      <c r="L1070" s="232"/>
      <c r="M1070" s="233"/>
      <c r="N1070" s="345"/>
      <c r="O1070" s="308"/>
      <c r="P1070" s="304"/>
      <c r="Q1070" s="309"/>
    </row>
    <row r="1071" spans="1:17" x14ac:dyDescent="0.2">
      <c r="A1071" s="2009"/>
      <c r="B1071" s="11">
        <v>5</v>
      </c>
      <c r="C1071" s="344"/>
      <c r="D1071" s="306"/>
      <c r="E1071" s="306"/>
      <c r="F1071" s="276"/>
      <c r="G1071" s="232"/>
      <c r="H1071" s="232"/>
      <c r="I1071" s="232"/>
      <c r="J1071" s="232"/>
      <c r="K1071" s="307"/>
      <c r="L1071" s="232"/>
      <c r="M1071" s="233"/>
      <c r="N1071" s="345"/>
      <c r="O1071" s="308"/>
      <c r="P1071" s="304"/>
      <c r="Q1071" s="309"/>
    </row>
    <row r="1072" spans="1:17" x14ac:dyDescent="0.2">
      <c r="A1072" s="2009"/>
      <c r="B1072" s="11">
        <v>6</v>
      </c>
      <c r="C1072" s="344"/>
      <c r="D1072" s="306"/>
      <c r="E1072" s="306"/>
      <c r="F1072" s="276"/>
      <c r="G1072" s="232"/>
      <c r="H1072" s="232"/>
      <c r="I1072" s="232"/>
      <c r="J1072" s="232"/>
      <c r="K1072" s="307"/>
      <c r="L1072" s="232"/>
      <c r="M1072" s="233"/>
      <c r="N1072" s="345"/>
      <c r="O1072" s="308"/>
      <c r="P1072" s="304"/>
      <c r="Q1072" s="309"/>
    </row>
    <row r="1073" spans="1:17" x14ac:dyDescent="0.2">
      <c r="A1073" s="2009"/>
      <c r="B1073" s="11">
        <v>7</v>
      </c>
      <c r="C1073" s="344"/>
      <c r="D1073" s="306"/>
      <c r="E1073" s="306"/>
      <c r="F1073" s="276"/>
      <c r="G1073" s="232"/>
      <c r="H1073" s="232"/>
      <c r="I1073" s="232"/>
      <c r="J1073" s="232"/>
      <c r="K1073" s="307"/>
      <c r="L1073" s="232"/>
      <c r="M1073" s="233"/>
      <c r="N1073" s="345"/>
      <c r="O1073" s="308"/>
      <c r="P1073" s="304"/>
      <c r="Q1073" s="309"/>
    </row>
    <row r="1074" spans="1:17" x14ac:dyDescent="0.2">
      <c r="A1074" s="2009"/>
      <c r="B1074" s="11">
        <v>8</v>
      </c>
      <c r="C1074" s="344"/>
      <c r="D1074" s="306"/>
      <c r="E1074" s="306"/>
      <c r="F1074" s="276"/>
      <c r="G1074" s="232"/>
      <c r="H1074" s="232"/>
      <c r="I1074" s="232"/>
      <c r="J1074" s="232"/>
      <c r="K1074" s="307"/>
      <c r="L1074" s="232"/>
      <c r="M1074" s="233"/>
      <c r="N1074" s="345"/>
      <c r="O1074" s="308"/>
      <c r="P1074" s="304"/>
      <c r="Q1074" s="309"/>
    </row>
    <row r="1075" spans="1:17" x14ac:dyDescent="0.2">
      <c r="A1075" s="2009"/>
      <c r="B1075" s="11">
        <v>9</v>
      </c>
      <c r="C1075" s="344"/>
      <c r="D1075" s="306"/>
      <c r="E1075" s="306"/>
      <c r="F1075" s="276"/>
      <c r="G1075" s="232"/>
      <c r="H1075" s="232"/>
      <c r="I1075" s="232"/>
      <c r="J1075" s="232"/>
      <c r="K1075" s="307"/>
      <c r="L1075" s="232"/>
      <c r="M1075" s="233"/>
      <c r="N1075" s="345"/>
      <c r="O1075" s="308"/>
      <c r="P1075" s="304"/>
      <c r="Q1075" s="309"/>
    </row>
    <row r="1076" spans="1:17" ht="12" thickBot="1" x14ac:dyDescent="0.25">
      <c r="A1076" s="2010"/>
      <c r="B1076" s="30">
        <v>10</v>
      </c>
      <c r="C1076" s="349"/>
      <c r="D1076" s="350"/>
      <c r="E1076" s="350"/>
      <c r="F1076" s="432"/>
      <c r="G1076" s="279"/>
      <c r="H1076" s="279"/>
      <c r="I1076" s="279"/>
      <c r="J1076" s="279"/>
      <c r="K1076" s="433"/>
      <c r="L1076" s="279"/>
      <c r="M1076" s="280"/>
      <c r="N1076" s="351"/>
      <c r="O1076" s="434"/>
      <c r="P1076" s="435"/>
      <c r="Q1076" s="436"/>
    </row>
    <row r="1077" spans="1:17" x14ac:dyDescent="0.2">
      <c r="A1077" s="2160" t="s">
        <v>225</v>
      </c>
      <c r="B1077" s="31">
        <v>1</v>
      </c>
      <c r="C1077" s="310" t="s">
        <v>772</v>
      </c>
      <c r="D1077" s="437">
        <v>10</v>
      </c>
      <c r="E1077" s="437" t="s">
        <v>36</v>
      </c>
      <c r="F1077" s="438">
        <v>10.225</v>
      </c>
      <c r="G1077" s="313">
        <v>1.0349999999999999</v>
      </c>
      <c r="H1077" s="313">
        <v>1.75</v>
      </c>
      <c r="I1077" s="313">
        <v>7.44</v>
      </c>
      <c r="J1077" s="313">
        <v>641.72</v>
      </c>
      <c r="K1077" s="314">
        <v>7.44</v>
      </c>
      <c r="L1077" s="313">
        <v>641.72</v>
      </c>
      <c r="M1077" s="439">
        <v>1.1593841550832139E-2</v>
      </c>
      <c r="N1077" s="381">
        <v>64.31</v>
      </c>
      <c r="O1077" s="440">
        <v>0.74559995013401492</v>
      </c>
      <c r="P1077" s="440">
        <v>695.6304930499283</v>
      </c>
      <c r="Q1077" s="441">
        <v>44.73599700804089</v>
      </c>
    </row>
    <row r="1078" spans="1:17" x14ac:dyDescent="0.2">
      <c r="A1078" s="2161"/>
      <c r="B1078" s="45">
        <v>2</v>
      </c>
      <c r="C1078" s="318" t="s">
        <v>773</v>
      </c>
      <c r="D1078" s="311">
        <v>24</v>
      </c>
      <c r="E1078" s="442" t="s">
        <v>36</v>
      </c>
      <c r="F1078" s="443">
        <v>16.056999999999999</v>
      </c>
      <c r="G1078" s="444">
        <v>1.59</v>
      </c>
      <c r="H1078" s="312">
        <v>2.4009999999999998</v>
      </c>
      <c r="I1078" s="312">
        <v>12.066000000000001</v>
      </c>
      <c r="J1078" s="312">
        <v>1073.72</v>
      </c>
      <c r="K1078" s="319">
        <v>12.066000000000001</v>
      </c>
      <c r="L1078" s="312">
        <v>1073.72</v>
      </c>
      <c r="M1078" s="315">
        <v>1.1237566590917559E-2</v>
      </c>
      <c r="N1078" s="383">
        <v>64.31</v>
      </c>
      <c r="O1078" s="316">
        <v>0.72268790746190825</v>
      </c>
      <c r="P1078" s="316">
        <v>674.25399545505354</v>
      </c>
      <c r="Q1078" s="317">
        <v>43.361274447714493</v>
      </c>
    </row>
    <row r="1079" spans="1:17" x14ac:dyDescent="0.2">
      <c r="A1079" s="2161"/>
      <c r="B1079" s="13">
        <v>3</v>
      </c>
      <c r="C1079" s="384" t="s">
        <v>774</v>
      </c>
      <c r="D1079" s="311">
        <v>60</v>
      </c>
      <c r="E1079" s="442" t="s">
        <v>36</v>
      </c>
      <c r="F1079" s="443">
        <v>40.151000000000003</v>
      </c>
      <c r="G1079" s="444">
        <v>5.0919999999999996</v>
      </c>
      <c r="H1079" s="312">
        <v>9.2789999999999999</v>
      </c>
      <c r="I1079" s="312">
        <v>25.78</v>
      </c>
      <c r="J1079" s="312">
        <v>3292.01</v>
      </c>
      <c r="K1079" s="319">
        <v>25.78</v>
      </c>
      <c r="L1079" s="312">
        <v>3292.01</v>
      </c>
      <c r="M1079" s="320">
        <v>7.8310819225944021E-3</v>
      </c>
      <c r="N1079" s="383">
        <v>64.31</v>
      </c>
      <c r="O1079" s="316">
        <v>0.50361687844204606</v>
      </c>
      <c r="P1079" s="316">
        <v>469.8649153556641</v>
      </c>
      <c r="Q1079" s="321">
        <v>30.217012706522759</v>
      </c>
    </row>
    <row r="1080" spans="1:17" x14ac:dyDescent="0.2">
      <c r="A1080" s="2161"/>
      <c r="B1080" s="13">
        <v>4</v>
      </c>
      <c r="C1080" s="384" t="s">
        <v>775</v>
      </c>
      <c r="D1080" s="311">
        <v>30</v>
      </c>
      <c r="E1080" s="442" t="s">
        <v>36</v>
      </c>
      <c r="F1080" s="443">
        <v>28.771999999999998</v>
      </c>
      <c r="G1080" s="444">
        <v>3.7930000000000001</v>
      </c>
      <c r="H1080" s="312">
        <v>4.8</v>
      </c>
      <c r="I1080" s="312">
        <v>20.178999999999998</v>
      </c>
      <c r="J1080" s="312">
        <v>1764.38</v>
      </c>
      <c r="K1080" s="319">
        <v>20.178999999999998</v>
      </c>
      <c r="L1080" s="312">
        <v>1764.38</v>
      </c>
      <c r="M1080" s="320">
        <v>1.1436878676929005E-2</v>
      </c>
      <c r="N1080" s="383">
        <v>64.31</v>
      </c>
      <c r="O1080" s="385">
        <v>0.73550566771330439</v>
      </c>
      <c r="P1080" s="316">
        <v>686.2127206157403</v>
      </c>
      <c r="Q1080" s="321">
        <v>44.130340062798261</v>
      </c>
    </row>
    <row r="1081" spans="1:17" x14ac:dyDescent="0.2">
      <c r="A1081" s="2161"/>
      <c r="B1081" s="13">
        <v>5</v>
      </c>
      <c r="C1081" s="384" t="s">
        <v>776</v>
      </c>
      <c r="D1081" s="311">
        <v>60</v>
      </c>
      <c r="E1081" s="442" t="s">
        <v>36</v>
      </c>
      <c r="F1081" s="443">
        <v>54.34</v>
      </c>
      <c r="G1081" s="444">
        <v>5.8040000000000003</v>
      </c>
      <c r="H1081" s="312">
        <v>9.6</v>
      </c>
      <c r="I1081" s="312">
        <v>38.936</v>
      </c>
      <c r="J1081" s="312">
        <v>3319.8</v>
      </c>
      <c r="K1081" s="319">
        <v>38.936</v>
      </c>
      <c r="L1081" s="312">
        <v>3319.8</v>
      </c>
      <c r="M1081" s="320">
        <v>1.1728417374540634E-2</v>
      </c>
      <c r="N1081" s="383">
        <v>64.31</v>
      </c>
      <c r="O1081" s="385">
        <v>0.75425452135670823</v>
      </c>
      <c r="P1081" s="316">
        <v>703.70504247243798</v>
      </c>
      <c r="Q1081" s="321">
        <v>45.255271281402486</v>
      </c>
    </row>
    <row r="1082" spans="1:17" x14ac:dyDescent="0.2">
      <c r="A1082" s="2161"/>
      <c r="B1082" s="13">
        <v>6</v>
      </c>
      <c r="C1082" s="384" t="s">
        <v>777</v>
      </c>
      <c r="D1082" s="311">
        <v>60</v>
      </c>
      <c r="E1082" s="442" t="s">
        <v>36</v>
      </c>
      <c r="F1082" s="443">
        <v>51.491</v>
      </c>
      <c r="G1082" s="444">
        <v>6.5469999999999997</v>
      </c>
      <c r="H1082" s="312">
        <v>9.1370000000000005</v>
      </c>
      <c r="I1082" s="312">
        <v>35.807000000000002</v>
      </c>
      <c r="J1082" s="312">
        <v>3314.7</v>
      </c>
      <c r="K1082" s="319">
        <v>35.807000000000002</v>
      </c>
      <c r="L1082" s="312">
        <v>3314.7</v>
      </c>
      <c r="M1082" s="320">
        <v>1.0802485896159533E-2</v>
      </c>
      <c r="N1082" s="383">
        <v>64.31</v>
      </c>
      <c r="O1082" s="385">
        <v>0.69470786798201956</v>
      </c>
      <c r="P1082" s="316">
        <v>648.14915376957197</v>
      </c>
      <c r="Q1082" s="321">
        <v>41.682472078921172</v>
      </c>
    </row>
    <row r="1083" spans="1:17" x14ac:dyDescent="0.2">
      <c r="A1083" s="2161"/>
      <c r="B1083" s="13">
        <v>7</v>
      </c>
      <c r="C1083" s="384" t="s">
        <v>778</v>
      </c>
      <c r="D1083" s="311">
        <v>90</v>
      </c>
      <c r="E1083" s="442" t="s">
        <v>36</v>
      </c>
      <c r="F1083" s="443">
        <v>81.588999999999999</v>
      </c>
      <c r="G1083" s="444">
        <v>11.484</v>
      </c>
      <c r="H1083" s="312">
        <v>14.504</v>
      </c>
      <c r="I1083" s="312">
        <v>55.600999999999999</v>
      </c>
      <c r="J1083" s="312">
        <v>4574.28</v>
      </c>
      <c r="K1083" s="319">
        <v>55.600999999999999</v>
      </c>
      <c r="L1083" s="312">
        <v>4574.28</v>
      </c>
      <c r="M1083" s="320">
        <v>1.2155136983306662E-2</v>
      </c>
      <c r="N1083" s="383">
        <v>64.31</v>
      </c>
      <c r="O1083" s="385">
        <v>0.7816968593964515</v>
      </c>
      <c r="P1083" s="316">
        <v>729.30821899839975</v>
      </c>
      <c r="Q1083" s="321">
        <v>46.901811563787085</v>
      </c>
    </row>
    <row r="1084" spans="1:17" x14ac:dyDescent="0.2">
      <c r="A1084" s="2161"/>
      <c r="B1084" s="13">
        <v>8</v>
      </c>
      <c r="C1084" s="384"/>
      <c r="D1084" s="311"/>
      <c r="E1084" s="442"/>
      <c r="F1084" s="443"/>
      <c r="G1084" s="444"/>
      <c r="H1084" s="312"/>
      <c r="I1084" s="312"/>
      <c r="J1084" s="312"/>
      <c r="K1084" s="319"/>
      <c r="L1084" s="312"/>
      <c r="M1084" s="320"/>
      <c r="N1084" s="383"/>
      <c r="O1084" s="385"/>
      <c r="P1084" s="316"/>
      <c r="Q1084" s="321"/>
    </row>
    <row r="1085" spans="1:17" x14ac:dyDescent="0.2">
      <c r="A1085" s="2162"/>
      <c r="B1085" s="32">
        <v>9</v>
      </c>
      <c r="C1085" s="384"/>
      <c r="D1085" s="311"/>
      <c r="E1085" s="442"/>
      <c r="F1085" s="443"/>
      <c r="G1085" s="444"/>
      <c r="H1085" s="312"/>
      <c r="I1085" s="312"/>
      <c r="J1085" s="312"/>
      <c r="K1085" s="319"/>
      <c r="L1085" s="312"/>
      <c r="M1085" s="320"/>
      <c r="N1085" s="383"/>
      <c r="O1085" s="385"/>
      <c r="P1085" s="316"/>
      <c r="Q1085" s="321"/>
    </row>
    <row r="1086" spans="1:17" ht="12" thickBot="1" x14ac:dyDescent="0.25">
      <c r="A1086" s="2162"/>
      <c r="B1086" s="32">
        <v>10</v>
      </c>
      <c r="C1086" s="792"/>
      <c r="D1086" s="793"/>
      <c r="E1086" s="793"/>
      <c r="F1086" s="907"/>
      <c r="G1086" s="715"/>
      <c r="H1086" s="715"/>
      <c r="I1086" s="715"/>
      <c r="J1086" s="715"/>
      <c r="K1086" s="794"/>
      <c r="L1086" s="715"/>
      <c r="M1086" s="795"/>
      <c r="N1086" s="796"/>
      <c r="O1086" s="797"/>
      <c r="P1086" s="797"/>
      <c r="Q1086" s="798"/>
    </row>
    <row r="1087" spans="1:17" x14ac:dyDescent="0.2">
      <c r="A1087" s="2024" t="s">
        <v>226</v>
      </c>
      <c r="B1087" s="57">
        <v>1</v>
      </c>
      <c r="C1087" s="353" t="s">
        <v>580</v>
      </c>
      <c r="D1087" s="392">
        <v>60</v>
      </c>
      <c r="E1087" s="392" t="s">
        <v>36</v>
      </c>
      <c r="F1087" s="976">
        <v>58.43</v>
      </c>
      <c r="G1087" s="976">
        <v>5.0090000000000003</v>
      </c>
      <c r="H1087" s="977">
        <v>9.6</v>
      </c>
      <c r="I1087" s="976">
        <v>43.820999999999998</v>
      </c>
      <c r="J1087" s="977">
        <v>2501.58</v>
      </c>
      <c r="K1087" s="978">
        <v>43.820999999999998</v>
      </c>
      <c r="L1087" s="977">
        <v>2501.58</v>
      </c>
      <c r="M1087" s="999">
        <v>1.7517329048041638E-2</v>
      </c>
      <c r="N1087" s="977">
        <v>64.31</v>
      </c>
      <c r="O1087" s="1000">
        <v>1.1265394310795578</v>
      </c>
      <c r="P1087" s="1000">
        <v>1051.0397428824983</v>
      </c>
      <c r="Q1087" s="1001">
        <v>67.59236586477347</v>
      </c>
    </row>
    <row r="1088" spans="1:17" x14ac:dyDescent="0.2">
      <c r="A1088" s="2025"/>
      <c r="B1088" s="58">
        <v>2</v>
      </c>
      <c r="C1088" s="354" t="s">
        <v>779</v>
      </c>
      <c r="D1088" s="394">
        <v>45</v>
      </c>
      <c r="E1088" s="394" t="s">
        <v>36</v>
      </c>
      <c r="F1088" s="395">
        <v>55.061999999999998</v>
      </c>
      <c r="G1088" s="395">
        <v>4.7949999999999999</v>
      </c>
      <c r="H1088" s="364">
        <v>7.2</v>
      </c>
      <c r="I1088" s="395">
        <v>43.067</v>
      </c>
      <c r="J1088" s="364">
        <v>2197.71</v>
      </c>
      <c r="K1088" s="703">
        <v>43.067</v>
      </c>
      <c r="L1088" s="364">
        <v>2197.71</v>
      </c>
      <c r="M1088" s="237">
        <v>1.9596307065081382E-2</v>
      </c>
      <c r="N1088" s="364">
        <v>64.31</v>
      </c>
      <c r="O1088" s="239">
        <v>1.2602385073553837</v>
      </c>
      <c r="P1088" s="239">
        <v>1175.7784239048829</v>
      </c>
      <c r="Q1088" s="240">
        <v>75.614310441323013</v>
      </c>
    </row>
    <row r="1089" spans="1:17" x14ac:dyDescent="0.2">
      <c r="A1089" s="2025"/>
      <c r="B1089" s="58">
        <v>3</v>
      </c>
      <c r="C1089" s="354" t="s">
        <v>581</v>
      </c>
      <c r="D1089" s="394">
        <v>45</v>
      </c>
      <c r="E1089" s="394" t="s">
        <v>36</v>
      </c>
      <c r="F1089" s="395">
        <v>48.654000000000003</v>
      </c>
      <c r="G1089" s="395">
        <v>3.6890000000000001</v>
      </c>
      <c r="H1089" s="364">
        <v>7.2</v>
      </c>
      <c r="I1089" s="395">
        <v>37.765000000000001</v>
      </c>
      <c r="J1089" s="364">
        <v>2197.37</v>
      </c>
      <c r="K1089" s="703">
        <v>37.765000000000001</v>
      </c>
      <c r="L1089" s="364">
        <v>2197.37</v>
      </c>
      <c r="M1089" s="237">
        <v>1.7186454716319965E-2</v>
      </c>
      <c r="N1089" s="364">
        <v>64.31</v>
      </c>
      <c r="O1089" s="239">
        <v>1.105260902806537</v>
      </c>
      <c r="P1089" s="239">
        <v>1031.187282979198</v>
      </c>
      <c r="Q1089" s="240">
        <v>66.315654168392228</v>
      </c>
    </row>
    <row r="1090" spans="1:17" x14ac:dyDescent="0.2">
      <c r="A1090" s="2025"/>
      <c r="B1090" s="58">
        <v>4</v>
      </c>
      <c r="C1090" s="354" t="s">
        <v>780</v>
      </c>
      <c r="D1090" s="394">
        <v>25</v>
      </c>
      <c r="E1090" s="394" t="s">
        <v>36</v>
      </c>
      <c r="F1090" s="395">
        <v>33.256</v>
      </c>
      <c r="G1090" s="395">
        <v>4.2610000000000001</v>
      </c>
      <c r="H1090" s="364">
        <v>3.9980000000000002</v>
      </c>
      <c r="I1090" s="395">
        <v>24.997</v>
      </c>
      <c r="J1090" s="364">
        <v>1377.99</v>
      </c>
      <c r="K1090" s="703">
        <v>24.997</v>
      </c>
      <c r="L1090" s="364">
        <v>1377.99</v>
      </c>
      <c r="M1090" s="237">
        <v>1.8140189696587056E-2</v>
      </c>
      <c r="N1090" s="364">
        <v>64.31</v>
      </c>
      <c r="O1090" s="239">
        <v>1.1665955993875137</v>
      </c>
      <c r="P1090" s="239">
        <v>1088.4113817952234</v>
      </c>
      <c r="Q1090" s="240">
        <v>69.995735963250823</v>
      </c>
    </row>
    <row r="1091" spans="1:17" x14ac:dyDescent="0.2">
      <c r="A1091" s="2025"/>
      <c r="B1091" s="58">
        <v>5</v>
      </c>
      <c r="C1091" s="354" t="s">
        <v>781</v>
      </c>
      <c r="D1091" s="394">
        <v>30</v>
      </c>
      <c r="E1091" s="394" t="s">
        <v>36</v>
      </c>
      <c r="F1091" s="395">
        <v>36.317</v>
      </c>
      <c r="G1091" s="395">
        <v>3.1230000000000002</v>
      </c>
      <c r="H1091" s="364">
        <v>4.18</v>
      </c>
      <c r="I1091" s="395">
        <v>29.013999999999999</v>
      </c>
      <c r="J1091" s="364">
        <v>1593.55</v>
      </c>
      <c r="K1091" s="703">
        <v>29.013999999999999</v>
      </c>
      <c r="L1091" s="364">
        <v>1593.55</v>
      </c>
      <c r="M1091" s="237">
        <v>1.8207147563615828E-2</v>
      </c>
      <c r="N1091" s="364">
        <v>64.31</v>
      </c>
      <c r="O1091" s="239">
        <v>1.1709016598161339</v>
      </c>
      <c r="P1091" s="239">
        <v>1092.4288538169496</v>
      </c>
      <c r="Q1091" s="240">
        <v>70.254099588968032</v>
      </c>
    </row>
    <row r="1092" spans="1:17" x14ac:dyDescent="0.2">
      <c r="A1092" s="2025"/>
      <c r="B1092" s="58">
        <v>6</v>
      </c>
      <c r="C1092" s="354" t="s">
        <v>582</v>
      </c>
      <c r="D1092" s="394">
        <v>20</v>
      </c>
      <c r="E1092" s="394" t="s">
        <v>36</v>
      </c>
      <c r="F1092" s="395">
        <v>25.207999999999998</v>
      </c>
      <c r="G1092" s="395">
        <v>2.3620000000000001</v>
      </c>
      <c r="H1092" s="364">
        <v>3.2</v>
      </c>
      <c r="I1092" s="395">
        <v>19.646000000000001</v>
      </c>
      <c r="J1092" s="364">
        <v>1084.6500000000001</v>
      </c>
      <c r="K1092" s="703">
        <v>19.646000000000001</v>
      </c>
      <c r="L1092" s="364">
        <v>1084.6500000000001</v>
      </c>
      <c r="M1092" s="237">
        <v>1.8112755266675884E-2</v>
      </c>
      <c r="N1092" s="364">
        <v>64.31</v>
      </c>
      <c r="O1092" s="239">
        <v>1.1648312911999261</v>
      </c>
      <c r="P1092" s="239">
        <v>1086.765316000553</v>
      </c>
      <c r="Q1092" s="240">
        <v>69.889877471995575</v>
      </c>
    </row>
    <row r="1093" spans="1:17" x14ac:dyDescent="0.2">
      <c r="A1093" s="2025"/>
      <c r="B1093" s="58">
        <v>7</v>
      </c>
      <c r="C1093" s="354" t="s">
        <v>782</v>
      </c>
      <c r="D1093" s="394">
        <v>25</v>
      </c>
      <c r="E1093" s="394" t="s">
        <v>36</v>
      </c>
      <c r="F1093" s="395">
        <v>31.05</v>
      </c>
      <c r="G1093" s="395">
        <v>3.8029999999999999</v>
      </c>
      <c r="H1093" s="364">
        <v>4.0449999999999999</v>
      </c>
      <c r="I1093" s="395">
        <v>23.202000000000002</v>
      </c>
      <c r="J1093" s="364">
        <v>1360.68</v>
      </c>
      <c r="K1093" s="703">
        <v>23.202000000000002</v>
      </c>
      <c r="L1093" s="364">
        <v>1360.68</v>
      </c>
      <c r="M1093" s="237">
        <v>1.7051768233530294E-2</v>
      </c>
      <c r="N1093" s="364">
        <v>64.31</v>
      </c>
      <c r="O1093" s="239">
        <v>1.0965992150983332</v>
      </c>
      <c r="P1093" s="239">
        <v>1023.1060940118177</v>
      </c>
      <c r="Q1093" s="240">
        <v>65.795952905900009</v>
      </c>
    </row>
    <row r="1094" spans="1:17" x14ac:dyDescent="0.2">
      <c r="A1094" s="2025"/>
      <c r="B1094" s="58">
        <v>8</v>
      </c>
      <c r="C1094" s="354" t="s">
        <v>783</v>
      </c>
      <c r="D1094" s="394">
        <v>12</v>
      </c>
      <c r="E1094" s="394" t="s">
        <v>36</v>
      </c>
      <c r="F1094" s="395">
        <v>16.192</v>
      </c>
      <c r="G1094" s="395">
        <v>1.7150000000000001</v>
      </c>
      <c r="H1094" s="364">
        <v>2.0329999999999999</v>
      </c>
      <c r="I1094" s="395">
        <v>12.444000000000001</v>
      </c>
      <c r="J1094" s="364">
        <v>700.02</v>
      </c>
      <c r="K1094" s="703">
        <v>12.444000000000001</v>
      </c>
      <c r="L1094" s="364">
        <v>700.02</v>
      </c>
      <c r="M1094" s="237">
        <v>1.7776634953287049E-2</v>
      </c>
      <c r="N1094" s="364">
        <v>64.31</v>
      </c>
      <c r="O1094" s="239">
        <v>1.1432153938458902</v>
      </c>
      <c r="P1094" s="239">
        <v>1066.5980971972228</v>
      </c>
      <c r="Q1094" s="240">
        <v>68.592923630753404</v>
      </c>
    </row>
    <row r="1095" spans="1:17" x14ac:dyDescent="0.2">
      <c r="A1095" s="2025"/>
      <c r="B1095" s="58">
        <v>9</v>
      </c>
      <c r="C1095" s="354"/>
      <c r="D1095" s="394"/>
      <c r="E1095" s="394"/>
      <c r="F1095" s="238"/>
      <c r="G1095" s="238"/>
      <c r="H1095" s="238"/>
      <c r="I1095" s="238"/>
      <c r="J1095" s="238"/>
      <c r="K1095" s="327"/>
      <c r="L1095" s="238"/>
      <c r="M1095" s="237"/>
      <c r="N1095" s="364"/>
      <c r="O1095" s="239"/>
      <c r="P1095" s="239"/>
      <c r="Q1095" s="240"/>
    </row>
    <row r="1096" spans="1:17" ht="12" thickBot="1" x14ac:dyDescent="0.25">
      <c r="A1096" s="2151"/>
      <c r="B1096" s="59">
        <v>10</v>
      </c>
      <c r="C1096" s="1002"/>
      <c r="D1096" s="1003"/>
      <c r="E1096" s="1003"/>
      <c r="F1096" s="1004"/>
      <c r="G1096" s="1004"/>
      <c r="H1096" s="1004"/>
      <c r="I1096" s="1004"/>
      <c r="J1096" s="1004"/>
      <c r="K1096" s="1005"/>
      <c r="L1096" s="1004"/>
      <c r="M1096" s="1006"/>
      <c r="N1096" s="1007"/>
      <c r="O1096" s="1008"/>
      <c r="P1096" s="1008"/>
      <c r="Q1096" s="1009"/>
    </row>
    <row r="1097" spans="1:17" x14ac:dyDescent="0.2">
      <c r="A1097" s="1967" t="s">
        <v>234</v>
      </c>
      <c r="B1097" s="16">
        <v>1</v>
      </c>
      <c r="C1097" s="328" t="s">
        <v>784</v>
      </c>
      <c r="D1097" s="329">
        <v>7</v>
      </c>
      <c r="E1097" s="329" t="s">
        <v>36</v>
      </c>
      <c r="F1097" s="399">
        <v>9.5440000000000005</v>
      </c>
      <c r="G1097" s="281">
        <v>0</v>
      </c>
      <c r="H1097" s="281">
        <v>0</v>
      </c>
      <c r="I1097" s="399">
        <v>9.5440000000000005</v>
      </c>
      <c r="J1097" s="359">
        <v>294.26</v>
      </c>
      <c r="K1097" s="704">
        <v>9.5440000000000005</v>
      </c>
      <c r="L1097" s="359">
        <v>294.26</v>
      </c>
      <c r="M1097" s="1010">
        <v>3.243390199143615E-2</v>
      </c>
      <c r="N1097" s="359">
        <v>64.31</v>
      </c>
      <c r="O1097" s="1011">
        <v>2.085824237069259</v>
      </c>
      <c r="P1097" s="1011">
        <v>1946.0341194861689</v>
      </c>
      <c r="Q1097" s="1012">
        <v>125.14945422415553</v>
      </c>
    </row>
    <row r="1098" spans="1:17" x14ac:dyDescent="0.2">
      <c r="A1098" s="1968"/>
      <c r="B1098" s="17">
        <v>2</v>
      </c>
      <c r="C1098" s="360" t="s">
        <v>785</v>
      </c>
      <c r="D1098" s="401">
        <v>8</v>
      </c>
      <c r="E1098" s="401" t="s">
        <v>36</v>
      </c>
      <c r="F1098" s="402">
        <v>8.9849999999999994</v>
      </c>
      <c r="G1098" s="242">
        <v>0</v>
      </c>
      <c r="H1098" s="242">
        <v>0</v>
      </c>
      <c r="I1098" s="402">
        <v>8.9849999999999994</v>
      </c>
      <c r="J1098" s="365">
        <v>342.1</v>
      </c>
      <c r="K1098" s="705">
        <v>8.9849999999999994</v>
      </c>
      <c r="L1098" s="365">
        <v>342.1</v>
      </c>
      <c r="M1098" s="241">
        <v>2.6264250219234137E-2</v>
      </c>
      <c r="N1098" s="365">
        <v>64.31</v>
      </c>
      <c r="O1098" s="243">
        <v>1.6890539315989475</v>
      </c>
      <c r="P1098" s="243">
        <v>1575.8550131540483</v>
      </c>
      <c r="Q1098" s="244">
        <v>101.34323589593684</v>
      </c>
    </row>
    <row r="1099" spans="1:17" x14ac:dyDescent="0.2">
      <c r="A1099" s="1968"/>
      <c r="B1099" s="17">
        <v>3</v>
      </c>
      <c r="C1099" s="360" t="s">
        <v>786</v>
      </c>
      <c r="D1099" s="401">
        <v>12</v>
      </c>
      <c r="E1099" s="401" t="s">
        <v>36</v>
      </c>
      <c r="F1099" s="402">
        <v>18.425999999999998</v>
      </c>
      <c r="G1099" s="242">
        <v>0</v>
      </c>
      <c r="H1099" s="242">
        <v>0</v>
      </c>
      <c r="I1099" s="402">
        <v>18.425999999999998</v>
      </c>
      <c r="J1099" s="365">
        <v>673.93</v>
      </c>
      <c r="K1099" s="705">
        <v>18.425999999999998</v>
      </c>
      <c r="L1099" s="365">
        <v>673.93</v>
      </c>
      <c r="M1099" s="241">
        <v>2.7341118513792232E-2</v>
      </c>
      <c r="N1099" s="365">
        <v>64.31</v>
      </c>
      <c r="O1099" s="243">
        <v>1.7583073316219786</v>
      </c>
      <c r="P1099" s="243">
        <v>1640.467110827534</v>
      </c>
      <c r="Q1099" s="244">
        <v>105.49843989731872</v>
      </c>
    </row>
    <row r="1100" spans="1:17" x14ac:dyDescent="0.2">
      <c r="A1100" s="1969"/>
      <c r="B1100" s="17">
        <v>4</v>
      </c>
      <c r="C1100" s="360" t="s">
        <v>787</v>
      </c>
      <c r="D1100" s="401">
        <v>2</v>
      </c>
      <c r="E1100" s="401" t="s">
        <v>36</v>
      </c>
      <c r="F1100" s="402">
        <v>3.5</v>
      </c>
      <c r="G1100" s="242">
        <v>0</v>
      </c>
      <c r="H1100" s="365">
        <v>0</v>
      </c>
      <c r="I1100" s="402">
        <v>3.5</v>
      </c>
      <c r="J1100" s="365">
        <v>111.36</v>
      </c>
      <c r="K1100" s="705">
        <v>3.5</v>
      </c>
      <c r="L1100" s="365">
        <v>111.36</v>
      </c>
      <c r="M1100" s="241">
        <v>3.1429597701149427E-2</v>
      </c>
      <c r="N1100" s="365">
        <v>64.31</v>
      </c>
      <c r="O1100" s="243">
        <v>2.0212374281609198</v>
      </c>
      <c r="P1100" s="243">
        <v>1885.7758620689656</v>
      </c>
      <c r="Q1100" s="244">
        <v>121.27424568965517</v>
      </c>
    </row>
    <row r="1101" spans="1:17" x14ac:dyDescent="0.2">
      <c r="A1101" s="1969"/>
      <c r="B1101" s="17">
        <v>5</v>
      </c>
      <c r="C1101" s="360" t="s">
        <v>422</v>
      </c>
      <c r="D1101" s="401">
        <v>8</v>
      </c>
      <c r="E1101" s="401" t="s">
        <v>36</v>
      </c>
      <c r="F1101" s="402">
        <v>11.222</v>
      </c>
      <c r="G1101" s="242">
        <v>0</v>
      </c>
      <c r="H1101" s="242">
        <v>0.02</v>
      </c>
      <c r="I1101" s="402">
        <v>11.202</v>
      </c>
      <c r="J1101" s="365">
        <v>389.52</v>
      </c>
      <c r="K1101" s="705">
        <v>11.202</v>
      </c>
      <c r="L1101" s="365">
        <v>389.52</v>
      </c>
      <c r="M1101" s="241">
        <v>2.8758471965495996E-2</v>
      </c>
      <c r="N1101" s="365">
        <v>64.31</v>
      </c>
      <c r="O1101" s="243">
        <v>1.8494573321010477</v>
      </c>
      <c r="P1101" s="243">
        <v>1725.5083179297599</v>
      </c>
      <c r="Q1101" s="244">
        <v>110.96743992606285</v>
      </c>
    </row>
    <row r="1102" spans="1:17" x14ac:dyDescent="0.2">
      <c r="A1102" s="1969"/>
      <c r="B1102" s="17">
        <v>6</v>
      </c>
      <c r="C1102" s="360" t="s">
        <v>271</v>
      </c>
      <c r="D1102" s="401">
        <v>35</v>
      </c>
      <c r="E1102" s="401" t="s">
        <v>36</v>
      </c>
      <c r="F1102" s="402">
        <v>33.76</v>
      </c>
      <c r="G1102" s="242">
        <v>0</v>
      </c>
      <c r="H1102" s="242">
        <v>0</v>
      </c>
      <c r="I1102" s="402">
        <v>33.76</v>
      </c>
      <c r="J1102" s="365">
        <v>1229.69</v>
      </c>
      <c r="K1102" s="705">
        <v>33.76</v>
      </c>
      <c r="L1102" s="365">
        <v>1229.69</v>
      </c>
      <c r="M1102" s="241">
        <v>2.7454073790955442E-2</v>
      </c>
      <c r="N1102" s="365">
        <v>64.31</v>
      </c>
      <c r="O1102" s="243">
        <v>1.7655714854963445</v>
      </c>
      <c r="P1102" s="243">
        <v>1647.2444274573265</v>
      </c>
      <c r="Q1102" s="244">
        <v>105.93428912978068</v>
      </c>
    </row>
    <row r="1103" spans="1:17" x14ac:dyDescent="0.2">
      <c r="A1103" s="1969"/>
      <c r="B1103" s="17">
        <v>7</v>
      </c>
      <c r="C1103" s="360"/>
      <c r="D1103" s="401"/>
      <c r="E1103" s="401"/>
      <c r="F1103" s="402"/>
      <c r="G1103" s="402"/>
      <c r="H1103" s="365"/>
      <c r="I1103" s="402"/>
      <c r="J1103" s="365"/>
      <c r="K1103" s="705"/>
      <c r="L1103" s="365"/>
      <c r="M1103" s="241"/>
      <c r="N1103" s="365"/>
      <c r="O1103" s="243"/>
      <c r="P1103" s="243"/>
      <c r="Q1103" s="244"/>
    </row>
    <row r="1104" spans="1:17" x14ac:dyDescent="0.2">
      <c r="A1104" s="1969"/>
      <c r="B1104" s="17">
        <v>8</v>
      </c>
      <c r="C1104" s="360"/>
      <c r="D1104" s="401"/>
      <c r="E1104" s="401"/>
      <c r="F1104" s="242"/>
      <c r="G1104" s="402"/>
      <c r="H1104" s="402"/>
      <c r="I1104" s="402"/>
      <c r="J1104" s="242"/>
      <c r="K1104" s="336"/>
      <c r="L1104" s="365"/>
      <c r="M1104" s="241"/>
      <c r="N1104" s="402"/>
      <c r="O1104" s="243"/>
      <c r="P1104" s="243"/>
      <c r="Q1104" s="244"/>
    </row>
    <row r="1105" spans="1:17" x14ac:dyDescent="0.2">
      <c r="A1105" s="1969"/>
      <c r="B1105" s="17">
        <v>9</v>
      </c>
      <c r="C1105" s="404"/>
      <c r="D1105" s="401"/>
      <c r="E1105" s="401"/>
      <c r="F1105" s="242"/>
      <c r="G1105" s="402"/>
      <c r="H1105" s="402"/>
      <c r="I1105" s="402"/>
      <c r="J1105" s="360"/>
      <c r="K1105" s="336"/>
      <c r="L1105" s="365"/>
      <c r="M1105" s="241"/>
      <c r="N1105" s="402"/>
      <c r="O1105" s="243"/>
      <c r="P1105" s="243"/>
      <c r="Q1105" s="244"/>
    </row>
    <row r="1106" spans="1:17" ht="12" thickBot="1" x14ac:dyDescent="0.25">
      <c r="A1106" s="1970"/>
      <c r="B1106" s="18">
        <v>10</v>
      </c>
      <c r="C1106" s="405"/>
      <c r="D1106" s="406"/>
      <c r="E1106" s="406"/>
      <c r="F1106" s="407"/>
      <c r="G1106" s="408"/>
      <c r="H1106" s="408"/>
      <c r="I1106" s="408"/>
      <c r="J1106" s="361"/>
      <c r="K1106" s="481"/>
      <c r="L1106" s="367"/>
      <c r="M1106" s="366"/>
      <c r="N1106" s="408"/>
      <c r="O1106" s="362"/>
      <c r="P1106" s="362"/>
      <c r="Q1106" s="363"/>
    </row>
    <row r="1111" spans="1:17" ht="15" x14ac:dyDescent="0.2">
      <c r="A1111" s="1984" t="s">
        <v>286</v>
      </c>
      <c r="B1111" s="1984"/>
      <c r="C1111" s="1984"/>
      <c r="D1111" s="1984"/>
      <c r="E1111" s="1984"/>
      <c r="F1111" s="1984"/>
      <c r="G1111" s="1984"/>
      <c r="H1111" s="1984"/>
      <c r="I1111" s="1984"/>
      <c r="J1111" s="1984"/>
      <c r="K1111" s="1984"/>
      <c r="L1111" s="1984"/>
      <c r="M1111" s="1984"/>
      <c r="N1111" s="1984"/>
      <c r="O1111" s="1984"/>
      <c r="P1111" s="1984"/>
      <c r="Q1111" s="1984"/>
    </row>
    <row r="1112" spans="1:17" ht="13.5" thickBot="1" x14ac:dyDescent="0.25">
      <c r="A1112" s="446"/>
      <c r="B1112" s="446"/>
      <c r="C1112" s="446"/>
      <c r="D1112" s="446"/>
      <c r="E1112" s="1985" t="s">
        <v>264</v>
      </c>
      <c r="F1112" s="1985"/>
      <c r="G1112" s="1985"/>
      <c r="H1112" s="1985"/>
      <c r="I1112" s="446">
        <v>0.2</v>
      </c>
      <c r="J1112" s="446" t="s">
        <v>263</v>
      </c>
      <c r="K1112" s="446" t="s">
        <v>265</v>
      </c>
      <c r="L1112" s="447">
        <v>534</v>
      </c>
      <c r="M1112" s="446"/>
      <c r="N1112" s="446"/>
      <c r="O1112" s="446"/>
      <c r="P1112" s="446"/>
      <c r="Q1112" s="446"/>
    </row>
    <row r="1113" spans="1:17" x14ac:dyDescent="0.2">
      <c r="A1113" s="1986" t="s">
        <v>1</v>
      </c>
      <c r="B1113" s="1989" t="s">
        <v>0</v>
      </c>
      <c r="C1113" s="1992" t="s">
        <v>2</v>
      </c>
      <c r="D1113" s="1992" t="s">
        <v>3</v>
      </c>
      <c r="E1113" s="1992" t="s">
        <v>11</v>
      </c>
      <c r="F1113" s="1996" t="s">
        <v>12</v>
      </c>
      <c r="G1113" s="1997"/>
      <c r="H1113" s="1997"/>
      <c r="I1113" s="1998"/>
      <c r="J1113" s="1992" t="s">
        <v>4</v>
      </c>
      <c r="K1113" s="1992" t="s">
        <v>13</v>
      </c>
      <c r="L1113" s="1992" t="s">
        <v>5</v>
      </c>
      <c r="M1113" s="1992" t="s">
        <v>6</v>
      </c>
      <c r="N1113" s="1992" t="s">
        <v>14</v>
      </c>
      <c r="O1113" s="1992" t="s">
        <v>15</v>
      </c>
      <c r="P1113" s="1999" t="s">
        <v>22</v>
      </c>
      <c r="Q1113" s="2001" t="s">
        <v>23</v>
      </c>
    </row>
    <row r="1114" spans="1:17" ht="33.75" x14ac:dyDescent="0.2">
      <c r="A1114" s="1987"/>
      <c r="B1114" s="1990"/>
      <c r="C1114" s="1993"/>
      <c r="D1114" s="1995"/>
      <c r="E1114" s="1995"/>
      <c r="F1114" s="1471" t="s">
        <v>16</v>
      </c>
      <c r="G1114" s="1471" t="s">
        <v>17</v>
      </c>
      <c r="H1114" s="1471" t="s">
        <v>18</v>
      </c>
      <c r="I1114" s="1471" t="s">
        <v>19</v>
      </c>
      <c r="J1114" s="1995"/>
      <c r="K1114" s="1995"/>
      <c r="L1114" s="1995"/>
      <c r="M1114" s="1995"/>
      <c r="N1114" s="1995"/>
      <c r="O1114" s="1995"/>
      <c r="P1114" s="2000"/>
      <c r="Q1114" s="2002"/>
    </row>
    <row r="1115" spans="1:17" ht="12" thickBot="1" x14ac:dyDescent="0.25">
      <c r="A1115" s="1988"/>
      <c r="B1115" s="1991"/>
      <c r="C1115" s="1994"/>
      <c r="D1115" s="28" t="s">
        <v>7</v>
      </c>
      <c r="E1115" s="28" t="s">
        <v>8</v>
      </c>
      <c r="F1115" s="28" t="s">
        <v>9</v>
      </c>
      <c r="G1115" s="28" t="s">
        <v>9</v>
      </c>
      <c r="H1115" s="28" t="s">
        <v>9</v>
      </c>
      <c r="I1115" s="28" t="s">
        <v>9</v>
      </c>
      <c r="J1115" s="28" t="s">
        <v>20</v>
      </c>
      <c r="K1115" s="28" t="s">
        <v>9</v>
      </c>
      <c r="L1115" s="28" t="s">
        <v>20</v>
      </c>
      <c r="M1115" s="28" t="s">
        <v>21</v>
      </c>
      <c r="N1115" s="28" t="s">
        <v>289</v>
      </c>
      <c r="O1115" s="28" t="s">
        <v>290</v>
      </c>
      <c r="P1115" s="712" t="s">
        <v>24</v>
      </c>
      <c r="Q1115" s="713" t="s">
        <v>291</v>
      </c>
    </row>
    <row r="1116" spans="1:17" x14ac:dyDescent="0.2">
      <c r="A1116" s="2008" t="s">
        <v>233</v>
      </c>
      <c r="B1116" s="43">
        <v>1</v>
      </c>
      <c r="C1116" s="1715" t="s">
        <v>314</v>
      </c>
      <c r="D1116" s="1325">
        <v>30</v>
      </c>
      <c r="E1116" s="1325" t="s">
        <v>36</v>
      </c>
      <c r="F1116" s="490">
        <f>G1116+H1116+I1116</f>
        <v>18.509999999999998</v>
      </c>
      <c r="G1116" s="490">
        <v>3.8805999999999998</v>
      </c>
      <c r="H1116" s="490">
        <v>4.72</v>
      </c>
      <c r="I1116" s="490">
        <v>9.9093999999999998</v>
      </c>
      <c r="J1116" s="490">
        <v>1538.89</v>
      </c>
      <c r="K1116" s="491">
        <f>I1116</f>
        <v>9.9093999999999998</v>
      </c>
      <c r="L1116" s="490">
        <f>J1116</f>
        <v>1538.89</v>
      </c>
      <c r="M1116" s="1326">
        <f>K1116/L1116</f>
        <v>6.4393166503128874E-3</v>
      </c>
      <c r="N1116" s="492">
        <v>44.5</v>
      </c>
      <c r="O1116" s="493">
        <f>M1116*N1116</f>
        <v>0.28654959093892352</v>
      </c>
      <c r="P1116" s="493">
        <f>M1116*60*1000</f>
        <v>386.35899901877326</v>
      </c>
      <c r="Q1116" s="1716">
        <f>P1116*N1116/1000</f>
        <v>17.192975456335411</v>
      </c>
    </row>
    <row r="1117" spans="1:17" x14ac:dyDescent="0.2">
      <c r="A1117" s="2009"/>
      <c r="B1117" s="39">
        <v>2</v>
      </c>
      <c r="C1117" s="489" t="s">
        <v>313</v>
      </c>
      <c r="D1117" s="494">
        <v>60</v>
      </c>
      <c r="E1117" s="494" t="s">
        <v>36</v>
      </c>
      <c r="F1117" s="490">
        <f t="shared" ref="F1117:F1125" si="157">G1117+H1117+I1117</f>
        <v>36.200000000000003</v>
      </c>
      <c r="G1117" s="495">
        <v>6.1675000000000004</v>
      </c>
      <c r="H1117" s="495">
        <v>9.6</v>
      </c>
      <c r="I1117" s="495">
        <v>20.432500000000001</v>
      </c>
      <c r="J1117" s="495">
        <v>3125.26</v>
      </c>
      <c r="K1117" s="491">
        <f t="shared" ref="K1117:L1125" si="158">I1117</f>
        <v>20.432500000000001</v>
      </c>
      <c r="L1117" s="490">
        <f t="shared" si="158"/>
        <v>3125.26</v>
      </c>
      <c r="M1117" s="496">
        <f t="shared" ref="M1117:M1125" si="159">K1117/L1117</f>
        <v>6.5378560503766081E-3</v>
      </c>
      <c r="N1117" s="492">
        <v>44.5</v>
      </c>
      <c r="O1117" s="497">
        <f t="shared" ref="O1117:O1135" si="160">M1117*N1117</f>
        <v>0.29093459424175905</v>
      </c>
      <c r="P1117" s="493">
        <f t="shared" ref="P1117:P1135" si="161">M1117*60*1000</f>
        <v>392.27136302259646</v>
      </c>
      <c r="Q1117" s="1327">
        <f t="shared" ref="Q1117:Q1135" si="162">P1117*N1117/1000</f>
        <v>17.45607565450554</v>
      </c>
    </row>
    <row r="1118" spans="1:17" x14ac:dyDescent="0.2">
      <c r="A1118" s="2009"/>
      <c r="B1118" s="39">
        <v>3</v>
      </c>
      <c r="C1118" s="489" t="s">
        <v>344</v>
      </c>
      <c r="D1118" s="494">
        <v>12</v>
      </c>
      <c r="E1118" s="494" t="s">
        <v>36</v>
      </c>
      <c r="F1118" s="490">
        <f>G1118+H1118+I1118</f>
        <v>8.1</v>
      </c>
      <c r="G1118" s="495">
        <v>1.4737</v>
      </c>
      <c r="H1118" s="495">
        <v>1.92</v>
      </c>
      <c r="I1118" s="495">
        <v>4.7062999999999997</v>
      </c>
      <c r="J1118" s="495">
        <v>705.43</v>
      </c>
      <c r="K1118" s="491">
        <f t="shared" si="158"/>
        <v>4.7062999999999997</v>
      </c>
      <c r="L1118" s="490">
        <f t="shared" si="158"/>
        <v>705.43</v>
      </c>
      <c r="M1118" s="496">
        <f t="shared" si="159"/>
        <v>6.6715336744964061E-3</v>
      </c>
      <c r="N1118" s="492">
        <v>44.5</v>
      </c>
      <c r="O1118" s="497">
        <f t="shared" si="160"/>
        <v>0.29688324851509007</v>
      </c>
      <c r="P1118" s="493">
        <f t="shared" si="161"/>
        <v>400.29202046978435</v>
      </c>
      <c r="Q1118" s="1327">
        <f t="shared" si="162"/>
        <v>17.812994910905402</v>
      </c>
    </row>
    <row r="1119" spans="1:17" x14ac:dyDescent="0.2">
      <c r="A1119" s="2009"/>
      <c r="B1119" s="11">
        <v>4</v>
      </c>
      <c r="C1119" s="489" t="s">
        <v>643</v>
      </c>
      <c r="D1119" s="494">
        <v>30</v>
      </c>
      <c r="E1119" s="494" t="s">
        <v>36</v>
      </c>
      <c r="F1119" s="490">
        <f>G1119+H1119+I1119</f>
        <v>18.64</v>
      </c>
      <c r="G1119" s="495">
        <v>2.4015</v>
      </c>
      <c r="H1119" s="495">
        <v>4.8</v>
      </c>
      <c r="I1119" s="495">
        <v>11.438499999999999</v>
      </c>
      <c r="J1119" s="495">
        <v>1554.23</v>
      </c>
      <c r="K1119" s="491">
        <f t="shared" si="158"/>
        <v>11.438499999999999</v>
      </c>
      <c r="L1119" s="490">
        <f t="shared" si="158"/>
        <v>1554.23</v>
      </c>
      <c r="M1119" s="496">
        <f t="shared" si="159"/>
        <v>7.3595928530526362E-3</v>
      </c>
      <c r="N1119" s="492">
        <v>44.5</v>
      </c>
      <c r="O1119" s="497">
        <f t="shared" si="160"/>
        <v>0.32750188196084229</v>
      </c>
      <c r="P1119" s="493">
        <f t="shared" si="161"/>
        <v>441.57557118315816</v>
      </c>
      <c r="Q1119" s="1327">
        <f t="shared" si="162"/>
        <v>19.650112917650539</v>
      </c>
    </row>
    <row r="1120" spans="1:17" x14ac:dyDescent="0.2">
      <c r="A1120" s="2009"/>
      <c r="B1120" s="11">
        <v>5</v>
      </c>
      <c r="C1120" s="489" t="s">
        <v>315</v>
      </c>
      <c r="D1120" s="494">
        <v>30</v>
      </c>
      <c r="E1120" s="494" t="s">
        <v>36</v>
      </c>
      <c r="F1120" s="490">
        <f t="shared" si="157"/>
        <v>21.261899999999997</v>
      </c>
      <c r="G1120" s="495">
        <v>3.6840999999999999</v>
      </c>
      <c r="H1120" s="495">
        <v>4.8</v>
      </c>
      <c r="I1120" s="495">
        <v>12.777799999999999</v>
      </c>
      <c r="J1120" s="495">
        <v>1720.83</v>
      </c>
      <c r="K1120" s="491">
        <f t="shared" si="158"/>
        <v>12.777799999999999</v>
      </c>
      <c r="L1120" s="490">
        <f t="shared" si="158"/>
        <v>1720.83</v>
      </c>
      <c r="M1120" s="496">
        <f t="shared" si="159"/>
        <v>7.425370315487294E-3</v>
      </c>
      <c r="N1120" s="492">
        <v>44.5</v>
      </c>
      <c r="O1120" s="497">
        <f t="shared" si="160"/>
        <v>0.33042897903918456</v>
      </c>
      <c r="P1120" s="493">
        <f t="shared" si="161"/>
        <v>445.52221892923768</v>
      </c>
      <c r="Q1120" s="1327">
        <f t="shared" si="162"/>
        <v>19.825738742351078</v>
      </c>
    </row>
    <row r="1121" spans="1:17" x14ac:dyDescent="0.2">
      <c r="A1121" s="2009"/>
      <c r="B1121" s="11">
        <v>6</v>
      </c>
      <c r="C1121" s="802" t="s">
        <v>644</v>
      </c>
      <c r="D1121" s="494">
        <v>55</v>
      </c>
      <c r="E1121" s="494" t="s">
        <v>36</v>
      </c>
      <c r="F1121" s="490">
        <f t="shared" si="157"/>
        <v>33.03</v>
      </c>
      <c r="G1121" s="495">
        <v>5.1959999999999997</v>
      </c>
      <c r="H1121" s="495">
        <v>8.8000000000000007</v>
      </c>
      <c r="I1121" s="495">
        <v>19.033999999999999</v>
      </c>
      <c r="J1121" s="495">
        <v>2498.02</v>
      </c>
      <c r="K1121" s="491">
        <f t="shared" si="158"/>
        <v>19.033999999999999</v>
      </c>
      <c r="L1121" s="490">
        <f t="shared" si="158"/>
        <v>2498.02</v>
      </c>
      <c r="M1121" s="496">
        <f t="shared" si="159"/>
        <v>7.6196347507225719E-3</v>
      </c>
      <c r="N1121" s="492">
        <v>44.5</v>
      </c>
      <c r="O1121" s="497">
        <f t="shared" si="160"/>
        <v>0.33907374640715443</v>
      </c>
      <c r="P1121" s="493">
        <f t="shared" si="161"/>
        <v>457.17808504335432</v>
      </c>
      <c r="Q1121" s="1327">
        <f t="shared" si="162"/>
        <v>20.344424784429265</v>
      </c>
    </row>
    <row r="1122" spans="1:17" x14ac:dyDescent="0.2">
      <c r="A1122" s="2009"/>
      <c r="B1122" s="11">
        <v>7</v>
      </c>
      <c r="C1122" s="799" t="s">
        <v>494</v>
      </c>
      <c r="D1122" s="494">
        <v>50</v>
      </c>
      <c r="E1122" s="494" t="s">
        <v>36</v>
      </c>
      <c r="F1122" s="490">
        <f t="shared" si="157"/>
        <v>34.019999999999996</v>
      </c>
      <c r="G1122" s="495">
        <v>4.7321</v>
      </c>
      <c r="H1122" s="495">
        <v>8</v>
      </c>
      <c r="I1122" s="495">
        <v>21.2879</v>
      </c>
      <c r="J1122" s="800">
        <v>2625.03</v>
      </c>
      <c r="K1122" s="491">
        <f t="shared" si="158"/>
        <v>21.2879</v>
      </c>
      <c r="L1122" s="490">
        <f t="shared" si="158"/>
        <v>2625.03</v>
      </c>
      <c r="M1122" s="496">
        <f t="shared" si="159"/>
        <v>8.1095835095217964E-3</v>
      </c>
      <c r="N1122" s="492">
        <v>44.5</v>
      </c>
      <c r="O1122" s="497">
        <f t="shared" si="160"/>
        <v>0.36087646617371993</v>
      </c>
      <c r="P1122" s="493">
        <f t="shared" si="161"/>
        <v>486.57501057130781</v>
      </c>
      <c r="Q1122" s="1327">
        <f t="shared" si="162"/>
        <v>21.652587970423198</v>
      </c>
    </row>
    <row r="1123" spans="1:17" x14ac:dyDescent="0.2">
      <c r="A1123" s="2009"/>
      <c r="B1123" s="11">
        <v>8</v>
      </c>
      <c r="C1123" s="1712" t="s">
        <v>645</v>
      </c>
      <c r="D1123" s="494">
        <v>19</v>
      </c>
      <c r="E1123" s="494" t="s">
        <v>36</v>
      </c>
      <c r="F1123" s="490">
        <f t="shared" si="157"/>
        <v>16.399999999999999</v>
      </c>
      <c r="G1123" s="495">
        <v>1.6919999999999999</v>
      </c>
      <c r="H1123" s="495">
        <v>3.04</v>
      </c>
      <c r="I1123" s="495">
        <v>11.667999999999999</v>
      </c>
      <c r="J1123" s="801">
        <v>1384.8</v>
      </c>
      <c r="K1123" s="491">
        <f t="shared" si="158"/>
        <v>11.667999999999999</v>
      </c>
      <c r="L1123" s="490">
        <f t="shared" si="158"/>
        <v>1384.8</v>
      </c>
      <c r="M1123" s="496">
        <f t="shared" si="159"/>
        <v>8.4257654534950887E-3</v>
      </c>
      <c r="N1123" s="492">
        <v>44.5</v>
      </c>
      <c r="O1123" s="497">
        <f t="shared" si="160"/>
        <v>0.37494656268053145</v>
      </c>
      <c r="P1123" s="493">
        <f t="shared" si="161"/>
        <v>505.54592720970538</v>
      </c>
      <c r="Q1123" s="1327">
        <f t="shared" si="162"/>
        <v>22.496793760831888</v>
      </c>
    </row>
    <row r="1124" spans="1:17" x14ac:dyDescent="0.2">
      <c r="A1124" s="2009"/>
      <c r="B1124" s="11">
        <v>9</v>
      </c>
      <c r="C1124" s="1713" t="s">
        <v>345</v>
      </c>
      <c r="D1124" s="803">
        <v>20</v>
      </c>
      <c r="E1124" s="494" t="s">
        <v>36</v>
      </c>
      <c r="F1124" s="490">
        <f t="shared" si="157"/>
        <v>14.143000000000001</v>
      </c>
      <c r="G1124" s="495">
        <v>1.8448</v>
      </c>
      <c r="H1124" s="495">
        <v>3.2</v>
      </c>
      <c r="I1124" s="804">
        <v>9.0982000000000003</v>
      </c>
      <c r="J1124" s="1714">
        <v>1040.33</v>
      </c>
      <c r="K1124" s="805">
        <f t="shared" si="158"/>
        <v>9.0982000000000003</v>
      </c>
      <c r="L1124" s="490">
        <f t="shared" si="158"/>
        <v>1040.33</v>
      </c>
      <c r="M1124" s="496">
        <f t="shared" si="159"/>
        <v>8.7454942181807698E-3</v>
      </c>
      <c r="N1124" s="492">
        <v>44.5</v>
      </c>
      <c r="O1124" s="497">
        <f t="shared" si="160"/>
        <v>0.38917449270904425</v>
      </c>
      <c r="P1124" s="493">
        <f t="shared" si="161"/>
        <v>524.72965309084623</v>
      </c>
      <c r="Q1124" s="1327">
        <f t="shared" si="162"/>
        <v>23.350469562542656</v>
      </c>
    </row>
    <row r="1125" spans="1:17" ht="12" thickBot="1" x14ac:dyDescent="0.25">
      <c r="A1125" s="2010"/>
      <c r="B1125" s="30">
        <v>10</v>
      </c>
      <c r="C1125" s="1328" t="s">
        <v>312</v>
      </c>
      <c r="D1125" s="1329">
        <v>30</v>
      </c>
      <c r="E1125" s="1329" t="s">
        <v>36</v>
      </c>
      <c r="F1125" s="498">
        <f t="shared" si="157"/>
        <v>23.68</v>
      </c>
      <c r="G1125" s="1330">
        <v>3.3020999999999998</v>
      </c>
      <c r="H1125" s="1330">
        <v>4.8</v>
      </c>
      <c r="I1125" s="1330">
        <v>15.5779</v>
      </c>
      <c r="J1125" s="1331">
        <v>1717.43</v>
      </c>
      <c r="K1125" s="499">
        <f t="shared" si="158"/>
        <v>15.5779</v>
      </c>
      <c r="L1125" s="498">
        <f t="shared" si="158"/>
        <v>1717.43</v>
      </c>
      <c r="M1125" s="1332">
        <f t="shared" si="159"/>
        <v>9.0704715767163727E-3</v>
      </c>
      <c r="N1125" s="500">
        <v>44.5</v>
      </c>
      <c r="O1125" s="1333">
        <f t="shared" si="160"/>
        <v>0.40363598516387861</v>
      </c>
      <c r="P1125" s="1334">
        <f t="shared" si="161"/>
        <v>544.22829460298237</v>
      </c>
      <c r="Q1125" s="1335">
        <f t="shared" si="162"/>
        <v>24.218159109832715</v>
      </c>
    </row>
    <row r="1126" spans="1:17" x14ac:dyDescent="0.2">
      <c r="A1126" s="2158" t="s">
        <v>225</v>
      </c>
      <c r="B1126" s="109">
        <v>1</v>
      </c>
      <c r="C1126" s="1717" t="s">
        <v>987</v>
      </c>
      <c r="D1126" s="1718">
        <v>20</v>
      </c>
      <c r="E1126" s="1719">
        <v>2009</v>
      </c>
      <c r="F1126" s="1720">
        <f>G1126+H1126+I1126</f>
        <v>41</v>
      </c>
      <c r="G1126" s="1721">
        <v>5.5617000000000001</v>
      </c>
      <c r="H1126" s="1722">
        <v>0</v>
      </c>
      <c r="I1126" s="1723">
        <v>35.438299999999998</v>
      </c>
      <c r="J1126" s="1724">
        <v>3481.48</v>
      </c>
      <c r="K1126" s="1725">
        <f>I1126</f>
        <v>35.438299999999998</v>
      </c>
      <c r="L1126" s="1720">
        <f>J1126</f>
        <v>3481.48</v>
      </c>
      <c r="M1126" s="1726">
        <f>K1126/L1126</f>
        <v>1.0179090501740639E-2</v>
      </c>
      <c r="N1126" s="1727">
        <v>44.5</v>
      </c>
      <c r="O1126" s="1728">
        <f t="shared" si="160"/>
        <v>0.45296952732745843</v>
      </c>
      <c r="P1126" s="1728">
        <f t="shared" si="161"/>
        <v>610.74543010443824</v>
      </c>
      <c r="Q1126" s="1729">
        <f t="shared" si="162"/>
        <v>27.178171639647502</v>
      </c>
    </row>
    <row r="1127" spans="1:17" x14ac:dyDescent="0.2">
      <c r="A1127" s="1961"/>
      <c r="B1127" s="133">
        <v>2</v>
      </c>
      <c r="C1127" s="1730" t="s">
        <v>988</v>
      </c>
      <c r="D1127" s="1718">
        <v>48</v>
      </c>
      <c r="E1127" s="1719" t="s">
        <v>36</v>
      </c>
      <c r="F1127" s="1731">
        <f>G1127+H1127+I1127</f>
        <v>25.580000000000002</v>
      </c>
      <c r="G1127" s="1732">
        <v>4.8140000000000001</v>
      </c>
      <c r="H1127" s="1723">
        <v>0.48</v>
      </c>
      <c r="I1127" s="1723">
        <v>20.286000000000001</v>
      </c>
      <c r="J1127" s="1724">
        <v>1904.25</v>
      </c>
      <c r="K1127" s="1733">
        <f t="shared" ref="K1127:L1135" si="163">I1127</f>
        <v>20.286000000000001</v>
      </c>
      <c r="L1127" s="1731">
        <f t="shared" si="163"/>
        <v>1904.25</v>
      </c>
      <c r="M1127" s="1726">
        <f>K1127/L1127</f>
        <v>1.065301299724301E-2</v>
      </c>
      <c r="N1127" s="1727">
        <v>44.5</v>
      </c>
      <c r="O1127" s="1728">
        <f t="shared" si="160"/>
        <v>0.47405907837731398</v>
      </c>
      <c r="P1127" s="1728">
        <f t="shared" si="161"/>
        <v>639.18077983458068</v>
      </c>
      <c r="Q1127" s="1734">
        <f t="shared" si="162"/>
        <v>28.443544702638839</v>
      </c>
    </row>
    <row r="1128" spans="1:17" x14ac:dyDescent="0.2">
      <c r="A1128" s="1961"/>
      <c r="B1128" s="103">
        <v>3</v>
      </c>
      <c r="C1128" s="1730" t="s">
        <v>316</v>
      </c>
      <c r="D1128" s="1718">
        <v>22</v>
      </c>
      <c r="E1128" s="1719" t="s">
        <v>36</v>
      </c>
      <c r="F1128" s="1731">
        <f t="shared" ref="F1128:F1135" si="164">G1128+H1128+I1128</f>
        <v>21.68</v>
      </c>
      <c r="G1128" s="1732">
        <v>2.5106999999999999</v>
      </c>
      <c r="H1128" s="1723">
        <v>3.52</v>
      </c>
      <c r="I1128" s="1723">
        <v>15.6493</v>
      </c>
      <c r="J1128" s="1724">
        <v>1189.94</v>
      </c>
      <c r="K1128" s="1733">
        <f t="shared" si="163"/>
        <v>15.6493</v>
      </c>
      <c r="L1128" s="1731">
        <f t="shared" si="163"/>
        <v>1189.94</v>
      </c>
      <c r="M1128" s="1735">
        <f t="shared" ref="M1128:M1135" si="165">K1128/L1128</f>
        <v>1.3151335361446794E-2</v>
      </c>
      <c r="N1128" s="1727">
        <v>44.5</v>
      </c>
      <c r="O1128" s="1728">
        <f t="shared" si="160"/>
        <v>0.58523442358438238</v>
      </c>
      <c r="P1128" s="1728">
        <f t="shared" si="161"/>
        <v>789.08012168680762</v>
      </c>
      <c r="Q1128" s="1734">
        <f t="shared" si="162"/>
        <v>35.114065415062939</v>
      </c>
    </row>
    <row r="1129" spans="1:17" x14ac:dyDescent="0.2">
      <c r="A1129" s="1961"/>
      <c r="B1129" s="103">
        <v>4</v>
      </c>
      <c r="C1129" s="1730" t="s">
        <v>989</v>
      </c>
      <c r="D1129" s="1718">
        <v>30</v>
      </c>
      <c r="E1129" s="1719" t="s">
        <v>36</v>
      </c>
      <c r="F1129" s="1731">
        <f t="shared" si="164"/>
        <v>28.96</v>
      </c>
      <c r="G1129" s="1732">
        <v>3.4658000000000002</v>
      </c>
      <c r="H1129" s="1723">
        <v>4.8</v>
      </c>
      <c r="I1129" s="1723">
        <v>20.694199999999999</v>
      </c>
      <c r="J1129" s="1724">
        <v>1557.33</v>
      </c>
      <c r="K1129" s="1733">
        <f t="shared" si="163"/>
        <v>20.694199999999999</v>
      </c>
      <c r="L1129" s="1731">
        <f t="shared" si="163"/>
        <v>1557.33</v>
      </c>
      <c r="M1129" s="1735">
        <f t="shared" si="165"/>
        <v>1.3288256182055183E-2</v>
      </c>
      <c r="N1129" s="1727">
        <v>44.5</v>
      </c>
      <c r="O1129" s="1728">
        <f t="shared" si="160"/>
        <v>0.59132740010145568</v>
      </c>
      <c r="P1129" s="1728">
        <f t="shared" si="161"/>
        <v>797.295370923311</v>
      </c>
      <c r="Q1129" s="1734">
        <f t="shared" si="162"/>
        <v>35.479644006087341</v>
      </c>
    </row>
    <row r="1130" spans="1:17" x14ac:dyDescent="0.2">
      <c r="A1130" s="1961"/>
      <c r="B1130" s="103">
        <v>5</v>
      </c>
      <c r="C1130" s="1730" t="s">
        <v>346</v>
      </c>
      <c r="D1130" s="1718">
        <v>20</v>
      </c>
      <c r="E1130" s="1719">
        <v>1992</v>
      </c>
      <c r="F1130" s="1731">
        <f t="shared" si="164"/>
        <v>20.95</v>
      </c>
      <c r="G1130" s="1732">
        <v>2.6743999999999999</v>
      </c>
      <c r="H1130" s="1723">
        <v>3.2</v>
      </c>
      <c r="I1130" s="1723">
        <v>15.0756</v>
      </c>
      <c r="J1130" s="1724">
        <v>1116.28</v>
      </c>
      <c r="K1130" s="1733">
        <f t="shared" si="163"/>
        <v>15.0756</v>
      </c>
      <c r="L1130" s="1731">
        <f t="shared" si="163"/>
        <v>1116.28</v>
      </c>
      <c r="M1130" s="1735">
        <f t="shared" si="165"/>
        <v>1.3505213745655211E-2</v>
      </c>
      <c r="N1130" s="1727">
        <v>44.5</v>
      </c>
      <c r="O1130" s="1736">
        <f t="shared" si="160"/>
        <v>0.60098201168165688</v>
      </c>
      <c r="P1130" s="1728">
        <f t="shared" si="161"/>
        <v>810.31282473931265</v>
      </c>
      <c r="Q1130" s="1734">
        <f t="shared" si="162"/>
        <v>36.058920700899414</v>
      </c>
    </row>
    <row r="1131" spans="1:17" x14ac:dyDescent="0.2">
      <c r="A1131" s="1961"/>
      <c r="B1131" s="103">
        <v>6</v>
      </c>
      <c r="C1131" s="1730" t="s">
        <v>990</v>
      </c>
      <c r="D1131" s="1718">
        <v>9</v>
      </c>
      <c r="E1131" s="1719" t="s">
        <v>36</v>
      </c>
      <c r="F1131" s="1731">
        <f t="shared" si="164"/>
        <v>11.456999999999999</v>
      </c>
      <c r="G1131" s="1732">
        <v>1.5282</v>
      </c>
      <c r="H1131" s="1723">
        <v>1.44</v>
      </c>
      <c r="I1131" s="1723">
        <v>8.4887999999999995</v>
      </c>
      <c r="J1131" s="1724">
        <v>624.82000000000005</v>
      </c>
      <c r="K1131" s="1733">
        <f t="shared" si="163"/>
        <v>8.4887999999999995</v>
      </c>
      <c r="L1131" s="1731">
        <f t="shared" si="163"/>
        <v>624.82000000000005</v>
      </c>
      <c r="M1131" s="1735">
        <f t="shared" si="165"/>
        <v>1.3585992765916582E-2</v>
      </c>
      <c r="N1131" s="1727">
        <v>44.5</v>
      </c>
      <c r="O1131" s="1736">
        <f t="shared" si="160"/>
        <v>0.60457667808328786</v>
      </c>
      <c r="P1131" s="1728">
        <f t="shared" si="161"/>
        <v>815.15956595499495</v>
      </c>
      <c r="Q1131" s="1734">
        <f t="shared" si="162"/>
        <v>36.274600684997274</v>
      </c>
    </row>
    <row r="1132" spans="1:17" x14ac:dyDescent="0.2">
      <c r="A1132" s="1961"/>
      <c r="B1132" s="103">
        <v>7</v>
      </c>
      <c r="C1132" s="1730" t="s">
        <v>991</v>
      </c>
      <c r="D1132" s="1718">
        <v>60</v>
      </c>
      <c r="E1132" s="1719" t="s">
        <v>36</v>
      </c>
      <c r="F1132" s="1731">
        <f t="shared" si="164"/>
        <v>58.5</v>
      </c>
      <c r="G1132" s="1732">
        <v>6.0637999999999996</v>
      </c>
      <c r="H1132" s="1723">
        <v>9.6</v>
      </c>
      <c r="I1132" s="1723">
        <v>42.836199999999998</v>
      </c>
      <c r="J1132" s="1724">
        <v>3135.2</v>
      </c>
      <c r="K1132" s="1733">
        <f t="shared" si="163"/>
        <v>42.836199999999998</v>
      </c>
      <c r="L1132" s="1731">
        <f t="shared" si="163"/>
        <v>3135.2</v>
      </c>
      <c r="M1132" s="1735">
        <f t="shared" si="165"/>
        <v>1.366298800714468E-2</v>
      </c>
      <c r="N1132" s="1727">
        <v>44.5</v>
      </c>
      <c r="O1132" s="1736">
        <f t="shared" si="160"/>
        <v>0.60800296631793826</v>
      </c>
      <c r="P1132" s="1728">
        <f t="shared" si="161"/>
        <v>819.77928042868075</v>
      </c>
      <c r="Q1132" s="1734">
        <f t="shared" si="162"/>
        <v>36.480177979076295</v>
      </c>
    </row>
    <row r="1133" spans="1:17" x14ac:dyDescent="0.2">
      <c r="A1133" s="1961"/>
      <c r="B1133" s="103">
        <v>8</v>
      </c>
      <c r="C1133" s="1730" t="s">
        <v>992</v>
      </c>
      <c r="D1133" s="1718">
        <v>40</v>
      </c>
      <c r="E1133" s="1719">
        <v>1992</v>
      </c>
      <c r="F1133" s="1731">
        <f t="shared" si="164"/>
        <v>42.953000000000003</v>
      </c>
      <c r="G1133" s="1732">
        <v>5.2397</v>
      </c>
      <c r="H1133" s="1723">
        <v>6.4</v>
      </c>
      <c r="I1133" s="1723">
        <v>31.313300000000002</v>
      </c>
      <c r="J1133" s="1724">
        <v>2229.96</v>
      </c>
      <c r="K1133" s="1733">
        <f t="shared" si="163"/>
        <v>31.313300000000002</v>
      </c>
      <c r="L1133" s="1731">
        <f t="shared" si="163"/>
        <v>2229.96</v>
      </c>
      <c r="M1133" s="1735">
        <f t="shared" si="165"/>
        <v>1.4042090441084145E-2</v>
      </c>
      <c r="N1133" s="1727">
        <v>44.5</v>
      </c>
      <c r="O1133" s="1736">
        <f t="shared" si="160"/>
        <v>0.62487302462824446</v>
      </c>
      <c r="P1133" s="1728">
        <f t="shared" si="161"/>
        <v>842.52542646504867</v>
      </c>
      <c r="Q1133" s="1734">
        <f t="shared" si="162"/>
        <v>37.492381477694664</v>
      </c>
    </row>
    <row r="1134" spans="1:17" x14ac:dyDescent="0.2">
      <c r="A1134" s="1962"/>
      <c r="B1134" s="106">
        <v>9</v>
      </c>
      <c r="C1134" s="1730" t="s">
        <v>993</v>
      </c>
      <c r="D1134" s="1718">
        <v>20</v>
      </c>
      <c r="E1134" s="1719">
        <v>1995</v>
      </c>
      <c r="F1134" s="1731">
        <f t="shared" si="164"/>
        <v>20</v>
      </c>
      <c r="G1134" s="1732">
        <v>2.1751</v>
      </c>
      <c r="H1134" s="1723">
        <v>3.2</v>
      </c>
      <c r="I1134" s="1723">
        <v>14.6249</v>
      </c>
      <c r="J1134" s="1724">
        <v>1035.75</v>
      </c>
      <c r="K1134" s="1733">
        <f t="shared" si="163"/>
        <v>14.6249</v>
      </c>
      <c r="L1134" s="1731">
        <f t="shared" si="163"/>
        <v>1035.75</v>
      </c>
      <c r="M1134" s="1735">
        <f t="shared" si="165"/>
        <v>1.4120106203234371E-2</v>
      </c>
      <c r="N1134" s="1727">
        <v>44.5</v>
      </c>
      <c r="O1134" s="1736">
        <f>M1134*N1134</f>
        <v>0.62834472604392955</v>
      </c>
      <c r="P1134" s="1728">
        <f t="shared" si="161"/>
        <v>847.20637219406228</v>
      </c>
      <c r="Q1134" s="1734">
        <f t="shared" si="162"/>
        <v>37.700683562635774</v>
      </c>
    </row>
    <row r="1135" spans="1:17" ht="12" thickBot="1" x14ac:dyDescent="0.25">
      <c r="A1135" s="1963"/>
      <c r="B1135" s="105">
        <v>10</v>
      </c>
      <c r="C1135" s="1737" t="s">
        <v>646</v>
      </c>
      <c r="D1135" s="1738">
        <v>20</v>
      </c>
      <c r="E1135" s="1738" t="s">
        <v>36</v>
      </c>
      <c r="F1135" s="1739">
        <f t="shared" si="164"/>
        <v>21.86</v>
      </c>
      <c r="G1135" s="1740">
        <v>2.5160999999999998</v>
      </c>
      <c r="H1135" s="1740">
        <v>3.2</v>
      </c>
      <c r="I1135" s="1740">
        <v>16.143899999999999</v>
      </c>
      <c r="J1135" s="1741">
        <v>1135.08</v>
      </c>
      <c r="K1135" s="1742">
        <f t="shared" si="163"/>
        <v>16.143899999999999</v>
      </c>
      <c r="L1135" s="1743">
        <f t="shared" si="163"/>
        <v>1135.08</v>
      </c>
      <c r="M1135" s="1744">
        <f t="shared" si="165"/>
        <v>1.422269795961518E-2</v>
      </c>
      <c r="N1135" s="1745">
        <v>44.5</v>
      </c>
      <c r="O1135" s="1746">
        <f t="shared" si="160"/>
        <v>0.63291005920287546</v>
      </c>
      <c r="P1135" s="1746">
        <f t="shared" si="161"/>
        <v>853.36187757691084</v>
      </c>
      <c r="Q1135" s="1747">
        <f t="shared" si="162"/>
        <v>37.974603552172532</v>
      </c>
    </row>
    <row r="1136" spans="1:17" x14ac:dyDescent="0.2">
      <c r="A1136" s="2024" t="s">
        <v>226</v>
      </c>
      <c r="B1136" s="57">
        <v>1</v>
      </c>
      <c r="C1136" s="501" t="s">
        <v>994</v>
      </c>
      <c r="D1136" s="502">
        <v>22</v>
      </c>
      <c r="E1136" s="503" t="s">
        <v>36</v>
      </c>
      <c r="F1136" s="504">
        <f>G1136+H1136+I1136</f>
        <v>27.7</v>
      </c>
      <c r="G1136" s="505">
        <v>3.1656</v>
      </c>
      <c r="H1136" s="506">
        <v>3.52</v>
      </c>
      <c r="I1136" s="506">
        <v>21.014399999999998</v>
      </c>
      <c r="J1136" s="506">
        <v>1107.74</v>
      </c>
      <c r="K1136" s="507">
        <f>I1136</f>
        <v>21.014399999999998</v>
      </c>
      <c r="L1136" s="508">
        <f>J1136</f>
        <v>1107.74</v>
      </c>
      <c r="M1136" s="509">
        <f>K1136/L1136</f>
        <v>1.8970516547204216E-2</v>
      </c>
      <c r="N1136" s="510">
        <v>44.5</v>
      </c>
      <c r="O1136" s="511">
        <f>M1136*N1136</f>
        <v>0.84418798635058756</v>
      </c>
      <c r="P1136" s="511">
        <f>M1136*60*1000</f>
        <v>1138.2309928322529</v>
      </c>
      <c r="Q1136" s="512">
        <f>P1136*N1136/1000</f>
        <v>50.651279181035257</v>
      </c>
    </row>
    <row r="1137" spans="1:17" x14ac:dyDescent="0.2">
      <c r="A1137" s="2025"/>
      <c r="B1137" s="58">
        <v>2</v>
      </c>
      <c r="C1137" s="513" t="s">
        <v>995</v>
      </c>
      <c r="D1137" s="514">
        <v>20</v>
      </c>
      <c r="E1137" s="515" t="s">
        <v>36</v>
      </c>
      <c r="F1137" s="516">
        <f t="shared" ref="F1137:F1145" si="166">G1137+H1137+I1137</f>
        <v>26.509999999999998</v>
      </c>
      <c r="G1137" s="517">
        <v>1.8552</v>
      </c>
      <c r="H1137" s="518">
        <v>3.2</v>
      </c>
      <c r="I1137" s="518">
        <v>21.454799999999999</v>
      </c>
      <c r="J1137" s="518">
        <v>1096.7</v>
      </c>
      <c r="K1137" s="507">
        <f t="shared" ref="K1137:L1145" si="167">I1137</f>
        <v>21.454799999999999</v>
      </c>
      <c r="L1137" s="508">
        <f t="shared" si="167"/>
        <v>1096.7</v>
      </c>
      <c r="M1137" s="519">
        <f t="shared" ref="M1137:M1145" si="168">K1137/L1137</f>
        <v>1.956305279474788E-2</v>
      </c>
      <c r="N1137" s="510">
        <v>44.5</v>
      </c>
      <c r="O1137" s="520">
        <f t="shared" ref="O1137:O1144" si="169">M1137*N1137</f>
        <v>0.87055584936628061</v>
      </c>
      <c r="P1137" s="511">
        <f t="shared" ref="P1137:P1145" si="170">M1137*60*1000</f>
        <v>1173.7831676848728</v>
      </c>
      <c r="Q1137" s="521">
        <f t="shared" ref="Q1137:Q1145" si="171">P1137*N1137/1000</f>
        <v>52.233350961976839</v>
      </c>
    </row>
    <row r="1138" spans="1:17" x14ac:dyDescent="0.2">
      <c r="A1138" s="2025"/>
      <c r="B1138" s="58">
        <v>3</v>
      </c>
      <c r="C1138" s="513" t="s">
        <v>996</v>
      </c>
      <c r="D1138" s="514">
        <v>9</v>
      </c>
      <c r="E1138" s="515" t="s">
        <v>36</v>
      </c>
      <c r="F1138" s="516">
        <f t="shared" si="166"/>
        <v>11.299999999999999</v>
      </c>
      <c r="G1138" s="517">
        <v>1.0479000000000001</v>
      </c>
      <c r="H1138" s="518">
        <v>1.44</v>
      </c>
      <c r="I1138" s="518">
        <v>8.8120999999999992</v>
      </c>
      <c r="J1138" s="518">
        <v>443.61</v>
      </c>
      <c r="K1138" s="507">
        <f t="shared" si="167"/>
        <v>8.8120999999999992</v>
      </c>
      <c r="L1138" s="508">
        <f t="shared" si="167"/>
        <v>443.61</v>
      </c>
      <c r="M1138" s="519">
        <f t="shared" si="168"/>
        <v>1.9864520637496899E-2</v>
      </c>
      <c r="N1138" s="510">
        <v>44.5</v>
      </c>
      <c r="O1138" s="520">
        <f t="shared" si="169"/>
        <v>0.883971168368612</v>
      </c>
      <c r="P1138" s="511">
        <f t="shared" si="170"/>
        <v>1191.871238249814</v>
      </c>
      <c r="Q1138" s="521">
        <f t="shared" si="171"/>
        <v>53.038270102116726</v>
      </c>
    </row>
    <row r="1139" spans="1:17" x14ac:dyDescent="0.2">
      <c r="A1139" s="2025"/>
      <c r="B1139" s="58">
        <v>4</v>
      </c>
      <c r="C1139" s="513" t="s">
        <v>997</v>
      </c>
      <c r="D1139" s="514">
        <v>20</v>
      </c>
      <c r="E1139" s="515" t="s">
        <v>36</v>
      </c>
      <c r="F1139" s="516">
        <f t="shared" si="166"/>
        <v>27.201999999999998</v>
      </c>
      <c r="G1139" s="517">
        <v>2.1558999999999999</v>
      </c>
      <c r="H1139" s="518">
        <v>3.2</v>
      </c>
      <c r="I1139" s="518">
        <v>21.8461</v>
      </c>
      <c r="J1139" s="518">
        <v>1089.03</v>
      </c>
      <c r="K1139" s="507">
        <f t="shared" si="167"/>
        <v>21.8461</v>
      </c>
      <c r="L1139" s="508">
        <f t="shared" si="167"/>
        <v>1089.03</v>
      </c>
      <c r="M1139" s="519">
        <f t="shared" si="168"/>
        <v>2.0060145266888884E-2</v>
      </c>
      <c r="N1139" s="510">
        <v>44.5</v>
      </c>
      <c r="O1139" s="520">
        <f t="shared" si="169"/>
        <v>0.89267646437655535</v>
      </c>
      <c r="P1139" s="511">
        <f t="shared" si="170"/>
        <v>1203.6087160133332</v>
      </c>
      <c r="Q1139" s="521">
        <f t="shared" si="171"/>
        <v>53.560587862593323</v>
      </c>
    </row>
    <row r="1140" spans="1:17" x14ac:dyDescent="0.2">
      <c r="A1140" s="2025"/>
      <c r="B1140" s="58">
        <v>5</v>
      </c>
      <c r="C1140" s="513" t="s">
        <v>647</v>
      </c>
      <c r="D1140" s="514">
        <v>22</v>
      </c>
      <c r="E1140" s="515" t="s">
        <v>36</v>
      </c>
      <c r="F1140" s="516">
        <f t="shared" si="166"/>
        <v>28.96</v>
      </c>
      <c r="G1140" s="517">
        <v>2.0739999999999998</v>
      </c>
      <c r="H1140" s="518">
        <v>3.52</v>
      </c>
      <c r="I1140" s="518">
        <v>23.366</v>
      </c>
      <c r="J1140" s="518">
        <v>1149.29</v>
      </c>
      <c r="K1140" s="507">
        <f t="shared" si="167"/>
        <v>23.366</v>
      </c>
      <c r="L1140" s="508">
        <f t="shared" si="167"/>
        <v>1149.29</v>
      </c>
      <c r="M1140" s="519">
        <f t="shared" si="168"/>
        <v>2.0330812936682648E-2</v>
      </c>
      <c r="N1140" s="510">
        <v>44.5</v>
      </c>
      <c r="O1140" s="520">
        <f t="shared" si="169"/>
        <v>0.90472117568237787</v>
      </c>
      <c r="P1140" s="511">
        <f t="shared" si="170"/>
        <v>1219.8487762009588</v>
      </c>
      <c r="Q1140" s="521">
        <f t="shared" si="171"/>
        <v>54.283270540942667</v>
      </c>
    </row>
    <row r="1141" spans="1:17" x14ac:dyDescent="0.2">
      <c r="A1141" s="2025"/>
      <c r="B1141" s="58">
        <v>6</v>
      </c>
      <c r="C1141" s="513" t="s">
        <v>998</v>
      </c>
      <c r="D1141" s="514">
        <v>20</v>
      </c>
      <c r="E1141" s="515" t="s">
        <v>36</v>
      </c>
      <c r="F1141" s="516">
        <f t="shared" si="166"/>
        <v>28.21</v>
      </c>
      <c r="G1141" s="517">
        <v>2.8895</v>
      </c>
      <c r="H1141" s="518">
        <v>3.2</v>
      </c>
      <c r="I1141" s="518">
        <v>22.1205</v>
      </c>
      <c r="J1141" s="518">
        <v>1064.6500000000001</v>
      </c>
      <c r="K1141" s="507">
        <f t="shared" si="167"/>
        <v>22.1205</v>
      </c>
      <c r="L1141" s="508">
        <f t="shared" si="167"/>
        <v>1064.6500000000001</v>
      </c>
      <c r="M1141" s="519">
        <f t="shared" si="168"/>
        <v>2.0777250739679703E-2</v>
      </c>
      <c r="N1141" s="510">
        <v>44.5</v>
      </c>
      <c r="O1141" s="520">
        <f t="shared" si="169"/>
        <v>0.92458765791574682</v>
      </c>
      <c r="P1141" s="511">
        <f t="shared" si="170"/>
        <v>1246.6350443807821</v>
      </c>
      <c r="Q1141" s="521">
        <f t="shared" si="171"/>
        <v>55.475259474944806</v>
      </c>
    </row>
    <row r="1142" spans="1:17" x14ac:dyDescent="0.2">
      <c r="A1142" s="2025"/>
      <c r="B1142" s="58">
        <v>7</v>
      </c>
      <c r="C1142" s="513" t="s">
        <v>999</v>
      </c>
      <c r="D1142" s="514">
        <v>56</v>
      </c>
      <c r="E1142" s="515" t="s">
        <v>36</v>
      </c>
      <c r="F1142" s="516">
        <f t="shared" si="166"/>
        <v>66.56</v>
      </c>
      <c r="G1142" s="517">
        <v>5.0213999999999999</v>
      </c>
      <c r="H1142" s="518">
        <v>8.8000000000000007</v>
      </c>
      <c r="I1142" s="518">
        <v>52.738599999999998</v>
      </c>
      <c r="J1142" s="518">
        <v>2508.48</v>
      </c>
      <c r="K1142" s="507">
        <f t="shared" si="167"/>
        <v>52.738599999999998</v>
      </c>
      <c r="L1142" s="508">
        <f t="shared" si="167"/>
        <v>2508.48</v>
      </c>
      <c r="M1142" s="519">
        <f t="shared" si="168"/>
        <v>2.1024126164051537E-2</v>
      </c>
      <c r="N1142" s="510">
        <v>44.5</v>
      </c>
      <c r="O1142" s="520">
        <f t="shared" si="169"/>
        <v>0.9355736143002934</v>
      </c>
      <c r="P1142" s="511">
        <f t="shared" si="170"/>
        <v>1261.4475698430922</v>
      </c>
      <c r="Q1142" s="521">
        <f t="shared" si="171"/>
        <v>56.134416858017602</v>
      </c>
    </row>
    <row r="1143" spans="1:17" x14ac:dyDescent="0.2">
      <c r="A1143" s="2025"/>
      <c r="B1143" s="58">
        <v>8</v>
      </c>
      <c r="C1143" s="513" t="s">
        <v>648</v>
      </c>
      <c r="D1143" s="514">
        <v>20</v>
      </c>
      <c r="E1143" s="515" t="s">
        <v>36</v>
      </c>
      <c r="F1143" s="516">
        <f t="shared" si="166"/>
        <v>27</v>
      </c>
      <c r="G1143" s="517">
        <v>1.9866999999999999</v>
      </c>
      <c r="H1143" s="518">
        <v>3.2</v>
      </c>
      <c r="I1143" s="518">
        <v>21.813300000000002</v>
      </c>
      <c r="J1143" s="518">
        <v>1017.37</v>
      </c>
      <c r="K1143" s="507">
        <f t="shared" si="167"/>
        <v>21.813300000000002</v>
      </c>
      <c r="L1143" s="508">
        <f t="shared" si="167"/>
        <v>1017.37</v>
      </c>
      <c r="M1143" s="519">
        <f t="shared" si="168"/>
        <v>2.1440872052448962E-2</v>
      </c>
      <c r="N1143" s="510">
        <v>44.5</v>
      </c>
      <c r="O1143" s="520">
        <f t="shared" si="169"/>
        <v>0.95411880633397883</v>
      </c>
      <c r="P1143" s="511">
        <f t="shared" si="170"/>
        <v>1286.4523231469377</v>
      </c>
      <c r="Q1143" s="521">
        <f t="shared" si="171"/>
        <v>57.247128380038731</v>
      </c>
    </row>
    <row r="1144" spans="1:17" x14ac:dyDescent="0.2">
      <c r="A1144" s="2025"/>
      <c r="B1144" s="58">
        <v>9</v>
      </c>
      <c r="C1144" s="513" t="s">
        <v>1000</v>
      </c>
      <c r="D1144" s="514">
        <v>4</v>
      </c>
      <c r="E1144" s="515" t="s">
        <v>36</v>
      </c>
      <c r="F1144" s="516">
        <f t="shared" si="166"/>
        <v>5.84</v>
      </c>
      <c r="G1144" s="517">
        <v>0.22919999999999999</v>
      </c>
      <c r="H1144" s="518">
        <v>0.64</v>
      </c>
      <c r="I1144" s="518">
        <v>4.9707999999999997</v>
      </c>
      <c r="J1144" s="518">
        <v>228.92</v>
      </c>
      <c r="K1144" s="507">
        <f t="shared" si="167"/>
        <v>4.9707999999999997</v>
      </c>
      <c r="L1144" s="508">
        <f t="shared" si="167"/>
        <v>228.92</v>
      </c>
      <c r="M1144" s="519">
        <f t="shared" si="168"/>
        <v>2.1714135942687403E-2</v>
      </c>
      <c r="N1144" s="510">
        <v>44.5</v>
      </c>
      <c r="O1144" s="520">
        <f t="shared" si="169"/>
        <v>0.96627904944958942</v>
      </c>
      <c r="P1144" s="511">
        <f t="shared" si="170"/>
        <v>1302.8481565612442</v>
      </c>
      <c r="Q1144" s="521">
        <f t="shared" si="171"/>
        <v>57.976742966975372</v>
      </c>
    </row>
    <row r="1145" spans="1:17" ht="12" thickBot="1" x14ac:dyDescent="0.25">
      <c r="A1145" s="2026"/>
      <c r="B1145" s="60">
        <v>10</v>
      </c>
      <c r="C1145" s="513" t="s">
        <v>1001</v>
      </c>
      <c r="D1145" s="522">
        <v>12</v>
      </c>
      <c r="E1145" s="522" t="s">
        <v>36</v>
      </c>
      <c r="F1145" s="523">
        <f t="shared" si="166"/>
        <v>14.68</v>
      </c>
      <c r="G1145" s="524">
        <v>0.70950000000000002</v>
      </c>
      <c r="H1145" s="524">
        <v>1.92</v>
      </c>
      <c r="I1145" s="524">
        <v>12.0505</v>
      </c>
      <c r="J1145" s="518">
        <v>543.85</v>
      </c>
      <c r="K1145" s="525">
        <f t="shared" si="167"/>
        <v>12.0505</v>
      </c>
      <c r="L1145" s="526">
        <f t="shared" si="167"/>
        <v>543.85</v>
      </c>
      <c r="M1145" s="527">
        <f t="shared" si="168"/>
        <v>2.2157764089362875E-2</v>
      </c>
      <c r="N1145" s="806">
        <v>44.5</v>
      </c>
      <c r="O1145" s="528">
        <f>M1145*N1145</f>
        <v>0.98602050197664792</v>
      </c>
      <c r="P1145" s="528">
        <f t="shared" si="170"/>
        <v>1329.4658453617724</v>
      </c>
      <c r="Q1145" s="529">
        <f t="shared" si="171"/>
        <v>59.161230118598866</v>
      </c>
    </row>
    <row r="1146" spans="1:17" x14ac:dyDescent="0.2">
      <c r="A1146" s="2159" t="s">
        <v>234</v>
      </c>
      <c r="B1146" s="16">
        <v>1</v>
      </c>
      <c r="C1146" s="1336" t="s">
        <v>649</v>
      </c>
      <c r="D1146" s="530">
        <v>6</v>
      </c>
      <c r="E1146" s="531" t="s">
        <v>36</v>
      </c>
      <c r="F1146" s="532">
        <f>G1146+H1146+I1146</f>
        <v>6</v>
      </c>
      <c r="G1146" s="533">
        <v>0.32750000000000001</v>
      </c>
      <c r="H1146" s="534">
        <v>0</v>
      </c>
      <c r="I1146" s="534">
        <v>5.6725000000000003</v>
      </c>
      <c r="J1146" s="535">
        <v>229.69</v>
      </c>
      <c r="K1146" s="536">
        <f>I1146</f>
        <v>5.6725000000000003</v>
      </c>
      <c r="L1146" s="537">
        <f>J1146</f>
        <v>229.69</v>
      </c>
      <c r="M1146" s="538">
        <f>K1146/L1146</f>
        <v>2.4696329835865734E-2</v>
      </c>
      <c r="N1146" s="539">
        <v>44.5</v>
      </c>
      <c r="O1146" s="540">
        <f>M1146*N1146</f>
        <v>1.0989866776960251</v>
      </c>
      <c r="P1146" s="540">
        <f>M1146*60*1000</f>
        <v>1481.7797901519441</v>
      </c>
      <c r="Q1146" s="541">
        <f>P1146*N1146/1000</f>
        <v>65.939200661761518</v>
      </c>
    </row>
    <row r="1147" spans="1:17" x14ac:dyDescent="0.2">
      <c r="A1147" s="2019"/>
      <c r="B1147" s="36">
        <v>2</v>
      </c>
      <c r="C1147" s="1337" t="s">
        <v>1002</v>
      </c>
      <c r="D1147" s="543">
        <v>6</v>
      </c>
      <c r="E1147" s="544" t="s">
        <v>36</v>
      </c>
      <c r="F1147" s="545">
        <f t="shared" ref="F1147:F1155" si="172">G1147+H1147+I1147</f>
        <v>10.24</v>
      </c>
      <c r="G1147" s="546">
        <v>0.87329999999999997</v>
      </c>
      <c r="H1147" s="547">
        <v>0.96</v>
      </c>
      <c r="I1147" s="547">
        <v>8.4067000000000007</v>
      </c>
      <c r="J1147" s="548">
        <v>337.61</v>
      </c>
      <c r="K1147" s="549">
        <f t="shared" ref="K1147:L1155" si="173">I1147</f>
        <v>8.4067000000000007</v>
      </c>
      <c r="L1147" s="537">
        <f t="shared" si="173"/>
        <v>337.61</v>
      </c>
      <c r="M1147" s="550">
        <f t="shared" ref="M1147:M1155" si="174">K1147/L1147</f>
        <v>2.4900624981487516E-2</v>
      </c>
      <c r="N1147" s="539">
        <v>44.5</v>
      </c>
      <c r="O1147" s="551">
        <f t="shared" ref="O1147:O1155" si="175">M1147*N1147</f>
        <v>1.1080778116761945</v>
      </c>
      <c r="P1147" s="540">
        <f t="shared" ref="P1147:P1155" si="176">M1147*60*1000</f>
        <v>1494.0374988892509</v>
      </c>
      <c r="Q1147" s="552">
        <f t="shared" ref="Q1147:Q1155" si="177">P1147*N1147/1000</f>
        <v>66.48466870057166</v>
      </c>
    </row>
    <row r="1148" spans="1:17" x14ac:dyDescent="0.2">
      <c r="A1148" s="2019"/>
      <c r="B1148" s="36">
        <v>3</v>
      </c>
      <c r="C1148" s="542" t="s">
        <v>1003</v>
      </c>
      <c r="D1148" s="543">
        <v>4</v>
      </c>
      <c r="E1148" s="544" t="s">
        <v>36</v>
      </c>
      <c r="F1148" s="545">
        <f t="shared" si="172"/>
        <v>7.9610000000000003</v>
      </c>
      <c r="G1148" s="546">
        <v>0.3821</v>
      </c>
      <c r="H1148" s="547">
        <v>0.64</v>
      </c>
      <c r="I1148" s="547">
        <v>6.9389000000000003</v>
      </c>
      <c r="J1148" s="548">
        <v>254.45</v>
      </c>
      <c r="K1148" s="549">
        <f t="shared" si="173"/>
        <v>6.9389000000000003</v>
      </c>
      <c r="L1148" s="537">
        <f t="shared" si="173"/>
        <v>254.45</v>
      </c>
      <c r="M1148" s="550">
        <f t="shared" si="174"/>
        <v>2.7270190607191984E-2</v>
      </c>
      <c r="N1148" s="539">
        <v>44.5</v>
      </c>
      <c r="O1148" s="551">
        <f t="shared" si="175"/>
        <v>1.2135234820200433</v>
      </c>
      <c r="P1148" s="540">
        <f t="shared" si="176"/>
        <v>1636.2114364315189</v>
      </c>
      <c r="Q1148" s="552">
        <f t="shared" si="177"/>
        <v>72.811408921202585</v>
      </c>
    </row>
    <row r="1149" spans="1:17" x14ac:dyDescent="0.2">
      <c r="A1149" s="2020"/>
      <c r="B1149" s="17">
        <v>4</v>
      </c>
      <c r="C1149" s="542" t="s">
        <v>1004</v>
      </c>
      <c r="D1149" s="543">
        <v>6</v>
      </c>
      <c r="E1149" s="544" t="s">
        <v>36</v>
      </c>
      <c r="F1149" s="545">
        <f t="shared" si="172"/>
        <v>10.100000000000001</v>
      </c>
      <c r="G1149" s="546">
        <v>0.40389999999999998</v>
      </c>
      <c r="H1149" s="547">
        <v>0.8</v>
      </c>
      <c r="I1149" s="547">
        <v>8.8961000000000006</v>
      </c>
      <c r="J1149" s="548">
        <v>323.73</v>
      </c>
      <c r="K1149" s="549">
        <f t="shared" si="173"/>
        <v>8.8961000000000006</v>
      </c>
      <c r="L1149" s="537">
        <f t="shared" si="173"/>
        <v>323.73</v>
      </c>
      <c r="M1149" s="550">
        <f t="shared" si="174"/>
        <v>2.7479998764402436E-2</v>
      </c>
      <c r="N1149" s="539">
        <v>44.5</v>
      </c>
      <c r="O1149" s="551">
        <f t="shared" si="175"/>
        <v>1.2228599450159083</v>
      </c>
      <c r="P1149" s="540">
        <f t="shared" si="176"/>
        <v>1648.7999258641462</v>
      </c>
      <c r="Q1149" s="552">
        <f t="shared" si="177"/>
        <v>73.371596700954498</v>
      </c>
    </row>
    <row r="1150" spans="1:17" x14ac:dyDescent="0.2">
      <c r="A1150" s="2020"/>
      <c r="B1150" s="17">
        <v>5</v>
      </c>
      <c r="C1150" s="542" t="s">
        <v>1005</v>
      </c>
      <c r="D1150" s="543">
        <v>17</v>
      </c>
      <c r="E1150" s="544" t="s">
        <v>36</v>
      </c>
      <c r="F1150" s="545">
        <f t="shared" si="172"/>
        <v>23.2</v>
      </c>
      <c r="G1150" s="546">
        <v>1.2008000000000001</v>
      </c>
      <c r="H1150" s="547">
        <v>0</v>
      </c>
      <c r="I1150" s="547">
        <v>21.999199999999998</v>
      </c>
      <c r="J1150" s="548">
        <v>781.76</v>
      </c>
      <c r="K1150" s="549">
        <f t="shared" si="173"/>
        <v>21.999199999999998</v>
      </c>
      <c r="L1150" s="537">
        <f t="shared" si="173"/>
        <v>781.76</v>
      </c>
      <c r="M1150" s="550">
        <f t="shared" si="174"/>
        <v>2.8140605812525581E-2</v>
      </c>
      <c r="N1150" s="539">
        <v>44.5</v>
      </c>
      <c r="O1150" s="551">
        <f t="shared" si="175"/>
        <v>1.2522569586573884</v>
      </c>
      <c r="P1150" s="540">
        <f t="shared" si="176"/>
        <v>1688.4363487515348</v>
      </c>
      <c r="Q1150" s="552">
        <f t="shared" si="177"/>
        <v>75.135417519443294</v>
      </c>
    </row>
    <row r="1151" spans="1:17" x14ac:dyDescent="0.2">
      <c r="A1151" s="2020"/>
      <c r="B1151" s="17">
        <v>6</v>
      </c>
      <c r="C1151" s="542" t="s">
        <v>1006</v>
      </c>
      <c r="D1151" s="543">
        <v>12</v>
      </c>
      <c r="E1151" s="544" t="s">
        <v>36</v>
      </c>
      <c r="F1151" s="545">
        <f t="shared" si="172"/>
        <v>16.8</v>
      </c>
      <c r="G1151" s="546">
        <v>1.2717000000000001</v>
      </c>
      <c r="H1151" s="547">
        <v>0</v>
      </c>
      <c r="I1151" s="547">
        <v>15.5283</v>
      </c>
      <c r="J1151" s="548">
        <v>529.6</v>
      </c>
      <c r="K1151" s="549">
        <f t="shared" si="173"/>
        <v>15.5283</v>
      </c>
      <c r="L1151" s="537">
        <f t="shared" si="173"/>
        <v>529.6</v>
      </c>
      <c r="M1151" s="550">
        <f>K1151/L1151</f>
        <v>2.9320808157099695E-2</v>
      </c>
      <c r="N1151" s="539">
        <v>44.5</v>
      </c>
      <c r="O1151" s="551">
        <f>M1151*N1151</f>
        <v>1.3047759629909363</v>
      </c>
      <c r="P1151" s="540">
        <f t="shared" si="176"/>
        <v>1759.2484894259817</v>
      </c>
      <c r="Q1151" s="552">
        <f t="shared" si="177"/>
        <v>78.286557779456189</v>
      </c>
    </row>
    <row r="1152" spans="1:17" x14ac:dyDescent="0.2">
      <c r="A1152" s="2020"/>
      <c r="B1152" s="17">
        <v>7</v>
      </c>
      <c r="C1152" s="542" t="s">
        <v>495</v>
      </c>
      <c r="D1152" s="543">
        <v>7</v>
      </c>
      <c r="E1152" s="544" t="s">
        <v>36</v>
      </c>
      <c r="F1152" s="545">
        <f t="shared" si="172"/>
        <v>11.5</v>
      </c>
      <c r="G1152" s="546">
        <v>0.60040000000000004</v>
      </c>
      <c r="H1152" s="547">
        <v>0.96</v>
      </c>
      <c r="I1152" s="547">
        <v>9.9396000000000004</v>
      </c>
      <c r="J1152" s="548">
        <v>328.92</v>
      </c>
      <c r="K1152" s="549">
        <f t="shared" si="173"/>
        <v>9.9396000000000004</v>
      </c>
      <c r="L1152" s="537">
        <f t="shared" si="173"/>
        <v>328.92</v>
      </c>
      <c r="M1152" s="550">
        <f t="shared" si="174"/>
        <v>3.0218898212331265E-2</v>
      </c>
      <c r="N1152" s="539">
        <v>44.5</v>
      </c>
      <c r="O1152" s="551">
        <f t="shared" si="175"/>
        <v>1.3447409704487412</v>
      </c>
      <c r="P1152" s="540">
        <f t="shared" si="176"/>
        <v>1813.1338927398758</v>
      </c>
      <c r="Q1152" s="552">
        <f t="shared" si="177"/>
        <v>80.684458226924477</v>
      </c>
    </row>
    <row r="1153" spans="1:17" x14ac:dyDescent="0.2">
      <c r="A1153" s="2020"/>
      <c r="B1153" s="17">
        <v>8</v>
      </c>
      <c r="C1153" s="542" t="s">
        <v>317</v>
      </c>
      <c r="D1153" s="543">
        <v>5</v>
      </c>
      <c r="E1153" s="544" t="s">
        <v>36</v>
      </c>
      <c r="F1153" s="545">
        <f t="shared" si="172"/>
        <v>7.3</v>
      </c>
      <c r="G1153" s="546">
        <v>0.4093</v>
      </c>
      <c r="H1153" s="547">
        <v>0.8</v>
      </c>
      <c r="I1153" s="547">
        <v>6.0907</v>
      </c>
      <c r="J1153" s="548">
        <v>192.6</v>
      </c>
      <c r="K1153" s="549">
        <f t="shared" si="173"/>
        <v>6.0907</v>
      </c>
      <c r="L1153" s="537">
        <f t="shared" si="173"/>
        <v>192.6</v>
      </c>
      <c r="M1153" s="550">
        <f t="shared" si="174"/>
        <v>3.1623572170301144E-2</v>
      </c>
      <c r="N1153" s="539">
        <v>44.5</v>
      </c>
      <c r="O1153" s="551">
        <f t="shared" si="175"/>
        <v>1.407248961578401</v>
      </c>
      <c r="P1153" s="540">
        <f t="shared" si="176"/>
        <v>1897.4143302180687</v>
      </c>
      <c r="Q1153" s="552">
        <f t="shared" si="177"/>
        <v>84.434937694704061</v>
      </c>
    </row>
    <row r="1154" spans="1:17" x14ac:dyDescent="0.2">
      <c r="A1154" s="2020"/>
      <c r="B1154" s="17">
        <v>9</v>
      </c>
      <c r="C1154" s="542" t="s">
        <v>650</v>
      </c>
      <c r="D1154" s="543">
        <v>4</v>
      </c>
      <c r="E1154" s="544" t="s">
        <v>36</v>
      </c>
      <c r="F1154" s="545">
        <f t="shared" si="172"/>
        <v>6.1290000000000004</v>
      </c>
      <c r="G1154" s="553">
        <v>0.32750000000000001</v>
      </c>
      <c r="H1154" s="542">
        <v>0.64</v>
      </c>
      <c r="I1154" s="547">
        <v>5.1615000000000002</v>
      </c>
      <c r="J1154" s="548">
        <v>156.81</v>
      </c>
      <c r="K1154" s="549">
        <f t="shared" si="173"/>
        <v>5.1615000000000002</v>
      </c>
      <c r="L1154" s="537">
        <f t="shared" si="173"/>
        <v>156.81</v>
      </c>
      <c r="M1154" s="550">
        <f t="shared" si="174"/>
        <v>3.2915630380715516E-2</v>
      </c>
      <c r="N1154" s="539">
        <v>44.5</v>
      </c>
      <c r="O1154" s="551">
        <f t="shared" si="175"/>
        <v>1.4647455519418404</v>
      </c>
      <c r="P1154" s="540">
        <f t="shared" si="176"/>
        <v>1974.9378228429309</v>
      </c>
      <c r="Q1154" s="552">
        <f t="shared" si="177"/>
        <v>87.884733116510432</v>
      </c>
    </row>
    <row r="1155" spans="1:17" ht="12" thickBot="1" x14ac:dyDescent="0.25">
      <c r="A1155" s="2021"/>
      <c r="B1155" s="18">
        <v>10</v>
      </c>
      <c r="C1155" s="542" t="s">
        <v>318</v>
      </c>
      <c r="D1155" s="555">
        <v>4</v>
      </c>
      <c r="E1155" s="555" t="s">
        <v>36</v>
      </c>
      <c r="F1155" s="556">
        <f t="shared" si="172"/>
        <v>6.8</v>
      </c>
      <c r="G1155" s="557">
        <v>0.21829999999999999</v>
      </c>
      <c r="H1155" s="558">
        <v>0.56000000000000005</v>
      </c>
      <c r="I1155" s="559">
        <v>6.0217000000000001</v>
      </c>
      <c r="J1155" s="554">
        <v>162.94</v>
      </c>
      <c r="K1155" s="560">
        <f t="shared" si="173"/>
        <v>6.0217000000000001</v>
      </c>
      <c r="L1155" s="561">
        <f t="shared" si="173"/>
        <v>162.94</v>
      </c>
      <c r="M1155" s="562">
        <f t="shared" si="174"/>
        <v>3.6956548422732292E-2</v>
      </c>
      <c r="N1155" s="539">
        <v>44.5</v>
      </c>
      <c r="O1155" s="563">
        <f t="shared" si="175"/>
        <v>1.6445664048115871</v>
      </c>
      <c r="P1155" s="563">
        <f t="shared" si="176"/>
        <v>2217.3929053639372</v>
      </c>
      <c r="Q1155" s="564">
        <f t="shared" si="177"/>
        <v>98.673984288695209</v>
      </c>
    </row>
    <row r="1159" spans="1:17" ht="15" x14ac:dyDescent="0.2">
      <c r="A1159" s="1984" t="s">
        <v>319</v>
      </c>
      <c r="B1159" s="1984"/>
      <c r="C1159" s="1984"/>
      <c r="D1159" s="1984"/>
      <c r="E1159" s="1984"/>
      <c r="F1159" s="1984"/>
      <c r="G1159" s="1984"/>
      <c r="H1159" s="1984"/>
      <c r="I1159" s="1984"/>
      <c r="J1159" s="1984"/>
      <c r="K1159" s="1984"/>
      <c r="L1159" s="1984"/>
      <c r="M1159" s="1984"/>
      <c r="N1159" s="1984"/>
      <c r="O1159" s="1984"/>
      <c r="P1159" s="1984"/>
      <c r="Q1159" s="1984"/>
    </row>
    <row r="1160" spans="1:17" ht="13.5" thickBot="1" x14ac:dyDescent="0.25">
      <c r="A1160" s="446"/>
      <c r="B1160" s="446"/>
      <c r="C1160" s="446"/>
      <c r="D1160" s="446"/>
      <c r="E1160" s="1985" t="s">
        <v>264</v>
      </c>
      <c r="F1160" s="1985"/>
      <c r="G1160" s="1985"/>
      <c r="H1160" s="1985"/>
      <c r="I1160" s="446">
        <v>-1.1000000000000001</v>
      </c>
      <c r="J1160" s="446" t="s">
        <v>263</v>
      </c>
      <c r="K1160" s="446" t="s">
        <v>265</v>
      </c>
      <c r="L1160" s="447">
        <v>592.1</v>
      </c>
      <c r="M1160" s="446"/>
      <c r="N1160" s="446"/>
      <c r="O1160" s="446"/>
      <c r="P1160" s="446"/>
      <c r="Q1160" s="446"/>
    </row>
    <row r="1161" spans="1:17" x14ac:dyDescent="0.2">
      <c r="A1161" s="1986" t="s">
        <v>1</v>
      </c>
      <c r="B1161" s="1989" t="s">
        <v>0</v>
      </c>
      <c r="C1161" s="1992" t="s">
        <v>2</v>
      </c>
      <c r="D1161" s="1992" t="s">
        <v>3</v>
      </c>
      <c r="E1161" s="1992" t="s">
        <v>11</v>
      </c>
      <c r="F1161" s="1996" t="s">
        <v>12</v>
      </c>
      <c r="G1161" s="1997"/>
      <c r="H1161" s="1997"/>
      <c r="I1161" s="1998"/>
      <c r="J1161" s="1992" t="s">
        <v>4</v>
      </c>
      <c r="K1161" s="1992" t="s">
        <v>13</v>
      </c>
      <c r="L1161" s="1992" t="s">
        <v>5</v>
      </c>
      <c r="M1161" s="1992" t="s">
        <v>6</v>
      </c>
      <c r="N1161" s="1992" t="s">
        <v>14</v>
      </c>
      <c r="O1161" s="1992" t="s">
        <v>15</v>
      </c>
      <c r="P1161" s="1999" t="s">
        <v>22</v>
      </c>
      <c r="Q1161" s="2001" t="s">
        <v>23</v>
      </c>
    </row>
    <row r="1162" spans="1:17" ht="33.75" x14ac:dyDescent="0.2">
      <c r="A1162" s="1987"/>
      <c r="B1162" s="1990"/>
      <c r="C1162" s="1993"/>
      <c r="D1162" s="1995"/>
      <c r="E1162" s="1995"/>
      <c r="F1162" s="686" t="s">
        <v>16</v>
      </c>
      <c r="G1162" s="686" t="s">
        <v>17</v>
      </c>
      <c r="H1162" s="686" t="s">
        <v>18</v>
      </c>
      <c r="I1162" s="686" t="s">
        <v>19</v>
      </c>
      <c r="J1162" s="1995"/>
      <c r="K1162" s="1995"/>
      <c r="L1162" s="1995"/>
      <c r="M1162" s="1995"/>
      <c r="N1162" s="1995"/>
      <c r="O1162" s="1995"/>
      <c r="P1162" s="2000"/>
      <c r="Q1162" s="2002"/>
    </row>
    <row r="1163" spans="1:17" ht="12" thickBot="1" x14ac:dyDescent="0.25">
      <c r="A1163" s="1987"/>
      <c r="B1163" s="1990"/>
      <c r="C1163" s="1993"/>
      <c r="D1163" s="8" t="s">
        <v>7</v>
      </c>
      <c r="E1163" s="8" t="s">
        <v>8</v>
      </c>
      <c r="F1163" s="8" t="s">
        <v>9</v>
      </c>
      <c r="G1163" s="8" t="s">
        <v>9</v>
      </c>
      <c r="H1163" s="8" t="s">
        <v>9</v>
      </c>
      <c r="I1163" s="8" t="s">
        <v>9</v>
      </c>
      <c r="J1163" s="8" t="s">
        <v>20</v>
      </c>
      <c r="K1163" s="8" t="s">
        <v>9</v>
      </c>
      <c r="L1163" s="8" t="s">
        <v>20</v>
      </c>
      <c r="M1163" s="8" t="s">
        <v>21</v>
      </c>
      <c r="N1163" s="8" t="s">
        <v>289</v>
      </c>
      <c r="O1163" s="8" t="s">
        <v>290</v>
      </c>
      <c r="P1163" s="706" t="s">
        <v>24</v>
      </c>
      <c r="Q1163" s="707" t="s">
        <v>291</v>
      </c>
    </row>
    <row r="1164" spans="1:17" x14ac:dyDescent="0.2">
      <c r="A1164" s="2023" t="s">
        <v>233</v>
      </c>
      <c r="B1164" s="41">
        <v>1</v>
      </c>
      <c r="C1164" s="475" t="s">
        <v>715</v>
      </c>
      <c r="D1164" s="476">
        <v>48</v>
      </c>
      <c r="E1164" s="476">
        <v>1961</v>
      </c>
      <c r="F1164" s="1623">
        <v>51.052999999999997</v>
      </c>
      <c r="G1164" s="1623">
        <v>4.1349999999999998</v>
      </c>
      <c r="H1164" s="1623">
        <v>7.68</v>
      </c>
      <c r="I1164" s="1623">
        <v>39.238</v>
      </c>
      <c r="J1164" s="477">
        <v>2393.16</v>
      </c>
      <c r="K1164" s="1624">
        <v>39.238</v>
      </c>
      <c r="L1164" s="477">
        <v>2393.16</v>
      </c>
      <c r="M1164" s="478">
        <f>K1164/L1164</f>
        <v>1.6395894967323538E-2</v>
      </c>
      <c r="N1164" s="479">
        <v>47.9</v>
      </c>
      <c r="O1164" s="480">
        <f>M1164*N1164</f>
        <v>0.78536336893479741</v>
      </c>
      <c r="P1164" s="480">
        <f>M1164*60*1000</f>
        <v>983.75369803941226</v>
      </c>
      <c r="Q1164" s="305">
        <f>P1164*N1164/1000</f>
        <v>47.121802136087851</v>
      </c>
    </row>
    <row r="1165" spans="1:17" x14ac:dyDescent="0.2">
      <c r="A1165" s="1958"/>
      <c r="B1165" s="39">
        <v>2</v>
      </c>
      <c r="C1165" s="344" t="s">
        <v>416</v>
      </c>
      <c r="D1165" s="306">
        <v>64</v>
      </c>
      <c r="E1165" s="306">
        <v>1961</v>
      </c>
      <c r="F1165" s="373">
        <v>63.118000000000002</v>
      </c>
      <c r="G1165" s="373">
        <v>6.0350000000000001</v>
      </c>
      <c r="H1165" s="373">
        <v>10.24</v>
      </c>
      <c r="I1165" s="373">
        <v>46.843000000000004</v>
      </c>
      <c r="J1165" s="373">
        <v>2955.74</v>
      </c>
      <c r="K1165" s="702">
        <v>46.843000000000004</v>
      </c>
      <c r="L1165" s="373">
        <v>2955.74</v>
      </c>
      <c r="M1165" s="233">
        <f t="shared" ref="M1165:M1173" si="178">K1165/L1165</f>
        <v>1.5848146318688385E-2</v>
      </c>
      <c r="N1165" s="345">
        <v>47.9</v>
      </c>
      <c r="O1165" s="308">
        <f t="shared" ref="O1165:O1183" si="179">M1165*N1165</f>
        <v>0.75912620866517366</v>
      </c>
      <c r="P1165" s="304">
        <f t="shared" ref="P1165:P1183" si="180">M1165*60*1000</f>
        <v>950.88877912130306</v>
      </c>
      <c r="Q1165" s="309">
        <f t="shared" ref="Q1165:Q1183" si="181">P1165*N1165/1000</f>
        <v>45.54757251991041</v>
      </c>
    </row>
    <row r="1166" spans="1:17" x14ac:dyDescent="0.2">
      <c r="A1166" s="1958"/>
      <c r="B1166" s="39">
        <v>3</v>
      </c>
      <c r="C1166" s="344" t="s">
        <v>566</v>
      </c>
      <c r="D1166" s="306">
        <v>48</v>
      </c>
      <c r="E1166" s="306">
        <v>1961</v>
      </c>
      <c r="F1166" s="345">
        <v>51.268000000000001</v>
      </c>
      <c r="G1166" s="373">
        <v>3.9119999999999999</v>
      </c>
      <c r="H1166" s="373">
        <v>7.68</v>
      </c>
      <c r="I1166" s="373">
        <v>39.676000000000002</v>
      </c>
      <c r="J1166" s="373">
        <v>2393.7600000000002</v>
      </c>
      <c r="K1166" s="702">
        <v>39.676000000000002</v>
      </c>
      <c r="L1166" s="373">
        <v>2393.7600000000002</v>
      </c>
      <c r="M1166" s="233">
        <f t="shared" si="178"/>
        <v>1.6574761045384665E-2</v>
      </c>
      <c r="N1166" s="345">
        <v>47.9</v>
      </c>
      <c r="O1166" s="308">
        <f t="shared" si="179"/>
        <v>0.79393105407392539</v>
      </c>
      <c r="P1166" s="304">
        <f t="shared" si="180"/>
        <v>994.48566272307994</v>
      </c>
      <c r="Q1166" s="309">
        <f t="shared" si="181"/>
        <v>47.635863244435527</v>
      </c>
    </row>
    <row r="1167" spans="1:17" x14ac:dyDescent="0.2">
      <c r="A1167" s="1958"/>
      <c r="B1167" s="11">
        <v>4</v>
      </c>
      <c r="C1167" s="344" t="s">
        <v>716</v>
      </c>
      <c r="D1167" s="306">
        <v>20</v>
      </c>
      <c r="E1167" s="306">
        <v>1988</v>
      </c>
      <c r="F1167" s="345">
        <v>23.893999999999998</v>
      </c>
      <c r="G1167" s="373">
        <v>2.0670000000000002</v>
      </c>
      <c r="H1167" s="373">
        <v>3.2</v>
      </c>
      <c r="I1167" s="373">
        <v>18.626000000000001</v>
      </c>
      <c r="J1167" s="373">
        <v>1109.6500000000001</v>
      </c>
      <c r="K1167" s="702">
        <v>18.626000000000001</v>
      </c>
      <c r="L1167" s="373">
        <v>1109.6500000000001</v>
      </c>
      <c r="M1167" s="233">
        <f t="shared" si="178"/>
        <v>1.6785472896859371E-2</v>
      </c>
      <c r="N1167" s="345">
        <v>47.9</v>
      </c>
      <c r="O1167" s="308">
        <f t="shared" si="179"/>
        <v>0.80402415175956388</v>
      </c>
      <c r="P1167" s="304">
        <f t="shared" si="180"/>
        <v>1007.1283738115621</v>
      </c>
      <c r="Q1167" s="309">
        <f t="shared" si="181"/>
        <v>48.241449105573828</v>
      </c>
    </row>
    <row r="1168" spans="1:17" x14ac:dyDescent="0.2">
      <c r="A1168" s="1958"/>
      <c r="B1168" s="11">
        <v>5</v>
      </c>
      <c r="C1168" s="344" t="s">
        <v>717</v>
      </c>
      <c r="D1168" s="306">
        <v>60</v>
      </c>
      <c r="E1168" s="306">
        <v>1985</v>
      </c>
      <c r="F1168" s="345">
        <v>76.775999999999996</v>
      </c>
      <c r="G1168" s="373">
        <v>7.3760000000000003</v>
      </c>
      <c r="H1168" s="373">
        <v>9.6</v>
      </c>
      <c r="I1168" s="373">
        <v>59.8</v>
      </c>
      <c r="J1168" s="373">
        <v>3252.23</v>
      </c>
      <c r="K1168" s="702">
        <v>59.8</v>
      </c>
      <c r="L1168" s="373">
        <v>3252.23</v>
      </c>
      <c r="M1168" s="233">
        <f t="shared" si="178"/>
        <v>1.8387383426141445E-2</v>
      </c>
      <c r="N1168" s="345">
        <v>47.9</v>
      </c>
      <c r="O1168" s="308">
        <f t="shared" si="179"/>
        <v>0.88075566611217515</v>
      </c>
      <c r="P1168" s="304">
        <f t="shared" si="180"/>
        <v>1103.2430055684868</v>
      </c>
      <c r="Q1168" s="309">
        <f t="shared" si="181"/>
        <v>52.845339966730513</v>
      </c>
    </row>
    <row r="1169" spans="1:17" x14ac:dyDescent="0.2">
      <c r="A1169" s="1958"/>
      <c r="B1169" s="11">
        <v>6</v>
      </c>
      <c r="C1169" s="344" t="s">
        <v>567</v>
      </c>
      <c r="D1169" s="306">
        <v>48</v>
      </c>
      <c r="E1169" s="306">
        <v>1961</v>
      </c>
      <c r="F1169" s="373">
        <v>44.493000000000002</v>
      </c>
      <c r="G1169" s="373">
        <v>4.8620000000000001</v>
      </c>
      <c r="H1169" s="373">
        <v>7.68</v>
      </c>
      <c r="I1169" s="373">
        <v>31.951000000000001</v>
      </c>
      <c r="J1169" s="373">
        <v>2297.0100000000002</v>
      </c>
      <c r="K1169" s="702">
        <v>31.951000000000001</v>
      </c>
      <c r="L1169" s="373">
        <v>2297.0100000000002</v>
      </c>
      <c r="M1169" s="233">
        <f t="shared" si="178"/>
        <v>1.3909821898903356E-2</v>
      </c>
      <c r="N1169" s="345">
        <v>47.9</v>
      </c>
      <c r="O1169" s="308">
        <f t="shared" si="179"/>
        <v>0.66628046895747073</v>
      </c>
      <c r="P1169" s="304">
        <f t="shared" si="180"/>
        <v>834.5893139342013</v>
      </c>
      <c r="Q1169" s="309">
        <f t="shared" si="181"/>
        <v>39.976828137448237</v>
      </c>
    </row>
    <row r="1170" spans="1:17" x14ac:dyDescent="0.2">
      <c r="A1170" s="1958"/>
      <c r="B1170" s="11">
        <v>7</v>
      </c>
      <c r="C1170" s="344" t="s">
        <v>718</v>
      </c>
      <c r="D1170" s="306">
        <v>50</v>
      </c>
      <c r="E1170" s="306">
        <v>1971</v>
      </c>
      <c r="F1170" s="373">
        <v>52.393000000000001</v>
      </c>
      <c r="G1170" s="373">
        <v>3.9670000000000001</v>
      </c>
      <c r="H1170" s="373">
        <v>8</v>
      </c>
      <c r="I1170" s="373">
        <v>40.426000000000002</v>
      </c>
      <c r="J1170" s="373">
        <v>2563.1999999999998</v>
      </c>
      <c r="K1170" s="702">
        <v>40.426000000000002</v>
      </c>
      <c r="L1170" s="373">
        <v>2563.1999999999998</v>
      </c>
      <c r="M1170" s="233">
        <f t="shared" si="178"/>
        <v>1.5771691635455682E-2</v>
      </c>
      <c r="N1170" s="345">
        <v>47.9</v>
      </c>
      <c r="O1170" s="308">
        <f t="shared" si="179"/>
        <v>0.75546402933832713</v>
      </c>
      <c r="P1170" s="304">
        <f t="shared" si="180"/>
        <v>946.30149812734089</v>
      </c>
      <c r="Q1170" s="309">
        <f t="shared" si="181"/>
        <v>45.327841760299627</v>
      </c>
    </row>
    <row r="1171" spans="1:17" x14ac:dyDescent="0.2">
      <c r="A1171" s="1958"/>
      <c r="B1171" s="11">
        <v>8</v>
      </c>
      <c r="C1171" s="344" t="s">
        <v>719</v>
      </c>
      <c r="D1171" s="306">
        <v>30</v>
      </c>
      <c r="E1171" s="306">
        <v>1973</v>
      </c>
      <c r="F1171" s="373">
        <v>33.396000000000001</v>
      </c>
      <c r="G1171" s="373">
        <v>3.0169999999999999</v>
      </c>
      <c r="H1171" s="373">
        <v>4.8</v>
      </c>
      <c r="I1171" s="373">
        <v>25.577999999999999</v>
      </c>
      <c r="J1171" s="373">
        <v>1727.5</v>
      </c>
      <c r="K1171" s="702">
        <v>25.577999999999999</v>
      </c>
      <c r="L1171" s="373">
        <v>1727.5</v>
      </c>
      <c r="M1171" s="233">
        <f t="shared" si="178"/>
        <v>1.4806367583212734E-2</v>
      </c>
      <c r="N1171" s="345">
        <v>47.9</v>
      </c>
      <c r="O1171" s="308">
        <f t="shared" si="179"/>
        <v>0.70922500723588999</v>
      </c>
      <c r="P1171" s="304">
        <f t="shared" si="180"/>
        <v>888.38205499276398</v>
      </c>
      <c r="Q1171" s="309">
        <f t="shared" si="181"/>
        <v>42.553500434153392</v>
      </c>
    </row>
    <row r="1172" spans="1:17" x14ac:dyDescent="0.2">
      <c r="A1172" s="1958"/>
      <c r="B1172" s="11">
        <v>9</v>
      </c>
      <c r="C1172" s="344" t="s">
        <v>720</v>
      </c>
      <c r="D1172" s="306">
        <v>48</v>
      </c>
      <c r="E1172" s="306">
        <v>1961</v>
      </c>
      <c r="F1172" s="373">
        <v>42.337000000000003</v>
      </c>
      <c r="G1172" s="373">
        <v>2.85</v>
      </c>
      <c r="H1172" s="373">
        <v>7.68</v>
      </c>
      <c r="I1172" s="373">
        <v>31.806999999999999</v>
      </c>
      <c r="J1172" s="232">
        <v>2296.96</v>
      </c>
      <c r="K1172" s="702">
        <v>31.806999999999999</v>
      </c>
      <c r="L1172" s="345">
        <v>2296.96</v>
      </c>
      <c r="M1172" s="233">
        <f t="shared" si="178"/>
        <v>1.3847433129005294E-2</v>
      </c>
      <c r="N1172" s="345">
        <v>47.9</v>
      </c>
      <c r="O1172" s="308">
        <f t="shared" si="179"/>
        <v>0.6632920468793535</v>
      </c>
      <c r="P1172" s="304">
        <f t="shared" si="180"/>
        <v>830.84598774031758</v>
      </c>
      <c r="Q1172" s="309">
        <f t="shared" si="181"/>
        <v>39.797522812761216</v>
      </c>
    </row>
    <row r="1173" spans="1:17" ht="12" thickBot="1" x14ac:dyDescent="0.25">
      <c r="A1173" s="1959"/>
      <c r="B1173" s="30">
        <v>10</v>
      </c>
      <c r="C1173" s="352" t="s">
        <v>721</v>
      </c>
      <c r="D1173" s="375">
        <v>60</v>
      </c>
      <c r="E1173" s="375">
        <v>1968</v>
      </c>
      <c r="F1173" s="1476">
        <v>62.412999999999997</v>
      </c>
      <c r="G1173" s="1476">
        <v>5.7560000000000002</v>
      </c>
      <c r="H1173" s="1476">
        <v>9.6</v>
      </c>
      <c r="I1173" s="1476">
        <v>47.057000000000002</v>
      </c>
      <c r="J1173" s="1476">
        <v>3133.18</v>
      </c>
      <c r="K1173" s="1477">
        <v>47.057000000000002</v>
      </c>
      <c r="L1173" s="1476">
        <v>3133.18</v>
      </c>
      <c r="M1173" s="368">
        <f t="shared" si="178"/>
        <v>1.5018926458103271E-2</v>
      </c>
      <c r="N1173" s="369">
        <v>47.9</v>
      </c>
      <c r="O1173" s="376">
        <f t="shared" si="179"/>
        <v>0.71940657734314661</v>
      </c>
      <c r="P1173" s="377">
        <f t="shared" si="180"/>
        <v>901.1355874861963</v>
      </c>
      <c r="Q1173" s="378">
        <f t="shared" si="181"/>
        <v>43.164394640588796</v>
      </c>
    </row>
    <row r="1174" spans="1:17" x14ac:dyDescent="0.2">
      <c r="A1174" s="1960" t="s">
        <v>225</v>
      </c>
      <c r="B1174" s="104">
        <v>1</v>
      </c>
      <c r="C1174" s="310" t="s">
        <v>722</v>
      </c>
      <c r="D1174" s="437">
        <v>64</v>
      </c>
      <c r="E1174" s="437">
        <v>1961</v>
      </c>
      <c r="F1174" s="379">
        <v>69.364000000000004</v>
      </c>
      <c r="G1174" s="379">
        <v>5.42</v>
      </c>
      <c r="H1174" s="379">
        <v>10.24</v>
      </c>
      <c r="I1174" s="379">
        <v>53.704000000000001</v>
      </c>
      <c r="J1174" s="381">
        <v>2955.81</v>
      </c>
      <c r="K1174" s="1615">
        <v>53.704000000000001</v>
      </c>
      <c r="L1174" s="381">
        <v>2955.81</v>
      </c>
      <c r="M1174" s="439">
        <f>K1174/L1174</f>
        <v>1.8168962145740087E-2</v>
      </c>
      <c r="N1174" s="381">
        <v>47.9</v>
      </c>
      <c r="O1174" s="440">
        <f t="shared" si="179"/>
        <v>0.87029328678095019</v>
      </c>
      <c r="P1174" s="440">
        <f t="shared" si="180"/>
        <v>1090.1377287444052</v>
      </c>
      <c r="Q1174" s="441">
        <f t="shared" si="181"/>
        <v>52.217597206857008</v>
      </c>
    </row>
    <row r="1175" spans="1:17" x14ac:dyDescent="0.2">
      <c r="A1175" s="1961"/>
      <c r="B1175" s="133">
        <v>2</v>
      </c>
      <c r="C1175" s="318" t="s">
        <v>723</v>
      </c>
      <c r="D1175" s="311">
        <v>64</v>
      </c>
      <c r="E1175" s="311">
        <v>1961</v>
      </c>
      <c r="F1175" s="380">
        <v>73.611000000000004</v>
      </c>
      <c r="G1175" s="380">
        <v>5.923</v>
      </c>
      <c r="H1175" s="380">
        <v>10.24</v>
      </c>
      <c r="I1175" s="380">
        <v>57.448</v>
      </c>
      <c r="J1175" s="383">
        <v>2954.78</v>
      </c>
      <c r="K1175" s="1616">
        <v>57.448</v>
      </c>
      <c r="L1175" s="383">
        <v>2954.78</v>
      </c>
      <c r="M1175" s="315">
        <f>K1175/L1175</f>
        <v>1.9442395034486491E-2</v>
      </c>
      <c r="N1175" s="382">
        <v>47.9</v>
      </c>
      <c r="O1175" s="316">
        <f t="shared" si="179"/>
        <v>0.93129072215190289</v>
      </c>
      <c r="P1175" s="316">
        <f t="shared" si="180"/>
        <v>1166.5437020691895</v>
      </c>
      <c r="Q1175" s="317">
        <f t="shared" si="181"/>
        <v>55.877443329114179</v>
      </c>
    </row>
    <row r="1176" spans="1:17" x14ac:dyDescent="0.2">
      <c r="A1176" s="1961"/>
      <c r="B1176" s="103">
        <v>3</v>
      </c>
      <c r="C1176" s="384" t="s">
        <v>724</v>
      </c>
      <c r="D1176" s="311">
        <v>60</v>
      </c>
      <c r="E1176" s="311">
        <v>1982</v>
      </c>
      <c r="F1176" s="380">
        <v>82.215000000000003</v>
      </c>
      <c r="G1176" s="380">
        <v>7.0410000000000004</v>
      </c>
      <c r="H1176" s="380">
        <v>9.6</v>
      </c>
      <c r="I1176" s="380">
        <v>65.573999999999998</v>
      </c>
      <c r="J1176" s="312">
        <v>3183.77</v>
      </c>
      <c r="K1176" s="319">
        <v>65.573999999999998</v>
      </c>
      <c r="L1176" s="312">
        <v>3183.77</v>
      </c>
      <c r="M1176" s="320">
        <f t="shared" ref="M1176:M1183" si="182">K1176/L1176</f>
        <v>2.059633704696005E-2</v>
      </c>
      <c r="N1176" s="382">
        <v>47.9</v>
      </c>
      <c r="O1176" s="316">
        <f t="shared" si="179"/>
        <v>0.98656454454938636</v>
      </c>
      <c r="P1176" s="316">
        <f t="shared" si="180"/>
        <v>1235.7802228176029</v>
      </c>
      <c r="Q1176" s="321">
        <f t="shared" si="181"/>
        <v>59.193872672963174</v>
      </c>
    </row>
    <row r="1177" spans="1:17" x14ac:dyDescent="0.2">
      <c r="A1177" s="1961"/>
      <c r="B1177" s="103">
        <v>4</v>
      </c>
      <c r="C1177" s="384" t="s">
        <v>725</v>
      </c>
      <c r="D1177" s="311">
        <v>20</v>
      </c>
      <c r="E1177" s="311">
        <v>1986</v>
      </c>
      <c r="F1177" s="380">
        <v>26.358000000000001</v>
      </c>
      <c r="G1177" s="380">
        <v>1.899</v>
      </c>
      <c r="H1177" s="380">
        <v>3.2</v>
      </c>
      <c r="I1177" s="380">
        <v>21.257999999999999</v>
      </c>
      <c r="J1177" s="312">
        <v>1054.49</v>
      </c>
      <c r="K1177" s="319">
        <v>21.257999999999999</v>
      </c>
      <c r="L1177" s="312">
        <v>1054.49</v>
      </c>
      <c r="M1177" s="320">
        <f t="shared" si="182"/>
        <v>2.0159508387941089E-2</v>
      </c>
      <c r="N1177" s="382">
        <v>47.9</v>
      </c>
      <c r="O1177" s="385">
        <f t="shared" si="179"/>
        <v>0.96564045178237812</v>
      </c>
      <c r="P1177" s="316">
        <f t="shared" si="180"/>
        <v>1209.5705032764652</v>
      </c>
      <c r="Q1177" s="321">
        <f t="shared" si="181"/>
        <v>57.938427106942676</v>
      </c>
    </row>
    <row r="1178" spans="1:17" x14ac:dyDescent="0.2">
      <c r="A1178" s="1961"/>
      <c r="B1178" s="103">
        <v>5</v>
      </c>
      <c r="C1178" s="384" t="s">
        <v>726</v>
      </c>
      <c r="D1178" s="311">
        <v>36</v>
      </c>
      <c r="E1178" s="311">
        <v>1987</v>
      </c>
      <c r="F1178" s="380">
        <v>57.829000000000001</v>
      </c>
      <c r="G1178" s="380">
        <v>4.3579999999999997</v>
      </c>
      <c r="H1178" s="380">
        <v>8.64</v>
      </c>
      <c r="I1178" s="380">
        <v>44.83</v>
      </c>
      <c r="J1178" s="312">
        <v>2209.59</v>
      </c>
      <c r="K1178" s="319">
        <v>44.83</v>
      </c>
      <c r="L1178" s="312">
        <v>2209.59</v>
      </c>
      <c r="M1178" s="320">
        <f t="shared" si="182"/>
        <v>2.0288831864735086E-2</v>
      </c>
      <c r="N1178" s="382">
        <v>47.9</v>
      </c>
      <c r="O1178" s="385">
        <f t="shared" si="179"/>
        <v>0.97183504632081064</v>
      </c>
      <c r="P1178" s="316">
        <f t="shared" si="180"/>
        <v>1217.3299118841053</v>
      </c>
      <c r="Q1178" s="321">
        <f t="shared" si="181"/>
        <v>58.310102779248645</v>
      </c>
    </row>
    <row r="1179" spans="1:17" x14ac:dyDescent="0.2">
      <c r="A1179" s="1961"/>
      <c r="B1179" s="103">
        <v>6</v>
      </c>
      <c r="C1179" s="384" t="s">
        <v>727</v>
      </c>
      <c r="D1179" s="311">
        <v>36</v>
      </c>
      <c r="E1179" s="311">
        <v>1987</v>
      </c>
      <c r="F1179" s="380">
        <v>55.408000000000001</v>
      </c>
      <c r="G1179" s="380">
        <v>5.3979999999999997</v>
      </c>
      <c r="H1179" s="380">
        <v>8.64</v>
      </c>
      <c r="I1179" s="380">
        <v>41.369</v>
      </c>
      <c r="J1179" s="312">
        <v>2212.71</v>
      </c>
      <c r="K1179" s="319">
        <v>41.369</v>
      </c>
      <c r="L1179" s="312">
        <v>2212.71</v>
      </c>
      <c r="M1179" s="320">
        <f t="shared" si="182"/>
        <v>1.8696078564294463E-2</v>
      </c>
      <c r="N1179" s="382">
        <v>47.9</v>
      </c>
      <c r="O1179" s="385">
        <f t="shared" si="179"/>
        <v>0.89554216322970481</v>
      </c>
      <c r="P1179" s="316">
        <f t="shared" si="180"/>
        <v>1121.7647138576679</v>
      </c>
      <c r="Q1179" s="321">
        <f t="shared" si="181"/>
        <v>53.732529793782291</v>
      </c>
    </row>
    <row r="1180" spans="1:17" x14ac:dyDescent="0.2">
      <c r="A1180" s="1961"/>
      <c r="B1180" s="103">
        <v>7</v>
      </c>
      <c r="C1180" s="384" t="s">
        <v>728</v>
      </c>
      <c r="D1180" s="311">
        <v>35</v>
      </c>
      <c r="E1180" s="311">
        <v>1986</v>
      </c>
      <c r="F1180" s="380">
        <v>55.152000000000001</v>
      </c>
      <c r="G1180" s="380">
        <v>3.911</v>
      </c>
      <c r="H1180" s="380">
        <v>8.64</v>
      </c>
      <c r="I1180" s="380">
        <v>42.6</v>
      </c>
      <c r="J1180" s="312">
        <v>2075.29</v>
      </c>
      <c r="K1180" s="319">
        <v>42.6</v>
      </c>
      <c r="L1180" s="312">
        <v>2075.29</v>
      </c>
      <c r="M1180" s="320">
        <f t="shared" si="182"/>
        <v>2.0527251613027576E-2</v>
      </c>
      <c r="N1180" s="382">
        <v>47.9</v>
      </c>
      <c r="O1180" s="385">
        <f t="shared" si="179"/>
        <v>0.98325535226402083</v>
      </c>
      <c r="P1180" s="316">
        <f t="shared" si="180"/>
        <v>1231.6350967816545</v>
      </c>
      <c r="Q1180" s="321">
        <f t="shared" si="181"/>
        <v>58.995321135841252</v>
      </c>
    </row>
    <row r="1181" spans="1:17" x14ac:dyDescent="0.2">
      <c r="A1181" s="1961"/>
      <c r="B1181" s="103">
        <v>8</v>
      </c>
      <c r="C1181" s="384" t="s">
        <v>570</v>
      </c>
      <c r="D1181" s="311">
        <v>20</v>
      </c>
      <c r="E1181" s="311">
        <v>1984</v>
      </c>
      <c r="F1181" s="380">
        <v>26.954000000000001</v>
      </c>
      <c r="G1181" s="380">
        <v>2.548</v>
      </c>
      <c r="H1181" s="380">
        <v>3.2</v>
      </c>
      <c r="I1181" s="380">
        <v>21.204999999999998</v>
      </c>
      <c r="J1181" s="312">
        <v>1059.55</v>
      </c>
      <c r="K1181" s="319">
        <v>21.204999999999998</v>
      </c>
      <c r="L1181" s="312">
        <v>1059.55</v>
      </c>
      <c r="M1181" s="320">
        <f t="shared" si="182"/>
        <v>2.0013213156528716E-2</v>
      </c>
      <c r="N1181" s="382">
        <v>47.9</v>
      </c>
      <c r="O1181" s="385">
        <f t="shared" si="179"/>
        <v>0.95863291019772545</v>
      </c>
      <c r="P1181" s="316">
        <f t="shared" si="180"/>
        <v>1200.7927893917229</v>
      </c>
      <c r="Q1181" s="321">
        <f t="shared" si="181"/>
        <v>57.517974611863522</v>
      </c>
    </row>
    <row r="1182" spans="1:17" x14ac:dyDescent="0.2">
      <c r="A1182" s="1962"/>
      <c r="B1182" s="106">
        <v>9</v>
      </c>
      <c r="C1182" s="384" t="s">
        <v>729</v>
      </c>
      <c r="D1182" s="311">
        <v>20</v>
      </c>
      <c r="E1182" s="311">
        <v>1984</v>
      </c>
      <c r="F1182" s="380">
        <v>31.795000000000002</v>
      </c>
      <c r="G1182" s="1617">
        <v>7.6</v>
      </c>
      <c r="H1182" s="1617">
        <v>3.2</v>
      </c>
      <c r="I1182" s="1617">
        <v>20.995000000000001</v>
      </c>
      <c r="J1182" s="1617">
        <v>1059.55</v>
      </c>
      <c r="K1182" s="319">
        <v>20.995000000000001</v>
      </c>
      <c r="L1182" s="312">
        <v>1059.55</v>
      </c>
      <c r="M1182" s="320">
        <f t="shared" si="182"/>
        <v>1.9815015808597992E-2</v>
      </c>
      <c r="N1182" s="382">
        <v>47.9</v>
      </c>
      <c r="O1182" s="385">
        <f t="shared" si="179"/>
        <v>0.94913925723184378</v>
      </c>
      <c r="P1182" s="316">
        <f t="shared" si="180"/>
        <v>1188.9009485158795</v>
      </c>
      <c r="Q1182" s="321">
        <f t="shared" si="181"/>
        <v>56.948355433910628</v>
      </c>
    </row>
    <row r="1183" spans="1:17" ht="12" thickBot="1" x14ac:dyDescent="0.25">
      <c r="A1183" s="1963"/>
      <c r="B1183" s="105">
        <v>10</v>
      </c>
      <c r="C1183" s="386" t="s">
        <v>568</v>
      </c>
      <c r="D1183" s="387">
        <v>60</v>
      </c>
      <c r="E1183" s="387">
        <v>1967</v>
      </c>
      <c r="F1183" s="980">
        <v>47.243000000000002</v>
      </c>
      <c r="G1183" s="1618">
        <v>3.9670000000000001</v>
      </c>
      <c r="H1183" s="1618">
        <v>9.6</v>
      </c>
      <c r="I1183" s="1618">
        <v>47.243000000000002</v>
      </c>
      <c r="J1183" s="1618">
        <v>2712.89</v>
      </c>
      <c r="K1183" s="429">
        <v>47.243000000000002</v>
      </c>
      <c r="L1183" s="428">
        <v>2712.89</v>
      </c>
      <c r="M1183" s="389">
        <f t="shared" si="182"/>
        <v>1.7414270390616649E-2</v>
      </c>
      <c r="N1183" s="1622">
        <v>47.9</v>
      </c>
      <c r="O1183" s="390">
        <f t="shared" si="179"/>
        <v>0.83414355171053745</v>
      </c>
      <c r="P1183" s="390">
        <f t="shared" si="180"/>
        <v>1044.856223436999</v>
      </c>
      <c r="Q1183" s="391">
        <f t="shared" si="181"/>
        <v>50.048613102632252</v>
      </c>
    </row>
    <row r="1184" spans="1:17" x14ac:dyDescent="0.2">
      <c r="A1184" s="2024" t="s">
        <v>226</v>
      </c>
      <c r="B1184" s="57">
        <v>1</v>
      </c>
      <c r="C1184" s="353" t="s">
        <v>730</v>
      </c>
      <c r="D1184" s="392">
        <v>20</v>
      </c>
      <c r="E1184" s="392">
        <v>1980</v>
      </c>
      <c r="F1184" s="976">
        <v>34.006</v>
      </c>
      <c r="G1184" s="976">
        <v>2.1789999999999998</v>
      </c>
      <c r="H1184" s="976">
        <v>3.2</v>
      </c>
      <c r="I1184" s="976">
        <v>28.626000000000001</v>
      </c>
      <c r="J1184" s="976">
        <v>1039.5</v>
      </c>
      <c r="K1184" s="978">
        <v>28.626000000000001</v>
      </c>
      <c r="L1184" s="236">
        <v>1039.5</v>
      </c>
      <c r="M1184" s="999">
        <f>K1184/L1184</f>
        <v>2.7538239538239539E-2</v>
      </c>
      <c r="N1184" s="977">
        <v>47.9</v>
      </c>
      <c r="O1184" s="1000">
        <f>M1184*N1184</f>
        <v>1.319081673881674</v>
      </c>
      <c r="P1184" s="1000">
        <f>M1184*60*1000</f>
        <v>1652.2943722943724</v>
      </c>
      <c r="Q1184" s="1001">
        <f>P1184*N1184/1000</f>
        <v>79.144900432900442</v>
      </c>
    </row>
    <row r="1185" spans="1:17" x14ac:dyDescent="0.2">
      <c r="A1185" s="2025"/>
      <c r="B1185" s="58">
        <v>2</v>
      </c>
      <c r="C1185" s="354" t="s">
        <v>731</v>
      </c>
      <c r="D1185" s="394">
        <v>36</v>
      </c>
      <c r="E1185" s="394">
        <v>1982</v>
      </c>
      <c r="F1185" s="395">
        <v>55.515999999999998</v>
      </c>
      <c r="G1185" s="395">
        <v>3.5760000000000001</v>
      </c>
      <c r="H1185" s="395">
        <v>8.64</v>
      </c>
      <c r="I1185" s="395">
        <v>43.3</v>
      </c>
      <c r="J1185" s="395">
        <v>2052.0700000000002</v>
      </c>
      <c r="K1185" s="703">
        <v>43.3</v>
      </c>
      <c r="L1185" s="238">
        <v>2052.0700000000002</v>
      </c>
      <c r="M1185" s="237">
        <f t="shared" ref="M1185:M1193" si="183">K1185/L1185</f>
        <v>2.1100644714848904E-2</v>
      </c>
      <c r="N1185" s="355">
        <v>47.9</v>
      </c>
      <c r="O1185" s="239">
        <f t="shared" ref="O1185:O1193" si="184">M1185*N1185</f>
        <v>1.0107208818412625</v>
      </c>
      <c r="P1185" s="325">
        <f t="shared" ref="P1185:P1193" si="185">M1185*60*1000</f>
        <v>1266.0386828909343</v>
      </c>
      <c r="Q1185" s="240">
        <f t="shared" ref="Q1185:Q1193" si="186">P1185*N1185/1000</f>
        <v>60.643252910475752</v>
      </c>
    </row>
    <row r="1186" spans="1:17" x14ac:dyDescent="0.2">
      <c r="A1186" s="2025"/>
      <c r="B1186" s="58">
        <v>3</v>
      </c>
      <c r="C1186" s="354" t="s">
        <v>732</v>
      </c>
      <c r="D1186" s="394">
        <v>20</v>
      </c>
      <c r="E1186" s="394">
        <v>1980</v>
      </c>
      <c r="F1186" s="395">
        <v>32.963000000000001</v>
      </c>
      <c r="G1186" s="395">
        <v>2.1230000000000002</v>
      </c>
      <c r="H1186" s="395">
        <v>3.2</v>
      </c>
      <c r="I1186" s="395">
        <v>27.638999999999999</v>
      </c>
      <c r="J1186" s="395">
        <v>1041.3499999999999</v>
      </c>
      <c r="K1186" s="703">
        <v>27.638999999999999</v>
      </c>
      <c r="L1186" s="238">
        <v>1041.3499999999999</v>
      </c>
      <c r="M1186" s="237">
        <f t="shared" si="183"/>
        <v>2.6541508618620063E-2</v>
      </c>
      <c r="N1186" s="355">
        <v>47.9</v>
      </c>
      <c r="O1186" s="239">
        <f t="shared" si="184"/>
        <v>1.271338262831901</v>
      </c>
      <c r="P1186" s="325">
        <f t="shared" si="185"/>
        <v>1592.4905171172038</v>
      </c>
      <c r="Q1186" s="240">
        <f t="shared" si="186"/>
        <v>76.280295769914048</v>
      </c>
    </row>
    <row r="1187" spans="1:17" x14ac:dyDescent="0.2">
      <c r="A1187" s="2025"/>
      <c r="B1187" s="58">
        <v>4</v>
      </c>
      <c r="C1187" s="354" t="s">
        <v>733</v>
      </c>
      <c r="D1187" s="394">
        <v>20</v>
      </c>
      <c r="E1187" s="394">
        <v>1983</v>
      </c>
      <c r="F1187" s="395">
        <v>28.702999999999999</v>
      </c>
      <c r="G1187" s="395">
        <v>1.732</v>
      </c>
      <c r="H1187" s="395">
        <v>3.2</v>
      </c>
      <c r="I1187" s="395">
        <v>23.77</v>
      </c>
      <c r="J1187" s="395">
        <v>1037.8499999999999</v>
      </c>
      <c r="K1187" s="703">
        <v>23.77</v>
      </c>
      <c r="L1187" s="238">
        <v>1037.8499999999999</v>
      </c>
      <c r="M1187" s="237">
        <f t="shared" si="183"/>
        <v>2.2903117020764082E-2</v>
      </c>
      <c r="N1187" s="355">
        <v>47.9</v>
      </c>
      <c r="O1187" s="239">
        <f t="shared" si="184"/>
        <v>1.0970593052945996</v>
      </c>
      <c r="P1187" s="325">
        <f t="shared" si="185"/>
        <v>1374.187021245845</v>
      </c>
      <c r="Q1187" s="240">
        <f t="shared" si="186"/>
        <v>65.823558317675975</v>
      </c>
    </row>
    <row r="1188" spans="1:17" x14ac:dyDescent="0.2">
      <c r="A1188" s="2025"/>
      <c r="B1188" s="58">
        <v>5</v>
      </c>
      <c r="C1188" s="354" t="s">
        <v>572</v>
      </c>
      <c r="D1188" s="394">
        <v>20</v>
      </c>
      <c r="E1188" s="394">
        <v>1981</v>
      </c>
      <c r="F1188" s="395">
        <v>31.922999999999998</v>
      </c>
      <c r="G1188" s="395">
        <v>2.8490000000000002</v>
      </c>
      <c r="H1188" s="395">
        <v>3.2</v>
      </c>
      <c r="I1188" s="395">
        <v>25.873000000000001</v>
      </c>
      <c r="J1188" s="395">
        <v>1038.74</v>
      </c>
      <c r="K1188" s="703">
        <v>25.873000000000001</v>
      </c>
      <c r="L1188" s="238">
        <v>1038.74</v>
      </c>
      <c r="M1188" s="237">
        <f t="shared" si="183"/>
        <v>2.4908061690124574E-2</v>
      </c>
      <c r="N1188" s="355">
        <v>47.9</v>
      </c>
      <c r="O1188" s="239">
        <f t="shared" si="184"/>
        <v>1.193096154956967</v>
      </c>
      <c r="P1188" s="325">
        <f t="shared" si="185"/>
        <v>1494.4837014074747</v>
      </c>
      <c r="Q1188" s="240">
        <f t="shared" si="186"/>
        <v>71.58576929741804</v>
      </c>
    </row>
    <row r="1189" spans="1:17" x14ac:dyDescent="0.2">
      <c r="A1189" s="2025"/>
      <c r="B1189" s="58">
        <v>6</v>
      </c>
      <c r="C1189" s="354" t="s">
        <v>571</v>
      </c>
      <c r="D1189" s="394">
        <v>20</v>
      </c>
      <c r="E1189" s="394">
        <v>1983</v>
      </c>
      <c r="F1189" s="395">
        <v>30.274999999999999</v>
      </c>
      <c r="G1189" s="395">
        <v>2.4020000000000001</v>
      </c>
      <c r="H1189" s="395">
        <v>3.2</v>
      </c>
      <c r="I1189" s="395">
        <v>24.672000000000001</v>
      </c>
      <c r="J1189" s="395">
        <v>1036.97</v>
      </c>
      <c r="K1189" s="703">
        <v>24.672000000000001</v>
      </c>
      <c r="L1189" s="395">
        <v>1036.97</v>
      </c>
      <c r="M1189" s="237">
        <f t="shared" si="183"/>
        <v>2.3792395151257993E-2</v>
      </c>
      <c r="N1189" s="355">
        <v>47.9</v>
      </c>
      <c r="O1189" s="239">
        <f t="shared" si="184"/>
        <v>1.1396557277452579</v>
      </c>
      <c r="P1189" s="325">
        <f t="shared" si="185"/>
        <v>1427.5437090754797</v>
      </c>
      <c r="Q1189" s="240">
        <f t="shared" si="186"/>
        <v>68.379343664715478</v>
      </c>
    </row>
    <row r="1190" spans="1:17" x14ac:dyDescent="0.2">
      <c r="A1190" s="2025"/>
      <c r="B1190" s="58">
        <v>7</v>
      </c>
      <c r="C1190" s="354" t="s">
        <v>734</v>
      </c>
      <c r="D1190" s="394">
        <v>36</v>
      </c>
      <c r="E1190" s="394">
        <v>1984</v>
      </c>
      <c r="F1190" s="395">
        <v>63.600999999999999</v>
      </c>
      <c r="G1190" s="395">
        <v>3.2970000000000002</v>
      </c>
      <c r="H1190" s="395">
        <v>8.8879999999999999</v>
      </c>
      <c r="I1190" s="395">
        <v>51.423999999999999</v>
      </c>
      <c r="J1190" s="238">
        <v>2136.41</v>
      </c>
      <c r="K1190" s="703">
        <v>51.423999999999999</v>
      </c>
      <c r="L1190" s="238">
        <v>2136.41</v>
      </c>
      <c r="M1190" s="237">
        <f t="shared" si="183"/>
        <v>2.4070286134215812E-2</v>
      </c>
      <c r="N1190" s="355">
        <v>47.9</v>
      </c>
      <c r="O1190" s="239">
        <f t="shared" si="184"/>
        <v>1.1529667058289375</v>
      </c>
      <c r="P1190" s="325">
        <f t="shared" si="185"/>
        <v>1444.2171680529489</v>
      </c>
      <c r="Q1190" s="240">
        <f t="shared" si="186"/>
        <v>69.178002349736246</v>
      </c>
    </row>
    <row r="1191" spans="1:17" x14ac:dyDescent="0.2">
      <c r="A1191" s="2025"/>
      <c r="B1191" s="58">
        <v>8</v>
      </c>
      <c r="C1191" s="354" t="s">
        <v>569</v>
      </c>
      <c r="D1191" s="394">
        <v>36</v>
      </c>
      <c r="E1191" s="394">
        <v>1989</v>
      </c>
      <c r="F1191" s="364">
        <v>62.393000000000001</v>
      </c>
      <c r="G1191" s="364">
        <v>4.0229999999999997</v>
      </c>
      <c r="H1191" s="364">
        <v>8.64</v>
      </c>
      <c r="I1191" s="364">
        <v>49.728999999999999</v>
      </c>
      <c r="J1191" s="364">
        <v>2231.4699999999998</v>
      </c>
      <c r="K1191" s="1619">
        <v>49.728999999999999</v>
      </c>
      <c r="L1191" s="364">
        <v>2231.4699999999998</v>
      </c>
      <c r="M1191" s="237">
        <f t="shared" si="183"/>
        <v>2.2285309683751073E-2</v>
      </c>
      <c r="N1191" s="355">
        <v>47.9</v>
      </c>
      <c r="O1191" s="239">
        <f t="shared" si="184"/>
        <v>1.0674663338516763</v>
      </c>
      <c r="P1191" s="325">
        <f t="shared" si="185"/>
        <v>1337.1185810250643</v>
      </c>
      <c r="Q1191" s="240">
        <f t="shared" si="186"/>
        <v>64.047980031100579</v>
      </c>
    </row>
    <row r="1192" spans="1:17" x14ac:dyDescent="0.2">
      <c r="A1192" s="2025"/>
      <c r="B1192" s="58">
        <v>9</v>
      </c>
      <c r="C1192" s="354" t="s">
        <v>417</v>
      </c>
      <c r="D1192" s="394">
        <v>20</v>
      </c>
      <c r="E1192" s="394">
        <v>1983</v>
      </c>
      <c r="F1192" s="364">
        <v>32.445999999999998</v>
      </c>
      <c r="G1192" s="364">
        <v>1.62</v>
      </c>
      <c r="H1192" s="364">
        <v>3.2</v>
      </c>
      <c r="I1192" s="364">
        <v>27.625</v>
      </c>
      <c r="J1192" s="364">
        <v>1080</v>
      </c>
      <c r="K1192" s="1619">
        <v>27.625</v>
      </c>
      <c r="L1192" s="364">
        <v>1080</v>
      </c>
      <c r="M1192" s="237">
        <f t="shared" si="183"/>
        <v>2.5578703703703704E-2</v>
      </c>
      <c r="N1192" s="355">
        <v>47.9</v>
      </c>
      <c r="O1192" s="239">
        <f t="shared" si="184"/>
        <v>1.2252199074074075</v>
      </c>
      <c r="P1192" s="325">
        <f t="shared" si="185"/>
        <v>1534.7222222222224</v>
      </c>
      <c r="Q1192" s="240">
        <f t="shared" si="186"/>
        <v>73.513194444444451</v>
      </c>
    </row>
    <row r="1193" spans="1:17" ht="12" thickBot="1" x14ac:dyDescent="0.25">
      <c r="A1193" s="2026"/>
      <c r="B1193" s="60">
        <v>10</v>
      </c>
      <c r="C1193" s="356" t="s">
        <v>735</v>
      </c>
      <c r="D1193" s="397">
        <v>20</v>
      </c>
      <c r="E1193" s="397">
        <v>1987</v>
      </c>
      <c r="F1193" s="371">
        <v>28.902000000000001</v>
      </c>
      <c r="G1193" s="371">
        <v>1.788</v>
      </c>
      <c r="H1193" s="371">
        <v>3.2</v>
      </c>
      <c r="I1193" s="371">
        <v>23.913</v>
      </c>
      <c r="J1193" s="371">
        <v>1071.6500000000001</v>
      </c>
      <c r="K1193" s="1620">
        <v>23.913</v>
      </c>
      <c r="L1193" s="371">
        <v>1071.6500000000001</v>
      </c>
      <c r="M1193" s="370">
        <f t="shared" si="183"/>
        <v>2.2314188401063778E-2</v>
      </c>
      <c r="N1193" s="1621">
        <v>47.9</v>
      </c>
      <c r="O1193" s="357">
        <f t="shared" si="184"/>
        <v>1.0688496244109549</v>
      </c>
      <c r="P1193" s="357">
        <f t="shared" si="185"/>
        <v>1338.8513040638265</v>
      </c>
      <c r="Q1193" s="358">
        <f t="shared" si="186"/>
        <v>64.130977464657292</v>
      </c>
    </row>
    <row r="1194" spans="1:17" x14ac:dyDescent="0.2">
      <c r="A1194" s="1983" t="s">
        <v>234</v>
      </c>
      <c r="B1194" s="36">
        <v>1</v>
      </c>
      <c r="C1194" s="697"/>
      <c r="D1194" s="687"/>
      <c r="E1194" s="687"/>
      <c r="F1194" s="121"/>
      <c r="G1194" s="121"/>
      <c r="H1194" s="121"/>
      <c r="I1194" s="121"/>
      <c r="J1194" s="688"/>
      <c r="K1194" s="698"/>
      <c r="L1194" s="688"/>
      <c r="M1194" s="107"/>
      <c r="N1194" s="688"/>
      <c r="O1194" s="699"/>
      <c r="P1194" s="689"/>
      <c r="Q1194" s="690"/>
    </row>
    <row r="1195" spans="1:17" x14ac:dyDescent="0.2">
      <c r="A1195" s="1968"/>
      <c r="B1195" s="17">
        <v>2</v>
      </c>
      <c r="C1195" s="135"/>
      <c r="D1195" s="136"/>
      <c r="E1195" s="136"/>
      <c r="F1195" s="86"/>
      <c r="G1195" s="86"/>
      <c r="H1195" s="86"/>
      <c r="I1195" s="86"/>
      <c r="J1195" s="139"/>
      <c r="K1195" s="137"/>
      <c r="L1195" s="139"/>
      <c r="M1195" s="138"/>
      <c r="N1195" s="139"/>
      <c r="O1195" s="52"/>
      <c r="P1195" s="140"/>
      <c r="Q1195" s="141"/>
    </row>
    <row r="1196" spans="1:17" x14ac:dyDescent="0.2">
      <c r="A1196" s="1968"/>
      <c r="B1196" s="17">
        <v>3</v>
      </c>
      <c r="C1196" s="135"/>
      <c r="D1196" s="136"/>
      <c r="E1196" s="136"/>
      <c r="F1196" s="86"/>
      <c r="G1196" s="86"/>
      <c r="H1196" s="86"/>
      <c r="I1196" s="86"/>
      <c r="J1196" s="139"/>
      <c r="K1196" s="137"/>
      <c r="L1196" s="139"/>
      <c r="M1196" s="138"/>
      <c r="N1196" s="139"/>
      <c r="O1196" s="52"/>
      <c r="P1196" s="140"/>
      <c r="Q1196" s="141"/>
    </row>
    <row r="1197" spans="1:17" x14ac:dyDescent="0.2">
      <c r="A1197" s="1969"/>
      <c r="B1197" s="17">
        <v>4</v>
      </c>
      <c r="C1197" s="135"/>
      <c r="D1197" s="136"/>
      <c r="E1197" s="136"/>
      <c r="F1197" s="86"/>
      <c r="G1197" s="86"/>
      <c r="H1197" s="86"/>
      <c r="I1197" s="86"/>
      <c r="J1197" s="139"/>
      <c r="K1197" s="137"/>
      <c r="L1197" s="139"/>
      <c r="M1197" s="138"/>
      <c r="N1197" s="139"/>
      <c r="O1197" s="52"/>
      <c r="P1197" s="140"/>
      <c r="Q1197" s="141"/>
    </row>
    <row r="1198" spans="1:17" x14ac:dyDescent="0.2">
      <c r="A1198" s="1969"/>
      <c r="B1198" s="17">
        <v>5</v>
      </c>
      <c r="C1198" s="135"/>
      <c r="D1198" s="136"/>
      <c r="E1198" s="136"/>
      <c r="F1198" s="86"/>
      <c r="G1198" s="86"/>
      <c r="H1198" s="86"/>
      <c r="I1198" s="86"/>
      <c r="J1198" s="139"/>
      <c r="K1198" s="137"/>
      <c r="L1198" s="139"/>
      <c r="M1198" s="138"/>
      <c r="N1198" s="139"/>
      <c r="O1198" s="52"/>
      <c r="P1198" s="140"/>
      <c r="Q1198" s="141"/>
    </row>
    <row r="1199" spans="1:17" x14ac:dyDescent="0.2">
      <c r="A1199" s="1969"/>
      <c r="B1199" s="17">
        <v>6</v>
      </c>
      <c r="C1199" s="135"/>
      <c r="D1199" s="136"/>
      <c r="E1199" s="136"/>
      <c r="F1199" s="86"/>
      <c r="G1199" s="86"/>
      <c r="H1199" s="86"/>
      <c r="I1199" s="86"/>
      <c r="J1199" s="139"/>
      <c r="K1199" s="137"/>
      <c r="L1199" s="139"/>
      <c r="M1199" s="138"/>
      <c r="N1199" s="139"/>
      <c r="O1199" s="52"/>
      <c r="P1199" s="140"/>
      <c r="Q1199" s="141"/>
    </row>
    <row r="1200" spans="1:17" x14ac:dyDescent="0.2">
      <c r="A1200" s="1969"/>
      <c r="B1200" s="17">
        <v>7</v>
      </c>
      <c r="C1200" s="21"/>
      <c r="D1200" s="17"/>
      <c r="E1200" s="17"/>
      <c r="F1200" s="123"/>
      <c r="G1200" s="123"/>
      <c r="H1200" s="123"/>
      <c r="I1200" s="123"/>
      <c r="J1200" s="24"/>
      <c r="K1200" s="486"/>
      <c r="L1200" s="24"/>
      <c r="M1200" s="25"/>
      <c r="N1200" s="24"/>
      <c r="O1200" s="485"/>
      <c r="P1200" s="33"/>
      <c r="Q1200" s="34"/>
    </row>
    <row r="1201" spans="1:17" x14ac:dyDescent="0.2">
      <c r="A1201" s="1969"/>
      <c r="B1201" s="17">
        <v>8</v>
      </c>
      <c r="C1201" s="21"/>
      <c r="D1201" s="17"/>
      <c r="E1201" s="17"/>
      <c r="F1201" s="123"/>
      <c r="G1201" s="123"/>
      <c r="H1201" s="123"/>
      <c r="I1201" s="123"/>
      <c r="J1201" s="24"/>
      <c r="K1201" s="486"/>
      <c r="L1201" s="24"/>
      <c r="M1201" s="25"/>
      <c r="N1201" s="24"/>
      <c r="O1201" s="485"/>
      <c r="P1201" s="33"/>
      <c r="Q1201" s="34"/>
    </row>
    <row r="1202" spans="1:17" x14ac:dyDescent="0.2">
      <c r="A1202" s="1969"/>
      <c r="B1202" s="17">
        <v>9</v>
      </c>
      <c r="C1202" s="21"/>
      <c r="D1202" s="17"/>
      <c r="E1202" s="17"/>
      <c r="F1202" s="123"/>
      <c r="G1202" s="123"/>
      <c r="H1202" s="123"/>
      <c r="I1202" s="123"/>
      <c r="J1202" s="24"/>
      <c r="K1202" s="486"/>
      <c r="L1202" s="24"/>
      <c r="M1202" s="25"/>
      <c r="N1202" s="24"/>
      <c r="O1202" s="485"/>
      <c r="P1202" s="33"/>
      <c r="Q1202" s="34"/>
    </row>
    <row r="1203" spans="1:17" ht="12" thickBot="1" x14ac:dyDescent="0.25">
      <c r="A1203" s="1970"/>
      <c r="B1203" s="18">
        <v>10</v>
      </c>
      <c r="C1203" s="22"/>
      <c r="D1203" s="18"/>
      <c r="E1203" s="18"/>
      <c r="F1203" s="130"/>
      <c r="G1203" s="130"/>
      <c r="H1203" s="130"/>
      <c r="I1203" s="130"/>
      <c r="J1203" s="26"/>
      <c r="K1203" s="487"/>
      <c r="L1203" s="26"/>
      <c r="M1203" s="37"/>
      <c r="N1203" s="26"/>
      <c r="O1203" s="488"/>
      <c r="P1203" s="35"/>
      <c r="Q1203" s="120"/>
    </row>
    <row r="1205" spans="1:17" ht="15" x14ac:dyDescent="0.2">
      <c r="A1205" s="1984" t="s">
        <v>324</v>
      </c>
      <c r="B1205" s="1984"/>
      <c r="C1205" s="1984"/>
      <c r="D1205" s="1984"/>
      <c r="E1205" s="1984"/>
      <c r="F1205" s="1984"/>
      <c r="G1205" s="1984"/>
      <c r="H1205" s="1984"/>
      <c r="I1205" s="1984"/>
      <c r="J1205" s="1984"/>
      <c r="K1205" s="1984"/>
      <c r="L1205" s="1984"/>
      <c r="M1205" s="1984"/>
      <c r="N1205" s="1984"/>
      <c r="O1205" s="1984"/>
      <c r="P1205" s="1984"/>
      <c r="Q1205" s="1984"/>
    </row>
    <row r="1206" spans="1:17" ht="13.5" thickBot="1" x14ac:dyDescent="0.25">
      <c r="A1206" s="446"/>
      <c r="B1206" s="446"/>
      <c r="C1206" s="446"/>
      <c r="D1206" s="446"/>
      <c r="E1206" s="1985" t="s">
        <v>264</v>
      </c>
      <c r="F1206" s="1985"/>
      <c r="G1206" s="1985"/>
      <c r="H1206" s="1985"/>
      <c r="I1206" s="446">
        <v>1.2</v>
      </c>
      <c r="J1206" s="446" t="s">
        <v>263</v>
      </c>
      <c r="K1206" s="446" t="s">
        <v>265</v>
      </c>
      <c r="L1206" s="447">
        <v>520.79999999999995</v>
      </c>
      <c r="M1206" s="446"/>
      <c r="N1206" s="446"/>
      <c r="O1206" s="446"/>
      <c r="P1206" s="446"/>
      <c r="Q1206" s="446"/>
    </row>
    <row r="1207" spans="1:17" x14ac:dyDescent="0.2">
      <c r="A1207" s="1986" t="s">
        <v>1</v>
      </c>
      <c r="B1207" s="1989" t="s">
        <v>0</v>
      </c>
      <c r="C1207" s="1992" t="s">
        <v>2</v>
      </c>
      <c r="D1207" s="1992" t="s">
        <v>3</v>
      </c>
      <c r="E1207" s="1992" t="s">
        <v>11</v>
      </c>
      <c r="F1207" s="1996" t="s">
        <v>12</v>
      </c>
      <c r="G1207" s="1997"/>
      <c r="H1207" s="1997"/>
      <c r="I1207" s="1998"/>
      <c r="J1207" s="1992" t="s">
        <v>4</v>
      </c>
      <c r="K1207" s="1992" t="s">
        <v>13</v>
      </c>
      <c r="L1207" s="1992" t="s">
        <v>5</v>
      </c>
      <c r="M1207" s="1992" t="s">
        <v>6</v>
      </c>
      <c r="N1207" s="1992" t="s">
        <v>14</v>
      </c>
      <c r="O1207" s="1992" t="s">
        <v>15</v>
      </c>
      <c r="P1207" s="1999" t="s">
        <v>22</v>
      </c>
      <c r="Q1207" s="2001" t="s">
        <v>23</v>
      </c>
    </row>
    <row r="1208" spans="1:17" ht="33.75" x14ac:dyDescent="0.2">
      <c r="A1208" s="1987"/>
      <c r="B1208" s="1990"/>
      <c r="C1208" s="1993"/>
      <c r="D1208" s="1995"/>
      <c r="E1208" s="1995"/>
      <c r="F1208" s="1471" t="s">
        <v>16</v>
      </c>
      <c r="G1208" s="1471" t="s">
        <v>17</v>
      </c>
      <c r="H1208" s="1471" t="s">
        <v>18</v>
      </c>
      <c r="I1208" s="1471" t="s">
        <v>19</v>
      </c>
      <c r="J1208" s="1995"/>
      <c r="K1208" s="1995"/>
      <c r="L1208" s="1995"/>
      <c r="M1208" s="1995"/>
      <c r="N1208" s="1995"/>
      <c r="O1208" s="1995"/>
      <c r="P1208" s="2000"/>
      <c r="Q1208" s="2002"/>
    </row>
    <row r="1209" spans="1:17" ht="12" thickBot="1" x14ac:dyDescent="0.25">
      <c r="A1209" s="1988"/>
      <c r="B1209" s="1991"/>
      <c r="C1209" s="1994"/>
      <c r="D1209" s="28" t="s">
        <v>7</v>
      </c>
      <c r="E1209" s="28" t="s">
        <v>8</v>
      </c>
      <c r="F1209" s="28" t="s">
        <v>9</v>
      </c>
      <c r="G1209" s="28" t="s">
        <v>9</v>
      </c>
      <c r="H1209" s="28" t="s">
        <v>9</v>
      </c>
      <c r="I1209" s="28" t="s">
        <v>9</v>
      </c>
      <c r="J1209" s="28" t="s">
        <v>20</v>
      </c>
      <c r="K1209" s="28" t="s">
        <v>9</v>
      </c>
      <c r="L1209" s="28" t="s">
        <v>20</v>
      </c>
      <c r="M1209" s="28" t="s">
        <v>21</v>
      </c>
      <c r="N1209" s="28" t="s">
        <v>289</v>
      </c>
      <c r="O1209" s="28" t="s">
        <v>290</v>
      </c>
      <c r="P1209" s="712" t="s">
        <v>24</v>
      </c>
      <c r="Q1209" s="713" t="s">
        <v>291</v>
      </c>
    </row>
    <row r="1210" spans="1:17" x14ac:dyDescent="0.2">
      <c r="A1210" s="1957" t="s">
        <v>330</v>
      </c>
      <c r="B1210" s="43">
        <v>1</v>
      </c>
      <c r="C1210" s="341" t="s">
        <v>447</v>
      </c>
      <c r="D1210" s="300">
        <v>36</v>
      </c>
      <c r="E1210" s="300" t="s">
        <v>36</v>
      </c>
      <c r="F1210" s="276">
        <v>15.3</v>
      </c>
      <c r="G1210" s="276">
        <v>2.0510000000000002</v>
      </c>
      <c r="H1210" s="276">
        <v>5.3979999999999997</v>
      </c>
      <c r="I1210" s="276">
        <v>7.851</v>
      </c>
      <c r="J1210" s="276">
        <v>1482.56</v>
      </c>
      <c r="K1210" s="1548">
        <v>7.851</v>
      </c>
      <c r="L1210" s="276">
        <v>1482.56</v>
      </c>
      <c r="M1210" s="302">
        <f>K1210/L1210</f>
        <v>5.2955698251672782E-3</v>
      </c>
      <c r="N1210" s="342">
        <v>75.400000000000006</v>
      </c>
      <c r="O1210" s="304">
        <f>M1210*N1210</f>
        <v>0.3992859648176128</v>
      </c>
      <c r="P1210" s="304">
        <f>M1210*60*1000</f>
        <v>317.73418951003669</v>
      </c>
      <c r="Q1210" s="711">
        <f>P1210*N1210/1000</f>
        <v>23.95715788905677</v>
      </c>
    </row>
    <row r="1211" spans="1:17" x14ac:dyDescent="0.2">
      <c r="A1211" s="1958"/>
      <c r="B1211" s="39">
        <v>2</v>
      </c>
      <c r="C1211" s="344" t="s">
        <v>446</v>
      </c>
      <c r="D1211" s="306">
        <v>27</v>
      </c>
      <c r="E1211" s="306" t="s">
        <v>36</v>
      </c>
      <c r="F1211" s="232">
        <v>13.488</v>
      </c>
      <c r="G1211" s="232">
        <v>1.931</v>
      </c>
      <c r="H1211" s="232">
        <v>4.3209999999999997</v>
      </c>
      <c r="I1211" s="232">
        <v>7.2359999999999998</v>
      </c>
      <c r="J1211" s="232">
        <v>1344.29</v>
      </c>
      <c r="K1211" s="1552">
        <v>7.2359999999999998</v>
      </c>
      <c r="L1211" s="232">
        <v>1344.29</v>
      </c>
      <c r="M1211" s="233">
        <f t="shared" ref="M1211:M1219" si="187">K1211/L1211</f>
        <v>5.3827671112631949E-3</v>
      </c>
      <c r="N1211" s="345">
        <v>75.400000000000006</v>
      </c>
      <c r="O1211" s="308">
        <f t="shared" ref="O1211:O1229" si="188">M1211*N1211</f>
        <v>0.40586064018924495</v>
      </c>
      <c r="P1211" s="304">
        <f t="shared" ref="P1211:P1229" si="189">M1211*60*1000</f>
        <v>322.96602667579174</v>
      </c>
      <c r="Q1211" s="309">
        <f t="shared" ref="Q1211:Q1229" si="190">P1211*N1211/1000</f>
        <v>24.351638411354699</v>
      </c>
    </row>
    <row r="1212" spans="1:17" x14ac:dyDescent="0.2">
      <c r="A1212" s="1958"/>
      <c r="B1212" s="39">
        <v>3</v>
      </c>
      <c r="C1212" s="344" t="s">
        <v>448</v>
      </c>
      <c r="D1212" s="306">
        <v>24</v>
      </c>
      <c r="E1212" s="306" t="s">
        <v>36</v>
      </c>
      <c r="F1212" s="232">
        <v>11.812999999999999</v>
      </c>
      <c r="G1212" s="232">
        <v>1.502</v>
      </c>
      <c r="H1212" s="232">
        <v>3.84</v>
      </c>
      <c r="I1212" s="232">
        <v>6.4710000000000001</v>
      </c>
      <c r="J1212" s="232">
        <v>1118.24</v>
      </c>
      <c r="K1212" s="1552">
        <v>6.4710000000000001</v>
      </c>
      <c r="L1212" s="232">
        <v>1118.24</v>
      </c>
      <c r="M1212" s="233">
        <f t="shared" si="187"/>
        <v>5.7867720703963371E-3</v>
      </c>
      <c r="N1212" s="345">
        <v>75.400000000000006</v>
      </c>
      <c r="O1212" s="308">
        <f t="shared" si="188"/>
        <v>0.43632261410788387</v>
      </c>
      <c r="P1212" s="304">
        <f t="shared" si="189"/>
        <v>347.2063242237802</v>
      </c>
      <c r="Q1212" s="309">
        <f t="shared" si="190"/>
        <v>26.179356846473031</v>
      </c>
    </row>
    <row r="1213" spans="1:17" x14ac:dyDescent="0.2">
      <c r="A1213" s="1958"/>
      <c r="B1213" s="11">
        <v>4</v>
      </c>
      <c r="C1213" s="344" t="s">
        <v>840</v>
      </c>
      <c r="D1213" s="306">
        <v>31</v>
      </c>
      <c r="E1213" s="306" t="s">
        <v>36</v>
      </c>
      <c r="F1213" s="232">
        <v>19.820999999999998</v>
      </c>
      <c r="G1213" s="232">
        <v>3.004</v>
      </c>
      <c r="H1213" s="232">
        <v>4.9610000000000003</v>
      </c>
      <c r="I1213" s="232">
        <v>11.856</v>
      </c>
      <c r="J1213" s="232">
        <v>1737.18</v>
      </c>
      <c r="K1213" s="1552">
        <v>11.856</v>
      </c>
      <c r="L1213" s="232">
        <v>1737.18</v>
      </c>
      <c r="M1213" s="233">
        <f t="shared" si="187"/>
        <v>6.8248540738438156E-3</v>
      </c>
      <c r="N1213" s="345">
        <v>75.400000000000006</v>
      </c>
      <c r="O1213" s="308">
        <f t="shared" si="188"/>
        <v>0.51459399716782372</v>
      </c>
      <c r="P1213" s="304">
        <f t="shared" si="189"/>
        <v>409.49124443062897</v>
      </c>
      <c r="Q1213" s="309">
        <f t="shared" si="190"/>
        <v>30.875639830069428</v>
      </c>
    </row>
    <row r="1214" spans="1:17" x14ac:dyDescent="0.2">
      <c r="A1214" s="1958"/>
      <c r="B1214" s="11">
        <v>5</v>
      </c>
      <c r="C1214" s="344" t="s">
        <v>841</v>
      </c>
      <c r="D1214" s="306">
        <v>16</v>
      </c>
      <c r="E1214" s="306" t="s">
        <v>36</v>
      </c>
      <c r="F1214" s="232">
        <v>9.2859999999999996</v>
      </c>
      <c r="G1214" s="232">
        <v>0.94399999999999995</v>
      </c>
      <c r="H1214" s="232">
        <v>2.56</v>
      </c>
      <c r="I1214" s="232">
        <v>5.782</v>
      </c>
      <c r="J1214" s="232">
        <v>824.49</v>
      </c>
      <c r="K1214" s="1552">
        <v>5.782</v>
      </c>
      <c r="L1214" s="232">
        <v>824.49</v>
      </c>
      <c r="M1214" s="233">
        <f t="shared" si="187"/>
        <v>7.0128200463316715E-3</v>
      </c>
      <c r="N1214" s="345">
        <v>75.400000000000006</v>
      </c>
      <c r="O1214" s="308">
        <f t="shared" si="188"/>
        <v>0.52876663149340808</v>
      </c>
      <c r="P1214" s="304">
        <f t="shared" si="189"/>
        <v>420.76920277990024</v>
      </c>
      <c r="Q1214" s="309">
        <f t="shared" si="190"/>
        <v>31.725997889604482</v>
      </c>
    </row>
    <row r="1215" spans="1:17" x14ac:dyDescent="0.2">
      <c r="A1215" s="1958"/>
      <c r="B1215" s="11">
        <v>6</v>
      </c>
      <c r="C1215" s="344" t="s">
        <v>325</v>
      </c>
      <c r="D1215" s="306">
        <v>30</v>
      </c>
      <c r="E1215" s="306" t="s">
        <v>36</v>
      </c>
      <c r="F1215" s="232">
        <v>20</v>
      </c>
      <c r="G1215" s="232">
        <v>2.2440000000000002</v>
      </c>
      <c r="H1215" s="232">
        <v>4.8</v>
      </c>
      <c r="I1215" s="232">
        <v>12.956</v>
      </c>
      <c r="J1215" s="232">
        <v>1592.21</v>
      </c>
      <c r="K1215" s="1552">
        <v>12.956</v>
      </c>
      <c r="L1215" s="232">
        <v>1592.21</v>
      </c>
      <c r="M1215" s="233">
        <f t="shared" si="187"/>
        <v>8.1371175912725077E-3</v>
      </c>
      <c r="N1215" s="345">
        <v>75.400000000000006</v>
      </c>
      <c r="O1215" s="308">
        <f t="shared" si="188"/>
        <v>0.6135386663819471</v>
      </c>
      <c r="P1215" s="304">
        <f t="shared" si="189"/>
        <v>488.22705547635047</v>
      </c>
      <c r="Q1215" s="309">
        <f t="shared" si="190"/>
        <v>36.812319982916833</v>
      </c>
    </row>
    <row r="1216" spans="1:17" x14ac:dyDescent="0.2">
      <c r="A1216" s="1958"/>
      <c r="B1216" s="11">
        <v>7</v>
      </c>
      <c r="C1216" s="344" t="s">
        <v>842</v>
      </c>
      <c r="D1216" s="306">
        <v>18</v>
      </c>
      <c r="E1216" s="306" t="s">
        <v>36</v>
      </c>
      <c r="F1216" s="232">
        <v>12</v>
      </c>
      <c r="G1216" s="232">
        <v>1.288</v>
      </c>
      <c r="H1216" s="232">
        <v>3.04</v>
      </c>
      <c r="I1216" s="232">
        <v>7.6719999999999997</v>
      </c>
      <c r="J1216" s="232">
        <v>901.35</v>
      </c>
      <c r="K1216" s="1552">
        <v>7.6719999999999997</v>
      </c>
      <c r="L1216" s="232">
        <v>901.35</v>
      </c>
      <c r="M1216" s="233">
        <f t="shared" si="187"/>
        <v>8.5116769290508668E-3</v>
      </c>
      <c r="N1216" s="345">
        <v>75.400000000000006</v>
      </c>
      <c r="O1216" s="308">
        <f t="shared" si="188"/>
        <v>0.64178044045043536</v>
      </c>
      <c r="P1216" s="304">
        <f t="shared" si="189"/>
        <v>510.70061574305203</v>
      </c>
      <c r="Q1216" s="309">
        <f t="shared" si="190"/>
        <v>38.506826427026127</v>
      </c>
    </row>
    <row r="1217" spans="1:17" x14ac:dyDescent="0.2">
      <c r="A1217" s="1958"/>
      <c r="B1217" s="11">
        <v>8</v>
      </c>
      <c r="C1217" s="344" t="s">
        <v>843</v>
      </c>
      <c r="D1217" s="306">
        <v>20</v>
      </c>
      <c r="E1217" s="306" t="s">
        <v>36</v>
      </c>
      <c r="F1217" s="232">
        <v>14</v>
      </c>
      <c r="G1217" s="232">
        <v>1.454</v>
      </c>
      <c r="H1217" s="232">
        <v>3.2</v>
      </c>
      <c r="I1217" s="232">
        <v>9.3460000000000001</v>
      </c>
      <c r="J1217" s="232">
        <v>1054.0899999999999</v>
      </c>
      <c r="K1217" s="1552">
        <v>9.3460000000000001</v>
      </c>
      <c r="L1217" s="232">
        <v>1054.0899999999999</v>
      </c>
      <c r="M1217" s="233">
        <f t="shared" si="187"/>
        <v>8.8664155812122319E-3</v>
      </c>
      <c r="N1217" s="345">
        <v>75.400000000000006</v>
      </c>
      <c r="O1217" s="308">
        <f t="shared" si="188"/>
        <v>0.66852773482340233</v>
      </c>
      <c r="P1217" s="304">
        <f t="shared" si="189"/>
        <v>531.9849348727339</v>
      </c>
      <c r="Q1217" s="309">
        <f t="shared" si="190"/>
        <v>40.111664089404144</v>
      </c>
    </row>
    <row r="1218" spans="1:17" x14ac:dyDescent="0.2">
      <c r="A1218" s="1958"/>
      <c r="B1218" s="11">
        <v>9</v>
      </c>
      <c r="C1218" s="344" t="s">
        <v>605</v>
      </c>
      <c r="D1218" s="306">
        <v>20</v>
      </c>
      <c r="E1218" s="306">
        <v>2011</v>
      </c>
      <c r="F1218" s="232">
        <v>15.611000000000001</v>
      </c>
      <c r="G1218" s="232">
        <v>2.6520000000000001</v>
      </c>
      <c r="H1218" s="232">
        <v>1.6020000000000001</v>
      </c>
      <c r="I1218" s="232">
        <v>11.356999999999999</v>
      </c>
      <c r="J1218" s="232">
        <v>1113.22</v>
      </c>
      <c r="K1218" s="1552">
        <v>11.356999999999999</v>
      </c>
      <c r="L1218" s="232">
        <v>1113.22</v>
      </c>
      <c r="M1218" s="233">
        <f t="shared" si="187"/>
        <v>1.0201936724097662E-2</v>
      </c>
      <c r="N1218" s="345">
        <v>75.400000000000006</v>
      </c>
      <c r="O1218" s="308">
        <f t="shared" si="188"/>
        <v>0.7692260289969638</v>
      </c>
      <c r="P1218" s="304">
        <f t="shared" si="189"/>
        <v>612.1162034458597</v>
      </c>
      <c r="Q1218" s="309">
        <f t="shared" si="190"/>
        <v>46.153561739817825</v>
      </c>
    </row>
    <row r="1219" spans="1:17" ht="12" thickBot="1" x14ac:dyDescent="0.25">
      <c r="A1219" s="1959"/>
      <c r="B1219" s="30">
        <v>10</v>
      </c>
      <c r="C1219" s="352"/>
      <c r="D1219" s="375"/>
      <c r="E1219" s="375"/>
      <c r="F1219" s="449"/>
      <c r="G1219" s="449"/>
      <c r="H1219" s="449"/>
      <c r="I1219" s="449"/>
      <c r="J1219" s="449"/>
      <c r="K1219" s="1653"/>
      <c r="L1219" s="449"/>
      <c r="M1219" s="368" t="e">
        <f t="shared" si="187"/>
        <v>#DIV/0!</v>
      </c>
      <c r="N1219" s="369"/>
      <c r="O1219" s="376" t="e">
        <f t="shared" si="188"/>
        <v>#DIV/0!</v>
      </c>
      <c r="P1219" s="377" t="e">
        <f t="shared" si="189"/>
        <v>#DIV/0!</v>
      </c>
      <c r="Q1219" s="378" t="e">
        <f t="shared" si="190"/>
        <v>#DIV/0!</v>
      </c>
    </row>
    <row r="1220" spans="1:17" x14ac:dyDescent="0.2">
      <c r="A1220" s="1960" t="s">
        <v>225</v>
      </c>
      <c r="B1220" s="104">
        <v>1</v>
      </c>
      <c r="C1220" s="318" t="s">
        <v>844</v>
      </c>
      <c r="D1220" s="311">
        <v>65</v>
      </c>
      <c r="E1220" s="311" t="s">
        <v>36</v>
      </c>
      <c r="F1220" s="313">
        <v>36.6</v>
      </c>
      <c r="G1220" s="313">
        <v>5.4240000000000004</v>
      </c>
      <c r="H1220" s="313">
        <v>10.313000000000001</v>
      </c>
      <c r="I1220" s="312">
        <v>20.863</v>
      </c>
      <c r="J1220" s="313">
        <v>2338.13</v>
      </c>
      <c r="K1220" s="1654">
        <v>20.863</v>
      </c>
      <c r="L1220" s="313">
        <v>2338.13</v>
      </c>
      <c r="M1220" s="315">
        <f>K1220/L1220</f>
        <v>8.9229426935200345E-3</v>
      </c>
      <c r="N1220" s="382">
        <v>75.400000000000006</v>
      </c>
      <c r="O1220" s="316">
        <f t="shared" si="188"/>
        <v>0.67278987909141064</v>
      </c>
      <c r="P1220" s="316">
        <f t="shared" si="189"/>
        <v>535.37656161120208</v>
      </c>
      <c r="Q1220" s="317">
        <f t="shared" si="190"/>
        <v>40.367392745484644</v>
      </c>
    </row>
    <row r="1221" spans="1:17" x14ac:dyDescent="0.2">
      <c r="A1221" s="1961"/>
      <c r="B1221" s="133">
        <v>2</v>
      </c>
      <c r="C1221" s="318" t="s">
        <v>606</v>
      </c>
      <c r="D1221" s="311">
        <v>19</v>
      </c>
      <c r="E1221" s="311" t="s">
        <v>36</v>
      </c>
      <c r="F1221" s="312">
        <v>14.895</v>
      </c>
      <c r="G1221" s="312">
        <v>1.6319999999999999</v>
      </c>
      <c r="H1221" s="312">
        <v>3.04</v>
      </c>
      <c r="I1221" s="312">
        <v>10.223000000000001</v>
      </c>
      <c r="J1221" s="312">
        <v>888.3</v>
      </c>
      <c r="K1221" s="1655">
        <v>10.223000000000001</v>
      </c>
      <c r="L1221" s="312">
        <v>888.3</v>
      </c>
      <c r="M1221" s="315">
        <f>K1221/L1221</f>
        <v>1.1508499380839808E-2</v>
      </c>
      <c r="N1221" s="383">
        <v>75.400000000000006</v>
      </c>
      <c r="O1221" s="316">
        <f t="shared" si="188"/>
        <v>0.86774085331532158</v>
      </c>
      <c r="P1221" s="316">
        <f t="shared" si="189"/>
        <v>690.50996285038843</v>
      </c>
      <c r="Q1221" s="317">
        <f t="shared" si="190"/>
        <v>52.064451198919294</v>
      </c>
    </row>
    <row r="1222" spans="1:17" x14ac:dyDescent="0.2">
      <c r="A1222" s="1961"/>
      <c r="B1222" s="103">
        <v>3</v>
      </c>
      <c r="C1222" s="384" t="s">
        <v>452</v>
      </c>
      <c r="D1222" s="311">
        <v>30</v>
      </c>
      <c r="E1222" s="311" t="s">
        <v>36</v>
      </c>
      <c r="F1222" s="312">
        <v>26.7</v>
      </c>
      <c r="G1222" s="312">
        <v>2.3460000000000001</v>
      </c>
      <c r="H1222" s="312">
        <v>4.8</v>
      </c>
      <c r="I1222" s="312">
        <v>19.553999999999998</v>
      </c>
      <c r="J1222" s="312">
        <v>1626.42</v>
      </c>
      <c r="K1222" s="1655">
        <v>19.553999999999998</v>
      </c>
      <c r="L1222" s="312">
        <v>1626.42</v>
      </c>
      <c r="M1222" s="320">
        <f t="shared" ref="M1222:M1229" si="191">K1222/L1222</f>
        <v>1.2022724757442725E-2</v>
      </c>
      <c r="N1222" s="383">
        <v>75.400000000000006</v>
      </c>
      <c r="O1222" s="316">
        <f t="shared" si="188"/>
        <v>0.9065134467111815</v>
      </c>
      <c r="P1222" s="316">
        <f t="shared" si="189"/>
        <v>721.36348544656346</v>
      </c>
      <c r="Q1222" s="321">
        <f t="shared" si="190"/>
        <v>54.390806802670888</v>
      </c>
    </row>
    <row r="1223" spans="1:17" x14ac:dyDescent="0.2">
      <c r="A1223" s="1961"/>
      <c r="B1223" s="103">
        <v>4</v>
      </c>
      <c r="C1223" s="384" t="s">
        <v>450</v>
      </c>
      <c r="D1223" s="311">
        <v>20</v>
      </c>
      <c r="E1223" s="311" t="s">
        <v>451</v>
      </c>
      <c r="F1223" s="312">
        <v>17.116</v>
      </c>
      <c r="G1223" s="312">
        <v>1.216</v>
      </c>
      <c r="H1223" s="312">
        <v>3.2</v>
      </c>
      <c r="I1223" s="312">
        <v>12.7</v>
      </c>
      <c r="J1223" s="312">
        <v>981.33</v>
      </c>
      <c r="K1223" s="1655">
        <v>12.7</v>
      </c>
      <c r="L1223" s="312">
        <v>981.33</v>
      </c>
      <c r="M1223" s="320">
        <f t="shared" si="191"/>
        <v>1.2941620046263742E-2</v>
      </c>
      <c r="N1223" s="383">
        <v>75.400000000000006</v>
      </c>
      <c r="O1223" s="385">
        <f t="shared" si="188"/>
        <v>0.97579815148828619</v>
      </c>
      <c r="P1223" s="316">
        <f t="shared" si="189"/>
        <v>776.49720277582458</v>
      </c>
      <c r="Q1223" s="321">
        <f t="shared" si="190"/>
        <v>58.547889089297179</v>
      </c>
    </row>
    <row r="1224" spans="1:17" x14ac:dyDescent="0.2">
      <c r="A1224" s="1961"/>
      <c r="B1224" s="103">
        <v>5</v>
      </c>
      <c r="C1224" s="384" t="s">
        <v>453</v>
      </c>
      <c r="D1224" s="311">
        <v>31</v>
      </c>
      <c r="E1224" s="311" t="s">
        <v>36</v>
      </c>
      <c r="F1224" s="312">
        <v>31.375</v>
      </c>
      <c r="G1224" s="312">
        <v>2.3319999999999999</v>
      </c>
      <c r="H1224" s="312">
        <v>5.1210000000000004</v>
      </c>
      <c r="I1224" s="312">
        <v>23.922000000000001</v>
      </c>
      <c r="J1224" s="312">
        <v>1704.18</v>
      </c>
      <c r="K1224" s="1655">
        <v>23.922000000000001</v>
      </c>
      <c r="L1224" s="312">
        <v>1704.18</v>
      </c>
      <c r="M1224" s="320">
        <f t="shared" si="191"/>
        <v>1.4037249586311305E-2</v>
      </c>
      <c r="N1224" s="383">
        <v>75.400000000000006</v>
      </c>
      <c r="O1224" s="385">
        <f t="shared" si="188"/>
        <v>1.0584086188078725</v>
      </c>
      <c r="P1224" s="316">
        <f t="shared" si="189"/>
        <v>842.23497517867827</v>
      </c>
      <c r="Q1224" s="321">
        <f t="shared" si="190"/>
        <v>63.504517128472351</v>
      </c>
    </row>
    <row r="1225" spans="1:17" x14ac:dyDescent="0.2">
      <c r="A1225" s="1961"/>
      <c r="B1225" s="103">
        <v>6</v>
      </c>
      <c r="C1225" s="384" t="s">
        <v>449</v>
      </c>
      <c r="D1225" s="311">
        <v>19</v>
      </c>
      <c r="E1225" s="311" t="s">
        <v>36</v>
      </c>
      <c r="F1225" s="312">
        <v>18.407</v>
      </c>
      <c r="G1225" s="312">
        <v>1.4279999999999999</v>
      </c>
      <c r="H1225" s="312">
        <v>3.04</v>
      </c>
      <c r="I1225" s="312">
        <v>13.939</v>
      </c>
      <c r="J1225" s="312">
        <v>986.21</v>
      </c>
      <c r="K1225" s="1655">
        <v>13.939</v>
      </c>
      <c r="L1225" s="312">
        <v>986.21</v>
      </c>
      <c r="M1225" s="320">
        <f t="shared" si="191"/>
        <v>1.4133906571622676E-2</v>
      </c>
      <c r="N1225" s="383">
        <v>75.400000000000006</v>
      </c>
      <c r="O1225" s="385">
        <f t="shared" si="188"/>
        <v>1.0656965555003499</v>
      </c>
      <c r="P1225" s="316">
        <f t="shared" si="189"/>
        <v>848.03439429736056</v>
      </c>
      <c r="Q1225" s="321">
        <f t="shared" si="190"/>
        <v>63.941793330020992</v>
      </c>
    </row>
    <row r="1226" spans="1:17" x14ac:dyDescent="0.2">
      <c r="A1226" s="1961"/>
      <c r="B1226" s="103">
        <v>7</v>
      </c>
      <c r="C1226" s="384" t="s">
        <v>845</v>
      </c>
      <c r="D1226" s="311">
        <v>36</v>
      </c>
      <c r="E1226" s="311" t="s">
        <v>36</v>
      </c>
      <c r="F1226" s="312">
        <v>29.959</v>
      </c>
      <c r="G1226" s="312">
        <v>2.1920000000000002</v>
      </c>
      <c r="H1226" s="312">
        <v>5.7610000000000001</v>
      </c>
      <c r="I1226" s="312">
        <v>22.006</v>
      </c>
      <c r="J1226" s="312">
        <v>1527.82</v>
      </c>
      <c r="K1226" s="1655">
        <v>22.006</v>
      </c>
      <c r="L1226" s="312">
        <v>1527.82</v>
      </c>
      <c r="M1226" s="320">
        <f t="shared" si="191"/>
        <v>1.4403529211556337E-2</v>
      </c>
      <c r="N1226" s="383">
        <v>75.400000000000006</v>
      </c>
      <c r="O1226" s="385">
        <f t="shared" si="188"/>
        <v>1.0860261025513478</v>
      </c>
      <c r="P1226" s="316">
        <f t="shared" si="189"/>
        <v>864.21175269338028</v>
      </c>
      <c r="Q1226" s="321">
        <f t="shared" si="190"/>
        <v>65.161566153080884</v>
      </c>
    </row>
    <row r="1227" spans="1:17" x14ac:dyDescent="0.2">
      <c r="A1227" s="1961"/>
      <c r="B1227" s="103">
        <v>8</v>
      </c>
      <c r="C1227" s="384" t="s">
        <v>846</v>
      </c>
      <c r="D1227" s="311">
        <v>6</v>
      </c>
      <c r="E1227" s="311" t="s">
        <v>36</v>
      </c>
      <c r="F1227" s="312">
        <v>5.6559999999999997</v>
      </c>
      <c r="G1227" s="312">
        <v>0.45900000000000002</v>
      </c>
      <c r="H1227" s="312">
        <v>0.06</v>
      </c>
      <c r="I1227" s="312">
        <v>5.1369999999999996</v>
      </c>
      <c r="J1227" s="312">
        <v>325.38</v>
      </c>
      <c r="K1227" s="1655">
        <v>5.1369999999999996</v>
      </c>
      <c r="L1227" s="312">
        <v>325.38</v>
      </c>
      <c r="M1227" s="320">
        <f t="shared" si="191"/>
        <v>1.5787694388100067E-2</v>
      </c>
      <c r="N1227" s="383">
        <v>75.400000000000006</v>
      </c>
      <c r="O1227" s="385">
        <f t="shared" si="188"/>
        <v>1.1903921568627451</v>
      </c>
      <c r="P1227" s="316">
        <f t="shared" si="189"/>
        <v>947.26166328600402</v>
      </c>
      <c r="Q1227" s="321">
        <f t="shared" si="190"/>
        <v>71.423529411764719</v>
      </c>
    </row>
    <row r="1228" spans="1:17" x14ac:dyDescent="0.2">
      <c r="A1228" s="1962"/>
      <c r="B1228" s="106">
        <v>9</v>
      </c>
      <c r="C1228" s="384" t="s">
        <v>847</v>
      </c>
      <c r="D1228" s="311">
        <v>7</v>
      </c>
      <c r="E1228" s="311" t="s">
        <v>36</v>
      </c>
      <c r="F1228" s="312">
        <v>10.163</v>
      </c>
      <c r="G1228" s="312">
        <v>0.91800000000000004</v>
      </c>
      <c r="H1228" s="312">
        <v>1.76</v>
      </c>
      <c r="I1228" s="312">
        <v>7.4850000000000003</v>
      </c>
      <c r="J1228" s="312">
        <v>442.92</v>
      </c>
      <c r="K1228" s="1655">
        <v>7.4850000000000003</v>
      </c>
      <c r="L1228" s="312">
        <v>442.92</v>
      </c>
      <c r="M1228" s="320">
        <f t="shared" si="191"/>
        <v>1.6899214305066378E-2</v>
      </c>
      <c r="N1228" s="383">
        <v>75.400000000000006</v>
      </c>
      <c r="O1228" s="385">
        <f t="shared" si="188"/>
        <v>1.274200758602005</v>
      </c>
      <c r="P1228" s="316">
        <f t="shared" si="189"/>
        <v>1013.9528583039828</v>
      </c>
      <c r="Q1228" s="321">
        <f t="shared" si="190"/>
        <v>76.452045516120307</v>
      </c>
    </row>
    <row r="1229" spans="1:17" ht="12" thickBot="1" x14ac:dyDescent="0.25">
      <c r="A1229" s="1963"/>
      <c r="B1229" s="105">
        <v>10</v>
      </c>
      <c r="C1229" s="386"/>
      <c r="D1229" s="387"/>
      <c r="E1229" s="387"/>
      <c r="F1229" s="428"/>
      <c r="G1229" s="428"/>
      <c r="H1229" s="428"/>
      <c r="I1229" s="428"/>
      <c r="J1229" s="428"/>
      <c r="K1229" s="1656"/>
      <c r="L1229" s="428"/>
      <c r="M1229" s="389" t="e">
        <f t="shared" si="191"/>
        <v>#DIV/0!</v>
      </c>
      <c r="N1229" s="388">
        <v>75.400000000000006</v>
      </c>
      <c r="O1229" s="390" t="e">
        <f t="shared" si="188"/>
        <v>#DIV/0!</v>
      </c>
      <c r="P1229" s="390" t="e">
        <f t="shared" si="189"/>
        <v>#DIV/0!</v>
      </c>
      <c r="Q1229" s="391" t="e">
        <f t="shared" si="190"/>
        <v>#DIV/0!</v>
      </c>
    </row>
    <row r="1230" spans="1:17" x14ac:dyDescent="0.2">
      <c r="A1230" s="1964" t="s">
        <v>326</v>
      </c>
      <c r="B1230" s="62">
        <v>1</v>
      </c>
      <c r="C1230" s="353" t="s">
        <v>454</v>
      </c>
      <c r="D1230" s="392">
        <v>18</v>
      </c>
      <c r="E1230" s="392" t="s">
        <v>36</v>
      </c>
      <c r="F1230" s="236">
        <v>21.375</v>
      </c>
      <c r="G1230" s="236">
        <v>1.5820000000000001</v>
      </c>
      <c r="H1230" s="236">
        <v>2.88</v>
      </c>
      <c r="I1230" s="236">
        <v>16.913</v>
      </c>
      <c r="J1230" s="236">
        <v>967.9</v>
      </c>
      <c r="K1230" s="1657">
        <v>16.913</v>
      </c>
      <c r="L1230" s="323">
        <v>967.9</v>
      </c>
      <c r="M1230" s="324">
        <f>K1230/L1230</f>
        <v>1.7473912594276268E-2</v>
      </c>
      <c r="N1230" s="355">
        <v>75.400000000000006</v>
      </c>
      <c r="O1230" s="325">
        <f>M1230*N1230</f>
        <v>1.3175330096084308</v>
      </c>
      <c r="P1230" s="325">
        <f>M1230*60*1000</f>
        <v>1048.434755656576</v>
      </c>
      <c r="Q1230" s="326">
        <f>P1230*N1230/1000</f>
        <v>79.051980576505841</v>
      </c>
    </row>
    <row r="1231" spans="1:17" x14ac:dyDescent="0.2">
      <c r="A1231" s="1965"/>
      <c r="B1231" s="58">
        <v>2</v>
      </c>
      <c r="C1231" s="354" t="s">
        <v>460</v>
      </c>
      <c r="D1231" s="394">
        <v>6</v>
      </c>
      <c r="E1231" s="394" t="s">
        <v>36</v>
      </c>
      <c r="F1231" s="238">
        <v>4.1790000000000003</v>
      </c>
      <c r="G1231" s="238">
        <v>0</v>
      </c>
      <c r="H1231" s="238">
        <v>0</v>
      </c>
      <c r="I1231" s="238">
        <v>4.1790000000000003</v>
      </c>
      <c r="J1231" s="238">
        <v>212.89</v>
      </c>
      <c r="K1231" s="1658">
        <v>4.1790000000000003</v>
      </c>
      <c r="L1231" s="238">
        <v>212.89</v>
      </c>
      <c r="M1231" s="237">
        <f t="shared" ref="M1231:M1239" si="192">K1231/L1231</f>
        <v>1.962985579407206E-2</v>
      </c>
      <c r="N1231" s="364">
        <v>75.400000000000006</v>
      </c>
      <c r="O1231" s="239">
        <f t="shared" ref="O1231:O1239" si="193">M1231*N1231</f>
        <v>1.4800911268730335</v>
      </c>
      <c r="P1231" s="325">
        <f t="shared" ref="P1231:P1239" si="194">M1231*60*1000</f>
        <v>1177.7913476443237</v>
      </c>
      <c r="Q1231" s="240">
        <f t="shared" ref="Q1231:Q1239" si="195">P1231*N1231/1000</f>
        <v>88.805467612382003</v>
      </c>
    </row>
    <row r="1232" spans="1:17" x14ac:dyDescent="0.2">
      <c r="A1232" s="1965"/>
      <c r="B1232" s="58">
        <v>3</v>
      </c>
      <c r="C1232" s="354" t="s">
        <v>456</v>
      </c>
      <c r="D1232" s="394">
        <v>4</v>
      </c>
      <c r="E1232" s="394" t="s">
        <v>36</v>
      </c>
      <c r="F1232" s="238">
        <v>3.669</v>
      </c>
      <c r="G1232" s="238">
        <v>0</v>
      </c>
      <c r="H1232" s="238">
        <v>0</v>
      </c>
      <c r="I1232" s="238">
        <v>3.669</v>
      </c>
      <c r="J1232" s="238">
        <v>183.78</v>
      </c>
      <c r="K1232" s="1658">
        <v>3.669</v>
      </c>
      <c r="L1232" s="238">
        <v>183.78</v>
      </c>
      <c r="M1232" s="237">
        <f t="shared" si="192"/>
        <v>1.9964087495919033E-2</v>
      </c>
      <c r="N1232" s="364">
        <v>75.400000000000006</v>
      </c>
      <c r="O1232" s="239">
        <f t="shared" si="193"/>
        <v>1.5052921971922952</v>
      </c>
      <c r="P1232" s="325">
        <f t="shared" si="194"/>
        <v>1197.845249755142</v>
      </c>
      <c r="Q1232" s="240">
        <f t="shared" si="195"/>
        <v>90.317531831537721</v>
      </c>
    </row>
    <row r="1233" spans="1:17" x14ac:dyDescent="0.2">
      <c r="A1233" s="1965"/>
      <c r="B1233" s="58">
        <v>4</v>
      </c>
      <c r="C1233" s="354" t="s">
        <v>848</v>
      </c>
      <c r="D1233" s="394">
        <v>43</v>
      </c>
      <c r="E1233" s="394" t="s">
        <v>36</v>
      </c>
      <c r="F1233" s="238">
        <v>40.158000000000001</v>
      </c>
      <c r="G1233" s="238">
        <v>1.282</v>
      </c>
      <c r="H1233" s="238">
        <v>4.3220000000000001</v>
      </c>
      <c r="I1233" s="238">
        <v>34.554000000000002</v>
      </c>
      <c r="J1233" s="238">
        <v>1713.13</v>
      </c>
      <c r="K1233" s="1658">
        <v>34.554000000000002</v>
      </c>
      <c r="L1233" s="238">
        <v>1713.13</v>
      </c>
      <c r="M1233" s="237">
        <f t="shared" si="192"/>
        <v>2.0170098007740219E-2</v>
      </c>
      <c r="N1233" s="364">
        <v>75.400000000000006</v>
      </c>
      <c r="O1233" s="239">
        <f t="shared" si="193"/>
        <v>1.5208253897836126</v>
      </c>
      <c r="P1233" s="325">
        <f t="shared" si="194"/>
        <v>1210.2058804644132</v>
      </c>
      <c r="Q1233" s="240">
        <f t="shared" si="195"/>
        <v>91.249523387016751</v>
      </c>
    </row>
    <row r="1234" spans="1:17" x14ac:dyDescent="0.2">
      <c r="A1234" s="1965"/>
      <c r="B1234" s="58">
        <v>5</v>
      </c>
      <c r="C1234" s="354" t="s">
        <v>457</v>
      </c>
      <c r="D1234" s="394">
        <v>18</v>
      </c>
      <c r="E1234" s="394" t="s">
        <v>36</v>
      </c>
      <c r="F1234" s="238">
        <v>22.582000000000001</v>
      </c>
      <c r="G1234" s="238">
        <v>1.173</v>
      </c>
      <c r="H1234" s="238">
        <v>2.88</v>
      </c>
      <c r="I1234" s="238">
        <v>18.529</v>
      </c>
      <c r="J1234" s="238">
        <v>902.29</v>
      </c>
      <c r="K1234" s="1658">
        <v>18.529</v>
      </c>
      <c r="L1234" s="238">
        <v>902.29</v>
      </c>
      <c r="M1234" s="237">
        <f t="shared" si="192"/>
        <v>2.0535526272041141E-2</v>
      </c>
      <c r="N1234" s="364">
        <v>75.400000000000006</v>
      </c>
      <c r="O1234" s="239">
        <f t="shared" si="193"/>
        <v>1.5483786809119022</v>
      </c>
      <c r="P1234" s="325">
        <f t="shared" si="194"/>
        <v>1232.1315763224684</v>
      </c>
      <c r="Q1234" s="240">
        <f t="shared" si="195"/>
        <v>92.902720854714119</v>
      </c>
    </row>
    <row r="1235" spans="1:17" x14ac:dyDescent="0.2">
      <c r="A1235" s="1965"/>
      <c r="B1235" s="58">
        <v>6</v>
      </c>
      <c r="C1235" s="354" t="s">
        <v>461</v>
      </c>
      <c r="D1235" s="394">
        <v>14</v>
      </c>
      <c r="E1235" s="394" t="s">
        <v>36</v>
      </c>
      <c r="F1235" s="238">
        <v>14.042999999999999</v>
      </c>
      <c r="G1235" s="238">
        <v>0.65300000000000002</v>
      </c>
      <c r="H1235" s="238">
        <v>0.13900000000000001</v>
      </c>
      <c r="I1235" s="238">
        <v>13.250999999999999</v>
      </c>
      <c r="J1235" s="238">
        <v>635.91</v>
      </c>
      <c r="K1235" s="1658">
        <v>13.250999999999999</v>
      </c>
      <c r="L1235" s="238">
        <v>635.91</v>
      </c>
      <c r="M1235" s="237">
        <f t="shared" si="192"/>
        <v>2.083785441336038E-2</v>
      </c>
      <c r="N1235" s="364">
        <v>75.400000000000006</v>
      </c>
      <c r="O1235" s="239">
        <f t="shared" si="193"/>
        <v>1.5711742227673728</v>
      </c>
      <c r="P1235" s="325">
        <f t="shared" si="194"/>
        <v>1250.2712648016227</v>
      </c>
      <c r="Q1235" s="240">
        <f t="shared" si="195"/>
        <v>94.270453366042361</v>
      </c>
    </row>
    <row r="1236" spans="1:17" x14ac:dyDescent="0.2">
      <c r="A1236" s="1965"/>
      <c r="B1236" s="58">
        <v>7</v>
      </c>
      <c r="C1236" s="354" t="s">
        <v>455</v>
      </c>
      <c r="D1236" s="394">
        <v>8</v>
      </c>
      <c r="E1236" s="394" t="s">
        <v>36</v>
      </c>
      <c r="F1236" s="238">
        <v>9.3450000000000006</v>
      </c>
      <c r="G1236" s="238">
        <v>0.51</v>
      </c>
      <c r="H1236" s="238">
        <v>0.08</v>
      </c>
      <c r="I1236" s="238">
        <v>8.7550000000000008</v>
      </c>
      <c r="J1236" s="238">
        <v>414.27</v>
      </c>
      <c r="K1236" s="1658">
        <v>8.7550000000000008</v>
      </c>
      <c r="L1236" s="238">
        <v>414.27</v>
      </c>
      <c r="M1236" s="237">
        <f t="shared" si="192"/>
        <v>2.1133560238491809E-2</v>
      </c>
      <c r="N1236" s="364">
        <v>75.400000000000006</v>
      </c>
      <c r="O1236" s="239">
        <f t="shared" si="193"/>
        <v>1.5934704419822825</v>
      </c>
      <c r="P1236" s="325">
        <f t="shared" si="194"/>
        <v>1268.0136143095085</v>
      </c>
      <c r="Q1236" s="240">
        <f t="shared" si="195"/>
        <v>95.608226518936945</v>
      </c>
    </row>
    <row r="1237" spans="1:17" x14ac:dyDescent="0.2">
      <c r="A1237" s="1965"/>
      <c r="B1237" s="58">
        <v>8</v>
      </c>
      <c r="C1237" s="354" t="s">
        <v>849</v>
      </c>
      <c r="D1237" s="394">
        <v>7</v>
      </c>
      <c r="E1237" s="394" t="s">
        <v>36</v>
      </c>
      <c r="F1237" s="238">
        <v>10.228000000000002</v>
      </c>
      <c r="G1237" s="238">
        <v>0.57399999999999995</v>
      </c>
      <c r="H1237" s="238">
        <v>1.1200000000000001</v>
      </c>
      <c r="I1237" s="238">
        <v>8.5340000000000007</v>
      </c>
      <c r="J1237" s="238">
        <v>387.52</v>
      </c>
      <c r="K1237" s="1658">
        <v>8.5340000000000007</v>
      </c>
      <c r="L1237" s="238">
        <v>387.52</v>
      </c>
      <c r="M1237" s="237">
        <f t="shared" si="192"/>
        <v>2.202208918249381E-2</v>
      </c>
      <c r="N1237" s="364">
        <v>75.400000000000006</v>
      </c>
      <c r="O1237" s="239">
        <f t="shared" si="193"/>
        <v>1.6604655243600335</v>
      </c>
      <c r="P1237" s="325">
        <f t="shared" si="194"/>
        <v>1321.3253509496285</v>
      </c>
      <c r="Q1237" s="240">
        <f t="shared" si="195"/>
        <v>99.627931461602003</v>
      </c>
    </row>
    <row r="1238" spans="1:17" x14ac:dyDescent="0.2">
      <c r="A1238" s="1965"/>
      <c r="B1238" s="58">
        <v>9</v>
      </c>
      <c r="C1238" s="354" t="s">
        <v>458</v>
      </c>
      <c r="D1238" s="394">
        <v>31</v>
      </c>
      <c r="E1238" s="394" t="s">
        <v>36</v>
      </c>
      <c r="F1238" s="238">
        <v>32.143999999999998</v>
      </c>
      <c r="G1238" s="238">
        <v>1.595</v>
      </c>
      <c r="H1238" s="238">
        <v>3.64</v>
      </c>
      <c r="I1238" s="238">
        <v>26.908999999999999</v>
      </c>
      <c r="J1238" s="238">
        <v>1135.42</v>
      </c>
      <c r="K1238" s="1658">
        <v>26.908999999999999</v>
      </c>
      <c r="L1238" s="238">
        <v>1135.42</v>
      </c>
      <c r="M1238" s="237">
        <f t="shared" si="192"/>
        <v>2.3699600147962865E-2</v>
      </c>
      <c r="N1238" s="364">
        <v>75.400000000000006</v>
      </c>
      <c r="O1238" s="239">
        <f t="shared" si="193"/>
        <v>1.7869498511564001</v>
      </c>
      <c r="P1238" s="325">
        <f t="shared" si="194"/>
        <v>1421.9760088777721</v>
      </c>
      <c r="Q1238" s="240">
        <f t="shared" si="195"/>
        <v>107.21699106938402</v>
      </c>
    </row>
    <row r="1239" spans="1:17" ht="12" thickBot="1" x14ac:dyDescent="0.25">
      <c r="A1239" s="1965"/>
      <c r="B1239" s="58">
        <v>10</v>
      </c>
      <c r="C1239" s="356" t="s">
        <v>459</v>
      </c>
      <c r="D1239" s="397">
        <v>18</v>
      </c>
      <c r="E1239" s="397" t="s">
        <v>36</v>
      </c>
      <c r="F1239" s="415">
        <v>2.7069999999999999</v>
      </c>
      <c r="G1239" s="415">
        <v>0.10199999999999999</v>
      </c>
      <c r="H1239" s="415">
        <v>0.02</v>
      </c>
      <c r="I1239" s="415">
        <v>2.585</v>
      </c>
      <c r="J1239" s="415">
        <v>107.98</v>
      </c>
      <c r="K1239" s="1659">
        <v>2.585</v>
      </c>
      <c r="L1239" s="415">
        <v>107.98</v>
      </c>
      <c r="M1239" s="370">
        <f t="shared" si="192"/>
        <v>2.3939618447860713E-2</v>
      </c>
      <c r="N1239" s="371">
        <v>75.400000000000006</v>
      </c>
      <c r="O1239" s="357">
        <f t="shared" si="193"/>
        <v>1.805047230968698</v>
      </c>
      <c r="P1239" s="357">
        <f t="shared" si="194"/>
        <v>1436.3771068716428</v>
      </c>
      <c r="Q1239" s="358">
        <f t="shared" si="195"/>
        <v>108.30283385812187</v>
      </c>
    </row>
    <row r="1240" spans="1:17" x14ac:dyDescent="0.2">
      <c r="A1240" s="1983" t="s">
        <v>234</v>
      </c>
      <c r="B1240" s="36">
        <v>1</v>
      </c>
      <c r="C1240" s="328" t="s">
        <v>462</v>
      </c>
      <c r="D1240" s="329">
        <v>4</v>
      </c>
      <c r="E1240" s="329" t="s">
        <v>36</v>
      </c>
      <c r="F1240" s="281">
        <v>6.1920000000000002</v>
      </c>
      <c r="G1240" s="281">
        <v>0</v>
      </c>
      <c r="H1240" s="281">
        <v>0</v>
      </c>
      <c r="I1240" s="281">
        <v>6.1920000000000002</v>
      </c>
      <c r="J1240" s="281">
        <v>253.29</v>
      </c>
      <c r="K1240" s="1660">
        <v>6.1920000000000002</v>
      </c>
      <c r="L1240" s="331">
        <v>253.29</v>
      </c>
      <c r="M1240" s="332">
        <f>K1240/L1240</f>
        <v>2.4446286864858464E-2</v>
      </c>
      <c r="N1240" s="303">
        <v>75.400000000000006</v>
      </c>
      <c r="O1240" s="333">
        <f>M1240*N1240</f>
        <v>1.8432500296103282</v>
      </c>
      <c r="P1240" s="333">
        <f>M1240*60*1000</f>
        <v>1466.7772118915079</v>
      </c>
      <c r="Q1240" s="334">
        <f>P1240*N1240/1000</f>
        <v>110.59500177661971</v>
      </c>
    </row>
    <row r="1241" spans="1:17" x14ac:dyDescent="0.2">
      <c r="A1241" s="1968"/>
      <c r="B1241" s="17">
        <v>2</v>
      </c>
      <c r="C1241" s="360" t="s">
        <v>850</v>
      </c>
      <c r="D1241" s="401">
        <v>9</v>
      </c>
      <c r="E1241" s="401" t="s">
        <v>36</v>
      </c>
      <c r="F1241" s="242">
        <v>15.315000000000001</v>
      </c>
      <c r="G1241" s="242">
        <v>1.071</v>
      </c>
      <c r="H1241" s="242">
        <v>1.44</v>
      </c>
      <c r="I1241" s="242">
        <v>12.804</v>
      </c>
      <c r="J1241" s="242">
        <v>515.76</v>
      </c>
      <c r="K1241" s="431">
        <v>12.804</v>
      </c>
      <c r="L1241" s="242">
        <v>515.76</v>
      </c>
      <c r="M1241" s="241">
        <f t="shared" ref="M1241:M1249" si="196">K1241/L1241</f>
        <v>2.4825500232666359E-2</v>
      </c>
      <c r="N1241" s="365">
        <v>75.400000000000006</v>
      </c>
      <c r="O1241" s="243">
        <f t="shared" ref="O1241:O1249" si="197">M1241*N1241</f>
        <v>1.8718427175430437</v>
      </c>
      <c r="P1241" s="333">
        <f t="shared" ref="P1241:P1249" si="198">M1241*60*1000</f>
        <v>1489.5300139599815</v>
      </c>
      <c r="Q1241" s="244">
        <f t="shared" ref="Q1241:Q1249" si="199">P1241*N1241/1000</f>
        <v>112.31056305258261</v>
      </c>
    </row>
    <row r="1242" spans="1:17" x14ac:dyDescent="0.2">
      <c r="A1242" s="1968"/>
      <c r="B1242" s="17">
        <v>3</v>
      </c>
      <c r="C1242" s="360" t="s">
        <v>466</v>
      </c>
      <c r="D1242" s="401">
        <v>6</v>
      </c>
      <c r="E1242" s="401" t="s">
        <v>36</v>
      </c>
      <c r="F1242" s="242">
        <v>5.9610000000000003</v>
      </c>
      <c r="G1242" s="242">
        <v>0</v>
      </c>
      <c r="H1242" s="242">
        <v>0</v>
      </c>
      <c r="I1242" s="242">
        <v>5.9610000000000003</v>
      </c>
      <c r="J1242" s="242">
        <v>234.73</v>
      </c>
      <c r="K1242" s="431">
        <v>5.9610000000000003</v>
      </c>
      <c r="L1242" s="242">
        <v>234.73</v>
      </c>
      <c r="M1242" s="241">
        <f t="shared" si="196"/>
        <v>2.539513483576876E-2</v>
      </c>
      <c r="N1242" s="365">
        <v>75.400000000000006</v>
      </c>
      <c r="O1242" s="243">
        <f t="shared" si="197"/>
        <v>1.9147931666169646</v>
      </c>
      <c r="P1242" s="333">
        <f t="shared" si="198"/>
        <v>1523.7080901461254</v>
      </c>
      <c r="Q1242" s="244">
        <f t="shared" si="199"/>
        <v>114.88758999701786</v>
      </c>
    </row>
    <row r="1243" spans="1:17" x14ac:dyDescent="0.2">
      <c r="A1243" s="1969"/>
      <c r="B1243" s="17">
        <v>4</v>
      </c>
      <c r="C1243" s="360" t="s">
        <v>467</v>
      </c>
      <c r="D1243" s="401">
        <v>5</v>
      </c>
      <c r="E1243" s="401" t="s">
        <v>36</v>
      </c>
      <c r="F1243" s="242">
        <v>6.6930000000000005</v>
      </c>
      <c r="G1243" s="242">
        <v>0.17899999999999999</v>
      </c>
      <c r="H1243" s="242">
        <v>0.8</v>
      </c>
      <c r="I1243" s="242">
        <v>5.7140000000000004</v>
      </c>
      <c r="J1243" s="242">
        <v>220.11</v>
      </c>
      <c r="K1243" s="431">
        <v>5.7140000000000004</v>
      </c>
      <c r="L1243" s="242">
        <v>220.11</v>
      </c>
      <c r="M1243" s="241">
        <f t="shared" si="196"/>
        <v>2.5959747399027761E-2</v>
      </c>
      <c r="N1243" s="365">
        <v>75.400000000000006</v>
      </c>
      <c r="O1243" s="243">
        <f t="shared" si="197"/>
        <v>1.9573649538866933</v>
      </c>
      <c r="P1243" s="333">
        <f t="shared" si="198"/>
        <v>1557.5848439416657</v>
      </c>
      <c r="Q1243" s="244">
        <f t="shared" si="199"/>
        <v>117.4418972332016</v>
      </c>
    </row>
    <row r="1244" spans="1:17" x14ac:dyDescent="0.2">
      <c r="A1244" s="1969"/>
      <c r="B1244" s="17">
        <v>5</v>
      </c>
      <c r="C1244" s="360" t="s">
        <v>465</v>
      </c>
      <c r="D1244" s="401">
        <v>15</v>
      </c>
      <c r="E1244" s="401" t="s">
        <v>36</v>
      </c>
      <c r="F1244" s="242">
        <v>13.713999999999999</v>
      </c>
      <c r="G1244" s="242">
        <v>0.51</v>
      </c>
      <c r="H1244" s="242">
        <v>0.13900000000000001</v>
      </c>
      <c r="I1244" s="242">
        <v>13.065</v>
      </c>
      <c r="J1244" s="242">
        <v>502.04</v>
      </c>
      <c r="K1244" s="431">
        <v>13.065</v>
      </c>
      <c r="L1244" s="242">
        <v>502.04</v>
      </c>
      <c r="M1244" s="241">
        <f t="shared" si="196"/>
        <v>2.6023822802963906E-2</v>
      </c>
      <c r="N1244" s="365">
        <v>75.400000000000006</v>
      </c>
      <c r="O1244" s="243">
        <f t="shared" si="197"/>
        <v>1.9621962393434786</v>
      </c>
      <c r="P1244" s="333">
        <f t="shared" si="198"/>
        <v>1561.4293681778345</v>
      </c>
      <c r="Q1244" s="244">
        <f t="shared" si="199"/>
        <v>117.73177436060872</v>
      </c>
    </row>
    <row r="1245" spans="1:17" x14ac:dyDescent="0.2">
      <c r="A1245" s="1969"/>
      <c r="B1245" s="17">
        <v>6</v>
      </c>
      <c r="C1245" s="360" t="s">
        <v>851</v>
      </c>
      <c r="D1245" s="401">
        <v>5</v>
      </c>
      <c r="E1245" s="401" t="s">
        <v>36</v>
      </c>
      <c r="F1245" s="242">
        <v>5.0389999999999997</v>
      </c>
      <c r="G1245" s="242">
        <v>0</v>
      </c>
      <c r="H1245" s="242">
        <v>0</v>
      </c>
      <c r="I1245" s="242">
        <v>5.0389999999999997</v>
      </c>
      <c r="J1245" s="242">
        <v>190.21</v>
      </c>
      <c r="K1245" s="431">
        <v>5.0389999999999997</v>
      </c>
      <c r="L1245" s="242">
        <v>190.21</v>
      </c>
      <c r="M1245" s="241">
        <f t="shared" si="196"/>
        <v>2.6491772251721779E-2</v>
      </c>
      <c r="N1245" s="365">
        <v>75.400000000000006</v>
      </c>
      <c r="O1245" s="243">
        <f t="shared" si="197"/>
        <v>1.9974796277798224</v>
      </c>
      <c r="P1245" s="333">
        <f t="shared" si="198"/>
        <v>1589.5063351033068</v>
      </c>
      <c r="Q1245" s="244">
        <f t="shared" si="199"/>
        <v>119.84877766678935</v>
      </c>
    </row>
    <row r="1246" spans="1:17" x14ac:dyDescent="0.2">
      <c r="A1246" s="1969"/>
      <c r="B1246" s="17">
        <v>7</v>
      </c>
      <c r="C1246" s="360" t="s">
        <v>852</v>
      </c>
      <c r="D1246" s="401">
        <v>5</v>
      </c>
      <c r="E1246" s="401" t="s">
        <v>36</v>
      </c>
      <c r="F1246" s="242">
        <v>8.9600000000000009</v>
      </c>
      <c r="G1246" s="242">
        <v>0.255</v>
      </c>
      <c r="H1246" s="242">
        <v>1.2</v>
      </c>
      <c r="I1246" s="242">
        <v>7.5049999999999999</v>
      </c>
      <c r="J1246" s="242">
        <v>265.25</v>
      </c>
      <c r="K1246" s="431">
        <v>7.5049999999999999</v>
      </c>
      <c r="L1246" s="242">
        <v>265.25</v>
      </c>
      <c r="M1246" s="241">
        <f t="shared" si="196"/>
        <v>2.8294062205466541E-2</v>
      </c>
      <c r="N1246" s="365">
        <v>75.400000000000006</v>
      </c>
      <c r="O1246" s="243">
        <f t="shared" si="197"/>
        <v>2.1333722902921775</v>
      </c>
      <c r="P1246" s="333">
        <f t="shared" si="198"/>
        <v>1697.6437323279924</v>
      </c>
      <c r="Q1246" s="244">
        <f t="shared" si="199"/>
        <v>128.00233741753064</v>
      </c>
    </row>
    <row r="1247" spans="1:17" x14ac:dyDescent="0.2">
      <c r="A1247" s="1969"/>
      <c r="B1247" s="17">
        <v>8</v>
      </c>
      <c r="C1247" s="360" t="s">
        <v>463</v>
      </c>
      <c r="D1247" s="401">
        <v>8</v>
      </c>
      <c r="E1247" s="401" t="s">
        <v>36</v>
      </c>
      <c r="F1247" s="242">
        <v>11.153</v>
      </c>
      <c r="G1247" s="242">
        <v>0</v>
      </c>
      <c r="H1247" s="242">
        <v>0</v>
      </c>
      <c r="I1247" s="242">
        <v>11.153</v>
      </c>
      <c r="J1247" s="242">
        <v>366.13</v>
      </c>
      <c r="K1247" s="431">
        <v>11.153</v>
      </c>
      <c r="L1247" s="242">
        <v>366.13</v>
      </c>
      <c r="M1247" s="241">
        <f t="shared" si="196"/>
        <v>3.0461857810067463E-2</v>
      </c>
      <c r="N1247" s="365">
        <v>75.400000000000006</v>
      </c>
      <c r="O1247" s="243">
        <f t="shared" si="197"/>
        <v>2.2968240788790868</v>
      </c>
      <c r="P1247" s="333">
        <f t="shared" si="198"/>
        <v>1827.7114686040479</v>
      </c>
      <c r="Q1247" s="244">
        <f t="shared" si="199"/>
        <v>137.80944473274525</v>
      </c>
    </row>
    <row r="1248" spans="1:17" x14ac:dyDescent="0.2">
      <c r="A1248" s="1969"/>
      <c r="B1248" s="17">
        <v>9</v>
      </c>
      <c r="C1248" s="360" t="s">
        <v>464</v>
      </c>
      <c r="D1248" s="401">
        <v>4</v>
      </c>
      <c r="E1248" s="401" t="s">
        <v>36</v>
      </c>
      <c r="F1248" s="242">
        <v>5.92</v>
      </c>
      <c r="G1248" s="242">
        <v>0.255</v>
      </c>
      <c r="H1248" s="242">
        <v>0.64</v>
      </c>
      <c r="I1248" s="242">
        <v>5.0250000000000004</v>
      </c>
      <c r="J1248" s="242">
        <v>151.85</v>
      </c>
      <c r="K1248" s="431">
        <v>5.0250000000000004</v>
      </c>
      <c r="L1248" s="242">
        <v>151.85</v>
      </c>
      <c r="M1248" s="241">
        <f t="shared" si="196"/>
        <v>3.3091866973987492E-2</v>
      </c>
      <c r="N1248" s="365">
        <v>75.400000000000006</v>
      </c>
      <c r="O1248" s="243">
        <f t="shared" si="197"/>
        <v>2.4951267698386572</v>
      </c>
      <c r="P1248" s="333">
        <f t="shared" si="198"/>
        <v>1985.5120184392497</v>
      </c>
      <c r="Q1248" s="244">
        <f t="shared" si="199"/>
        <v>149.70760619031944</v>
      </c>
    </row>
    <row r="1249" spans="1:17" ht="12" thickBot="1" x14ac:dyDescent="0.25">
      <c r="A1249" s="1970"/>
      <c r="B1249" s="18">
        <v>10</v>
      </c>
      <c r="C1249" s="361"/>
      <c r="D1249" s="406"/>
      <c r="E1249" s="406"/>
      <c r="F1249" s="361"/>
      <c r="G1249" s="361"/>
      <c r="H1249" s="361"/>
      <c r="I1249" s="361"/>
      <c r="J1249" s="361"/>
      <c r="K1249" s="406"/>
      <c r="L1249" s="361"/>
      <c r="M1249" s="366" t="e">
        <f t="shared" si="196"/>
        <v>#DIV/0!</v>
      </c>
      <c r="N1249" s="367">
        <v>75.400000000000006</v>
      </c>
      <c r="O1249" s="362" t="e">
        <f t="shared" si="197"/>
        <v>#DIV/0!</v>
      </c>
      <c r="P1249" s="362" t="e">
        <f t="shared" si="198"/>
        <v>#DIV/0!</v>
      </c>
      <c r="Q1249" s="363" t="e">
        <f t="shared" si="199"/>
        <v>#DIV/0!</v>
      </c>
    </row>
    <row r="1252" spans="1:17" ht="15" x14ac:dyDescent="0.2">
      <c r="A1252" s="1984" t="s">
        <v>415</v>
      </c>
      <c r="B1252" s="1984"/>
      <c r="C1252" s="1984"/>
      <c r="D1252" s="1984"/>
      <c r="E1252" s="1984"/>
      <c r="F1252" s="1984"/>
      <c r="G1252" s="1984"/>
      <c r="H1252" s="1984"/>
      <c r="I1252" s="1984"/>
      <c r="J1252" s="1984"/>
      <c r="K1252" s="1984"/>
      <c r="L1252" s="1984"/>
      <c r="M1252" s="1984"/>
      <c r="N1252" s="1984"/>
      <c r="O1252" s="1984"/>
      <c r="P1252" s="1984"/>
      <c r="Q1252" s="1984"/>
    </row>
    <row r="1253" spans="1:17" ht="13.5" thickBot="1" x14ac:dyDescent="0.25">
      <c r="A1253" s="446"/>
      <c r="B1253" s="446"/>
      <c r="C1253" s="446"/>
      <c r="D1253" s="446"/>
      <c r="E1253" s="1985" t="s">
        <v>264</v>
      </c>
      <c r="F1253" s="1985"/>
      <c r="G1253" s="1985"/>
      <c r="H1253" s="1985"/>
      <c r="I1253" s="446">
        <v>0.1</v>
      </c>
      <c r="J1253" s="446" t="s">
        <v>263</v>
      </c>
      <c r="K1253" s="446" t="s">
        <v>265</v>
      </c>
      <c r="L1253" s="447"/>
      <c r="M1253" s="446"/>
      <c r="N1253" s="446"/>
      <c r="O1253" s="446"/>
      <c r="P1253" s="446"/>
      <c r="Q1253" s="446"/>
    </row>
    <row r="1254" spans="1:17" x14ac:dyDescent="0.2">
      <c r="A1254" s="1986" t="s">
        <v>1</v>
      </c>
      <c r="B1254" s="1989" t="s">
        <v>0</v>
      </c>
      <c r="C1254" s="1992" t="s">
        <v>2</v>
      </c>
      <c r="D1254" s="1992" t="s">
        <v>3</v>
      </c>
      <c r="E1254" s="1992" t="s">
        <v>11</v>
      </c>
      <c r="F1254" s="1996" t="s">
        <v>12</v>
      </c>
      <c r="G1254" s="1997"/>
      <c r="H1254" s="1997"/>
      <c r="I1254" s="1998"/>
      <c r="J1254" s="1992" t="s">
        <v>4</v>
      </c>
      <c r="K1254" s="1992" t="s">
        <v>13</v>
      </c>
      <c r="L1254" s="1992" t="s">
        <v>5</v>
      </c>
      <c r="M1254" s="1992" t="s">
        <v>6</v>
      </c>
      <c r="N1254" s="1992" t="s">
        <v>14</v>
      </c>
      <c r="O1254" s="1992" t="s">
        <v>15</v>
      </c>
      <c r="P1254" s="1999" t="s">
        <v>22</v>
      </c>
      <c r="Q1254" s="2001" t="s">
        <v>23</v>
      </c>
    </row>
    <row r="1255" spans="1:17" ht="33.75" x14ac:dyDescent="0.2">
      <c r="A1255" s="1987"/>
      <c r="B1255" s="1990"/>
      <c r="C1255" s="1993"/>
      <c r="D1255" s="1995"/>
      <c r="E1255" s="1995"/>
      <c r="F1255" s="903" t="s">
        <v>16</v>
      </c>
      <c r="G1255" s="903" t="s">
        <v>17</v>
      </c>
      <c r="H1255" s="903" t="s">
        <v>18</v>
      </c>
      <c r="I1255" s="903" t="s">
        <v>19</v>
      </c>
      <c r="J1255" s="1995"/>
      <c r="K1255" s="1995"/>
      <c r="L1255" s="1995"/>
      <c r="M1255" s="1995"/>
      <c r="N1255" s="1995"/>
      <c r="O1255" s="1995"/>
      <c r="P1255" s="2000"/>
      <c r="Q1255" s="2002"/>
    </row>
    <row r="1256" spans="1:17" ht="12" thickBot="1" x14ac:dyDescent="0.25">
      <c r="A1256" s="1988"/>
      <c r="B1256" s="1991"/>
      <c r="C1256" s="1994"/>
      <c r="D1256" s="28" t="s">
        <v>7</v>
      </c>
      <c r="E1256" s="28" t="s">
        <v>8</v>
      </c>
      <c r="F1256" s="28" t="s">
        <v>9</v>
      </c>
      <c r="G1256" s="28" t="s">
        <v>9</v>
      </c>
      <c r="H1256" s="28" t="s">
        <v>9</v>
      </c>
      <c r="I1256" s="28" t="s">
        <v>9</v>
      </c>
      <c r="J1256" s="28" t="s">
        <v>20</v>
      </c>
      <c r="K1256" s="28" t="s">
        <v>9</v>
      </c>
      <c r="L1256" s="28" t="s">
        <v>20</v>
      </c>
      <c r="M1256" s="28" t="s">
        <v>21</v>
      </c>
      <c r="N1256" s="28" t="s">
        <v>289</v>
      </c>
      <c r="O1256" s="28" t="s">
        <v>290</v>
      </c>
      <c r="P1256" s="712" t="s">
        <v>24</v>
      </c>
      <c r="Q1256" s="713" t="s">
        <v>291</v>
      </c>
    </row>
    <row r="1257" spans="1:17" x14ac:dyDescent="0.2">
      <c r="A1257" s="2008" t="s">
        <v>233</v>
      </c>
      <c r="B1257" s="43">
        <v>1</v>
      </c>
      <c r="C1257" s="341" t="s">
        <v>706</v>
      </c>
      <c r="D1257" s="300">
        <v>12</v>
      </c>
      <c r="E1257" s="300">
        <v>1964</v>
      </c>
      <c r="F1257" s="1548">
        <v>7.1</v>
      </c>
      <c r="G1257" s="1548">
        <v>0.7</v>
      </c>
      <c r="H1257" s="1548">
        <v>1.9</v>
      </c>
      <c r="I1257" s="1548">
        <v>4.55</v>
      </c>
      <c r="J1257" s="1548">
        <v>537</v>
      </c>
      <c r="K1257" s="1548">
        <v>4.5999999999999996</v>
      </c>
      <c r="L1257" s="1548">
        <v>537</v>
      </c>
      <c r="M1257" s="1549">
        <f>K1257/L1257</f>
        <v>8.5661080074487892E-3</v>
      </c>
      <c r="N1257" s="416">
        <v>54.5</v>
      </c>
      <c r="O1257" s="1550">
        <f>M1257*N1257</f>
        <v>0.46685288640595901</v>
      </c>
      <c r="P1257" s="1550">
        <f>M1257*60*1000</f>
        <v>513.96648044692733</v>
      </c>
      <c r="Q1257" s="1551">
        <f>P1257*N1257/1000</f>
        <v>28.011173184357538</v>
      </c>
    </row>
    <row r="1258" spans="1:17" x14ac:dyDescent="0.2">
      <c r="A1258" s="2009"/>
      <c r="B1258" s="39">
        <v>2</v>
      </c>
      <c r="C1258" s="344" t="s">
        <v>707</v>
      </c>
      <c r="D1258" s="306">
        <v>14</v>
      </c>
      <c r="E1258" s="306">
        <v>1980</v>
      </c>
      <c r="F1258" s="1552">
        <v>11.45</v>
      </c>
      <c r="G1258" s="1552">
        <v>0.8</v>
      </c>
      <c r="H1258" s="1552">
        <v>2.2000000000000002</v>
      </c>
      <c r="I1258" s="1552">
        <v>8.4</v>
      </c>
      <c r="J1258" s="1552">
        <v>752</v>
      </c>
      <c r="K1258" s="1552">
        <v>8.4</v>
      </c>
      <c r="L1258" s="1552">
        <v>752</v>
      </c>
      <c r="M1258" s="1553">
        <f t="shared" ref="M1258:M1259" si="200">K1258/L1258</f>
        <v>1.1170212765957447E-2</v>
      </c>
      <c r="N1258" s="417">
        <v>54.5</v>
      </c>
      <c r="O1258" s="1554">
        <f t="shared" ref="O1258:O1259" si="201">M1258*N1258</f>
        <v>0.6087765957446809</v>
      </c>
      <c r="P1258" s="1550">
        <f t="shared" ref="P1258:P1259" si="202">M1258*60*1000</f>
        <v>670.21276595744678</v>
      </c>
      <c r="Q1258" s="1555">
        <f t="shared" ref="Q1258:Q1259" si="203">P1258*N1258/1000</f>
        <v>36.526595744680847</v>
      </c>
    </row>
    <row r="1259" spans="1:17" x14ac:dyDescent="0.2">
      <c r="A1259" s="2009"/>
      <c r="B1259" s="39">
        <v>3</v>
      </c>
      <c r="C1259" s="344" t="s">
        <v>708</v>
      </c>
      <c r="D1259" s="306">
        <v>12</v>
      </c>
      <c r="E1259" s="306">
        <v>1987</v>
      </c>
      <c r="F1259" s="1552">
        <v>9.8000000000000007</v>
      </c>
      <c r="G1259" s="1552">
        <v>1.1000000000000001</v>
      </c>
      <c r="H1259" s="1552">
        <v>1.9</v>
      </c>
      <c r="I1259" s="1552">
        <v>6.7</v>
      </c>
      <c r="J1259" s="1552">
        <v>622</v>
      </c>
      <c r="K1259" s="1552">
        <v>6.7</v>
      </c>
      <c r="L1259" s="1552">
        <v>622</v>
      </c>
      <c r="M1259" s="1553">
        <f t="shared" si="200"/>
        <v>1.0771704180064309E-2</v>
      </c>
      <c r="N1259" s="417">
        <v>54.5</v>
      </c>
      <c r="O1259" s="1554">
        <f t="shared" si="201"/>
        <v>0.58705787781350482</v>
      </c>
      <c r="P1259" s="1550">
        <f t="shared" si="202"/>
        <v>646.30225080385856</v>
      </c>
      <c r="Q1259" s="1555">
        <f t="shared" si="203"/>
        <v>35.223472668810288</v>
      </c>
    </row>
    <row r="1260" spans="1:17" x14ac:dyDescent="0.2">
      <c r="A1260" s="2009"/>
      <c r="B1260" s="11">
        <v>4</v>
      </c>
      <c r="C1260" s="344"/>
      <c r="D1260" s="306"/>
      <c r="E1260" s="306"/>
      <c r="F1260" s="276"/>
      <c r="G1260" s="232"/>
      <c r="H1260" s="232"/>
      <c r="I1260" s="232"/>
      <c r="J1260" s="232"/>
      <c r="K1260" s="307"/>
      <c r="L1260" s="232"/>
      <c r="M1260" s="233"/>
      <c r="N1260" s="345"/>
      <c r="O1260" s="308"/>
      <c r="P1260" s="304"/>
      <c r="Q1260" s="309"/>
    </row>
    <row r="1261" spans="1:17" x14ac:dyDescent="0.2">
      <c r="A1261" s="2009"/>
      <c r="B1261" s="11">
        <v>5</v>
      </c>
      <c r="C1261" s="344"/>
      <c r="D1261" s="306"/>
      <c r="E1261" s="306"/>
      <c r="F1261" s="276"/>
      <c r="G1261" s="232"/>
      <c r="H1261" s="232"/>
      <c r="I1261" s="232"/>
      <c r="J1261" s="232"/>
      <c r="K1261" s="307"/>
      <c r="L1261" s="232"/>
      <c r="M1261" s="233"/>
      <c r="N1261" s="345"/>
      <c r="O1261" s="308"/>
      <c r="P1261" s="304"/>
      <c r="Q1261" s="309"/>
    </row>
    <row r="1262" spans="1:17" x14ac:dyDescent="0.2">
      <c r="A1262" s="2009"/>
      <c r="B1262" s="11">
        <v>6</v>
      </c>
      <c r="C1262" s="344"/>
      <c r="D1262" s="306"/>
      <c r="E1262" s="306"/>
      <c r="F1262" s="276"/>
      <c r="G1262" s="232"/>
      <c r="H1262" s="232"/>
      <c r="I1262" s="232"/>
      <c r="J1262" s="232"/>
      <c r="K1262" s="307"/>
      <c r="L1262" s="232"/>
      <c r="M1262" s="233"/>
      <c r="N1262" s="345"/>
      <c r="O1262" s="308"/>
      <c r="P1262" s="304"/>
      <c r="Q1262" s="309"/>
    </row>
    <row r="1263" spans="1:17" x14ac:dyDescent="0.2">
      <c r="A1263" s="2009"/>
      <c r="B1263" s="11">
        <v>7</v>
      </c>
      <c r="C1263" s="344"/>
      <c r="D1263" s="306"/>
      <c r="E1263" s="306"/>
      <c r="F1263" s="276"/>
      <c r="G1263" s="232"/>
      <c r="H1263" s="232"/>
      <c r="I1263" s="232"/>
      <c r="J1263" s="232"/>
      <c r="K1263" s="307"/>
      <c r="L1263" s="232"/>
      <c r="M1263" s="233"/>
      <c r="N1263" s="345"/>
      <c r="O1263" s="308"/>
      <c r="P1263" s="304"/>
      <c r="Q1263" s="309"/>
    </row>
    <row r="1264" spans="1:17" x14ac:dyDescent="0.2">
      <c r="A1264" s="2009"/>
      <c r="B1264" s="11">
        <v>8</v>
      </c>
      <c r="C1264" s="344"/>
      <c r="D1264" s="306"/>
      <c r="E1264" s="306"/>
      <c r="F1264" s="276"/>
      <c r="G1264" s="232"/>
      <c r="H1264" s="232"/>
      <c r="I1264" s="232"/>
      <c r="J1264" s="232"/>
      <c r="K1264" s="307"/>
      <c r="L1264" s="232"/>
      <c r="M1264" s="233"/>
      <c r="N1264" s="345"/>
      <c r="O1264" s="308"/>
      <c r="P1264" s="304"/>
      <c r="Q1264" s="309"/>
    </row>
    <row r="1265" spans="1:17" x14ac:dyDescent="0.2">
      <c r="A1265" s="2009"/>
      <c r="B1265" s="11">
        <v>9</v>
      </c>
      <c r="C1265" s="344"/>
      <c r="D1265" s="306"/>
      <c r="E1265" s="306"/>
      <c r="F1265" s="276"/>
      <c r="G1265" s="232"/>
      <c r="H1265" s="232"/>
      <c r="I1265" s="232"/>
      <c r="J1265" s="232"/>
      <c r="K1265" s="307"/>
      <c r="L1265" s="232"/>
      <c r="M1265" s="233"/>
      <c r="N1265" s="345"/>
      <c r="O1265" s="308"/>
      <c r="P1265" s="304"/>
      <c r="Q1265" s="309"/>
    </row>
    <row r="1266" spans="1:17" ht="12" thickBot="1" x14ac:dyDescent="0.25">
      <c r="A1266" s="2010"/>
      <c r="B1266" s="30">
        <v>10</v>
      </c>
      <c r="C1266" s="352"/>
      <c r="D1266" s="375"/>
      <c r="E1266" s="375"/>
      <c r="F1266" s="683"/>
      <c r="G1266" s="449"/>
      <c r="H1266" s="449"/>
      <c r="I1266" s="449"/>
      <c r="J1266" s="449"/>
      <c r="K1266" s="450"/>
      <c r="L1266" s="449"/>
      <c r="M1266" s="368"/>
      <c r="N1266" s="369"/>
      <c r="O1266" s="376"/>
      <c r="P1266" s="377"/>
      <c r="Q1266" s="378"/>
    </row>
    <row r="1267" spans="1:17" x14ac:dyDescent="0.2">
      <c r="A1267" s="2011" t="s">
        <v>225</v>
      </c>
      <c r="B1267" s="1581">
        <v>1</v>
      </c>
      <c r="C1267" s="1582"/>
      <c r="D1267" s="1583"/>
      <c r="E1267" s="1583"/>
      <c r="F1267" s="1584"/>
      <c r="G1267" s="1584"/>
      <c r="H1267" s="1584"/>
      <c r="I1267" s="1585"/>
      <c r="J1267" s="1584"/>
      <c r="K1267" s="1584"/>
      <c r="L1267" s="1584"/>
      <c r="M1267" s="1586"/>
      <c r="N1267" s="1587"/>
      <c r="O1267" s="1588"/>
      <c r="P1267" s="1588"/>
      <c r="Q1267" s="1589"/>
    </row>
    <row r="1268" spans="1:17" x14ac:dyDescent="0.2">
      <c r="A1268" s="2012"/>
      <c r="B1268" s="1590">
        <v>2</v>
      </c>
      <c r="C1268" s="1582"/>
      <c r="D1268" s="1583"/>
      <c r="E1268" s="1583"/>
      <c r="F1268" s="1585"/>
      <c r="G1268" s="1585"/>
      <c r="H1268" s="1585"/>
      <c r="I1268" s="1585"/>
      <c r="J1268" s="1585"/>
      <c r="K1268" s="1585"/>
      <c r="L1268" s="1585"/>
      <c r="M1268" s="1586"/>
      <c r="N1268" s="1591"/>
      <c r="O1268" s="1588"/>
      <c r="P1268" s="1588"/>
      <c r="Q1268" s="1589"/>
    </row>
    <row r="1269" spans="1:17" x14ac:dyDescent="0.2">
      <c r="A1269" s="2012"/>
      <c r="B1269" s="1592">
        <v>3</v>
      </c>
      <c r="C1269" s="1582"/>
      <c r="D1269" s="1583"/>
      <c r="E1269" s="1583"/>
      <c r="F1269" s="1585"/>
      <c r="G1269" s="1585"/>
      <c r="H1269" s="1585"/>
      <c r="I1269" s="1585"/>
      <c r="J1269" s="1585"/>
      <c r="K1269" s="1585"/>
      <c r="L1269" s="1585"/>
      <c r="M1269" s="1593"/>
      <c r="N1269" s="1591"/>
      <c r="O1269" s="1588"/>
      <c r="P1269" s="1588"/>
      <c r="Q1269" s="1594"/>
    </row>
    <row r="1270" spans="1:17" x14ac:dyDescent="0.2">
      <c r="A1270" s="2012"/>
      <c r="B1270" s="1592">
        <v>4</v>
      </c>
      <c r="C1270" s="1582"/>
      <c r="D1270" s="1583"/>
      <c r="E1270" s="1595"/>
      <c r="F1270" s="1596"/>
      <c r="G1270" s="1597"/>
      <c r="H1270" s="1596"/>
      <c r="I1270" s="1596"/>
      <c r="J1270" s="1596"/>
      <c r="K1270" s="1598"/>
      <c r="L1270" s="1596"/>
      <c r="M1270" s="1599"/>
      <c r="N1270" s="1600"/>
      <c r="O1270" s="1601"/>
      <c r="P1270" s="1602"/>
      <c r="Q1270" s="1603"/>
    </row>
    <row r="1271" spans="1:17" x14ac:dyDescent="0.2">
      <c r="A1271" s="2012"/>
      <c r="B1271" s="1592">
        <v>5</v>
      </c>
      <c r="C1271" s="1582"/>
      <c r="D1271" s="1583"/>
      <c r="E1271" s="1595"/>
      <c r="F1271" s="1596"/>
      <c r="G1271" s="1597"/>
      <c r="H1271" s="1596"/>
      <c r="I1271" s="1596"/>
      <c r="J1271" s="1596"/>
      <c r="K1271" s="1598"/>
      <c r="L1271" s="1596"/>
      <c r="M1271" s="1599"/>
      <c r="N1271" s="1600"/>
      <c r="O1271" s="1601"/>
      <c r="P1271" s="1602"/>
      <c r="Q1271" s="1603"/>
    </row>
    <row r="1272" spans="1:17" x14ac:dyDescent="0.2">
      <c r="A1272" s="2012"/>
      <c r="B1272" s="1592">
        <v>6</v>
      </c>
      <c r="C1272" s="1582"/>
      <c r="D1272" s="1583"/>
      <c r="E1272" s="1595"/>
      <c r="F1272" s="1596"/>
      <c r="G1272" s="1597"/>
      <c r="H1272" s="1596"/>
      <c r="I1272" s="1596"/>
      <c r="J1272" s="1596"/>
      <c r="K1272" s="1598"/>
      <c r="L1272" s="1596"/>
      <c r="M1272" s="1599"/>
      <c r="N1272" s="1600"/>
      <c r="O1272" s="1601"/>
      <c r="P1272" s="1602"/>
      <c r="Q1272" s="1603"/>
    </row>
    <row r="1273" spans="1:17" x14ac:dyDescent="0.2">
      <c r="A1273" s="2012"/>
      <c r="B1273" s="1592">
        <v>7</v>
      </c>
      <c r="C1273" s="1582"/>
      <c r="D1273" s="1583"/>
      <c r="E1273" s="1595"/>
      <c r="F1273" s="1596"/>
      <c r="G1273" s="1597"/>
      <c r="H1273" s="1596"/>
      <c r="I1273" s="1596"/>
      <c r="J1273" s="1596"/>
      <c r="K1273" s="1598"/>
      <c r="L1273" s="1596"/>
      <c r="M1273" s="1599"/>
      <c r="N1273" s="1600"/>
      <c r="O1273" s="1601"/>
      <c r="P1273" s="1602"/>
      <c r="Q1273" s="1603"/>
    </row>
    <row r="1274" spans="1:17" x14ac:dyDescent="0.2">
      <c r="A1274" s="2012"/>
      <c r="B1274" s="1592">
        <v>8</v>
      </c>
      <c r="C1274" s="1582"/>
      <c r="D1274" s="1583"/>
      <c r="E1274" s="1595"/>
      <c r="F1274" s="1596"/>
      <c r="G1274" s="1597"/>
      <c r="H1274" s="1596"/>
      <c r="I1274" s="1596"/>
      <c r="J1274" s="1596"/>
      <c r="K1274" s="1598"/>
      <c r="L1274" s="1596"/>
      <c r="M1274" s="1599"/>
      <c r="N1274" s="1600"/>
      <c r="O1274" s="1601"/>
      <c r="P1274" s="1602"/>
      <c r="Q1274" s="1603"/>
    </row>
    <row r="1275" spans="1:17" x14ac:dyDescent="0.2">
      <c r="A1275" s="2013"/>
      <c r="B1275" s="1604">
        <v>9</v>
      </c>
      <c r="C1275" s="1582"/>
      <c r="D1275" s="1583"/>
      <c r="E1275" s="1595"/>
      <c r="F1275" s="1596"/>
      <c r="G1275" s="1597"/>
      <c r="H1275" s="1596"/>
      <c r="I1275" s="1596"/>
      <c r="J1275" s="1596"/>
      <c r="K1275" s="1598"/>
      <c r="L1275" s="1596"/>
      <c r="M1275" s="1599"/>
      <c r="N1275" s="1600"/>
      <c r="O1275" s="1601"/>
      <c r="P1275" s="1602"/>
      <c r="Q1275" s="1603"/>
    </row>
    <row r="1276" spans="1:17" ht="12" thickBot="1" x14ac:dyDescent="0.25">
      <c r="A1276" s="2014"/>
      <c r="B1276" s="1605">
        <v>10</v>
      </c>
      <c r="C1276" s="1606"/>
      <c r="D1276" s="1607"/>
      <c r="E1276" s="1607"/>
      <c r="F1276" s="1608"/>
      <c r="G1276" s="1609"/>
      <c r="H1276" s="1609"/>
      <c r="I1276" s="1609"/>
      <c r="J1276" s="1609"/>
      <c r="K1276" s="1610"/>
      <c r="L1276" s="1609"/>
      <c r="M1276" s="1611"/>
      <c r="N1276" s="1612"/>
      <c r="O1276" s="1613"/>
      <c r="P1276" s="1613"/>
      <c r="Q1276" s="1614"/>
    </row>
    <row r="1277" spans="1:17" x14ac:dyDescent="0.2">
      <c r="A1277" s="2015" t="s">
        <v>226</v>
      </c>
      <c r="B1277" s="115">
        <v>1</v>
      </c>
      <c r="C1277" s="1507" t="s">
        <v>709</v>
      </c>
      <c r="D1277" s="1508">
        <v>48</v>
      </c>
      <c r="E1277" s="1508">
        <v>1979</v>
      </c>
      <c r="F1277" s="1567">
        <v>56.6</v>
      </c>
      <c r="G1277" s="1567">
        <v>4.5</v>
      </c>
      <c r="H1277" s="1567">
        <v>0.8</v>
      </c>
      <c r="I1277" s="1568">
        <v>44.4</v>
      </c>
      <c r="J1277" s="1567">
        <v>2401</v>
      </c>
      <c r="K1277" s="1567">
        <v>44.4</v>
      </c>
      <c r="L1277" s="1567">
        <v>2401</v>
      </c>
      <c r="M1277" s="1569">
        <f>K1277/L1277</f>
        <v>1.8492294877134528E-2</v>
      </c>
      <c r="N1277" s="1570">
        <v>54.5</v>
      </c>
      <c r="O1277" s="1571">
        <f t="shared" ref="O1277:O1279" si="204">M1277*N1277</f>
        <v>1.0078300708038317</v>
      </c>
      <c r="P1277" s="1571">
        <f t="shared" ref="P1277:P1279" si="205">M1277*60*1000</f>
        <v>1109.5376926280715</v>
      </c>
      <c r="Q1277" s="1572">
        <f t="shared" ref="Q1277:Q1279" si="206">P1277*N1277/1000</f>
        <v>60.469804248229892</v>
      </c>
    </row>
    <row r="1278" spans="1:17" x14ac:dyDescent="0.2">
      <c r="A1278" s="2016"/>
      <c r="B1278" s="110">
        <v>2</v>
      </c>
      <c r="C1278" s="1507" t="s">
        <v>710</v>
      </c>
      <c r="D1278" s="1508">
        <v>33</v>
      </c>
      <c r="E1278" s="1508">
        <v>1991</v>
      </c>
      <c r="F1278" s="1568">
        <v>47.9</v>
      </c>
      <c r="G1278" s="1568">
        <v>2.2999999999999998</v>
      </c>
      <c r="H1278" s="1568">
        <v>0.5</v>
      </c>
      <c r="I1278" s="1568">
        <v>40.299999999999997</v>
      </c>
      <c r="J1278" s="1568">
        <v>1863</v>
      </c>
      <c r="K1278" s="1568">
        <v>40.299999999999997</v>
      </c>
      <c r="L1278" s="1568">
        <v>1863</v>
      </c>
      <c r="M1278" s="1569">
        <f>K1278/L1278</f>
        <v>2.163177670424047E-2</v>
      </c>
      <c r="N1278" s="1573">
        <v>54.5</v>
      </c>
      <c r="O1278" s="1571">
        <f t="shared" si="204"/>
        <v>1.1789318303811056</v>
      </c>
      <c r="P1278" s="1571">
        <f t="shared" si="205"/>
        <v>1297.9066022544282</v>
      </c>
      <c r="Q1278" s="1572">
        <f t="shared" si="206"/>
        <v>70.735909822866333</v>
      </c>
    </row>
    <row r="1279" spans="1:17" x14ac:dyDescent="0.2">
      <c r="A1279" s="2016"/>
      <c r="B1279" s="110">
        <v>3</v>
      </c>
      <c r="C1279" s="1507" t="s">
        <v>711</v>
      </c>
      <c r="D1279" s="1508">
        <v>40</v>
      </c>
      <c r="E1279" s="1508">
        <v>1969</v>
      </c>
      <c r="F1279" s="1568">
        <v>41.5</v>
      </c>
      <c r="G1279" s="1568">
        <v>4.5</v>
      </c>
      <c r="H1279" s="1568">
        <v>0.6</v>
      </c>
      <c r="I1279" s="1568">
        <v>30.5</v>
      </c>
      <c r="J1279" s="1568">
        <v>1908</v>
      </c>
      <c r="K1279" s="1568">
        <v>30.5</v>
      </c>
      <c r="L1279" s="1568">
        <v>1908</v>
      </c>
      <c r="M1279" s="1574">
        <f t="shared" ref="M1279" si="207">K1279/L1279</f>
        <v>1.59853249475891E-2</v>
      </c>
      <c r="N1279" s="1573">
        <v>54.5</v>
      </c>
      <c r="O1279" s="1571">
        <f t="shared" si="204"/>
        <v>0.87120020964360589</v>
      </c>
      <c r="P1279" s="1571">
        <f t="shared" si="205"/>
        <v>959.11949685534603</v>
      </c>
      <c r="Q1279" s="1575">
        <f t="shared" si="206"/>
        <v>52.272012578616355</v>
      </c>
    </row>
    <row r="1280" spans="1:17" x14ac:dyDescent="0.2">
      <c r="A1280" s="2016"/>
      <c r="B1280" s="110">
        <v>4</v>
      </c>
      <c r="C1280" s="1507"/>
      <c r="D1280" s="1508"/>
      <c r="E1280" s="1508"/>
      <c r="F1280" s="1576"/>
      <c r="G1280" s="1576"/>
      <c r="H1280" s="1576"/>
      <c r="I1280" s="1576"/>
      <c r="J1280" s="1576"/>
      <c r="K1280" s="1577"/>
      <c r="L1280" s="1576"/>
      <c r="M1280" s="1512"/>
      <c r="N1280" s="1510"/>
      <c r="O1280" s="1578"/>
      <c r="P1280" s="1506"/>
      <c r="Q1280" s="1514"/>
    </row>
    <row r="1281" spans="1:17" x14ac:dyDescent="0.2">
      <c r="A1281" s="2016"/>
      <c r="B1281" s="110">
        <v>5</v>
      </c>
      <c r="C1281" s="1507"/>
      <c r="D1281" s="1508"/>
      <c r="E1281" s="1508"/>
      <c r="F1281" s="1576"/>
      <c r="G1281" s="1576"/>
      <c r="H1281" s="1576"/>
      <c r="I1281" s="1576"/>
      <c r="J1281" s="1576"/>
      <c r="K1281" s="1577"/>
      <c r="L1281" s="1576"/>
      <c r="M1281" s="1512"/>
      <c r="N1281" s="1510"/>
      <c r="O1281" s="1578"/>
      <c r="P1281" s="1506"/>
      <c r="Q1281" s="1514"/>
    </row>
    <row r="1282" spans="1:17" x14ac:dyDescent="0.2">
      <c r="A1282" s="2016"/>
      <c r="B1282" s="110">
        <v>6</v>
      </c>
      <c r="C1282" s="1507"/>
      <c r="D1282" s="1508"/>
      <c r="E1282" s="1508"/>
      <c r="F1282" s="1576"/>
      <c r="G1282" s="1576"/>
      <c r="H1282" s="1576"/>
      <c r="I1282" s="1576"/>
      <c r="J1282" s="1576"/>
      <c r="K1282" s="1577"/>
      <c r="L1282" s="1576"/>
      <c r="M1282" s="1512"/>
      <c r="N1282" s="1510"/>
      <c r="O1282" s="1578"/>
      <c r="P1282" s="1506"/>
      <c r="Q1282" s="1514"/>
    </row>
    <row r="1283" spans="1:17" x14ac:dyDescent="0.2">
      <c r="A1283" s="2016"/>
      <c r="B1283" s="110">
        <v>7</v>
      </c>
      <c r="C1283" s="1507"/>
      <c r="D1283" s="1508"/>
      <c r="E1283" s="1508"/>
      <c r="F1283" s="1576"/>
      <c r="G1283" s="1576"/>
      <c r="H1283" s="1576"/>
      <c r="I1283" s="1576"/>
      <c r="J1283" s="1576"/>
      <c r="K1283" s="1577"/>
      <c r="L1283" s="1576"/>
      <c r="M1283" s="1512"/>
      <c r="N1283" s="1510"/>
      <c r="O1283" s="1578"/>
      <c r="P1283" s="1506"/>
      <c r="Q1283" s="1514"/>
    </row>
    <row r="1284" spans="1:17" x14ac:dyDescent="0.2">
      <c r="A1284" s="2016"/>
      <c r="B1284" s="110">
        <v>8</v>
      </c>
      <c r="C1284" s="1507"/>
      <c r="D1284" s="1508"/>
      <c r="E1284" s="1508"/>
      <c r="F1284" s="1576"/>
      <c r="G1284" s="1576"/>
      <c r="H1284" s="1576"/>
      <c r="I1284" s="1576"/>
      <c r="J1284" s="1576"/>
      <c r="K1284" s="1577"/>
      <c r="L1284" s="1576"/>
      <c r="M1284" s="1512"/>
      <c r="N1284" s="1510"/>
      <c r="O1284" s="1578"/>
      <c r="P1284" s="1506"/>
      <c r="Q1284" s="1514"/>
    </row>
    <row r="1285" spans="1:17" x14ac:dyDescent="0.2">
      <c r="A1285" s="2016"/>
      <c r="B1285" s="110">
        <v>9</v>
      </c>
      <c r="C1285" s="1507"/>
      <c r="D1285" s="1508"/>
      <c r="E1285" s="1508"/>
      <c r="F1285" s="1576"/>
      <c r="G1285" s="1576"/>
      <c r="H1285" s="1576"/>
      <c r="I1285" s="1576"/>
      <c r="J1285" s="1576"/>
      <c r="K1285" s="1577"/>
      <c r="L1285" s="1576"/>
      <c r="M1285" s="1512"/>
      <c r="N1285" s="1510"/>
      <c r="O1285" s="1578"/>
      <c r="P1285" s="1506"/>
      <c r="Q1285" s="1514"/>
    </row>
    <row r="1286" spans="1:17" ht="12" thickBot="1" x14ac:dyDescent="0.25">
      <c r="A1286" s="2017"/>
      <c r="B1286" s="111">
        <v>10</v>
      </c>
      <c r="C1286" s="1515"/>
      <c r="D1286" s="1516"/>
      <c r="E1286" s="1516"/>
      <c r="F1286" s="1579"/>
      <c r="G1286" s="1579"/>
      <c r="H1286" s="1579"/>
      <c r="I1286" s="1579"/>
      <c r="J1286" s="1579"/>
      <c r="K1286" s="1580"/>
      <c r="L1286" s="1579"/>
      <c r="M1286" s="1520"/>
      <c r="N1286" s="1518"/>
      <c r="O1286" s="1522"/>
      <c r="P1286" s="1522"/>
      <c r="Q1286" s="1523"/>
    </row>
    <row r="1287" spans="1:17" x14ac:dyDescent="0.2">
      <c r="A1287" s="2019" t="s">
        <v>234</v>
      </c>
      <c r="B1287" s="36">
        <v>1</v>
      </c>
      <c r="C1287" s="983" t="s">
        <v>712</v>
      </c>
      <c r="D1287" s="984">
        <v>9</v>
      </c>
      <c r="E1287" s="984">
        <v>1973</v>
      </c>
      <c r="F1287" s="1556">
        <v>14.6</v>
      </c>
      <c r="G1287" s="1556">
        <v>0.4</v>
      </c>
      <c r="H1287" s="1556">
        <v>1.4</v>
      </c>
      <c r="I1287" s="1556">
        <v>12.7</v>
      </c>
      <c r="J1287" s="1556">
        <v>414</v>
      </c>
      <c r="K1287" s="1556">
        <v>12.7</v>
      </c>
      <c r="L1287" s="1557">
        <v>414</v>
      </c>
      <c r="M1287" s="1558">
        <f>K1287/L1287</f>
        <v>3.0676328502415456E-2</v>
      </c>
      <c r="N1287" s="1559">
        <v>54.5</v>
      </c>
      <c r="O1287" s="1560">
        <f>M1287*N1287</f>
        <v>1.6718599033816424</v>
      </c>
      <c r="P1287" s="1560">
        <f>M1287*60*1000</f>
        <v>1840.5797101449273</v>
      </c>
      <c r="Q1287" s="1561">
        <f>P1287*N1287/1000</f>
        <v>100.31159420289853</v>
      </c>
    </row>
    <row r="1288" spans="1:17" x14ac:dyDescent="0.2">
      <c r="A1288" s="2019"/>
      <c r="B1288" s="36">
        <v>2</v>
      </c>
      <c r="C1288" s="987" t="s">
        <v>713</v>
      </c>
      <c r="D1288" s="988">
        <v>9</v>
      </c>
      <c r="E1288" s="988">
        <v>1980</v>
      </c>
      <c r="F1288" s="1562">
        <v>16.899999999999999</v>
      </c>
      <c r="G1288" s="1562">
        <v>0.6</v>
      </c>
      <c r="H1288" s="1562">
        <v>1.4</v>
      </c>
      <c r="I1288" s="1562">
        <v>14.8</v>
      </c>
      <c r="J1288" s="1562">
        <v>412</v>
      </c>
      <c r="K1288" s="1562">
        <v>14.8</v>
      </c>
      <c r="L1288" s="1562">
        <v>412</v>
      </c>
      <c r="M1288" s="1563">
        <f t="shared" ref="M1288:M1289" si="208">K1288/L1288</f>
        <v>3.5922330097087382E-2</v>
      </c>
      <c r="N1288" s="1564">
        <v>54.5</v>
      </c>
      <c r="O1288" s="1565">
        <f t="shared" ref="O1288:O1289" si="209">M1288*N1288</f>
        <v>1.9577669902912622</v>
      </c>
      <c r="P1288" s="1560">
        <f t="shared" ref="P1288:P1289" si="210">M1288*60*1000</f>
        <v>2155.3398058252433</v>
      </c>
      <c r="Q1288" s="1566">
        <f t="shared" ref="Q1288:Q1289" si="211">P1288*N1288/1000</f>
        <v>117.46601941747576</v>
      </c>
    </row>
    <row r="1289" spans="1:17" x14ac:dyDescent="0.2">
      <c r="A1289" s="2019"/>
      <c r="B1289" s="36">
        <v>3</v>
      </c>
      <c r="C1289" s="987" t="s">
        <v>714</v>
      </c>
      <c r="D1289" s="988">
        <v>6</v>
      </c>
      <c r="E1289" s="988">
        <v>1980</v>
      </c>
      <c r="F1289" s="1562">
        <v>12.5</v>
      </c>
      <c r="G1289" s="1562">
        <v>0.8</v>
      </c>
      <c r="H1289" s="1562">
        <v>0.9</v>
      </c>
      <c r="I1289" s="1562">
        <v>10.7</v>
      </c>
      <c r="J1289" s="1562">
        <v>275</v>
      </c>
      <c r="K1289" s="1562">
        <v>10.7</v>
      </c>
      <c r="L1289" s="1562">
        <v>275</v>
      </c>
      <c r="M1289" s="1563">
        <f t="shared" si="208"/>
        <v>3.8909090909090907E-2</v>
      </c>
      <c r="N1289" s="1564">
        <v>54.5</v>
      </c>
      <c r="O1289" s="1565">
        <f t="shared" si="209"/>
        <v>2.1205454545454545</v>
      </c>
      <c r="P1289" s="1560">
        <f t="shared" si="210"/>
        <v>2334.5454545454545</v>
      </c>
      <c r="Q1289" s="1566">
        <f t="shared" si="211"/>
        <v>127.23272727272726</v>
      </c>
    </row>
    <row r="1290" spans="1:17" x14ac:dyDescent="0.2">
      <c r="A1290" s="2020"/>
      <c r="B1290" s="17">
        <v>4</v>
      </c>
      <c r="C1290" s="987"/>
      <c r="D1290" s="988"/>
      <c r="E1290" s="988"/>
      <c r="F1290" s="989"/>
      <c r="G1290" s="989"/>
      <c r="H1290" s="989"/>
      <c r="I1290" s="989"/>
      <c r="J1290" s="989"/>
      <c r="K1290" s="990"/>
      <c r="L1290" s="989"/>
      <c r="M1290" s="991"/>
      <c r="N1290" s="766"/>
      <c r="O1290" s="992"/>
      <c r="P1290" s="985"/>
      <c r="Q1290" s="993"/>
    </row>
    <row r="1291" spans="1:17" x14ac:dyDescent="0.2">
      <c r="A1291" s="2020"/>
      <c r="B1291" s="17">
        <v>5</v>
      </c>
      <c r="C1291" s="987"/>
      <c r="D1291" s="988"/>
      <c r="E1291" s="988"/>
      <c r="F1291" s="989"/>
      <c r="G1291" s="989"/>
      <c r="H1291" s="989"/>
      <c r="I1291" s="989"/>
      <c r="J1291" s="989"/>
      <c r="K1291" s="990"/>
      <c r="L1291" s="989"/>
      <c r="M1291" s="991"/>
      <c r="N1291" s="766"/>
      <c r="O1291" s="992"/>
      <c r="P1291" s="985"/>
      <c r="Q1291" s="993"/>
    </row>
    <row r="1292" spans="1:17" x14ac:dyDescent="0.2">
      <c r="A1292" s="2020"/>
      <c r="B1292" s="17">
        <v>6</v>
      </c>
      <c r="C1292" s="987"/>
      <c r="D1292" s="988"/>
      <c r="E1292" s="988"/>
      <c r="F1292" s="989"/>
      <c r="G1292" s="989"/>
      <c r="H1292" s="989"/>
      <c r="I1292" s="989"/>
      <c r="J1292" s="989"/>
      <c r="K1292" s="990"/>
      <c r="L1292" s="989"/>
      <c r="M1292" s="991"/>
      <c r="N1292" s="766"/>
      <c r="O1292" s="992"/>
      <c r="P1292" s="985"/>
      <c r="Q1292" s="993"/>
    </row>
    <row r="1293" spans="1:17" x14ac:dyDescent="0.2">
      <c r="A1293" s="2020"/>
      <c r="B1293" s="17">
        <v>7</v>
      </c>
      <c r="C1293" s="987"/>
      <c r="D1293" s="988"/>
      <c r="E1293" s="988"/>
      <c r="F1293" s="989"/>
      <c r="G1293" s="989"/>
      <c r="H1293" s="989"/>
      <c r="I1293" s="989"/>
      <c r="J1293" s="989"/>
      <c r="K1293" s="990"/>
      <c r="L1293" s="989"/>
      <c r="M1293" s="991"/>
      <c r="N1293" s="766"/>
      <c r="O1293" s="992"/>
      <c r="P1293" s="985"/>
      <c r="Q1293" s="993"/>
    </row>
    <row r="1294" spans="1:17" x14ac:dyDescent="0.2">
      <c r="A1294" s="2020"/>
      <c r="B1294" s="17">
        <v>8</v>
      </c>
      <c r="C1294" s="987"/>
      <c r="D1294" s="988"/>
      <c r="E1294" s="988"/>
      <c r="F1294" s="989"/>
      <c r="G1294" s="989"/>
      <c r="H1294" s="989"/>
      <c r="I1294" s="989"/>
      <c r="J1294" s="989"/>
      <c r="K1294" s="990"/>
      <c r="L1294" s="989"/>
      <c r="M1294" s="991"/>
      <c r="N1294" s="766"/>
      <c r="O1294" s="992"/>
      <c r="P1294" s="985"/>
      <c r="Q1294" s="993"/>
    </row>
    <row r="1295" spans="1:17" x14ac:dyDescent="0.2">
      <c r="A1295" s="2020"/>
      <c r="B1295" s="17">
        <v>9</v>
      </c>
      <c r="C1295" s="987"/>
      <c r="D1295" s="988"/>
      <c r="E1295" s="988"/>
      <c r="F1295" s="987"/>
      <c r="G1295" s="987"/>
      <c r="H1295" s="987"/>
      <c r="I1295" s="987"/>
      <c r="J1295" s="987"/>
      <c r="K1295" s="988"/>
      <c r="L1295" s="987"/>
      <c r="M1295" s="991"/>
      <c r="N1295" s="766"/>
      <c r="O1295" s="992"/>
      <c r="P1295" s="985"/>
      <c r="Q1295" s="993"/>
    </row>
    <row r="1296" spans="1:17" ht="12" thickBot="1" x14ac:dyDescent="0.25">
      <c r="A1296" s="2021"/>
      <c r="B1296" s="18">
        <v>10</v>
      </c>
      <c r="C1296" s="994"/>
      <c r="D1296" s="995"/>
      <c r="E1296" s="995"/>
      <c r="F1296" s="994"/>
      <c r="G1296" s="994"/>
      <c r="H1296" s="994"/>
      <c r="I1296" s="994"/>
      <c r="J1296" s="994"/>
      <c r="K1296" s="995"/>
      <c r="L1296" s="994"/>
      <c r="M1296" s="996"/>
      <c r="N1296" s="994"/>
      <c r="O1296" s="997"/>
      <c r="P1296" s="997"/>
      <c r="Q1296" s="998"/>
    </row>
    <row r="1299" spans="1:17" ht="15" x14ac:dyDescent="0.2">
      <c r="A1299" s="1984" t="s">
        <v>853</v>
      </c>
      <c r="B1299" s="1984"/>
      <c r="C1299" s="1984"/>
      <c r="D1299" s="1984"/>
      <c r="E1299" s="1984"/>
      <c r="F1299" s="1984"/>
      <c r="G1299" s="1984"/>
      <c r="H1299" s="1984"/>
      <c r="I1299" s="1984"/>
      <c r="J1299" s="1984"/>
      <c r="K1299" s="1984"/>
      <c r="L1299" s="1984"/>
      <c r="M1299" s="1984"/>
      <c r="N1299" s="1984"/>
      <c r="O1299" s="1984"/>
      <c r="P1299" s="1984"/>
      <c r="Q1299" s="1984"/>
    </row>
    <row r="1300" spans="1:17" ht="13.5" thickBot="1" x14ac:dyDescent="0.25">
      <c r="A1300" s="446"/>
      <c r="B1300" s="446"/>
      <c r="C1300" s="446"/>
      <c r="D1300" s="446"/>
      <c r="E1300" s="1985" t="s">
        <v>264</v>
      </c>
      <c r="F1300" s="1985"/>
      <c r="G1300" s="1985"/>
      <c r="H1300" s="1985"/>
      <c r="I1300" s="446">
        <v>1.2</v>
      </c>
      <c r="J1300" s="446" t="s">
        <v>263</v>
      </c>
      <c r="K1300" s="446" t="s">
        <v>265</v>
      </c>
      <c r="L1300" s="447">
        <v>520.79999999999995</v>
      </c>
      <c r="M1300" s="446"/>
      <c r="N1300" s="446"/>
      <c r="O1300" s="446"/>
      <c r="P1300" s="446"/>
      <c r="Q1300" s="446"/>
    </row>
    <row r="1301" spans="1:17" x14ac:dyDescent="0.2">
      <c r="A1301" s="1986" t="s">
        <v>1</v>
      </c>
      <c r="B1301" s="1989" t="s">
        <v>0</v>
      </c>
      <c r="C1301" s="1992" t="s">
        <v>2</v>
      </c>
      <c r="D1301" s="1992" t="s">
        <v>3</v>
      </c>
      <c r="E1301" s="1992" t="s">
        <v>11</v>
      </c>
      <c r="F1301" s="1996" t="s">
        <v>12</v>
      </c>
      <c r="G1301" s="1997"/>
      <c r="H1301" s="1997"/>
      <c r="I1301" s="1998"/>
      <c r="J1301" s="1992" t="s">
        <v>4</v>
      </c>
      <c r="K1301" s="1992" t="s">
        <v>13</v>
      </c>
      <c r="L1301" s="1992" t="s">
        <v>5</v>
      </c>
      <c r="M1301" s="1992" t="s">
        <v>6</v>
      </c>
      <c r="N1301" s="1992" t="s">
        <v>14</v>
      </c>
      <c r="O1301" s="1992" t="s">
        <v>15</v>
      </c>
      <c r="P1301" s="1999" t="s">
        <v>22</v>
      </c>
      <c r="Q1301" s="2001" t="s">
        <v>23</v>
      </c>
    </row>
    <row r="1302" spans="1:17" ht="33.75" x14ac:dyDescent="0.2">
      <c r="A1302" s="1987"/>
      <c r="B1302" s="1990"/>
      <c r="C1302" s="1993"/>
      <c r="D1302" s="1995"/>
      <c r="E1302" s="1995"/>
      <c r="F1302" s="1471" t="s">
        <v>16</v>
      </c>
      <c r="G1302" s="1471" t="s">
        <v>17</v>
      </c>
      <c r="H1302" s="1471" t="s">
        <v>18</v>
      </c>
      <c r="I1302" s="1471" t="s">
        <v>19</v>
      </c>
      <c r="J1302" s="1995"/>
      <c r="K1302" s="1995"/>
      <c r="L1302" s="1995"/>
      <c r="M1302" s="1995"/>
      <c r="N1302" s="1995"/>
      <c r="O1302" s="1995"/>
      <c r="P1302" s="2000"/>
      <c r="Q1302" s="2002"/>
    </row>
    <row r="1303" spans="1:17" ht="12" thickBot="1" x14ac:dyDescent="0.25">
      <c r="A1303" s="1988"/>
      <c r="B1303" s="1991"/>
      <c r="C1303" s="1994"/>
      <c r="D1303" s="28" t="s">
        <v>7</v>
      </c>
      <c r="E1303" s="28" t="s">
        <v>8</v>
      </c>
      <c r="F1303" s="28" t="s">
        <v>9</v>
      </c>
      <c r="G1303" s="28" t="s">
        <v>9</v>
      </c>
      <c r="H1303" s="28" t="s">
        <v>9</v>
      </c>
      <c r="I1303" s="28" t="s">
        <v>9</v>
      </c>
      <c r="J1303" s="28" t="s">
        <v>20</v>
      </c>
      <c r="K1303" s="28" t="s">
        <v>9</v>
      </c>
      <c r="L1303" s="28" t="s">
        <v>20</v>
      </c>
      <c r="M1303" s="28" t="s">
        <v>21</v>
      </c>
      <c r="N1303" s="28" t="s">
        <v>289</v>
      </c>
      <c r="O1303" s="28" t="s">
        <v>290</v>
      </c>
      <c r="P1303" s="712" t="s">
        <v>24</v>
      </c>
      <c r="Q1303" s="713" t="s">
        <v>291</v>
      </c>
    </row>
    <row r="1304" spans="1:17" x14ac:dyDescent="0.2">
      <c r="A1304" s="1957" t="s">
        <v>330</v>
      </c>
      <c r="B1304" s="43">
        <v>1</v>
      </c>
      <c r="C1304" s="341" t="s">
        <v>854</v>
      </c>
      <c r="D1304" s="300">
        <v>39</v>
      </c>
      <c r="E1304" s="300">
        <v>1992</v>
      </c>
      <c r="F1304" s="276">
        <v>24.132997000000003</v>
      </c>
      <c r="G1304" s="276">
        <v>2.7936299999999998</v>
      </c>
      <c r="H1304" s="276">
        <v>6.4</v>
      </c>
      <c r="I1304" s="276">
        <v>14.939367000000001</v>
      </c>
      <c r="J1304" s="276">
        <v>2267.6400000000003</v>
      </c>
      <c r="K1304" s="372">
        <f>I1304</f>
        <v>14.939367000000001</v>
      </c>
      <c r="L1304" s="276">
        <f>J1304</f>
        <v>2267.6400000000003</v>
      </c>
      <c r="M1304" s="302">
        <f>K1304/L1304</f>
        <v>6.5880682118854839E-3</v>
      </c>
      <c r="N1304" s="342">
        <v>54.390999999999998</v>
      </c>
      <c r="O1304" s="304">
        <f>M1304*N1304</f>
        <v>0.35833161811266334</v>
      </c>
      <c r="P1304" s="304">
        <f>M1304*60*1000</f>
        <v>395.28409271312904</v>
      </c>
      <c r="Q1304" s="305">
        <f>P1304*N1304/1000</f>
        <v>21.499897086759798</v>
      </c>
    </row>
    <row r="1305" spans="1:17" x14ac:dyDescent="0.2">
      <c r="A1305" s="1958"/>
      <c r="B1305" s="39">
        <v>2</v>
      </c>
      <c r="C1305" s="344" t="s">
        <v>855</v>
      </c>
      <c r="D1305" s="306">
        <v>45</v>
      </c>
      <c r="E1305" s="306">
        <v>1974</v>
      </c>
      <c r="F1305" s="345">
        <v>27.899996000000002</v>
      </c>
      <c r="G1305" s="232">
        <v>4.2168000000000001</v>
      </c>
      <c r="H1305" s="232">
        <v>7.2</v>
      </c>
      <c r="I1305" s="232">
        <v>16.483196</v>
      </c>
      <c r="J1305" s="232">
        <v>2308.86</v>
      </c>
      <c r="K1305" s="374">
        <f t="shared" ref="K1305:L1343" si="212">I1305</f>
        <v>16.483196</v>
      </c>
      <c r="L1305" s="232">
        <f t="shared" si="212"/>
        <v>2308.86</v>
      </c>
      <c r="M1305" s="233">
        <f t="shared" ref="M1305:M1313" si="213">K1305/L1305</f>
        <v>7.1391058790918459E-3</v>
      </c>
      <c r="N1305" s="345">
        <v>54.390999999999998</v>
      </c>
      <c r="O1305" s="308">
        <f t="shared" ref="O1305:O1323" si="214">M1305*N1305</f>
        <v>0.38830310786968458</v>
      </c>
      <c r="P1305" s="304">
        <f t="shared" ref="P1305:P1323" si="215">M1305*60*1000</f>
        <v>428.34635274551073</v>
      </c>
      <c r="Q1305" s="309">
        <f t="shared" ref="Q1305:Q1323" si="216">P1305*N1305/1000</f>
        <v>23.298186472181076</v>
      </c>
    </row>
    <row r="1306" spans="1:17" x14ac:dyDescent="0.2">
      <c r="A1306" s="1958"/>
      <c r="B1306" s="39">
        <v>3</v>
      </c>
      <c r="C1306" s="344" t="s">
        <v>856</v>
      </c>
      <c r="D1306" s="306">
        <v>45</v>
      </c>
      <c r="E1306" s="306">
        <v>1990</v>
      </c>
      <c r="F1306" s="345">
        <v>27.960997999999996</v>
      </c>
      <c r="G1306" s="232">
        <v>3.9838239999999998</v>
      </c>
      <c r="H1306" s="232">
        <v>7.2</v>
      </c>
      <c r="I1306" s="232">
        <v>16.777173999999999</v>
      </c>
      <c r="J1306" s="232">
        <v>2333.65</v>
      </c>
      <c r="K1306" s="374">
        <f t="shared" si="212"/>
        <v>16.777173999999999</v>
      </c>
      <c r="L1306" s="232">
        <f t="shared" si="212"/>
        <v>2333.65</v>
      </c>
      <c r="M1306" s="233">
        <f t="shared" si="213"/>
        <v>7.1892417457630744E-3</v>
      </c>
      <c r="N1306" s="345">
        <v>54.390999999999998</v>
      </c>
      <c r="O1306" s="308">
        <f t="shared" si="214"/>
        <v>0.39103004779379935</v>
      </c>
      <c r="P1306" s="304">
        <f t="shared" si="215"/>
        <v>431.35450474578448</v>
      </c>
      <c r="Q1306" s="309">
        <f t="shared" si="216"/>
        <v>23.461802867627963</v>
      </c>
    </row>
    <row r="1307" spans="1:17" x14ac:dyDescent="0.2">
      <c r="A1307" s="1958"/>
      <c r="B1307" s="11">
        <v>4</v>
      </c>
      <c r="C1307" s="344" t="s">
        <v>857</v>
      </c>
      <c r="D1307" s="306">
        <v>32</v>
      </c>
      <c r="E1307" s="306">
        <v>1965</v>
      </c>
      <c r="F1307" s="345">
        <v>17.180002999999999</v>
      </c>
      <c r="G1307" s="232">
        <v>3.1362450000000002</v>
      </c>
      <c r="H1307" s="232">
        <v>5.12</v>
      </c>
      <c r="I1307" s="232">
        <v>8.9237579999999994</v>
      </c>
      <c r="J1307" s="232">
        <v>1220.21</v>
      </c>
      <c r="K1307" s="374">
        <f t="shared" si="212"/>
        <v>8.9237579999999994</v>
      </c>
      <c r="L1307" s="232">
        <f t="shared" si="212"/>
        <v>1220.21</v>
      </c>
      <c r="M1307" s="233">
        <f t="shared" si="213"/>
        <v>7.3132968915186726E-3</v>
      </c>
      <c r="N1307" s="345">
        <v>54.390999999999998</v>
      </c>
      <c r="O1307" s="308">
        <f t="shared" si="214"/>
        <v>0.3977775312265921</v>
      </c>
      <c r="P1307" s="304">
        <f t="shared" si="215"/>
        <v>438.79781349112034</v>
      </c>
      <c r="Q1307" s="309">
        <f t="shared" si="216"/>
        <v>23.866651873595526</v>
      </c>
    </row>
    <row r="1308" spans="1:17" x14ac:dyDescent="0.2">
      <c r="A1308" s="1958"/>
      <c r="B1308" s="11">
        <v>5</v>
      </c>
      <c r="C1308" s="344" t="s">
        <v>858</v>
      </c>
      <c r="D1308" s="306">
        <v>45</v>
      </c>
      <c r="E1308" s="306">
        <v>1973</v>
      </c>
      <c r="F1308" s="345">
        <v>24.752001</v>
      </c>
      <c r="G1308" s="232">
        <v>3.6369899999999999</v>
      </c>
      <c r="H1308" s="232">
        <v>7.2</v>
      </c>
      <c r="I1308" s="232">
        <v>13.915011</v>
      </c>
      <c r="J1308" s="232">
        <v>1890.81</v>
      </c>
      <c r="K1308" s="374">
        <f t="shared" si="212"/>
        <v>13.915011</v>
      </c>
      <c r="L1308" s="232">
        <f t="shared" si="212"/>
        <v>1890.81</v>
      </c>
      <c r="M1308" s="233">
        <f t="shared" si="213"/>
        <v>7.3592857029527031E-3</v>
      </c>
      <c r="N1308" s="345">
        <v>54.390999999999998</v>
      </c>
      <c r="O1308" s="308">
        <f t="shared" si="214"/>
        <v>0.40027890866930044</v>
      </c>
      <c r="P1308" s="304">
        <f t="shared" si="215"/>
        <v>441.55714217716218</v>
      </c>
      <c r="Q1308" s="309">
        <f t="shared" si="216"/>
        <v>24.016734520158028</v>
      </c>
    </row>
    <row r="1309" spans="1:17" x14ac:dyDescent="0.2">
      <c r="A1309" s="1958"/>
      <c r="B1309" s="11">
        <v>6</v>
      </c>
      <c r="C1309" s="344" t="s">
        <v>859</v>
      </c>
      <c r="D1309" s="306">
        <v>32</v>
      </c>
      <c r="E1309" s="306">
        <v>1964</v>
      </c>
      <c r="F1309" s="345">
        <v>16.403003000000002</v>
      </c>
      <c r="G1309" s="232">
        <v>2.1084000000000001</v>
      </c>
      <c r="H1309" s="232">
        <v>5.12</v>
      </c>
      <c r="I1309" s="232">
        <v>9.1746030000000012</v>
      </c>
      <c r="J1309" s="232">
        <v>1222.47</v>
      </c>
      <c r="K1309" s="374">
        <f t="shared" si="212"/>
        <v>9.1746030000000012</v>
      </c>
      <c r="L1309" s="232">
        <f t="shared" si="212"/>
        <v>1222.47</v>
      </c>
      <c r="M1309" s="233">
        <f t="shared" si="213"/>
        <v>7.504971901150949E-3</v>
      </c>
      <c r="N1309" s="345">
        <v>54.390999999999998</v>
      </c>
      <c r="O1309" s="308">
        <f t="shared" si="214"/>
        <v>0.40820292667550123</v>
      </c>
      <c r="P1309" s="304">
        <f t="shared" si="215"/>
        <v>450.29831406905697</v>
      </c>
      <c r="Q1309" s="309">
        <f t="shared" si="216"/>
        <v>24.492175600530079</v>
      </c>
    </row>
    <row r="1310" spans="1:17" x14ac:dyDescent="0.2">
      <c r="A1310" s="1958"/>
      <c r="B1310" s="11">
        <v>7</v>
      </c>
      <c r="C1310" s="344" t="s">
        <v>860</v>
      </c>
      <c r="D1310" s="306">
        <v>32</v>
      </c>
      <c r="E1310" s="306">
        <v>1962</v>
      </c>
      <c r="F1310" s="345">
        <v>16.048999999999999</v>
      </c>
      <c r="G1310" s="232">
        <v>1.5812999999999999</v>
      </c>
      <c r="H1310" s="232">
        <v>5.0529999999999999</v>
      </c>
      <c r="I1310" s="232">
        <v>9.4146999999999998</v>
      </c>
      <c r="J1310" s="232">
        <v>1208.8</v>
      </c>
      <c r="K1310" s="374">
        <f t="shared" si="212"/>
        <v>9.4146999999999998</v>
      </c>
      <c r="L1310" s="232">
        <f t="shared" si="212"/>
        <v>1208.8</v>
      </c>
      <c r="M1310" s="233">
        <f t="shared" si="213"/>
        <v>7.7884679020516212E-3</v>
      </c>
      <c r="N1310" s="345">
        <v>54.390999999999998</v>
      </c>
      <c r="O1310" s="308">
        <f t="shared" si="214"/>
        <v>0.42362255766048973</v>
      </c>
      <c r="P1310" s="304">
        <f t="shared" si="215"/>
        <v>467.3080741230973</v>
      </c>
      <c r="Q1310" s="309">
        <f t="shared" si="216"/>
        <v>25.417353459629382</v>
      </c>
    </row>
    <row r="1311" spans="1:17" x14ac:dyDescent="0.2">
      <c r="A1311" s="1958"/>
      <c r="B1311" s="11">
        <v>8</v>
      </c>
      <c r="C1311" s="344" t="s">
        <v>861</v>
      </c>
      <c r="D1311" s="306">
        <v>32</v>
      </c>
      <c r="E1311" s="306">
        <v>1962</v>
      </c>
      <c r="F1311" s="345">
        <v>16.910001999999999</v>
      </c>
      <c r="G1311" s="232">
        <v>2.0820449999999999</v>
      </c>
      <c r="H1311" s="232">
        <v>5.12</v>
      </c>
      <c r="I1311" s="232">
        <v>9.7079570000000004</v>
      </c>
      <c r="J1311" s="232">
        <v>1208.05</v>
      </c>
      <c r="K1311" s="374">
        <f t="shared" si="212"/>
        <v>9.7079570000000004</v>
      </c>
      <c r="L1311" s="232">
        <f t="shared" si="212"/>
        <v>1208.05</v>
      </c>
      <c r="M1311" s="233">
        <f t="shared" si="213"/>
        <v>8.0360556268366384E-3</v>
      </c>
      <c r="N1311" s="345">
        <v>54.390999999999998</v>
      </c>
      <c r="O1311" s="308">
        <f t="shared" si="214"/>
        <v>0.43708910159927161</v>
      </c>
      <c r="P1311" s="304">
        <f t="shared" si="215"/>
        <v>482.16333761019831</v>
      </c>
      <c r="Q1311" s="309">
        <f t="shared" si="216"/>
        <v>26.225346095956294</v>
      </c>
    </row>
    <row r="1312" spans="1:17" x14ac:dyDescent="0.2">
      <c r="A1312" s="1958"/>
      <c r="B1312" s="11">
        <v>9</v>
      </c>
      <c r="C1312" s="344" t="s">
        <v>862</v>
      </c>
      <c r="D1312" s="306">
        <v>32</v>
      </c>
      <c r="E1312" s="306">
        <v>1962</v>
      </c>
      <c r="F1312" s="345">
        <v>18.448999000000001</v>
      </c>
      <c r="G1312" s="232">
        <v>2.3192400000000002</v>
      </c>
      <c r="H1312" s="232">
        <v>5.0529999999999999</v>
      </c>
      <c r="I1312" s="232">
        <v>11.076759000000001</v>
      </c>
      <c r="J1312" s="232">
        <v>1207.6600000000001</v>
      </c>
      <c r="K1312" s="374">
        <f t="shared" si="212"/>
        <v>11.076759000000001</v>
      </c>
      <c r="L1312" s="232">
        <f t="shared" si="212"/>
        <v>1207.6600000000001</v>
      </c>
      <c r="M1312" s="233">
        <f t="shared" si="213"/>
        <v>9.1720840302734214E-3</v>
      </c>
      <c r="N1312" s="345">
        <v>54.390999999999998</v>
      </c>
      <c r="O1312" s="308">
        <f t="shared" si="214"/>
        <v>0.49887882249060167</v>
      </c>
      <c r="P1312" s="304">
        <f t="shared" si="215"/>
        <v>550.32504181640525</v>
      </c>
      <c r="Q1312" s="309">
        <f t="shared" si="216"/>
        <v>29.932729349436098</v>
      </c>
    </row>
    <row r="1313" spans="1:17" ht="12" thickBot="1" x14ac:dyDescent="0.25">
      <c r="A1313" s="1959"/>
      <c r="B1313" s="30">
        <v>10</v>
      </c>
      <c r="C1313" s="352" t="s">
        <v>863</v>
      </c>
      <c r="D1313" s="375">
        <v>32</v>
      </c>
      <c r="E1313" s="375">
        <v>1961</v>
      </c>
      <c r="F1313" s="369">
        <v>19.345001</v>
      </c>
      <c r="G1313" s="449">
        <v>1.63401</v>
      </c>
      <c r="H1313" s="449">
        <v>4.9859999999999998</v>
      </c>
      <c r="I1313" s="449">
        <v>12.724990999999999</v>
      </c>
      <c r="J1313" s="449">
        <v>1204.29</v>
      </c>
      <c r="K1313" s="418">
        <f t="shared" si="212"/>
        <v>12.724990999999999</v>
      </c>
      <c r="L1313" s="449">
        <f t="shared" si="212"/>
        <v>1204.29</v>
      </c>
      <c r="M1313" s="368">
        <f t="shared" si="213"/>
        <v>1.0566384342641722E-2</v>
      </c>
      <c r="N1313" s="369">
        <v>54.390999999999998</v>
      </c>
      <c r="O1313" s="376">
        <f t="shared" si="214"/>
        <v>0.57471621078062585</v>
      </c>
      <c r="P1313" s="377">
        <f t="shared" si="215"/>
        <v>633.98306055850333</v>
      </c>
      <c r="Q1313" s="378">
        <f t="shared" si="216"/>
        <v>34.482972646837553</v>
      </c>
    </row>
    <row r="1314" spans="1:17" x14ac:dyDescent="0.2">
      <c r="A1314" s="1960" t="s">
        <v>225</v>
      </c>
      <c r="B1314" s="104">
        <v>1</v>
      </c>
      <c r="C1314" s="318" t="s">
        <v>864</v>
      </c>
      <c r="D1314" s="311">
        <v>45</v>
      </c>
      <c r="E1314" s="311">
        <v>1988</v>
      </c>
      <c r="F1314" s="381">
        <v>42.173007999999996</v>
      </c>
      <c r="G1314" s="313">
        <v>4.0639409999999998</v>
      </c>
      <c r="H1314" s="313">
        <v>7.2</v>
      </c>
      <c r="I1314" s="312">
        <v>30.909067</v>
      </c>
      <c r="J1314" s="313">
        <v>2339.39</v>
      </c>
      <c r="K1314" s="1673">
        <f t="shared" si="212"/>
        <v>30.909067</v>
      </c>
      <c r="L1314" s="313">
        <f t="shared" si="212"/>
        <v>2339.39</v>
      </c>
      <c r="M1314" s="315">
        <f>K1314/L1314</f>
        <v>1.3212447261893058E-2</v>
      </c>
      <c r="N1314" s="382">
        <v>54.390999999999998</v>
      </c>
      <c r="O1314" s="316">
        <f t="shared" si="214"/>
        <v>0.71863821902162528</v>
      </c>
      <c r="P1314" s="316">
        <f t="shared" si="215"/>
        <v>792.74683571358355</v>
      </c>
      <c r="Q1314" s="317">
        <f t="shared" si="216"/>
        <v>43.118293141297521</v>
      </c>
    </row>
    <row r="1315" spans="1:17" x14ac:dyDescent="0.2">
      <c r="A1315" s="1961"/>
      <c r="B1315" s="133">
        <v>2</v>
      </c>
      <c r="C1315" s="318" t="s">
        <v>865</v>
      </c>
      <c r="D1315" s="311">
        <v>40</v>
      </c>
      <c r="E1315" s="311">
        <v>1988</v>
      </c>
      <c r="F1315" s="383">
        <v>39.424003999999996</v>
      </c>
      <c r="G1315" s="312">
        <v>3.0418940000000001</v>
      </c>
      <c r="H1315" s="312">
        <v>6.4</v>
      </c>
      <c r="I1315" s="312">
        <v>29.982109999999999</v>
      </c>
      <c r="J1315" s="312">
        <v>2258.8200000000002</v>
      </c>
      <c r="K1315" s="1316">
        <f t="shared" si="212"/>
        <v>29.982109999999999</v>
      </c>
      <c r="L1315" s="312">
        <f t="shared" si="212"/>
        <v>2258.8200000000002</v>
      </c>
      <c r="M1315" s="315">
        <f>K1315/L1315</f>
        <v>1.3273350687527115E-2</v>
      </c>
      <c r="N1315" s="383">
        <v>54.390999999999998</v>
      </c>
      <c r="O1315" s="316">
        <f t="shared" si="214"/>
        <v>0.72195081724528731</v>
      </c>
      <c r="P1315" s="316">
        <f t="shared" si="215"/>
        <v>796.40104125162691</v>
      </c>
      <c r="Q1315" s="317">
        <f t="shared" si="216"/>
        <v>43.317049034717236</v>
      </c>
    </row>
    <row r="1316" spans="1:17" x14ac:dyDescent="0.2">
      <c r="A1316" s="1961"/>
      <c r="B1316" s="103">
        <v>3</v>
      </c>
      <c r="C1316" s="384" t="s">
        <v>866</v>
      </c>
      <c r="D1316" s="311">
        <v>45</v>
      </c>
      <c r="E1316" s="311">
        <v>1991</v>
      </c>
      <c r="F1316" s="383">
        <v>43.212998999999996</v>
      </c>
      <c r="G1316" s="312">
        <v>5.11287</v>
      </c>
      <c r="H1316" s="312">
        <v>7.2</v>
      </c>
      <c r="I1316" s="312">
        <v>30.900129</v>
      </c>
      <c r="J1316" s="312">
        <v>2327.9699999999998</v>
      </c>
      <c r="K1316" s="1316">
        <f t="shared" si="212"/>
        <v>30.900129</v>
      </c>
      <c r="L1316" s="312">
        <f t="shared" si="212"/>
        <v>2327.9699999999998</v>
      </c>
      <c r="M1316" s="320">
        <f t="shared" ref="M1316:M1323" si="217">K1316/L1316</f>
        <v>1.3273422337916728E-2</v>
      </c>
      <c r="N1316" s="383">
        <v>54.390999999999998</v>
      </c>
      <c r="O1316" s="316">
        <f t="shared" si="214"/>
        <v>0.72195471438162873</v>
      </c>
      <c r="P1316" s="316">
        <f t="shared" si="215"/>
        <v>796.4053402750036</v>
      </c>
      <c r="Q1316" s="321">
        <f t="shared" si="216"/>
        <v>43.31728286289772</v>
      </c>
    </row>
    <row r="1317" spans="1:17" x14ac:dyDescent="0.2">
      <c r="A1317" s="1961"/>
      <c r="B1317" s="103">
        <v>4</v>
      </c>
      <c r="C1317" s="384" t="s">
        <v>867</v>
      </c>
      <c r="D1317" s="311">
        <v>40</v>
      </c>
      <c r="E1317" s="311">
        <v>1995</v>
      </c>
      <c r="F1317" s="383">
        <v>41.537000000000006</v>
      </c>
      <c r="G1317" s="312">
        <v>5.5345500000000003</v>
      </c>
      <c r="H1317" s="312">
        <v>6.4</v>
      </c>
      <c r="I1317" s="312">
        <v>29.602450000000001</v>
      </c>
      <c r="J1317" s="312">
        <v>2169.11</v>
      </c>
      <c r="K1317" s="1316">
        <f t="shared" si="212"/>
        <v>29.602450000000001</v>
      </c>
      <c r="L1317" s="312">
        <f t="shared" si="212"/>
        <v>2169.11</v>
      </c>
      <c r="M1317" s="320">
        <f t="shared" si="217"/>
        <v>1.3647279298882951E-2</v>
      </c>
      <c r="N1317" s="383">
        <v>54.390999999999998</v>
      </c>
      <c r="O1317" s="385">
        <f t="shared" si="214"/>
        <v>0.74228916834554259</v>
      </c>
      <c r="P1317" s="316">
        <f t="shared" si="215"/>
        <v>818.83675793297709</v>
      </c>
      <c r="Q1317" s="321">
        <f t="shared" si="216"/>
        <v>44.537350100732553</v>
      </c>
    </row>
    <row r="1318" spans="1:17" x14ac:dyDescent="0.2">
      <c r="A1318" s="1961"/>
      <c r="B1318" s="103">
        <v>5</v>
      </c>
      <c r="C1318" s="384" t="s">
        <v>868</v>
      </c>
      <c r="D1318" s="311">
        <v>60</v>
      </c>
      <c r="E1318" s="311">
        <v>1966</v>
      </c>
      <c r="F1318" s="383">
        <v>52.987000000000002</v>
      </c>
      <c r="G1318" s="312">
        <v>6.1301730000000001</v>
      </c>
      <c r="H1318" s="312">
        <v>9.4659999999999993</v>
      </c>
      <c r="I1318" s="312">
        <v>37.390827000000002</v>
      </c>
      <c r="J1318" s="312">
        <v>2733.17</v>
      </c>
      <c r="K1318" s="1316">
        <f t="shared" si="212"/>
        <v>37.390827000000002</v>
      </c>
      <c r="L1318" s="312">
        <f t="shared" si="212"/>
        <v>2733.17</v>
      </c>
      <c r="M1318" s="320">
        <f t="shared" si="217"/>
        <v>1.3680388340278871E-2</v>
      </c>
      <c r="N1318" s="383">
        <v>54.390999999999998</v>
      </c>
      <c r="O1318" s="385">
        <f t="shared" si="214"/>
        <v>0.74409000221610799</v>
      </c>
      <c r="P1318" s="316">
        <f t="shared" si="215"/>
        <v>820.8233004167322</v>
      </c>
      <c r="Q1318" s="321">
        <f t="shared" si="216"/>
        <v>44.645400132966479</v>
      </c>
    </row>
    <row r="1319" spans="1:17" x14ac:dyDescent="0.2">
      <c r="A1319" s="1961"/>
      <c r="B1319" s="103">
        <v>6</v>
      </c>
      <c r="C1319" s="384" t="s">
        <v>869</v>
      </c>
      <c r="D1319" s="311">
        <v>24</v>
      </c>
      <c r="E1319" s="311">
        <v>1966</v>
      </c>
      <c r="F1319" s="383">
        <v>22.379999000000002</v>
      </c>
      <c r="G1319" s="312">
        <v>1.1337919999999999</v>
      </c>
      <c r="H1319" s="312">
        <v>3.89</v>
      </c>
      <c r="I1319" s="312">
        <v>17.356207000000001</v>
      </c>
      <c r="J1319" s="312">
        <v>1267.43</v>
      </c>
      <c r="K1319" s="1316">
        <f t="shared" si="212"/>
        <v>17.356207000000001</v>
      </c>
      <c r="L1319" s="312">
        <f t="shared" si="212"/>
        <v>1267.43</v>
      </c>
      <c r="M1319" s="320">
        <f t="shared" si="217"/>
        <v>1.369401623758314E-2</v>
      </c>
      <c r="N1319" s="383">
        <v>54.390999999999998</v>
      </c>
      <c r="O1319" s="385">
        <f t="shared" si="214"/>
        <v>0.74483123717838462</v>
      </c>
      <c r="P1319" s="316">
        <f t="shared" si="215"/>
        <v>821.64097425498835</v>
      </c>
      <c r="Q1319" s="321">
        <f t="shared" si="216"/>
        <v>44.689874230703069</v>
      </c>
    </row>
    <row r="1320" spans="1:17" x14ac:dyDescent="0.2">
      <c r="A1320" s="1961"/>
      <c r="B1320" s="103">
        <v>7</v>
      </c>
      <c r="C1320" s="384" t="s">
        <v>870</v>
      </c>
      <c r="D1320" s="311">
        <v>60</v>
      </c>
      <c r="E1320" s="311">
        <v>1967</v>
      </c>
      <c r="F1320" s="383">
        <v>51.237005000000003</v>
      </c>
      <c r="G1320" s="312">
        <v>4.0586700000000002</v>
      </c>
      <c r="H1320" s="312">
        <v>9.6</v>
      </c>
      <c r="I1320" s="312">
        <v>37.578335000000003</v>
      </c>
      <c r="J1320" s="312">
        <v>2715.0099999999998</v>
      </c>
      <c r="K1320" s="1316">
        <f t="shared" si="212"/>
        <v>37.578335000000003</v>
      </c>
      <c r="L1320" s="312">
        <f t="shared" si="212"/>
        <v>2715.0099999999998</v>
      </c>
      <c r="M1320" s="320">
        <f t="shared" si="217"/>
        <v>1.3840956386900971E-2</v>
      </c>
      <c r="N1320" s="383">
        <v>54.390999999999998</v>
      </c>
      <c r="O1320" s="385">
        <f t="shared" si="214"/>
        <v>0.75282345883993074</v>
      </c>
      <c r="P1320" s="316">
        <f t="shared" si="215"/>
        <v>830.45738321405827</v>
      </c>
      <c r="Q1320" s="321">
        <f t="shared" si="216"/>
        <v>45.169407530395844</v>
      </c>
    </row>
    <row r="1321" spans="1:17" x14ac:dyDescent="0.2">
      <c r="A1321" s="1961"/>
      <c r="B1321" s="103">
        <v>8</v>
      </c>
      <c r="C1321" s="384" t="s">
        <v>871</v>
      </c>
      <c r="D1321" s="311">
        <v>60</v>
      </c>
      <c r="E1321" s="311">
        <v>1972</v>
      </c>
      <c r="F1321" s="383">
        <v>52.285003000000003</v>
      </c>
      <c r="G1321" s="312">
        <v>4.7175450000000003</v>
      </c>
      <c r="H1321" s="312">
        <v>9.6</v>
      </c>
      <c r="I1321" s="312">
        <v>37.967458000000001</v>
      </c>
      <c r="J1321" s="312">
        <v>2732.36</v>
      </c>
      <c r="K1321" s="1316">
        <f t="shared" si="212"/>
        <v>37.967458000000001</v>
      </c>
      <c r="L1321" s="312">
        <f t="shared" si="212"/>
        <v>2732.36</v>
      </c>
      <c r="M1321" s="320">
        <f t="shared" si="217"/>
        <v>1.3895481561726859E-2</v>
      </c>
      <c r="N1321" s="383">
        <v>54.390999999999998</v>
      </c>
      <c r="O1321" s="385">
        <f t="shared" si="214"/>
        <v>0.75578913762388555</v>
      </c>
      <c r="P1321" s="316">
        <f t="shared" si="215"/>
        <v>833.72889370361156</v>
      </c>
      <c r="Q1321" s="321">
        <f t="shared" si="216"/>
        <v>45.347348257433133</v>
      </c>
    </row>
    <row r="1322" spans="1:17" x14ac:dyDescent="0.2">
      <c r="A1322" s="1962"/>
      <c r="B1322" s="106">
        <v>9</v>
      </c>
      <c r="C1322" s="384" t="s">
        <v>872</v>
      </c>
      <c r="D1322" s="311">
        <v>100</v>
      </c>
      <c r="E1322" s="311">
        <v>1971</v>
      </c>
      <c r="F1322" s="383">
        <v>85.554015000000007</v>
      </c>
      <c r="G1322" s="312">
        <v>7.3003349999999996</v>
      </c>
      <c r="H1322" s="312">
        <v>16</v>
      </c>
      <c r="I1322" s="312">
        <v>62.253680000000003</v>
      </c>
      <c r="J1322" s="312">
        <v>4404.2199999999993</v>
      </c>
      <c r="K1322" s="1316">
        <f t="shared" si="212"/>
        <v>62.253680000000003</v>
      </c>
      <c r="L1322" s="312">
        <f t="shared" si="212"/>
        <v>4404.2199999999993</v>
      </c>
      <c r="M1322" s="320">
        <f t="shared" si="217"/>
        <v>1.4135006879765318E-2</v>
      </c>
      <c r="N1322" s="383">
        <v>54.390999999999998</v>
      </c>
      <c r="O1322" s="385">
        <f t="shared" si="214"/>
        <v>0.76881715919731541</v>
      </c>
      <c r="P1322" s="316">
        <f t="shared" si="215"/>
        <v>848.10041278591905</v>
      </c>
      <c r="Q1322" s="321">
        <f t="shared" si="216"/>
        <v>46.129029551838926</v>
      </c>
    </row>
    <row r="1323" spans="1:17" ht="12" thickBot="1" x14ac:dyDescent="0.25">
      <c r="A1323" s="1963"/>
      <c r="B1323" s="105">
        <v>10</v>
      </c>
      <c r="C1323" s="386" t="s">
        <v>873</v>
      </c>
      <c r="D1323" s="387">
        <v>60</v>
      </c>
      <c r="E1323" s="387">
        <v>1968</v>
      </c>
      <c r="F1323" s="388">
        <v>52.902995000000004</v>
      </c>
      <c r="G1323" s="428">
        <v>4.8756750000000002</v>
      </c>
      <c r="H1323" s="428">
        <v>9.5329999999999995</v>
      </c>
      <c r="I1323" s="428">
        <v>38.494320000000002</v>
      </c>
      <c r="J1323" s="428">
        <v>2721.28</v>
      </c>
      <c r="K1323" s="1319">
        <f t="shared" si="212"/>
        <v>38.494320000000002</v>
      </c>
      <c r="L1323" s="428">
        <f t="shared" si="212"/>
        <v>2721.28</v>
      </c>
      <c r="M1323" s="389">
        <f t="shared" si="217"/>
        <v>1.4145666745061148E-2</v>
      </c>
      <c r="N1323" s="388">
        <v>54.390999999999998</v>
      </c>
      <c r="O1323" s="390">
        <f t="shared" si="214"/>
        <v>0.76939695993062085</v>
      </c>
      <c r="P1323" s="390">
        <f t="shared" si="215"/>
        <v>848.74000470366889</v>
      </c>
      <c r="Q1323" s="391">
        <f t="shared" si="216"/>
        <v>46.163817595837251</v>
      </c>
    </row>
    <row r="1324" spans="1:17" x14ac:dyDescent="0.2">
      <c r="A1324" s="1964" t="s">
        <v>326</v>
      </c>
      <c r="B1324" s="62">
        <v>1</v>
      </c>
      <c r="C1324" s="353" t="s">
        <v>874</v>
      </c>
      <c r="D1324" s="392">
        <v>32</v>
      </c>
      <c r="E1324" s="392">
        <v>1964</v>
      </c>
      <c r="F1324" s="977">
        <v>32.944000000000003</v>
      </c>
      <c r="G1324" s="236">
        <v>1.73943</v>
      </c>
      <c r="H1324" s="236">
        <v>5.12</v>
      </c>
      <c r="I1324" s="236">
        <v>26.084569999999999</v>
      </c>
      <c r="J1324" s="236">
        <v>1212.98</v>
      </c>
      <c r="K1324" s="393">
        <f t="shared" si="212"/>
        <v>26.084569999999999</v>
      </c>
      <c r="L1324" s="323">
        <f t="shared" si="212"/>
        <v>1212.98</v>
      </c>
      <c r="M1324" s="324">
        <f>K1324/L1324</f>
        <v>2.1504534287457334E-2</v>
      </c>
      <c r="N1324" s="355">
        <v>54.390999999999998</v>
      </c>
      <c r="O1324" s="325">
        <f>M1324*N1324</f>
        <v>1.1696531244290918</v>
      </c>
      <c r="P1324" s="325">
        <f>M1324*60*1000</f>
        <v>1290.27205724744</v>
      </c>
      <c r="Q1324" s="326">
        <f>P1324*N1324/1000</f>
        <v>70.1791874657455</v>
      </c>
    </row>
    <row r="1325" spans="1:17" x14ac:dyDescent="0.2">
      <c r="A1325" s="1965"/>
      <c r="B1325" s="58">
        <v>2</v>
      </c>
      <c r="C1325" s="354" t="s">
        <v>875</v>
      </c>
      <c r="D1325" s="394">
        <v>32</v>
      </c>
      <c r="E1325" s="394">
        <v>1966</v>
      </c>
      <c r="F1325" s="364">
        <v>33.870997000000003</v>
      </c>
      <c r="G1325" s="238">
        <v>2.5037250000000002</v>
      </c>
      <c r="H1325" s="238">
        <v>4.96</v>
      </c>
      <c r="I1325" s="238">
        <v>26.407271999999999</v>
      </c>
      <c r="J1325" s="238">
        <v>1224.6599999999999</v>
      </c>
      <c r="K1325" s="396">
        <f t="shared" si="212"/>
        <v>26.407271999999999</v>
      </c>
      <c r="L1325" s="238">
        <f t="shared" si="212"/>
        <v>1224.6599999999999</v>
      </c>
      <c r="M1325" s="237">
        <f t="shared" ref="M1325:M1333" si="218">K1325/L1325</f>
        <v>2.1562941551124395E-2</v>
      </c>
      <c r="N1325" s="364">
        <v>54.390999999999998</v>
      </c>
      <c r="O1325" s="239">
        <f t="shared" ref="O1325:O1333" si="219">M1325*N1325</f>
        <v>1.1728299539072069</v>
      </c>
      <c r="P1325" s="325">
        <f t="shared" ref="P1325:P1333" si="220">M1325*60*1000</f>
        <v>1293.7764930674639</v>
      </c>
      <c r="Q1325" s="240">
        <f t="shared" ref="Q1325:Q1333" si="221">P1325*N1325/1000</f>
        <v>70.369797234432426</v>
      </c>
    </row>
    <row r="1326" spans="1:17" x14ac:dyDescent="0.2">
      <c r="A1326" s="1965"/>
      <c r="B1326" s="58">
        <v>3</v>
      </c>
      <c r="C1326" s="354" t="s">
        <v>876</v>
      </c>
      <c r="D1326" s="394">
        <v>45</v>
      </c>
      <c r="E1326" s="394">
        <v>1973</v>
      </c>
      <c r="F1326" s="364">
        <v>50.495998</v>
      </c>
      <c r="G1326" s="238">
        <v>2.8463400000000001</v>
      </c>
      <c r="H1326" s="238">
        <v>7.2</v>
      </c>
      <c r="I1326" s="238">
        <v>40.449657999999999</v>
      </c>
      <c r="J1326" s="238">
        <v>1875.44</v>
      </c>
      <c r="K1326" s="396">
        <f t="shared" si="212"/>
        <v>40.449657999999999</v>
      </c>
      <c r="L1326" s="238">
        <f t="shared" si="212"/>
        <v>1875.44</v>
      </c>
      <c r="M1326" s="237">
        <f t="shared" si="218"/>
        <v>2.1568089621635457E-2</v>
      </c>
      <c r="N1326" s="364">
        <v>54.390999999999998</v>
      </c>
      <c r="O1326" s="239">
        <f t="shared" si="219"/>
        <v>1.173109962610374</v>
      </c>
      <c r="P1326" s="325">
        <f t="shared" si="220"/>
        <v>1294.0853772981272</v>
      </c>
      <c r="Q1326" s="240">
        <f t="shared" si="221"/>
        <v>70.386597756622436</v>
      </c>
    </row>
    <row r="1327" spans="1:17" x14ac:dyDescent="0.2">
      <c r="A1327" s="1965"/>
      <c r="B1327" s="58">
        <v>4</v>
      </c>
      <c r="C1327" s="354" t="s">
        <v>877</v>
      </c>
      <c r="D1327" s="394">
        <v>14</v>
      </c>
      <c r="E1327" s="394">
        <v>1971</v>
      </c>
      <c r="F1327" s="364">
        <v>20.257001000000002</v>
      </c>
      <c r="G1327" s="238">
        <v>1.42317</v>
      </c>
      <c r="H1327" s="238">
        <v>2.3330000000000002</v>
      </c>
      <c r="I1327" s="238">
        <v>16.500831000000002</v>
      </c>
      <c r="J1327" s="238">
        <v>760.3599999999999</v>
      </c>
      <c r="K1327" s="396">
        <f t="shared" si="212"/>
        <v>16.500831000000002</v>
      </c>
      <c r="L1327" s="238">
        <f t="shared" si="212"/>
        <v>760.3599999999999</v>
      </c>
      <c r="M1327" s="237">
        <f t="shared" si="218"/>
        <v>2.1701340154663587E-2</v>
      </c>
      <c r="N1327" s="364">
        <v>54.390999999999998</v>
      </c>
      <c r="O1327" s="239">
        <f t="shared" si="219"/>
        <v>1.1803575923523071</v>
      </c>
      <c r="P1327" s="325">
        <f t="shared" si="220"/>
        <v>1302.0804092798153</v>
      </c>
      <c r="Q1327" s="240">
        <f t="shared" si="221"/>
        <v>70.821455541138434</v>
      </c>
    </row>
    <row r="1328" spans="1:17" x14ac:dyDescent="0.2">
      <c r="A1328" s="1965"/>
      <c r="B1328" s="58">
        <v>5</v>
      </c>
      <c r="C1328" s="354" t="s">
        <v>878</v>
      </c>
      <c r="D1328" s="394">
        <v>7</v>
      </c>
      <c r="E1328" s="394">
        <v>1955</v>
      </c>
      <c r="F1328" s="364">
        <v>5.8190010000000001</v>
      </c>
      <c r="G1328" s="238">
        <v>0</v>
      </c>
      <c r="H1328" s="238">
        <v>0</v>
      </c>
      <c r="I1328" s="238">
        <v>5.8190010000000001</v>
      </c>
      <c r="J1328" s="238">
        <v>266.2</v>
      </c>
      <c r="K1328" s="396">
        <f t="shared" si="212"/>
        <v>5.8190010000000001</v>
      </c>
      <c r="L1328" s="238">
        <f t="shared" si="212"/>
        <v>266.2</v>
      </c>
      <c r="M1328" s="237">
        <f t="shared" si="218"/>
        <v>2.1859507888805411E-2</v>
      </c>
      <c r="N1328" s="364">
        <v>54.390999999999998</v>
      </c>
      <c r="O1328" s="239">
        <f t="shared" si="219"/>
        <v>1.1889604935800151</v>
      </c>
      <c r="P1328" s="325">
        <f t="shared" si="220"/>
        <v>1311.5704733283246</v>
      </c>
      <c r="Q1328" s="240">
        <f t="shared" si="221"/>
        <v>71.337629614800903</v>
      </c>
    </row>
    <row r="1329" spans="1:17" x14ac:dyDescent="0.2">
      <c r="A1329" s="1965"/>
      <c r="B1329" s="58">
        <v>6</v>
      </c>
      <c r="C1329" s="354" t="s">
        <v>879</v>
      </c>
      <c r="D1329" s="394">
        <v>44</v>
      </c>
      <c r="E1329" s="394">
        <v>1980</v>
      </c>
      <c r="F1329" s="364">
        <v>48.368003000000002</v>
      </c>
      <c r="G1329" s="238">
        <v>3.7951199999999998</v>
      </c>
      <c r="H1329" s="238">
        <v>4.8639999999999999</v>
      </c>
      <c r="I1329" s="238">
        <v>39.708883</v>
      </c>
      <c r="J1329" s="238">
        <v>1797.46</v>
      </c>
      <c r="K1329" s="396">
        <f t="shared" si="212"/>
        <v>39.708883</v>
      </c>
      <c r="L1329" s="238">
        <f t="shared" si="212"/>
        <v>1797.46</v>
      </c>
      <c r="M1329" s="237">
        <f t="shared" si="218"/>
        <v>2.2091664348580776E-2</v>
      </c>
      <c r="N1329" s="364">
        <v>54.390999999999998</v>
      </c>
      <c r="O1329" s="239">
        <f t="shared" si="219"/>
        <v>1.201587715583657</v>
      </c>
      <c r="P1329" s="325">
        <f t="shared" si="220"/>
        <v>1325.4998609148465</v>
      </c>
      <c r="Q1329" s="240">
        <f t="shared" si="221"/>
        <v>72.09526293501942</v>
      </c>
    </row>
    <row r="1330" spans="1:17" x14ac:dyDescent="0.2">
      <c r="A1330" s="1965"/>
      <c r="B1330" s="58">
        <v>7</v>
      </c>
      <c r="C1330" s="354" t="s">
        <v>880</v>
      </c>
      <c r="D1330" s="394">
        <v>27</v>
      </c>
      <c r="E1330" s="394">
        <v>1963</v>
      </c>
      <c r="F1330" s="364">
        <v>28.867999999999999</v>
      </c>
      <c r="G1330" s="238">
        <v>1.554945</v>
      </c>
      <c r="H1330" s="238">
        <v>0.25</v>
      </c>
      <c r="I1330" s="238">
        <v>27.063054999999999</v>
      </c>
      <c r="J1330" s="238">
        <v>1224.27</v>
      </c>
      <c r="K1330" s="396">
        <f t="shared" si="212"/>
        <v>27.063054999999999</v>
      </c>
      <c r="L1330" s="238">
        <f t="shared" si="212"/>
        <v>1224.27</v>
      </c>
      <c r="M1330" s="237">
        <f t="shared" si="218"/>
        <v>2.2105462847247747E-2</v>
      </c>
      <c r="N1330" s="364">
        <v>54.390999999999998</v>
      </c>
      <c r="O1330" s="239">
        <f t="shared" si="219"/>
        <v>1.2023382297246521</v>
      </c>
      <c r="P1330" s="325">
        <f t="shared" si="220"/>
        <v>1326.3277708348649</v>
      </c>
      <c r="Q1330" s="240">
        <f t="shared" si="221"/>
        <v>72.140293783479137</v>
      </c>
    </row>
    <row r="1331" spans="1:17" x14ac:dyDescent="0.2">
      <c r="A1331" s="1965"/>
      <c r="B1331" s="58">
        <v>8</v>
      </c>
      <c r="C1331" s="354" t="s">
        <v>881</v>
      </c>
      <c r="D1331" s="394">
        <v>20</v>
      </c>
      <c r="E1331" s="394">
        <v>1982</v>
      </c>
      <c r="F1331" s="364">
        <v>27.612999000000002</v>
      </c>
      <c r="G1331" s="238">
        <v>1.3810020000000001</v>
      </c>
      <c r="H1331" s="238">
        <v>3.2</v>
      </c>
      <c r="I1331" s="238">
        <v>23.031997</v>
      </c>
      <c r="J1331" s="238">
        <v>1039.7</v>
      </c>
      <c r="K1331" s="396">
        <f t="shared" si="212"/>
        <v>23.031997</v>
      </c>
      <c r="L1331" s="238">
        <f t="shared" si="212"/>
        <v>1039.7</v>
      </c>
      <c r="M1331" s="237">
        <f t="shared" si="218"/>
        <v>2.2152541117630084E-2</v>
      </c>
      <c r="N1331" s="364">
        <v>54.390999999999998</v>
      </c>
      <c r="O1331" s="239">
        <f t="shared" si="219"/>
        <v>1.2048988639290179</v>
      </c>
      <c r="P1331" s="325">
        <f t="shared" si="220"/>
        <v>1329.1524670578051</v>
      </c>
      <c r="Q1331" s="240">
        <f t="shared" si="221"/>
        <v>72.293931835741077</v>
      </c>
    </row>
    <row r="1332" spans="1:17" x14ac:dyDescent="0.2">
      <c r="A1332" s="1965"/>
      <c r="B1332" s="58">
        <v>9</v>
      </c>
      <c r="C1332" s="354" t="s">
        <v>882</v>
      </c>
      <c r="D1332" s="394">
        <v>10</v>
      </c>
      <c r="E1332" s="394">
        <v>1958</v>
      </c>
      <c r="F1332" s="364">
        <v>13.116998000000001</v>
      </c>
      <c r="G1332" s="238">
        <v>0.31625999999999999</v>
      </c>
      <c r="H1332" s="238">
        <v>1.083</v>
      </c>
      <c r="I1332" s="238">
        <v>11.717738000000001</v>
      </c>
      <c r="J1332" s="238">
        <v>525.29999999999995</v>
      </c>
      <c r="K1332" s="396">
        <f t="shared" si="212"/>
        <v>11.717738000000001</v>
      </c>
      <c r="L1332" s="238">
        <f t="shared" si="212"/>
        <v>525.29999999999995</v>
      </c>
      <c r="M1332" s="237">
        <f t="shared" si="218"/>
        <v>2.2306754235674856E-2</v>
      </c>
      <c r="N1332" s="364">
        <v>54.390999999999998</v>
      </c>
      <c r="O1332" s="239">
        <f t="shared" si="219"/>
        <v>1.213286669632591</v>
      </c>
      <c r="P1332" s="325">
        <f t="shared" si="220"/>
        <v>1338.4052541404915</v>
      </c>
      <c r="Q1332" s="240">
        <f t="shared" si="221"/>
        <v>72.797200177955474</v>
      </c>
    </row>
    <row r="1333" spans="1:17" ht="12" thickBot="1" x14ac:dyDescent="0.25">
      <c r="A1333" s="1965"/>
      <c r="B1333" s="58">
        <v>10</v>
      </c>
      <c r="C1333" s="356" t="s">
        <v>883</v>
      </c>
      <c r="D1333" s="397">
        <v>20</v>
      </c>
      <c r="E1333" s="397">
        <v>1970</v>
      </c>
      <c r="F1333" s="371">
        <v>26.54</v>
      </c>
      <c r="G1333" s="415">
        <v>1.8448500000000001</v>
      </c>
      <c r="H1333" s="415">
        <v>3.2</v>
      </c>
      <c r="I1333" s="415">
        <v>21.495149999999999</v>
      </c>
      <c r="J1333" s="415">
        <v>960.97</v>
      </c>
      <c r="K1333" s="398">
        <f t="shared" si="212"/>
        <v>21.495149999999999</v>
      </c>
      <c r="L1333" s="415">
        <f t="shared" si="212"/>
        <v>960.97</v>
      </c>
      <c r="M1333" s="370">
        <f t="shared" si="218"/>
        <v>2.2368180068056232E-2</v>
      </c>
      <c r="N1333" s="371">
        <v>54.390999999999998</v>
      </c>
      <c r="O1333" s="357">
        <f t="shared" si="219"/>
        <v>1.2166276820816464</v>
      </c>
      <c r="P1333" s="357">
        <f t="shared" si="220"/>
        <v>1342.090804083374</v>
      </c>
      <c r="Q1333" s="358">
        <f t="shared" si="221"/>
        <v>72.997660924898796</v>
      </c>
    </row>
    <row r="1334" spans="1:17" x14ac:dyDescent="0.2">
      <c r="A1334" s="1983" t="s">
        <v>234</v>
      </c>
      <c r="B1334" s="36">
        <v>1</v>
      </c>
      <c r="C1334" s="328" t="s">
        <v>884</v>
      </c>
      <c r="D1334" s="329">
        <v>12</v>
      </c>
      <c r="E1334" s="329">
        <v>1955</v>
      </c>
      <c r="F1334" s="359">
        <v>12.493999000000001</v>
      </c>
      <c r="G1334" s="281">
        <v>0</v>
      </c>
      <c r="H1334" s="281">
        <v>0</v>
      </c>
      <c r="I1334" s="281">
        <v>12.493999000000001</v>
      </c>
      <c r="J1334" s="281">
        <v>475.24</v>
      </c>
      <c r="K1334" s="400">
        <f t="shared" si="212"/>
        <v>12.493999000000001</v>
      </c>
      <c r="L1334" s="331">
        <f t="shared" si="212"/>
        <v>475.24</v>
      </c>
      <c r="M1334" s="332">
        <f>K1334/L1334</f>
        <v>2.6289872485481022E-2</v>
      </c>
      <c r="N1334" s="303">
        <v>54.390999999999998</v>
      </c>
      <c r="O1334" s="333">
        <f>M1334*N1334</f>
        <v>1.4299324543577983</v>
      </c>
      <c r="P1334" s="333">
        <f>M1334*60*1000</f>
        <v>1577.3923491288613</v>
      </c>
      <c r="Q1334" s="334">
        <f>P1334*N1334/1000</f>
        <v>85.795947261467902</v>
      </c>
    </row>
    <row r="1335" spans="1:17" x14ac:dyDescent="0.2">
      <c r="A1335" s="1968"/>
      <c r="B1335" s="17">
        <v>2</v>
      </c>
      <c r="C1335" s="360" t="s">
        <v>885</v>
      </c>
      <c r="D1335" s="401">
        <v>12</v>
      </c>
      <c r="E1335" s="401">
        <v>1958</v>
      </c>
      <c r="F1335" s="365">
        <v>19.498002</v>
      </c>
      <c r="G1335" s="242">
        <v>0.73794000000000004</v>
      </c>
      <c r="H1335" s="242">
        <v>1.853</v>
      </c>
      <c r="I1335" s="242">
        <v>16.907062</v>
      </c>
      <c r="J1335" s="242">
        <v>641.11</v>
      </c>
      <c r="K1335" s="403">
        <f t="shared" si="212"/>
        <v>16.907062</v>
      </c>
      <c r="L1335" s="242">
        <f t="shared" si="212"/>
        <v>641.11</v>
      </c>
      <c r="M1335" s="241">
        <f t="shared" ref="M1335:M1343" si="222">K1335/L1335</f>
        <v>2.6371546224516852E-2</v>
      </c>
      <c r="N1335" s="365">
        <v>54.390999999999998</v>
      </c>
      <c r="O1335" s="243">
        <f t="shared" ref="O1335:O1343" si="223">M1335*N1335</f>
        <v>1.4343747706976961</v>
      </c>
      <c r="P1335" s="333">
        <f t="shared" ref="P1335:P1343" si="224">M1335*60*1000</f>
        <v>1582.2927734710111</v>
      </c>
      <c r="Q1335" s="244">
        <f t="shared" ref="Q1335:Q1343" si="225">P1335*N1335/1000</f>
        <v>86.062486241861762</v>
      </c>
    </row>
    <row r="1336" spans="1:17" x14ac:dyDescent="0.2">
      <c r="A1336" s="1968"/>
      <c r="B1336" s="17">
        <v>3</v>
      </c>
      <c r="C1336" s="360" t="s">
        <v>886</v>
      </c>
      <c r="D1336" s="401">
        <v>12</v>
      </c>
      <c r="E1336" s="401">
        <v>1956</v>
      </c>
      <c r="F1336" s="365">
        <v>15.743998999999999</v>
      </c>
      <c r="G1336" s="242">
        <v>0.42168</v>
      </c>
      <c r="H1336" s="242">
        <v>0.12</v>
      </c>
      <c r="I1336" s="242">
        <v>15.202318999999999</v>
      </c>
      <c r="J1336" s="242">
        <v>569.76</v>
      </c>
      <c r="K1336" s="403">
        <f t="shared" si="212"/>
        <v>15.202318999999999</v>
      </c>
      <c r="L1336" s="242">
        <f t="shared" si="212"/>
        <v>569.76</v>
      </c>
      <c r="M1336" s="241">
        <f t="shared" si="222"/>
        <v>2.6681969601235606E-2</v>
      </c>
      <c r="N1336" s="365">
        <v>54.390999999999998</v>
      </c>
      <c r="O1336" s="243">
        <f t="shared" si="223"/>
        <v>1.4512590085808059</v>
      </c>
      <c r="P1336" s="333">
        <f t="shared" si="224"/>
        <v>1600.9181760741365</v>
      </c>
      <c r="Q1336" s="244">
        <f t="shared" si="225"/>
        <v>87.075540514848356</v>
      </c>
    </row>
    <row r="1337" spans="1:17" x14ac:dyDescent="0.2">
      <c r="A1337" s="1969"/>
      <c r="B1337" s="17">
        <v>4</v>
      </c>
      <c r="C1337" s="360" t="s">
        <v>887</v>
      </c>
      <c r="D1337" s="401">
        <v>9</v>
      </c>
      <c r="E1337" s="401">
        <v>1953</v>
      </c>
      <c r="F1337" s="365">
        <v>12.884</v>
      </c>
      <c r="G1337" s="242">
        <v>0.15812999999999999</v>
      </c>
      <c r="H1337" s="242">
        <v>0.09</v>
      </c>
      <c r="I1337" s="242">
        <v>12.635870000000001</v>
      </c>
      <c r="J1337" s="242">
        <v>467.4</v>
      </c>
      <c r="K1337" s="403">
        <f t="shared" si="212"/>
        <v>12.635870000000001</v>
      </c>
      <c r="L1337" s="242">
        <f t="shared" si="212"/>
        <v>467.4</v>
      </c>
      <c r="M1337" s="241">
        <f t="shared" si="222"/>
        <v>2.7034381685922124E-2</v>
      </c>
      <c r="N1337" s="365">
        <v>54.390999999999998</v>
      </c>
      <c r="O1337" s="243">
        <f t="shared" si="223"/>
        <v>1.4704270542789901</v>
      </c>
      <c r="P1337" s="333">
        <f t="shared" si="224"/>
        <v>1622.0629011553274</v>
      </c>
      <c r="Q1337" s="244">
        <f t="shared" si="225"/>
        <v>88.225623256739397</v>
      </c>
    </row>
    <row r="1338" spans="1:17" x14ac:dyDescent="0.2">
      <c r="A1338" s="1969"/>
      <c r="B1338" s="17">
        <v>5</v>
      </c>
      <c r="C1338" s="360" t="s">
        <v>888</v>
      </c>
      <c r="D1338" s="401">
        <v>105</v>
      </c>
      <c r="E1338" s="401">
        <v>1982</v>
      </c>
      <c r="F1338" s="365">
        <v>96.788995</v>
      </c>
      <c r="G1338" s="242">
        <v>5.2446450000000002</v>
      </c>
      <c r="H1338" s="242">
        <v>1.05</v>
      </c>
      <c r="I1338" s="242">
        <v>90.494349999999997</v>
      </c>
      <c r="J1338" s="242">
        <v>3341.3599999999997</v>
      </c>
      <c r="K1338" s="403">
        <f t="shared" si="212"/>
        <v>90.494349999999997</v>
      </c>
      <c r="L1338" s="242">
        <f t="shared" si="212"/>
        <v>3341.3599999999997</v>
      </c>
      <c r="M1338" s="241">
        <f t="shared" si="222"/>
        <v>2.7083088921876126E-2</v>
      </c>
      <c r="N1338" s="365">
        <v>54.390999999999998</v>
      </c>
      <c r="O1338" s="243">
        <f t="shared" si="223"/>
        <v>1.4730762895497642</v>
      </c>
      <c r="P1338" s="333">
        <f t="shared" si="224"/>
        <v>1624.9853353125677</v>
      </c>
      <c r="Q1338" s="244">
        <f t="shared" si="225"/>
        <v>88.384577372985859</v>
      </c>
    </row>
    <row r="1339" spans="1:17" x14ac:dyDescent="0.2">
      <c r="A1339" s="1969"/>
      <c r="B1339" s="17">
        <v>6</v>
      </c>
      <c r="C1339" s="360" t="s">
        <v>889</v>
      </c>
      <c r="D1339" s="401">
        <v>8</v>
      </c>
      <c r="E1339" s="401">
        <v>1961</v>
      </c>
      <c r="F1339" s="365">
        <v>10.061</v>
      </c>
      <c r="G1339" s="242">
        <v>0.28990500000000002</v>
      </c>
      <c r="H1339" s="242">
        <v>0.91900000000000004</v>
      </c>
      <c r="I1339" s="242">
        <v>8.8520950000000003</v>
      </c>
      <c r="J1339" s="242">
        <v>316.22000000000003</v>
      </c>
      <c r="K1339" s="403">
        <f t="shared" si="212"/>
        <v>8.8520950000000003</v>
      </c>
      <c r="L1339" s="242">
        <f t="shared" si="212"/>
        <v>316.22000000000003</v>
      </c>
      <c r="M1339" s="241">
        <f t="shared" si="222"/>
        <v>2.7993469736259564E-2</v>
      </c>
      <c r="N1339" s="365">
        <v>54.390999999999998</v>
      </c>
      <c r="O1339" s="243">
        <f t="shared" si="223"/>
        <v>1.522592812424894</v>
      </c>
      <c r="P1339" s="333">
        <f t="shared" si="224"/>
        <v>1679.6081841755738</v>
      </c>
      <c r="Q1339" s="244">
        <f t="shared" si="225"/>
        <v>91.355568745493628</v>
      </c>
    </row>
    <row r="1340" spans="1:17" x14ac:dyDescent="0.2">
      <c r="A1340" s="1969"/>
      <c r="B1340" s="17">
        <v>7</v>
      </c>
      <c r="C1340" s="360" t="s">
        <v>890</v>
      </c>
      <c r="D1340" s="401">
        <v>8</v>
      </c>
      <c r="E1340" s="401">
        <v>1961</v>
      </c>
      <c r="F1340" s="365">
        <v>10.144000999999999</v>
      </c>
      <c r="G1340" s="242">
        <v>0</v>
      </c>
      <c r="H1340" s="242">
        <v>0</v>
      </c>
      <c r="I1340" s="242">
        <v>10.144000999999999</v>
      </c>
      <c r="J1340" s="242">
        <v>361.18</v>
      </c>
      <c r="K1340" s="403">
        <f t="shared" si="212"/>
        <v>10.144000999999999</v>
      </c>
      <c r="L1340" s="242">
        <f t="shared" si="212"/>
        <v>361.18</v>
      </c>
      <c r="M1340" s="241">
        <f t="shared" si="222"/>
        <v>2.8085721800764161E-2</v>
      </c>
      <c r="N1340" s="365">
        <v>54.390999999999998</v>
      </c>
      <c r="O1340" s="243">
        <f t="shared" si="223"/>
        <v>1.5276104944653635</v>
      </c>
      <c r="P1340" s="333">
        <f t="shared" si="224"/>
        <v>1685.1433080458496</v>
      </c>
      <c r="Q1340" s="244">
        <f t="shared" si="225"/>
        <v>91.656629667921806</v>
      </c>
    </row>
    <row r="1341" spans="1:17" x14ac:dyDescent="0.2">
      <c r="A1341" s="1969"/>
      <c r="B1341" s="17">
        <v>8</v>
      </c>
      <c r="C1341" s="360" t="s">
        <v>891</v>
      </c>
      <c r="D1341" s="401">
        <v>4</v>
      </c>
      <c r="E1341" s="401">
        <v>1940</v>
      </c>
      <c r="F1341" s="365">
        <v>4.5549989999999996</v>
      </c>
      <c r="G1341" s="242">
        <v>0</v>
      </c>
      <c r="H1341" s="242">
        <v>0</v>
      </c>
      <c r="I1341" s="242">
        <v>4.5549989999999996</v>
      </c>
      <c r="J1341" s="242">
        <v>161.63</v>
      </c>
      <c r="K1341" s="403">
        <f t="shared" si="212"/>
        <v>4.5549989999999996</v>
      </c>
      <c r="L1341" s="242">
        <f t="shared" si="212"/>
        <v>161.63</v>
      </c>
      <c r="M1341" s="241">
        <f t="shared" si="222"/>
        <v>2.8181643259295921E-2</v>
      </c>
      <c r="N1341" s="365">
        <v>54.390999999999998</v>
      </c>
      <c r="O1341" s="243">
        <f t="shared" si="223"/>
        <v>1.5328277585163643</v>
      </c>
      <c r="P1341" s="333">
        <f t="shared" si="224"/>
        <v>1690.8985955577552</v>
      </c>
      <c r="Q1341" s="244">
        <f t="shared" si="225"/>
        <v>91.969665510981869</v>
      </c>
    </row>
    <row r="1342" spans="1:17" x14ac:dyDescent="0.2">
      <c r="A1342" s="1969"/>
      <c r="B1342" s="17">
        <v>9</v>
      </c>
      <c r="C1342" s="404" t="s">
        <v>892</v>
      </c>
      <c r="D1342" s="401">
        <v>8</v>
      </c>
      <c r="E1342" s="401">
        <v>1959</v>
      </c>
      <c r="F1342" s="365">
        <v>10.711</v>
      </c>
      <c r="G1342" s="365">
        <v>0</v>
      </c>
      <c r="H1342" s="365">
        <v>0</v>
      </c>
      <c r="I1342" s="365">
        <v>10.711</v>
      </c>
      <c r="J1342" s="365">
        <v>359.86</v>
      </c>
      <c r="K1342" s="403">
        <f t="shared" si="212"/>
        <v>10.711</v>
      </c>
      <c r="L1342" s="360">
        <f t="shared" si="212"/>
        <v>359.86</v>
      </c>
      <c r="M1342" s="241">
        <f t="shared" si="222"/>
        <v>2.9764352803868171E-2</v>
      </c>
      <c r="N1342" s="365">
        <v>54.390999999999998</v>
      </c>
      <c r="O1342" s="243">
        <f t="shared" si="223"/>
        <v>1.6189129133551936</v>
      </c>
      <c r="P1342" s="333">
        <f t="shared" si="224"/>
        <v>1785.8611682320902</v>
      </c>
      <c r="Q1342" s="244">
        <f t="shared" si="225"/>
        <v>97.134774801311622</v>
      </c>
    </row>
    <row r="1343" spans="1:17" ht="12" thickBot="1" x14ac:dyDescent="0.25">
      <c r="A1343" s="1970"/>
      <c r="B1343" s="18">
        <v>10</v>
      </c>
      <c r="C1343" s="405" t="s">
        <v>893</v>
      </c>
      <c r="D1343" s="406">
        <v>8</v>
      </c>
      <c r="E1343" s="406">
        <v>1952</v>
      </c>
      <c r="F1343" s="367">
        <v>6.4290010000000004</v>
      </c>
      <c r="G1343" s="367">
        <v>0</v>
      </c>
      <c r="H1343" s="367">
        <v>0</v>
      </c>
      <c r="I1343" s="367">
        <v>6.4290010000000004</v>
      </c>
      <c r="J1343" s="367">
        <v>209.16</v>
      </c>
      <c r="K1343" s="714">
        <f t="shared" si="212"/>
        <v>6.4290010000000004</v>
      </c>
      <c r="L1343" s="361">
        <f t="shared" si="212"/>
        <v>209.16</v>
      </c>
      <c r="M1343" s="366">
        <f t="shared" si="222"/>
        <v>3.0737239433926183E-2</v>
      </c>
      <c r="N1343" s="367">
        <v>54.390999999999998</v>
      </c>
      <c r="O1343" s="362">
        <f t="shared" si="223"/>
        <v>1.671829190050679</v>
      </c>
      <c r="P1343" s="362">
        <f t="shared" si="224"/>
        <v>1844.2343660355709</v>
      </c>
      <c r="Q1343" s="363">
        <f t="shared" si="225"/>
        <v>100.30975140304074</v>
      </c>
    </row>
    <row r="1345" spans="1:17" ht="15" x14ac:dyDescent="0.2">
      <c r="A1345" s="1984" t="s">
        <v>924</v>
      </c>
      <c r="B1345" s="1984"/>
      <c r="C1345" s="1984"/>
      <c r="D1345" s="1984"/>
      <c r="E1345" s="1984"/>
      <c r="F1345" s="1984"/>
      <c r="G1345" s="1984"/>
      <c r="H1345" s="1984"/>
      <c r="I1345" s="1984"/>
      <c r="J1345" s="1984"/>
      <c r="K1345" s="1984"/>
      <c r="L1345" s="1984"/>
      <c r="M1345" s="1984"/>
      <c r="N1345" s="1984"/>
      <c r="O1345" s="1984"/>
      <c r="P1345" s="1984"/>
      <c r="Q1345" s="1984"/>
    </row>
    <row r="1346" spans="1:17" ht="13.5" thickBot="1" x14ac:dyDescent="0.25">
      <c r="A1346" s="446"/>
      <c r="B1346" s="446"/>
      <c r="C1346" s="446"/>
      <c r="D1346" s="446"/>
      <c r="E1346" s="1985" t="s">
        <v>264</v>
      </c>
      <c r="F1346" s="1985"/>
      <c r="G1346" s="1985"/>
      <c r="H1346" s="1985"/>
      <c r="I1346" s="446">
        <v>0.5</v>
      </c>
      <c r="J1346" s="446" t="s">
        <v>263</v>
      </c>
      <c r="K1346" s="446" t="s">
        <v>265</v>
      </c>
      <c r="L1346" s="447">
        <v>542.5</v>
      </c>
      <c r="M1346" s="446"/>
      <c r="N1346" s="446"/>
      <c r="O1346" s="446"/>
      <c r="P1346" s="446"/>
      <c r="Q1346" s="446"/>
    </row>
    <row r="1347" spans="1:17" x14ac:dyDescent="0.2">
      <c r="A1347" s="1986" t="s">
        <v>1</v>
      </c>
      <c r="B1347" s="1989" t="s">
        <v>0</v>
      </c>
      <c r="C1347" s="1992" t="s">
        <v>2</v>
      </c>
      <c r="D1347" s="1992" t="s">
        <v>3</v>
      </c>
      <c r="E1347" s="1992" t="s">
        <v>11</v>
      </c>
      <c r="F1347" s="1996" t="s">
        <v>12</v>
      </c>
      <c r="G1347" s="1997"/>
      <c r="H1347" s="1997"/>
      <c r="I1347" s="1998"/>
      <c r="J1347" s="1992" t="s">
        <v>4</v>
      </c>
      <c r="K1347" s="1992" t="s">
        <v>13</v>
      </c>
      <c r="L1347" s="1992" t="s">
        <v>5</v>
      </c>
      <c r="M1347" s="1992" t="s">
        <v>6</v>
      </c>
      <c r="N1347" s="1992" t="s">
        <v>14</v>
      </c>
      <c r="O1347" s="1992" t="s">
        <v>15</v>
      </c>
      <c r="P1347" s="1999" t="s">
        <v>22</v>
      </c>
      <c r="Q1347" s="2001" t="s">
        <v>23</v>
      </c>
    </row>
    <row r="1348" spans="1:17" ht="33.75" x14ac:dyDescent="0.2">
      <c r="A1348" s="1987"/>
      <c r="B1348" s="1990"/>
      <c r="C1348" s="1993"/>
      <c r="D1348" s="1995"/>
      <c r="E1348" s="1995"/>
      <c r="F1348" s="1471" t="s">
        <v>16</v>
      </c>
      <c r="G1348" s="1471" t="s">
        <v>17</v>
      </c>
      <c r="H1348" s="1471" t="s">
        <v>18</v>
      </c>
      <c r="I1348" s="1471" t="s">
        <v>19</v>
      </c>
      <c r="J1348" s="1995"/>
      <c r="K1348" s="1995"/>
      <c r="L1348" s="1995"/>
      <c r="M1348" s="1995"/>
      <c r="N1348" s="1995"/>
      <c r="O1348" s="1995"/>
      <c r="P1348" s="2000"/>
      <c r="Q1348" s="2002"/>
    </row>
    <row r="1349" spans="1:17" ht="12" thickBot="1" x14ac:dyDescent="0.25">
      <c r="A1349" s="1988"/>
      <c r="B1349" s="1991"/>
      <c r="C1349" s="1994"/>
      <c r="D1349" s="28" t="s">
        <v>7</v>
      </c>
      <c r="E1349" s="28" t="s">
        <v>8</v>
      </c>
      <c r="F1349" s="28" t="s">
        <v>9</v>
      </c>
      <c r="G1349" s="28" t="s">
        <v>9</v>
      </c>
      <c r="H1349" s="28" t="s">
        <v>9</v>
      </c>
      <c r="I1349" s="28" t="s">
        <v>9</v>
      </c>
      <c r="J1349" s="28" t="s">
        <v>20</v>
      </c>
      <c r="K1349" s="28" t="s">
        <v>9</v>
      </c>
      <c r="L1349" s="28" t="s">
        <v>20</v>
      </c>
      <c r="M1349" s="28" t="s">
        <v>21</v>
      </c>
      <c r="N1349" s="28" t="s">
        <v>289</v>
      </c>
      <c r="O1349" s="28" t="s">
        <v>290</v>
      </c>
      <c r="P1349" s="712" t="s">
        <v>24</v>
      </c>
      <c r="Q1349" s="713" t="s">
        <v>291</v>
      </c>
    </row>
    <row r="1350" spans="1:17" x14ac:dyDescent="0.2">
      <c r="A1350" s="1957" t="s">
        <v>330</v>
      </c>
      <c r="B1350" s="43">
        <v>1</v>
      </c>
      <c r="C1350" s="341" t="s">
        <v>894</v>
      </c>
      <c r="D1350" s="300">
        <v>40</v>
      </c>
      <c r="E1350" s="300">
        <v>1998</v>
      </c>
      <c r="F1350" s="276">
        <f>SUM(G1350+H1350+I1350)</f>
        <v>40.768000000000001</v>
      </c>
      <c r="G1350" s="276">
        <v>2.9</v>
      </c>
      <c r="H1350" s="276">
        <v>6.4</v>
      </c>
      <c r="I1350" s="276">
        <v>31.468</v>
      </c>
      <c r="J1350" s="276">
        <v>2183.6999999999998</v>
      </c>
      <c r="K1350" s="301">
        <v>30.7</v>
      </c>
      <c r="L1350" s="276">
        <v>2133.8000000000002</v>
      </c>
      <c r="M1350" s="302">
        <f>K1350/L1350</f>
        <v>1.4387477739244538E-2</v>
      </c>
      <c r="N1350" s="342">
        <v>61.7</v>
      </c>
      <c r="O1350" s="308">
        <f t="shared" ref="O1350:O1369" si="226">M1350*N1350</f>
        <v>0.88770737651138809</v>
      </c>
      <c r="P1350" s="304">
        <f>M1350*60*1000</f>
        <v>863.24866435467231</v>
      </c>
      <c r="Q1350" s="305">
        <f>P1350*N1350/1000</f>
        <v>53.262442590683285</v>
      </c>
    </row>
    <row r="1351" spans="1:17" x14ac:dyDescent="0.2">
      <c r="A1351" s="1958"/>
      <c r="B1351" s="39">
        <v>2</v>
      </c>
      <c r="C1351" s="344" t="s">
        <v>895</v>
      </c>
      <c r="D1351" s="306">
        <v>50</v>
      </c>
      <c r="E1351" s="306">
        <v>1975</v>
      </c>
      <c r="F1351" s="276">
        <f t="shared" ref="F1351:F1357" si="227">SUM(G1351+H1351+I1351)</f>
        <v>29.376999999999999</v>
      </c>
      <c r="G1351" s="232">
        <v>4.2</v>
      </c>
      <c r="H1351" s="232">
        <v>8</v>
      </c>
      <c r="I1351" s="232">
        <v>17.177</v>
      </c>
      <c r="J1351" s="232">
        <v>2599.5700000000002</v>
      </c>
      <c r="K1351" s="307">
        <v>16.844000000000001</v>
      </c>
      <c r="L1351" s="232">
        <v>2549.31</v>
      </c>
      <c r="M1351" s="233">
        <f t="shared" ref="M1351:M1359" si="228">K1351/L1351</f>
        <v>6.6072780477854798E-3</v>
      </c>
      <c r="N1351" s="342">
        <v>61.7</v>
      </c>
      <c r="O1351" s="308">
        <f t="shared" si="226"/>
        <v>0.40766905554836413</v>
      </c>
      <c r="P1351" s="304">
        <f t="shared" ref="P1351:P1369" si="229">M1351*60*1000</f>
        <v>396.43668286712881</v>
      </c>
      <c r="Q1351" s="309">
        <f t="shared" ref="Q1351:Q1369" si="230">P1351*N1351/1000</f>
        <v>24.460143332901847</v>
      </c>
    </row>
    <row r="1352" spans="1:17" x14ac:dyDescent="0.2">
      <c r="A1352" s="1958"/>
      <c r="B1352" s="39">
        <v>3</v>
      </c>
      <c r="C1352" s="344" t="s">
        <v>896</v>
      </c>
      <c r="D1352" s="306">
        <v>10</v>
      </c>
      <c r="E1352" s="306">
        <v>1981</v>
      </c>
      <c r="F1352" s="276">
        <f t="shared" si="227"/>
        <v>6.0679999999999996</v>
      </c>
      <c r="G1352" s="232"/>
      <c r="H1352" s="232"/>
      <c r="I1352" s="232">
        <v>6.0679999999999996</v>
      </c>
      <c r="J1352" s="232">
        <v>490.99</v>
      </c>
      <c r="K1352" s="307">
        <v>6.0679999999999996</v>
      </c>
      <c r="L1352" s="232">
        <v>490.99</v>
      </c>
      <c r="M1352" s="233">
        <f t="shared" si="228"/>
        <v>1.2358703843255462E-2</v>
      </c>
      <c r="N1352" s="342">
        <v>61.7</v>
      </c>
      <c r="O1352" s="308">
        <f t="shared" si="226"/>
        <v>0.76253202712886203</v>
      </c>
      <c r="P1352" s="304">
        <f t="shared" si="229"/>
        <v>741.52223059532776</v>
      </c>
      <c r="Q1352" s="309">
        <f t="shared" si="230"/>
        <v>45.751921627731726</v>
      </c>
    </row>
    <row r="1353" spans="1:17" x14ac:dyDescent="0.2">
      <c r="A1353" s="1958"/>
      <c r="B1353" s="11">
        <v>4</v>
      </c>
      <c r="C1353" s="344" t="s">
        <v>897</v>
      </c>
      <c r="D1353" s="306">
        <v>24</v>
      </c>
      <c r="E1353" s="306">
        <v>1963</v>
      </c>
      <c r="F1353" s="276">
        <f t="shared" si="227"/>
        <v>16.399999999999999</v>
      </c>
      <c r="G1353" s="232">
        <v>1.3</v>
      </c>
      <c r="H1353" s="232">
        <v>3.68</v>
      </c>
      <c r="I1353" s="232">
        <v>11.42</v>
      </c>
      <c r="J1353" s="232">
        <v>1072.29</v>
      </c>
      <c r="K1353" s="307">
        <v>9.1</v>
      </c>
      <c r="L1353" s="232">
        <v>851.97</v>
      </c>
      <c r="M1353" s="233">
        <f t="shared" si="228"/>
        <v>1.0681127269739544E-2</v>
      </c>
      <c r="N1353" s="342">
        <v>61.7</v>
      </c>
      <c r="O1353" s="308">
        <f t="shared" si="226"/>
        <v>0.65902555254292983</v>
      </c>
      <c r="P1353" s="304">
        <f t="shared" si="229"/>
        <v>640.8676361843726</v>
      </c>
      <c r="Q1353" s="309">
        <f t="shared" si="230"/>
        <v>39.541533152575795</v>
      </c>
    </row>
    <row r="1354" spans="1:17" x14ac:dyDescent="0.2">
      <c r="A1354" s="1958"/>
      <c r="B1354" s="11">
        <v>5</v>
      </c>
      <c r="C1354" s="344" t="s">
        <v>898</v>
      </c>
      <c r="D1354" s="306">
        <v>12</v>
      </c>
      <c r="E1354" s="306">
        <v>1960</v>
      </c>
      <c r="F1354" s="276">
        <f t="shared" si="227"/>
        <v>7.8839999999999995</v>
      </c>
      <c r="G1354" s="232">
        <v>0.6</v>
      </c>
      <c r="H1354" s="232">
        <v>1.7</v>
      </c>
      <c r="I1354" s="232">
        <v>5.5839999999999996</v>
      </c>
      <c r="J1354" s="232">
        <v>530.4</v>
      </c>
      <c r="K1354" s="307">
        <v>5.13</v>
      </c>
      <c r="L1354" s="232">
        <v>487.41</v>
      </c>
      <c r="M1354" s="233">
        <f t="shared" si="228"/>
        <v>1.0525020003692988E-2</v>
      </c>
      <c r="N1354" s="342">
        <v>61.7</v>
      </c>
      <c r="O1354" s="308">
        <f t="shared" si="226"/>
        <v>0.6493937342278574</v>
      </c>
      <c r="P1354" s="304">
        <f t="shared" si="229"/>
        <v>631.50120022157932</v>
      </c>
      <c r="Q1354" s="309">
        <f t="shared" si="230"/>
        <v>38.963624053671445</v>
      </c>
    </row>
    <row r="1355" spans="1:17" x14ac:dyDescent="0.2">
      <c r="A1355" s="1958"/>
      <c r="B1355" s="11">
        <v>6</v>
      </c>
      <c r="C1355" s="344" t="s">
        <v>899</v>
      </c>
      <c r="D1355" s="306">
        <v>12</v>
      </c>
      <c r="E1355" s="306">
        <v>1963</v>
      </c>
      <c r="F1355" s="276">
        <f t="shared" si="227"/>
        <v>8.1780000000000008</v>
      </c>
      <c r="G1355" s="232">
        <v>0.7</v>
      </c>
      <c r="H1355" s="232">
        <v>1.69</v>
      </c>
      <c r="I1355" s="232">
        <v>5.7880000000000003</v>
      </c>
      <c r="J1355" s="232">
        <v>533.91999999999996</v>
      </c>
      <c r="K1355" s="307">
        <v>5.7880000000000003</v>
      </c>
      <c r="L1355" s="232">
        <v>533.91999999999996</v>
      </c>
      <c r="M1355" s="233">
        <f t="shared" si="228"/>
        <v>1.0840575367096195E-2</v>
      </c>
      <c r="N1355" s="342">
        <v>61.7</v>
      </c>
      <c r="O1355" s="308">
        <f t="shared" si="226"/>
        <v>0.66886350014983531</v>
      </c>
      <c r="P1355" s="304">
        <f t="shared" si="229"/>
        <v>650.43452202577168</v>
      </c>
      <c r="Q1355" s="309">
        <f t="shared" si="230"/>
        <v>40.131810008990115</v>
      </c>
    </row>
    <row r="1356" spans="1:17" x14ac:dyDescent="0.2">
      <c r="A1356" s="1958"/>
      <c r="B1356" s="11">
        <v>7</v>
      </c>
      <c r="C1356" s="344" t="s">
        <v>900</v>
      </c>
      <c r="D1356" s="306">
        <v>11</v>
      </c>
      <c r="E1356" s="306">
        <v>1962</v>
      </c>
      <c r="F1356" s="276">
        <f t="shared" si="227"/>
        <v>9.01</v>
      </c>
      <c r="G1356" s="232">
        <v>0.5</v>
      </c>
      <c r="H1356" s="232">
        <v>1.76</v>
      </c>
      <c r="I1356" s="232">
        <v>6.75</v>
      </c>
      <c r="J1356" s="232">
        <v>537.08000000000004</v>
      </c>
      <c r="K1356" s="307">
        <v>5.68</v>
      </c>
      <c r="L1356" s="232">
        <v>451.69</v>
      </c>
      <c r="M1356" s="233">
        <f t="shared" si="228"/>
        <v>1.2574996125661405E-2</v>
      </c>
      <c r="N1356" s="342">
        <v>61.7</v>
      </c>
      <c r="O1356" s="308">
        <f t="shared" si="226"/>
        <v>0.77587726095330867</v>
      </c>
      <c r="P1356" s="304">
        <f t="shared" si="229"/>
        <v>754.49976753968429</v>
      </c>
      <c r="Q1356" s="309">
        <f t="shared" si="230"/>
        <v>46.552635657198522</v>
      </c>
    </row>
    <row r="1357" spans="1:17" x14ac:dyDescent="0.2">
      <c r="A1357" s="1958"/>
      <c r="B1357" s="11">
        <v>8</v>
      </c>
      <c r="C1357" s="344" t="s">
        <v>901</v>
      </c>
      <c r="D1357" s="306">
        <v>12</v>
      </c>
      <c r="E1357" s="306">
        <v>1987</v>
      </c>
      <c r="F1357" s="276">
        <f t="shared" si="227"/>
        <v>8.0269999999999992</v>
      </c>
      <c r="G1357" s="232"/>
      <c r="H1357" s="232"/>
      <c r="I1357" s="232">
        <v>8.0269999999999992</v>
      </c>
      <c r="J1357" s="232">
        <v>711.66</v>
      </c>
      <c r="K1357" s="307">
        <v>8.0269999999999992</v>
      </c>
      <c r="L1357" s="232">
        <v>711.66</v>
      </c>
      <c r="M1357" s="233">
        <f t="shared" si="228"/>
        <v>1.1279262569204395E-2</v>
      </c>
      <c r="N1357" s="342">
        <v>61.7</v>
      </c>
      <c r="O1357" s="308">
        <f t="shared" si="226"/>
        <v>0.69593050051991123</v>
      </c>
      <c r="P1357" s="304">
        <f t="shared" si="229"/>
        <v>676.75575415226376</v>
      </c>
      <c r="Q1357" s="309">
        <f t="shared" si="230"/>
        <v>41.755830031194677</v>
      </c>
    </row>
    <row r="1358" spans="1:17" x14ac:dyDescent="0.2">
      <c r="A1358" s="1958"/>
      <c r="B1358" s="11">
        <v>9</v>
      </c>
      <c r="C1358" s="344"/>
      <c r="D1358" s="306"/>
      <c r="E1358" s="306"/>
      <c r="F1358" s="232"/>
      <c r="G1358" s="232"/>
      <c r="H1358" s="232"/>
      <c r="I1358" s="232"/>
      <c r="J1358" s="232"/>
      <c r="K1358" s="307"/>
      <c r="L1358" s="232"/>
      <c r="M1358" s="233" t="e">
        <f t="shared" si="228"/>
        <v>#DIV/0!</v>
      </c>
      <c r="N1358" s="345"/>
      <c r="O1358" s="308" t="e">
        <f t="shared" si="226"/>
        <v>#DIV/0!</v>
      </c>
      <c r="P1358" s="304" t="e">
        <f t="shared" si="229"/>
        <v>#DIV/0!</v>
      </c>
      <c r="Q1358" s="309" t="e">
        <f t="shared" si="230"/>
        <v>#DIV/0!</v>
      </c>
    </row>
    <row r="1359" spans="1:17" ht="12" thickBot="1" x14ac:dyDescent="0.25">
      <c r="A1359" s="1959"/>
      <c r="B1359" s="30">
        <v>10</v>
      </c>
      <c r="C1359" s="352"/>
      <c r="D1359" s="375"/>
      <c r="E1359" s="375"/>
      <c r="F1359" s="449"/>
      <c r="G1359" s="449"/>
      <c r="H1359" s="449"/>
      <c r="I1359" s="449"/>
      <c r="J1359" s="449"/>
      <c r="K1359" s="450"/>
      <c r="L1359" s="449"/>
      <c r="M1359" s="368" t="e">
        <f t="shared" si="228"/>
        <v>#DIV/0!</v>
      </c>
      <c r="N1359" s="369"/>
      <c r="O1359" s="376" t="e">
        <f t="shared" si="226"/>
        <v>#DIV/0!</v>
      </c>
      <c r="P1359" s="377" t="e">
        <f t="shared" si="229"/>
        <v>#DIV/0!</v>
      </c>
      <c r="Q1359" s="378" t="e">
        <f t="shared" si="230"/>
        <v>#DIV/0!</v>
      </c>
    </row>
    <row r="1360" spans="1:17" x14ac:dyDescent="0.2">
      <c r="A1360" s="1960" t="s">
        <v>225</v>
      </c>
      <c r="B1360" s="104">
        <v>1</v>
      </c>
      <c r="C1360" s="1674" t="s">
        <v>902</v>
      </c>
      <c r="D1360" s="1675">
        <v>16</v>
      </c>
      <c r="E1360" s="1675">
        <v>1991</v>
      </c>
      <c r="F1360" s="1676">
        <f>SUM(G1360+H1360+I1360)</f>
        <v>22.1</v>
      </c>
      <c r="G1360" s="1677">
        <v>1.8</v>
      </c>
      <c r="H1360" s="1677">
        <v>2.7</v>
      </c>
      <c r="I1360" s="1677">
        <v>17.600000000000001</v>
      </c>
      <c r="J1360" s="1677">
        <v>1069.04</v>
      </c>
      <c r="K1360" s="1678">
        <v>17.600000000000001</v>
      </c>
      <c r="L1360" s="1677">
        <v>1069.04</v>
      </c>
      <c r="M1360" s="315">
        <f>K1360/L1360</f>
        <v>1.6463369003966177E-2</v>
      </c>
      <c r="N1360" s="382">
        <v>61.7</v>
      </c>
      <c r="O1360" s="316">
        <f t="shared" si="226"/>
        <v>1.0157898675447132</v>
      </c>
      <c r="P1360" s="316">
        <f t="shared" si="229"/>
        <v>987.80214023797066</v>
      </c>
      <c r="Q1360" s="317">
        <f t="shared" si="230"/>
        <v>60.947392052682794</v>
      </c>
    </row>
    <row r="1361" spans="1:17" x14ac:dyDescent="0.2">
      <c r="A1361" s="1961"/>
      <c r="B1361" s="133">
        <v>2</v>
      </c>
      <c r="C1361" s="1679" t="s">
        <v>903</v>
      </c>
      <c r="D1361" s="1680">
        <v>39</v>
      </c>
      <c r="E1361" s="1680">
        <v>1992</v>
      </c>
      <c r="F1361" s="1676">
        <f t="shared" ref="F1361:F1367" si="231">SUM(G1361+H1361+I1361)</f>
        <v>46.099999999999994</v>
      </c>
      <c r="G1361" s="1676">
        <v>3.5</v>
      </c>
      <c r="H1361" s="1676">
        <v>6.2</v>
      </c>
      <c r="I1361" s="1676">
        <v>36.4</v>
      </c>
      <c r="J1361" s="1676">
        <v>2279.6999999999998</v>
      </c>
      <c r="K1361" s="1681">
        <v>36.4</v>
      </c>
      <c r="L1361" s="1676">
        <v>2279.6999999999998</v>
      </c>
      <c r="M1361" s="315">
        <f>K1361/L1361</f>
        <v>1.5967013203491687E-2</v>
      </c>
      <c r="N1361" s="382">
        <v>61.7</v>
      </c>
      <c r="O1361" s="316">
        <f t="shared" si="226"/>
        <v>0.9851647146554372</v>
      </c>
      <c r="P1361" s="316">
        <f t="shared" si="229"/>
        <v>958.02079220950122</v>
      </c>
      <c r="Q1361" s="317">
        <f t="shared" si="230"/>
        <v>59.109882879326229</v>
      </c>
    </row>
    <row r="1362" spans="1:17" x14ac:dyDescent="0.2">
      <c r="A1362" s="1961"/>
      <c r="B1362" s="103">
        <v>3</v>
      </c>
      <c r="C1362" s="1679" t="s">
        <v>904</v>
      </c>
      <c r="D1362" s="1680">
        <v>21</v>
      </c>
      <c r="E1362" s="1680">
        <v>1998</v>
      </c>
      <c r="F1362" s="1676">
        <f t="shared" si="231"/>
        <v>24</v>
      </c>
      <c r="G1362" s="1676">
        <v>2.4</v>
      </c>
      <c r="H1362" s="1676">
        <v>3.4</v>
      </c>
      <c r="I1362" s="1676">
        <v>18.2</v>
      </c>
      <c r="J1362" s="1676">
        <v>1178.27</v>
      </c>
      <c r="K1362" s="1681">
        <v>18.2</v>
      </c>
      <c r="L1362" s="1676">
        <v>1178.27</v>
      </c>
      <c r="M1362" s="320">
        <f t="shared" ref="M1362:M1369" si="232">K1362/L1362</f>
        <v>1.5446374769789606E-2</v>
      </c>
      <c r="N1362" s="382">
        <v>61.7</v>
      </c>
      <c r="O1362" s="316">
        <f t="shared" si="226"/>
        <v>0.95304132329601876</v>
      </c>
      <c r="P1362" s="316">
        <f t="shared" si="229"/>
        <v>926.78248618737632</v>
      </c>
      <c r="Q1362" s="321">
        <f t="shared" si="230"/>
        <v>57.182479397761121</v>
      </c>
    </row>
    <row r="1363" spans="1:17" x14ac:dyDescent="0.2">
      <c r="A1363" s="1961"/>
      <c r="B1363" s="103">
        <v>4</v>
      </c>
      <c r="C1363" s="1679" t="s">
        <v>905</v>
      </c>
      <c r="D1363" s="1680">
        <v>20</v>
      </c>
      <c r="E1363" s="1680">
        <v>1997</v>
      </c>
      <c r="F1363" s="1676">
        <f t="shared" si="231"/>
        <v>23.799999999999997</v>
      </c>
      <c r="G1363" s="1676">
        <v>1.7</v>
      </c>
      <c r="H1363" s="1676">
        <v>3.2</v>
      </c>
      <c r="I1363" s="1676">
        <v>18.899999999999999</v>
      </c>
      <c r="J1363" s="1676">
        <v>1186.4000000000001</v>
      </c>
      <c r="K1363" s="1681">
        <v>18.899999999999999</v>
      </c>
      <c r="L1363" s="1676">
        <v>1186.4000000000001</v>
      </c>
      <c r="M1363" s="320">
        <f t="shared" si="232"/>
        <v>1.593054619015509E-2</v>
      </c>
      <c r="N1363" s="382">
        <v>61.7</v>
      </c>
      <c r="O1363" s="385">
        <f t="shared" si="226"/>
        <v>0.98291469993256908</v>
      </c>
      <c r="P1363" s="316">
        <f t="shared" si="229"/>
        <v>955.83277140930534</v>
      </c>
      <c r="Q1363" s="321">
        <f t="shared" si="230"/>
        <v>58.974881995954142</v>
      </c>
    </row>
    <row r="1364" spans="1:17" x14ac:dyDescent="0.2">
      <c r="A1364" s="1961"/>
      <c r="B1364" s="103">
        <v>5</v>
      </c>
      <c r="C1364" s="1679" t="s">
        <v>906</v>
      </c>
      <c r="D1364" s="1680">
        <v>40</v>
      </c>
      <c r="E1364" s="1680">
        <v>1984</v>
      </c>
      <c r="F1364" s="1676">
        <f t="shared" si="231"/>
        <v>42</v>
      </c>
      <c r="G1364" s="1676">
        <v>2.7</v>
      </c>
      <c r="H1364" s="1676">
        <v>6.4</v>
      </c>
      <c r="I1364" s="1676">
        <v>32.9</v>
      </c>
      <c r="J1364" s="1676">
        <v>2307.27</v>
      </c>
      <c r="K1364" s="1681">
        <v>32.9</v>
      </c>
      <c r="L1364" s="1676">
        <v>2307.27</v>
      </c>
      <c r="M1364" s="320">
        <f t="shared" si="232"/>
        <v>1.4259276114195564E-2</v>
      </c>
      <c r="N1364" s="382">
        <v>61.7</v>
      </c>
      <c r="O1364" s="385">
        <f t="shared" si="226"/>
        <v>0.87979733624586631</v>
      </c>
      <c r="P1364" s="316">
        <f t="shared" si="229"/>
        <v>855.55656685173392</v>
      </c>
      <c r="Q1364" s="321">
        <f t="shared" si="230"/>
        <v>52.787840174751985</v>
      </c>
    </row>
    <row r="1365" spans="1:17" x14ac:dyDescent="0.2">
      <c r="A1365" s="1961"/>
      <c r="B1365" s="103">
        <v>6</v>
      </c>
      <c r="C1365" s="1679" t="s">
        <v>907</v>
      </c>
      <c r="D1365" s="1680">
        <v>40</v>
      </c>
      <c r="E1365" s="1680">
        <v>1986</v>
      </c>
      <c r="F1365" s="1676">
        <f t="shared" si="231"/>
        <v>44.2</v>
      </c>
      <c r="G1365" s="1676">
        <v>3.9</v>
      </c>
      <c r="H1365" s="1676">
        <v>6.4</v>
      </c>
      <c r="I1365" s="1676">
        <v>33.9</v>
      </c>
      <c r="J1365" s="1676">
        <v>2246.36</v>
      </c>
      <c r="K1365" s="1681">
        <v>33.9</v>
      </c>
      <c r="L1365" s="1676">
        <v>2246.4</v>
      </c>
      <c r="M1365" s="320">
        <f t="shared" si="232"/>
        <v>1.5090811965811964E-2</v>
      </c>
      <c r="N1365" s="382">
        <v>61.7</v>
      </c>
      <c r="O1365" s="385">
        <f t="shared" si="226"/>
        <v>0.93110309829059823</v>
      </c>
      <c r="P1365" s="316">
        <f t="shared" si="229"/>
        <v>905.44871794871779</v>
      </c>
      <c r="Q1365" s="321">
        <f t="shared" si="230"/>
        <v>55.866185897435891</v>
      </c>
    </row>
    <row r="1366" spans="1:17" x14ac:dyDescent="0.2">
      <c r="A1366" s="1961"/>
      <c r="B1366" s="103">
        <v>7</v>
      </c>
      <c r="C1366" s="1679" t="s">
        <v>908</v>
      </c>
      <c r="D1366" s="1680">
        <v>40</v>
      </c>
      <c r="E1366" s="1680">
        <v>1992</v>
      </c>
      <c r="F1366" s="1676">
        <f t="shared" si="231"/>
        <v>49.400000000000006</v>
      </c>
      <c r="G1366" s="1676">
        <v>4.3</v>
      </c>
      <c r="H1366" s="1676">
        <v>6.4</v>
      </c>
      <c r="I1366" s="1676">
        <v>38.700000000000003</v>
      </c>
      <c r="J1366" s="1676">
        <v>2227.7199999999998</v>
      </c>
      <c r="K1366" s="1681">
        <v>38.700000000000003</v>
      </c>
      <c r="L1366" s="1676">
        <v>2227.7199999999998</v>
      </c>
      <c r="M1366" s="320">
        <f t="shared" si="232"/>
        <v>1.7372021618515796E-2</v>
      </c>
      <c r="N1366" s="382">
        <v>61.7</v>
      </c>
      <c r="O1366" s="385">
        <f t="shared" si="226"/>
        <v>1.0718537338624246</v>
      </c>
      <c r="P1366" s="316">
        <f t="shared" si="229"/>
        <v>1042.3212971109476</v>
      </c>
      <c r="Q1366" s="321">
        <f t="shared" si="230"/>
        <v>64.311224031745468</v>
      </c>
    </row>
    <row r="1367" spans="1:17" x14ac:dyDescent="0.2">
      <c r="A1367" s="1961"/>
      <c r="B1367" s="103">
        <v>8</v>
      </c>
      <c r="C1367" s="1679" t="s">
        <v>909</v>
      </c>
      <c r="D1367" s="1680">
        <v>20</v>
      </c>
      <c r="E1367" s="1680">
        <v>1991</v>
      </c>
      <c r="F1367" s="1676">
        <f t="shared" si="231"/>
        <v>21</v>
      </c>
      <c r="G1367" s="1676">
        <v>1.2</v>
      </c>
      <c r="H1367" s="1676">
        <v>3.2</v>
      </c>
      <c r="I1367" s="1676">
        <v>16.600000000000001</v>
      </c>
      <c r="J1367" s="1676">
        <v>1074.5999999999999</v>
      </c>
      <c r="K1367" s="1681">
        <v>16.600000000000001</v>
      </c>
      <c r="L1367" s="1676">
        <v>1074.5999999999999</v>
      </c>
      <c r="M1367" s="320">
        <f t="shared" si="232"/>
        <v>1.5447608412432536E-2</v>
      </c>
      <c r="N1367" s="382">
        <v>61.7</v>
      </c>
      <c r="O1367" s="385">
        <f t="shared" si="226"/>
        <v>0.95311743904708746</v>
      </c>
      <c r="P1367" s="316">
        <f t="shared" si="229"/>
        <v>926.85650474595218</v>
      </c>
      <c r="Q1367" s="321">
        <f t="shared" si="230"/>
        <v>57.187046342825255</v>
      </c>
    </row>
    <row r="1368" spans="1:17" x14ac:dyDescent="0.2">
      <c r="A1368" s="1962"/>
      <c r="B1368" s="106">
        <v>9</v>
      </c>
      <c r="C1368" s="384"/>
      <c r="D1368" s="311"/>
      <c r="E1368" s="311"/>
      <c r="F1368" s="312"/>
      <c r="G1368" s="312"/>
      <c r="H1368" s="312"/>
      <c r="I1368" s="312"/>
      <c r="J1368" s="312"/>
      <c r="K1368" s="319"/>
      <c r="L1368" s="312"/>
      <c r="M1368" s="320" t="e">
        <f t="shared" si="232"/>
        <v>#DIV/0!</v>
      </c>
      <c r="N1368" s="383"/>
      <c r="O1368" s="385" t="e">
        <f t="shared" si="226"/>
        <v>#DIV/0!</v>
      </c>
      <c r="P1368" s="316" t="e">
        <f t="shared" si="229"/>
        <v>#DIV/0!</v>
      </c>
      <c r="Q1368" s="321" t="e">
        <f t="shared" si="230"/>
        <v>#DIV/0!</v>
      </c>
    </row>
    <row r="1369" spans="1:17" ht="12" thickBot="1" x14ac:dyDescent="0.25">
      <c r="A1369" s="1963"/>
      <c r="B1369" s="105">
        <v>10</v>
      </c>
      <c r="C1369" s="386"/>
      <c r="D1369" s="387"/>
      <c r="E1369" s="387"/>
      <c r="F1369" s="428"/>
      <c r="G1369" s="428"/>
      <c r="H1369" s="428"/>
      <c r="I1369" s="428"/>
      <c r="J1369" s="428"/>
      <c r="K1369" s="429"/>
      <c r="L1369" s="428"/>
      <c r="M1369" s="389" t="e">
        <f t="shared" si="232"/>
        <v>#DIV/0!</v>
      </c>
      <c r="N1369" s="388"/>
      <c r="O1369" s="390" t="e">
        <f t="shared" si="226"/>
        <v>#DIV/0!</v>
      </c>
      <c r="P1369" s="390" t="e">
        <f t="shared" si="229"/>
        <v>#DIV/0!</v>
      </c>
      <c r="Q1369" s="391" t="e">
        <f t="shared" si="230"/>
        <v>#DIV/0!</v>
      </c>
    </row>
    <row r="1370" spans="1:17" x14ac:dyDescent="0.2">
      <c r="A1370" s="1964" t="s">
        <v>326</v>
      </c>
      <c r="B1370" s="62">
        <v>1</v>
      </c>
      <c r="C1370" s="1682" t="s">
        <v>910</v>
      </c>
      <c r="D1370" s="1683">
        <v>10</v>
      </c>
      <c r="E1370" s="1683">
        <v>1968</v>
      </c>
      <c r="F1370" s="779">
        <f>SUM(G1370+H1370+I1370)</f>
        <v>11.3</v>
      </c>
      <c r="G1370" s="1684">
        <v>0.6</v>
      </c>
      <c r="H1370" s="1684">
        <v>1.6</v>
      </c>
      <c r="I1370" s="1684">
        <v>9.1</v>
      </c>
      <c r="J1370" s="1684">
        <v>665.8</v>
      </c>
      <c r="K1370" s="1685">
        <v>9.1</v>
      </c>
      <c r="L1370" s="1684">
        <v>665.81</v>
      </c>
      <c r="M1370" s="324">
        <f>K1370/L1370</f>
        <v>1.3667562818221415E-2</v>
      </c>
      <c r="N1370" s="355">
        <v>61.7</v>
      </c>
      <c r="O1370" s="325">
        <f>M1370*N1370</f>
        <v>0.84328862588426134</v>
      </c>
      <c r="P1370" s="325">
        <f>M1370*60*1000</f>
        <v>820.05376909328493</v>
      </c>
      <c r="Q1370" s="326">
        <f>P1370*N1370/1000</f>
        <v>50.597317553055682</v>
      </c>
    </row>
    <row r="1371" spans="1:17" x14ac:dyDescent="0.2">
      <c r="A1371" s="1965"/>
      <c r="B1371" s="58">
        <v>2</v>
      </c>
      <c r="C1371" s="1686" t="s">
        <v>911</v>
      </c>
      <c r="D1371" s="1687">
        <v>40</v>
      </c>
      <c r="E1371" s="1687">
        <v>1975</v>
      </c>
      <c r="F1371" s="779">
        <f t="shared" ref="F1371:F1377" si="233">SUM(G1371+H1371+I1371)</f>
        <v>53.7</v>
      </c>
      <c r="G1371" s="1688">
        <v>2.1</v>
      </c>
      <c r="H1371" s="1688">
        <v>6.4</v>
      </c>
      <c r="I1371" s="1688">
        <v>45.2</v>
      </c>
      <c r="J1371" s="1688">
        <v>2260.9299999999998</v>
      </c>
      <c r="K1371" s="1689">
        <v>45.2</v>
      </c>
      <c r="L1371" s="1688">
        <v>2260.9</v>
      </c>
      <c r="M1371" s="237">
        <f t="shared" ref="M1371:M1379" si="234">K1371/L1371</f>
        <v>1.9992038568711575E-2</v>
      </c>
      <c r="N1371" s="355">
        <v>61.7</v>
      </c>
      <c r="O1371" s="239">
        <f t="shared" ref="O1371:O1379" si="235">M1371*N1371</f>
        <v>1.2335087796895041</v>
      </c>
      <c r="P1371" s="325">
        <f t="shared" ref="P1371:P1379" si="236">M1371*60*1000</f>
        <v>1199.5223141226945</v>
      </c>
      <c r="Q1371" s="240">
        <f t="shared" ref="Q1371:Q1379" si="237">P1371*N1371/1000</f>
        <v>74.010526781370245</v>
      </c>
    </row>
    <row r="1372" spans="1:17" x14ac:dyDescent="0.2">
      <c r="A1372" s="1965"/>
      <c r="B1372" s="58">
        <v>3</v>
      </c>
      <c r="C1372" s="1686" t="s">
        <v>912</v>
      </c>
      <c r="D1372" s="1687">
        <v>50</v>
      </c>
      <c r="E1372" s="1687">
        <v>1969</v>
      </c>
      <c r="F1372" s="779">
        <f t="shared" si="233"/>
        <v>61.3</v>
      </c>
      <c r="G1372" s="1688">
        <v>3.3</v>
      </c>
      <c r="H1372" s="1688">
        <v>7.9</v>
      </c>
      <c r="I1372" s="1688">
        <v>50.1</v>
      </c>
      <c r="J1372" s="1688">
        <v>2582.6</v>
      </c>
      <c r="K1372" s="1689">
        <v>50.1</v>
      </c>
      <c r="L1372" s="1688">
        <v>2582.6</v>
      </c>
      <c r="M1372" s="237">
        <f t="shared" si="234"/>
        <v>1.939905521567413E-2</v>
      </c>
      <c r="N1372" s="355">
        <v>61.7</v>
      </c>
      <c r="O1372" s="239">
        <f t="shared" si="235"/>
        <v>1.1969217068070939</v>
      </c>
      <c r="P1372" s="325">
        <f t="shared" si="236"/>
        <v>1163.9433129404476</v>
      </c>
      <c r="Q1372" s="240">
        <f t="shared" si="237"/>
        <v>71.815302408425623</v>
      </c>
    </row>
    <row r="1373" spans="1:17" x14ac:dyDescent="0.2">
      <c r="A1373" s="1965"/>
      <c r="B1373" s="58">
        <v>4</v>
      </c>
      <c r="C1373" s="1686" t="s">
        <v>913</v>
      </c>
      <c r="D1373" s="1687">
        <v>40</v>
      </c>
      <c r="E1373" s="1687">
        <v>1980</v>
      </c>
      <c r="F1373" s="779">
        <f t="shared" si="233"/>
        <v>55.7</v>
      </c>
      <c r="G1373" s="1688">
        <v>3.2</v>
      </c>
      <c r="H1373" s="1688">
        <v>6.4</v>
      </c>
      <c r="I1373" s="1688">
        <v>46.1</v>
      </c>
      <c r="J1373" s="1688">
        <v>2208.7600000000002</v>
      </c>
      <c r="K1373" s="1689">
        <v>46.1</v>
      </c>
      <c r="L1373" s="1688">
        <v>2208.8000000000002</v>
      </c>
      <c r="M1373" s="237">
        <f t="shared" si="234"/>
        <v>2.0871061209706627E-2</v>
      </c>
      <c r="N1373" s="355">
        <v>61.7</v>
      </c>
      <c r="O1373" s="239">
        <f t="shared" si="235"/>
        <v>1.287744476638899</v>
      </c>
      <c r="P1373" s="325">
        <f t="shared" si="236"/>
        <v>1252.2636725823977</v>
      </c>
      <c r="Q1373" s="240">
        <f t="shared" si="237"/>
        <v>77.264668598333941</v>
      </c>
    </row>
    <row r="1374" spans="1:17" x14ac:dyDescent="0.2">
      <c r="A1374" s="1965"/>
      <c r="B1374" s="58">
        <v>5</v>
      </c>
      <c r="C1374" s="1686" t="s">
        <v>914</v>
      </c>
      <c r="D1374" s="1687">
        <v>45</v>
      </c>
      <c r="E1374" s="1687">
        <v>1971</v>
      </c>
      <c r="F1374" s="779">
        <f t="shared" si="233"/>
        <v>48.9</v>
      </c>
      <c r="G1374" s="1688">
        <v>2.7</v>
      </c>
      <c r="H1374" s="1688">
        <v>7.2</v>
      </c>
      <c r="I1374" s="1688">
        <v>39</v>
      </c>
      <c r="J1374" s="1688">
        <v>1906.15</v>
      </c>
      <c r="K1374" s="1689">
        <v>39</v>
      </c>
      <c r="L1374" s="1688">
        <v>1906.2</v>
      </c>
      <c r="M1374" s="237">
        <f t="shared" si="234"/>
        <v>2.045955303745672E-2</v>
      </c>
      <c r="N1374" s="355">
        <v>61.7</v>
      </c>
      <c r="O1374" s="239">
        <f t="shared" si="235"/>
        <v>1.2623544224110796</v>
      </c>
      <c r="P1374" s="325">
        <f t="shared" si="236"/>
        <v>1227.5731822474031</v>
      </c>
      <c r="Q1374" s="240">
        <f t="shared" si="237"/>
        <v>75.741265344664768</v>
      </c>
    </row>
    <row r="1375" spans="1:17" x14ac:dyDescent="0.2">
      <c r="A1375" s="1965"/>
      <c r="B1375" s="58">
        <v>6</v>
      </c>
      <c r="C1375" s="1686" t="s">
        <v>915</v>
      </c>
      <c r="D1375" s="1687">
        <v>20</v>
      </c>
      <c r="E1375" s="1687">
        <v>1979</v>
      </c>
      <c r="F1375" s="779">
        <f t="shared" si="233"/>
        <v>29.3</v>
      </c>
      <c r="G1375" s="1688">
        <v>1.4</v>
      </c>
      <c r="H1375" s="1688">
        <v>3.1</v>
      </c>
      <c r="I1375" s="1688">
        <v>24.8</v>
      </c>
      <c r="J1375" s="1688">
        <v>1072.6199999999999</v>
      </c>
      <c r="K1375" s="1689">
        <v>24.8</v>
      </c>
      <c r="L1375" s="1688">
        <v>1072.6199999999999</v>
      </c>
      <c r="M1375" s="237">
        <f t="shared" si="234"/>
        <v>2.3120956163412955E-2</v>
      </c>
      <c r="N1375" s="355">
        <v>61.7</v>
      </c>
      <c r="O1375" s="239">
        <f t="shared" si="235"/>
        <v>1.4265629952825793</v>
      </c>
      <c r="P1375" s="325">
        <f t="shared" si="236"/>
        <v>1387.2573698047772</v>
      </c>
      <c r="Q1375" s="240">
        <f t="shared" si="237"/>
        <v>85.593779716954757</v>
      </c>
    </row>
    <row r="1376" spans="1:17" x14ac:dyDescent="0.2">
      <c r="A1376" s="1965"/>
      <c r="B1376" s="58">
        <v>7</v>
      </c>
      <c r="C1376" s="1686" t="s">
        <v>916</v>
      </c>
      <c r="D1376" s="1687">
        <v>50</v>
      </c>
      <c r="E1376" s="1687">
        <v>1973</v>
      </c>
      <c r="F1376" s="779">
        <f t="shared" si="233"/>
        <v>58.4</v>
      </c>
      <c r="G1376" s="1688">
        <v>3.1</v>
      </c>
      <c r="H1376" s="1688">
        <v>7.8</v>
      </c>
      <c r="I1376" s="1688">
        <v>47.5</v>
      </c>
      <c r="J1376" s="1688">
        <v>2510.2199999999998</v>
      </c>
      <c r="K1376" s="1689">
        <v>47.5</v>
      </c>
      <c r="L1376" s="1688">
        <v>2510.1999999999998</v>
      </c>
      <c r="M1376" s="237">
        <f t="shared" si="234"/>
        <v>1.8922794996414631E-2</v>
      </c>
      <c r="N1376" s="355">
        <v>61.7</v>
      </c>
      <c r="O1376" s="239">
        <f t="shared" si="235"/>
        <v>1.1675364512787827</v>
      </c>
      <c r="P1376" s="325">
        <f t="shared" si="236"/>
        <v>1135.3676997848779</v>
      </c>
      <c r="Q1376" s="240">
        <f t="shared" si="237"/>
        <v>70.052187076726966</v>
      </c>
    </row>
    <row r="1377" spans="1:17" x14ac:dyDescent="0.2">
      <c r="A1377" s="1965"/>
      <c r="B1377" s="58">
        <v>8</v>
      </c>
      <c r="C1377" s="1686" t="s">
        <v>917</v>
      </c>
      <c r="D1377" s="1687">
        <v>45</v>
      </c>
      <c r="E1377" s="1687">
        <v>1981</v>
      </c>
      <c r="F1377" s="779">
        <f t="shared" si="233"/>
        <v>57.5</v>
      </c>
      <c r="G1377" s="1688">
        <v>3.1</v>
      </c>
      <c r="H1377" s="1688">
        <v>7.2</v>
      </c>
      <c r="I1377" s="1688">
        <v>47.2</v>
      </c>
      <c r="J1377" s="1688">
        <v>2250.5500000000002</v>
      </c>
      <c r="K1377" s="1689">
        <v>47.2</v>
      </c>
      <c r="L1377" s="1688">
        <v>2250.5500000000002</v>
      </c>
      <c r="M1377" s="237">
        <f t="shared" si="234"/>
        <v>2.0972651129723845E-2</v>
      </c>
      <c r="N1377" s="355">
        <v>61.7</v>
      </c>
      <c r="O1377" s="239">
        <f t="shared" si="235"/>
        <v>1.2940125747039612</v>
      </c>
      <c r="P1377" s="325">
        <f t="shared" si="236"/>
        <v>1258.3590677834306</v>
      </c>
      <c r="Q1377" s="240">
        <f t="shared" si="237"/>
        <v>77.640754482237682</v>
      </c>
    </row>
    <row r="1378" spans="1:17" x14ac:dyDescent="0.2">
      <c r="A1378" s="1965"/>
      <c r="B1378" s="58">
        <v>9</v>
      </c>
      <c r="C1378" s="354"/>
      <c r="D1378" s="394"/>
      <c r="E1378" s="394"/>
      <c r="F1378" s="238"/>
      <c r="G1378" s="238"/>
      <c r="H1378" s="238"/>
      <c r="I1378" s="238"/>
      <c r="J1378" s="238"/>
      <c r="K1378" s="327"/>
      <c r="L1378" s="238"/>
      <c r="M1378" s="237" t="e">
        <f t="shared" si="234"/>
        <v>#DIV/0!</v>
      </c>
      <c r="N1378" s="364"/>
      <c r="O1378" s="239" t="e">
        <f t="shared" si="235"/>
        <v>#DIV/0!</v>
      </c>
      <c r="P1378" s="325" t="e">
        <f t="shared" si="236"/>
        <v>#DIV/0!</v>
      </c>
      <c r="Q1378" s="240" t="e">
        <f t="shared" si="237"/>
        <v>#DIV/0!</v>
      </c>
    </row>
    <row r="1379" spans="1:17" ht="12" thickBot="1" x14ac:dyDescent="0.25">
      <c r="A1379" s="1966"/>
      <c r="B1379" s="59">
        <v>10</v>
      </c>
      <c r="C1379" s="1002"/>
      <c r="D1379" s="1003"/>
      <c r="E1379" s="1003"/>
      <c r="F1379" s="1004"/>
      <c r="G1379" s="1004"/>
      <c r="H1379" s="1004"/>
      <c r="I1379" s="1004"/>
      <c r="J1379" s="1004"/>
      <c r="K1379" s="1005"/>
      <c r="L1379" s="1004"/>
      <c r="M1379" s="1006" t="e">
        <f t="shared" si="234"/>
        <v>#DIV/0!</v>
      </c>
      <c r="N1379" s="1007"/>
      <c r="O1379" s="1008" t="e">
        <f t="shared" si="235"/>
        <v>#DIV/0!</v>
      </c>
      <c r="P1379" s="1008" t="e">
        <f t="shared" si="236"/>
        <v>#DIV/0!</v>
      </c>
      <c r="Q1379" s="1009" t="e">
        <f t="shared" si="237"/>
        <v>#DIV/0!</v>
      </c>
    </row>
    <row r="1380" spans="1:17" x14ac:dyDescent="0.2">
      <c r="A1380" s="1967" t="s">
        <v>234</v>
      </c>
      <c r="B1380" s="16">
        <v>1</v>
      </c>
      <c r="C1380" s="1690"/>
      <c r="D1380" s="1469"/>
      <c r="E1380" s="1469"/>
      <c r="F1380" s="1691"/>
      <c r="G1380" s="1470"/>
      <c r="H1380" s="1470"/>
      <c r="I1380" s="1470"/>
      <c r="J1380" s="1470"/>
      <c r="K1380" s="1692"/>
      <c r="L1380" s="1470"/>
      <c r="M1380" s="1010" t="e">
        <f>K1380/L1380</f>
        <v>#DIV/0!</v>
      </c>
      <c r="N1380" s="359"/>
      <c r="O1380" s="1011" t="e">
        <f>M1380*N1380</f>
        <v>#DIV/0!</v>
      </c>
      <c r="P1380" s="1011" t="e">
        <f>M1380*60*1000</f>
        <v>#DIV/0!</v>
      </c>
      <c r="Q1380" s="1012" t="e">
        <f>P1380*N1380/1000</f>
        <v>#DIV/0!</v>
      </c>
    </row>
    <row r="1381" spans="1:17" x14ac:dyDescent="0.2">
      <c r="A1381" s="1968"/>
      <c r="B1381" s="17">
        <v>2</v>
      </c>
      <c r="C1381" s="780" t="s">
        <v>918</v>
      </c>
      <c r="D1381" s="781">
        <v>8</v>
      </c>
      <c r="E1381" s="781">
        <v>1975</v>
      </c>
      <c r="F1381" s="782">
        <f>SUM(G1381+H1381+I1381)</f>
        <v>10.6</v>
      </c>
      <c r="G1381" s="782"/>
      <c r="H1381" s="782">
        <v>0</v>
      </c>
      <c r="I1381" s="782">
        <v>10.6</v>
      </c>
      <c r="J1381" s="782">
        <v>402.69</v>
      </c>
      <c r="K1381" s="1693">
        <v>10.6</v>
      </c>
      <c r="L1381" s="782">
        <v>402.69</v>
      </c>
      <c r="M1381" s="241">
        <f t="shared" ref="M1381:M1385" si="238">K1381/L1381</f>
        <v>2.6322977973130695E-2</v>
      </c>
      <c r="N1381" s="365">
        <v>61.7</v>
      </c>
      <c r="O1381" s="243">
        <f t="shared" ref="O1381:O1385" si="239">M1381*N1381</f>
        <v>1.6241277409421639</v>
      </c>
      <c r="P1381" s="333">
        <f t="shared" ref="P1381:P1385" si="240">M1381*60*1000</f>
        <v>1579.3786783878415</v>
      </c>
      <c r="Q1381" s="244">
        <f t="shared" ref="Q1381:Q1385" si="241">P1381*N1381/1000</f>
        <v>97.447664456529836</v>
      </c>
    </row>
    <row r="1382" spans="1:17" x14ac:dyDescent="0.2">
      <c r="A1382" s="1968"/>
      <c r="B1382" s="17">
        <v>3</v>
      </c>
      <c r="C1382" s="780" t="s">
        <v>919</v>
      </c>
      <c r="D1382" s="781">
        <v>8</v>
      </c>
      <c r="E1382" s="781">
        <v>1959</v>
      </c>
      <c r="F1382" s="782">
        <f t="shared" ref="F1382:F1385" si="242">SUM(G1382+H1382+I1382)</f>
        <v>10.4</v>
      </c>
      <c r="G1382" s="782"/>
      <c r="H1382" s="782">
        <v>0</v>
      </c>
      <c r="I1382" s="782">
        <v>10.4</v>
      </c>
      <c r="J1382" s="782">
        <v>303.83</v>
      </c>
      <c r="K1382" s="1693">
        <v>8.8000000000000007</v>
      </c>
      <c r="L1382" s="782">
        <v>256.89999999999998</v>
      </c>
      <c r="M1382" s="241">
        <f t="shared" si="238"/>
        <v>3.4254573764110556E-2</v>
      </c>
      <c r="N1382" s="365">
        <v>61.7</v>
      </c>
      <c r="O1382" s="243">
        <f t="shared" si="239"/>
        <v>2.1135072012456213</v>
      </c>
      <c r="P1382" s="333">
        <f t="shared" si="240"/>
        <v>2055.2744258466332</v>
      </c>
      <c r="Q1382" s="244">
        <f t="shared" si="241"/>
        <v>126.81043207473726</v>
      </c>
    </row>
    <row r="1383" spans="1:17" x14ac:dyDescent="0.2">
      <c r="A1383" s="1969"/>
      <c r="B1383" s="17">
        <v>4</v>
      </c>
      <c r="C1383" s="780" t="s">
        <v>920</v>
      </c>
      <c r="D1383" s="781">
        <v>6</v>
      </c>
      <c r="E1383" s="781" t="s">
        <v>921</v>
      </c>
      <c r="F1383" s="782">
        <f t="shared" si="242"/>
        <v>8.6</v>
      </c>
      <c r="G1383" s="782">
        <v>0.3</v>
      </c>
      <c r="H1383" s="782">
        <v>0.9</v>
      </c>
      <c r="I1383" s="782">
        <v>7.4</v>
      </c>
      <c r="J1383" s="782">
        <v>252.5</v>
      </c>
      <c r="K1383" s="1693">
        <v>7.4</v>
      </c>
      <c r="L1383" s="782">
        <v>252.5</v>
      </c>
      <c r="M1383" s="241">
        <f t="shared" si="238"/>
        <v>2.9306930693069309E-2</v>
      </c>
      <c r="N1383" s="365">
        <v>61.7</v>
      </c>
      <c r="O1383" s="243">
        <f t="shared" si="239"/>
        <v>1.8082376237623765</v>
      </c>
      <c r="P1383" s="333">
        <f t="shared" si="240"/>
        <v>1758.4158415841584</v>
      </c>
      <c r="Q1383" s="244">
        <f t="shared" si="241"/>
        <v>108.49425742574259</v>
      </c>
    </row>
    <row r="1384" spans="1:17" x14ac:dyDescent="0.2">
      <c r="A1384" s="1969"/>
      <c r="B1384" s="17">
        <v>5</v>
      </c>
      <c r="C1384" s="780" t="s">
        <v>922</v>
      </c>
      <c r="D1384" s="781">
        <v>9</v>
      </c>
      <c r="E1384" s="781" t="s">
        <v>921</v>
      </c>
      <c r="F1384" s="782">
        <f t="shared" si="242"/>
        <v>7.5</v>
      </c>
      <c r="G1384" s="782"/>
      <c r="H1384" s="782">
        <v>0</v>
      </c>
      <c r="I1384" s="782">
        <v>7.5</v>
      </c>
      <c r="J1384" s="782">
        <v>255.12</v>
      </c>
      <c r="K1384" s="1693">
        <v>7.5</v>
      </c>
      <c r="L1384" s="782">
        <v>255.1</v>
      </c>
      <c r="M1384" s="241">
        <f t="shared" si="238"/>
        <v>2.9400235201881616E-2</v>
      </c>
      <c r="N1384" s="365">
        <v>61.7</v>
      </c>
      <c r="O1384" s="243">
        <f t="shared" si="239"/>
        <v>1.8139945119560958</v>
      </c>
      <c r="P1384" s="333">
        <f t="shared" si="240"/>
        <v>1764.014112112897</v>
      </c>
      <c r="Q1384" s="244">
        <f t="shared" si="241"/>
        <v>108.83967071736575</v>
      </c>
    </row>
    <row r="1385" spans="1:17" x14ac:dyDescent="0.2">
      <c r="A1385" s="1969"/>
      <c r="B1385" s="17">
        <v>6</v>
      </c>
      <c r="C1385" s="780" t="s">
        <v>923</v>
      </c>
      <c r="D1385" s="781">
        <v>8</v>
      </c>
      <c r="E1385" s="781">
        <v>1962</v>
      </c>
      <c r="F1385" s="782">
        <f t="shared" si="242"/>
        <v>12.5</v>
      </c>
      <c r="G1385" s="782">
        <v>0.6</v>
      </c>
      <c r="H1385" s="782">
        <v>1.3</v>
      </c>
      <c r="I1385" s="782">
        <v>10.6</v>
      </c>
      <c r="J1385" s="782">
        <v>354.74</v>
      </c>
      <c r="K1385" s="1693">
        <v>9.1</v>
      </c>
      <c r="L1385" s="782">
        <v>305.78699999999998</v>
      </c>
      <c r="M1385" s="241">
        <f t="shared" si="238"/>
        <v>2.9759276882274265E-2</v>
      </c>
      <c r="N1385" s="365">
        <v>61.7</v>
      </c>
      <c r="O1385" s="243">
        <f t="shared" si="239"/>
        <v>1.8361473836363222</v>
      </c>
      <c r="P1385" s="333">
        <f t="shared" si="240"/>
        <v>1785.5566129364558</v>
      </c>
      <c r="Q1385" s="244">
        <f t="shared" si="241"/>
        <v>110.16884301817933</v>
      </c>
    </row>
    <row r="1386" spans="1:17" x14ac:dyDescent="0.2">
      <c r="A1386" s="1969"/>
      <c r="B1386" s="17"/>
      <c r="C1386" s="360"/>
      <c r="D1386" s="401"/>
      <c r="E1386" s="401"/>
      <c r="F1386" s="365"/>
      <c r="G1386" s="242"/>
      <c r="H1386" s="242"/>
      <c r="I1386" s="242"/>
      <c r="J1386" s="242"/>
      <c r="K1386" s="403"/>
      <c r="L1386" s="242"/>
      <c r="M1386" s="241"/>
      <c r="N1386" s="365"/>
      <c r="O1386" s="243"/>
      <c r="P1386" s="333"/>
      <c r="Q1386" s="244"/>
    </row>
    <row r="1387" spans="1:17" x14ac:dyDescent="0.2">
      <c r="A1387" s="1969"/>
      <c r="B1387" s="17"/>
      <c r="C1387" s="360"/>
      <c r="D1387" s="401"/>
      <c r="E1387" s="401"/>
      <c r="F1387" s="365"/>
      <c r="G1387" s="242"/>
      <c r="H1387" s="242"/>
      <c r="I1387" s="242"/>
      <c r="J1387" s="242"/>
      <c r="K1387" s="403"/>
      <c r="L1387" s="242"/>
      <c r="M1387" s="241"/>
      <c r="N1387" s="365"/>
      <c r="O1387" s="243"/>
      <c r="P1387" s="333"/>
      <c r="Q1387" s="244"/>
    </row>
    <row r="1388" spans="1:17" x14ac:dyDescent="0.2">
      <c r="A1388" s="1969"/>
      <c r="B1388" s="17"/>
      <c r="C1388" s="404"/>
      <c r="D1388" s="401"/>
      <c r="E1388" s="401"/>
      <c r="F1388" s="365"/>
      <c r="G1388" s="365"/>
      <c r="H1388" s="365"/>
      <c r="I1388" s="365"/>
      <c r="J1388" s="365"/>
      <c r="K1388" s="403"/>
      <c r="L1388" s="360"/>
      <c r="M1388" s="241"/>
      <c r="N1388" s="365"/>
      <c r="O1388" s="243"/>
      <c r="P1388" s="333"/>
      <c r="Q1388" s="244"/>
    </row>
    <row r="1389" spans="1:17" ht="12" thickBot="1" x14ac:dyDescent="0.25">
      <c r="A1389" s="1970"/>
      <c r="B1389" s="18"/>
      <c r="C1389" s="405"/>
      <c r="D1389" s="406"/>
      <c r="E1389" s="406"/>
      <c r="F1389" s="367"/>
      <c r="G1389" s="367"/>
      <c r="H1389" s="367"/>
      <c r="I1389" s="367"/>
      <c r="J1389" s="367"/>
      <c r="K1389" s="714"/>
      <c r="L1389" s="361"/>
      <c r="M1389" s="366"/>
      <c r="N1389" s="367"/>
      <c r="O1389" s="362"/>
      <c r="P1389" s="362"/>
      <c r="Q1389" s="363"/>
    </row>
  </sheetData>
  <dataConsolidate/>
  <mergeCells count="583">
    <mergeCell ref="E4:H4"/>
    <mergeCell ref="A1116:A1125"/>
    <mergeCell ref="A1126:A1135"/>
    <mergeCell ref="A1136:A1145"/>
    <mergeCell ref="A1146:A1155"/>
    <mergeCell ref="A1111:Q1111"/>
    <mergeCell ref="E1112:H1112"/>
    <mergeCell ref="A1113:A1115"/>
    <mergeCell ref="B1113:B1115"/>
    <mergeCell ref="C1113:C1115"/>
    <mergeCell ref="D1113:D1114"/>
    <mergeCell ref="E1113:E1114"/>
    <mergeCell ref="F1113:I1113"/>
    <mergeCell ref="J1113:J1114"/>
    <mergeCell ref="K1113:K1114"/>
    <mergeCell ref="L1113:L1114"/>
    <mergeCell ref="M1113:M1114"/>
    <mergeCell ref="N1113:N1114"/>
    <mergeCell ref="O1113:O1114"/>
    <mergeCell ref="P1113:P1114"/>
    <mergeCell ref="Q1113:Q1114"/>
    <mergeCell ref="A1067:A1076"/>
    <mergeCell ref="A1077:A1086"/>
    <mergeCell ref="A1087:A1096"/>
    <mergeCell ref="A1097:A1106"/>
    <mergeCell ref="A361:Q361"/>
    <mergeCell ref="E362:H362"/>
    <mergeCell ref="A363:A365"/>
    <mergeCell ref="B363:B365"/>
    <mergeCell ref="C363:C365"/>
    <mergeCell ref="D363:D364"/>
    <mergeCell ref="E363:E364"/>
    <mergeCell ref="F363:I363"/>
    <mergeCell ref="J363:J364"/>
    <mergeCell ref="K363:K364"/>
    <mergeCell ref="L363:L364"/>
    <mergeCell ref="M363:M364"/>
    <mergeCell ref="N363:N364"/>
    <mergeCell ref="O363:O364"/>
    <mergeCell ref="P363:P364"/>
    <mergeCell ref="Q363:Q364"/>
    <mergeCell ref="A367:A376"/>
    <mergeCell ref="A377:A386"/>
    <mergeCell ref="A387:A396"/>
    <mergeCell ref="A397:A406"/>
    <mergeCell ref="A1021:A1030"/>
    <mergeCell ref="A1031:A1040"/>
    <mergeCell ref="A1041:A1050"/>
    <mergeCell ref="A1051:A1060"/>
    <mergeCell ref="A1062:Q1062"/>
    <mergeCell ref="E1063:H1063"/>
    <mergeCell ref="A1064:A1066"/>
    <mergeCell ref="B1064:B1066"/>
    <mergeCell ref="C1064:C1066"/>
    <mergeCell ref="D1064:D1065"/>
    <mergeCell ref="E1064:E1065"/>
    <mergeCell ref="F1064:I1064"/>
    <mergeCell ref="J1064:J1065"/>
    <mergeCell ref="K1064:K1065"/>
    <mergeCell ref="L1064:L1065"/>
    <mergeCell ref="M1064:M1065"/>
    <mergeCell ref="N1064:N1065"/>
    <mergeCell ref="O1064:O1065"/>
    <mergeCell ref="P1064:P1065"/>
    <mergeCell ref="Q1064:Q1065"/>
    <mergeCell ref="A1016:Q1016"/>
    <mergeCell ref="E1017:H1017"/>
    <mergeCell ref="A1018:A1020"/>
    <mergeCell ref="B1018:B1020"/>
    <mergeCell ref="C1018:C1020"/>
    <mergeCell ref="D1018:D1019"/>
    <mergeCell ref="E1018:E1019"/>
    <mergeCell ref="F1018:I1018"/>
    <mergeCell ref="J1018:J1019"/>
    <mergeCell ref="K1018:K1019"/>
    <mergeCell ref="L1018:L1019"/>
    <mergeCell ref="M1018:M1019"/>
    <mergeCell ref="N1018:N1019"/>
    <mergeCell ref="O1018:O1019"/>
    <mergeCell ref="P1018:P1019"/>
    <mergeCell ref="Q1018:Q1019"/>
    <mergeCell ref="Q972:Q973"/>
    <mergeCell ref="A975:A984"/>
    <mergeCell ref="A985:A994"/>
    <mergeCell ref="A995:A1004"/>
    <mergeCell ref="A1005:A1014"/>
    <mergeCell ref="A972:A974"/>
    <mergeCell ref="B972:B974"/>
    <mergeCell ref="C972:C974"/>
    <mergeCell ref="D972:D973"/>
    <mergeCell ref="E972:E973"/>
    <mergeCell ref="F972:I972"/>
    <mergeCell ref="J972:J973"/>
    <mergeCell ref="K972:K973"/>
    <mergeCell ref="L972:L973"/>
    <mergeCell ref="A669:A679"/>
    <mergeCell ref="A680:A686"/>
    <mergeCell ref="A687:A696"/>
    <mergeCell ref="A923:Q923"/>
    <mergeCell ref="E924:H924"/>
    <mergeCell ref="A925:A927"/>
    <mergeCell ref="B925:B927"/>
    <mergeCell ref="C925:C927"/>
    <mergeCell ref="D925:D926"/>
    <mergeCell ref="E925:E926"/>
    <mergeCell ref="F925:I925"/>
    <mergeCell ref="J925:J926"/>
    <mergeCell ref="K925:K926"/>
    <mergeCell ref="L925:L926"/>
    <mergeCell ref="M925:M926"/>
    <mergeCell ref="N925:N926"/>
    <mergeCell ref="O925:O926"/>
    <mergeCell ref="P925:P926"/>
    <mergeCell ref="Q925:Q926"/>
    <mergeCell ref="N700:N701"/>
    <mergeCell ref="O700:O701"/>
    <mergeCell ref="P700:P701"/>
    <mergeCell ref="M700:M701"/>
    <mergeCell ref="A700:A702"/>
    <mergeCell ref="A637:A646"/>
    <mergeCell ref="A611:Q611"/>
    <mergeCell ref="A652:A654"/>
    <mergeCell ref="B652:B654"/>
    <mergeCell ref="C652:C654"/>
    <mergeCell ref="D652:D653"/>
    <mergeCell ref="E652:E653"/>
    <mergeCell ref="F652:I652"/>
    <mergeCell ref="P613:P614"/>
    <mergeCell ref="Q613:Q614"/>
    <mergeCell ref="A617:A626"/>
    <mergeCell ref="A627:A636"/>
    <mergeCell ref="J613:J614"/>
    <mergeCell ref="K613:K614"/>
    <mergeCell ref="L613:L614"/>
    <mergeCell ref="M613:M614"/>
    <mergeCell ref="N613:N614"/>
    <mergeCell ref="O613:O614"/>
    <mergeCell ref="Q652:Q653"/>
    <mergeCell ref="P652:P653"/>
    <mergeCell ref="P565:P566"/>
    <mergeCell ref="Q565:Q566"/>
    <mergeCell ref="A569:A578"/>
    <mergeCell ref="A579:A588"/>
    <mergeCell ref="A589:A598"/>
    <mergeCell ref="J565:J566"/>
    <mergeCell ref="K565:K566"/>
    <mergeCell ref="L565:L566"/>
    <mergeCell ref="M565:M566"/>
    <mergeCell ref="N565:N566"/>
    <mergeCell ref="O565:O566"/>
    <mergeCell ref="A565:A567"/>
    <mergeCell ref="B565:B567"/>
    <mergeCell ref="C565:C567"/>
    <mergeCell ref="D565:D566"/>
    <mergeCell ref="E565:E566"/>
    <mergeCell ref="A430:A432"/>
    <mergeCell ref="B430:B432"/>
    <mergeCell ref="D477:D478"/>
    <mergeCell ref="C477:C479"/>
    <mergeCell ref="A511:A520"/>
    <mergeCell ref="A501:A510"/>
    <mergeCell ref="A491:A500"/>
    <mergeCell ref="A481:A490"/>
    <mergeCell ref="A549:A558"/>
    <mergeCell ref="B477:B479"/>
    <mergeCell ref="A477:A479"/>
    <mergeCell ref="A523:Q523"/>
    <mergeCell ref="Q525:Q526"/>
    <mergeCell ref="A529:A538"/>
    <mergeCell ref="A539:A548"/>
    <mergeCell ref="J525:J526"/>
    <mergeCell ref="K525:K526"/>
    <mergeCell ref="L525:L526"/>
    <mergeCell ref="M525:M526"/>
    <mergeCell ref="N525:N526"/>
    <mergeCell ref="O525:O526"/>
    <mergeCell ref="E525:E526"/>
    <mergeCell ref="F525:I525"/>
    <mergeCell ref="A525:A527"/>
    <mergeCell ref="O477:O478"/>
    <mergeCell ref="E476:H476"/>
    <mergeCell ref="A444:A453"/>
    <mergeCell ref="A454:A463"/>
    <mergeCell ref="A464:A473"/>
    <mergeCell ref="A475:Q475"/>
    <mergeCell ref="Q477:Q478"/>
    <mergeCell ref="P477:P478"/>
    <mergeCell ref="A434:A443"/>
    <mergeCell ref="N477:N478"/>
    <mergeCell ref="M477:M478"/>
    <mergeCell ref="L477:L478"/>
    <mergeCell ref="K477:K478"/>
    <mergeCell ref="J477:J478"/>
    <mergeCell ref="F477:I477"/>
    <mergeCell ref="E477:E478"/>
    <mergeCell ref="A73:A74"/>
    <mergeCell ref="B73:B74"/>
    <mergeCell ref="J73:J74"/>
    <mergeCell ref="Q5:Q6"/>
    <mergeCell ref="A9:A18"/>
    <mergeCell ref="A19:A28"/>
    <mergeCell ref="A29:A38"/>
    <mergeCell ref="A39:A48"/>
    <mergeCell ref="A49:A58"/>
    <mergeCell ref="K5:K6"/>
    <mergeCell ref="L5:L6"/>
    <mergeCell ref="M5:M6"/>
    <mergeCell ref="N5:N6"/>
    <mergeCell ref="A5:A7"/>
    <mergeCell ref="O5:O6"/>
    <mergeCell ref="P5:P6"/>
    <mergeCell ref="B5:B7"/>
    <mergeCell ref="C5:C7"/>
    <mergeCell ref="D5:D6"/>
    <mergeCell ref="E5:E6"/>
    <mergeCell ref="F5:I5"/>
    <mergeCell ref="J5:J6"/>
    <mergeCell ref="A59:A68"/>
    <mergeCell ref="L172:L173"/>
    <mergeCell ref="Q73:Q74"/>
    <mergeCell ref="P73:P74"/>
    <mergeCell ref="E73:E74"/>
    <mergeCell ref="F73:I73"/>
    <mergeCell ref="E171:H171"/>
    <mergeCell ref="E172:E173"/>
    <mergeCell ref="J172:J173"/>
    <mergeCell ref="D172:D173"/>
    <mergeCell ref="F172:I172"/>
    <mergeCell ref="N172:N173"/>
    <mergeCell ref="A350:A359"/>
    <mergeCell ref="A267:A269"/>
    <mergeCell ref="A280:A289"/>
    <mergeCell ref="A290:A299"/>
    <mergeCell ref="A219:A221"/>
    <mergeCell ref="B219:B221"/>
    <mergeCell ref="C219:C221"/>
    <mergeCell ref="D219:D220"/>
    <mergeCell ref="E219:E220"/>
    <mergeCell ref="E266:H266"/>
    <mergeCell ref="A252:A261"/>
    <mergeCell ref="A265:Q265"/>
    <mergeCell ref="Q219:Q220"/>
    <mergeCell ref="A222:A231"/>
    <mergeCell ref="A232:A241"/>
    <mergeCell ref="A242:A251"/>
    <mergeCell ref="F219:I219"/>
    <mergeCell ref="J219:J220"/>
    <mergeCell ref="L219:L220"/>
    <mergeCell ref="M219:M220"/>
    <mergeCell ref="N219:N220"/>
    <mergeCell ref="P219:P220"/>
    <mergeCell ref="O219:O220"/>
    <mergeCell ref="K219:K220"/>
    <mergeCell ref="M430:M431"/>
    <mergeCell ref="O267:O268"/>
    <mergeCell ref="B267:B269"/>
    <mergeCell ref="C267:C269"/>
    <mergeCell ref="D267:D268"/>
    <mergeCell ref="E267:E268"/>
    <mergeCell ref="K316:K317"/>
    <mergeCell ref="E316:E317"/>
    <mergeCell ref="F316:I316"/>
    <mergeCell ref="J316:J317"/>
    <mergeCell ref="F430:I430"/>
    <mergeCell ref="J430:J431"/>
    <mergeCell ref="K430:K431"/>
    <mergeCell ref="L430:L431"/>
    <mergeCell ref="E612:H612"/>
    <mergeCell ref="E564:H564"/>
    <mergeCell ref="E524:H524"/>
    <mergeCell ref="J652:J653"/>
    <mergeCell ref="K652:K653"/>
    <mergeCell ref="P525:P526"/>
    <mergeCell ref="A650:Q650"/>
    <mergeCell ref="A655:A668"/>
    <mergeCell ref="L652:L653"/>
    <mergeCell ref="M652:M653"/>
    <mergeCell ref="N652:N653"/>
    <mergeCell ref="O652:O653"/>
    <mergeCell ref="F565:I565"/>
    <mergeCell ref="B525:B527"/>
    <mergeCell ref="C525:C527"/>
    <mergeCell ref="D525:D526"/>
    <mergeCell ref="A599:A608"/>
    <mergeCell ref="A563:Q563"/>
    <mergeCell ref="A613:A615"/>
    <mergeCell ref="B613:B615"/>
    <mergeCell ref="C613:C615"/>
    <mergeCell ref="D613:D614"/>
    <mergeCell ref="E613:E614"/>
    <mergeCell ref="F613:I613"/>
    <mergeCell ref="C73:C74"/>
    <mergeCell ref="D73:D74"/>
    <mergeCell ref="A106:A115"/>
    <mergeCell ref="A172:A174"/>
    <mergeCell ref="A270:A279"/>
    <mergeCell ref="K267:K268"/>
    <mergeCell ref="P267:P268"/>
    <mergeCell ref="F267:I267"/>
    <mergeCell ref="L267:L268"/>
    <mergeCell ref="A196:A205"/>
    <mergeCell ref="A206:A215"/>
    <mergeCell ref="A217:Q217"/>
    <mergeCell ref="O172:O173"/>
    <mergeCell ref="E218:H218"/>
    <mergeCell ref="M172:M173"/>
    <mergeCell ref="A170:Q170"/>
    <mergeCell ref="O73:O74"/>
    <mergeCell ref="P172:P173"/>
    <mergeCell ref="Q172:Q173"/>
    <mergeCell ref="K73:K74"/>
    <mergeCell ref="A76:A85"/>
    <mergeCell ref="A86:A95"/>
    <mergeCell ref="A96:A105"/>
    <mergeCell ref="B172:B174"/>
    <mergeCell ref="P316:P317"/>
    <mergeCell ref="A407:A416"/>
    <mergeCell ref="P430:P431"/>
    <mergeCell ref="A300:A309"/>
    <mergeCell ref="A320:A329"/>
    <mergeCell ref="A330:A339"/>
    <mergeCell ref="A340:A349"/>
    <mergeCell ref="A138:A147"/>
    <mergeCell ref="A148:A157"/>
    <mergeCell ref="A158:A167"/>
    <mergeCell ref="M316:M317"/>
    <mergeCell ref="N316:N317"/>
    <mergeCell ref="O316:O317"/>
    <mergeCell ref="A428:Q428"/>
    <mergeCell ref="A417:A426"/>
    <mergeCell ref="N430:N431"/>
    <mergeCell ref="M267:M268"/>
    <mergeCell ref="J267:J268"/>
    <mergeCell ref="N267:N268"/>
    <mergeCell ref="C172:C174"/>
    <mergeCell ref="K172:K173"/>
    <mergeCell ref="A176:A185"/>
    <mergeCell ref="A186:A195"/>
    <mergeCell ref="E315:H315"/>
    <mergeCell ref="A1:Q1"/>
    <mergeCell ref="A3:Q3"/>
    <mergeCell ref="N73:N74"/>
    <mergeCell ref="C700:C702"/>
    <mergeCell ref="E700:E701"/>
    <mergeCell ref="F700:I700"/>
    <mergeCell ref="A71:Q71"/>
    <mergeCell ref="M73:M74"/>
    <mergeCell ref="L73:L74"/>
    <mergeCell ref="E651:H651"/>
    <mergeCell ref="Q267:Q268"/>
    <mergeCell ref="Q316:Q317"/>
    <mergeCell ref="L316:L317"/>
    <mergeCell ref="C430:C432"/>
    <mergeCell ref="D430:D431"/>
    <mergeCell ref="E430:E431"/>
    <mergeCell ref="Q430:Q431"/>
    <mergeCell ref="O430:O431"/>
    <mergeCell ref="A314:Q314"/>
    <mergeCell ref="A316:A318"/>
    <mergeCell ref="B316:B318"/>
    <mergeCell ref="C316:C318"/>
    <mergeCell ref="D316:D317"/>
    <mergeCell ref="E429:H429"/>
    <mergeCell ref="A698:Q698"/>
    <mergeCell ref="D700:D701"/>
    <mergeCell ref="A718:A725"/>
    <mergeCell ref="A711:A717"/>
    <mergeCell ref="Q700:Q701"/>
    <mergeCell ref="K700:K701"/>
    <mergeCell ref="L700:L701"/>
    <mergeCell ref="A726:A733"/>
    <mergeCell ref="A703:A710"/>
    <mergeCell ref="B700:B702"/>
    <mergeCell ref="J700:J701"/>
    <mergeCell ref="N878:N879"/>
    <mergeCell ref="J738:J739"/>
    <mergeCell ref="K738:K739"/>
    <mergeCell ref="L738:L739"/>
    <mergeCell ref="M738:M739"/>
    <mergeCell ref="N738:N739"/>
    <mergeCell ref="A738:A740"/>
    <mergeCell ref="B738:B740"/>
    <mergeCell ref="C738:C740"/>
    <mergeCell ref="D738:D739"/>
    <mergeCell ref="E738:E739"/>
    <mergeCell ref="F738:I738"/>
    <mergeCell ref="A761:A769"/>
    <mergeCell ref="A770:A779"/>
    <mergeCell ref="A781:Q781"/>
    <mergeCell ref="A783:A785"/>
    <mergeCell ref="B783:B785"/>
    <mergeCell ref="L783:L784"/>
    <mergeCell ref="M783:M784"/>
    <mergeCell ref="N783:N784"/>
    <mergeCell ref="O783:O784"/>
    <mergeCell ref="P783:P784"/>
    <mergeCell ref="Q783:Q784"/>
    <mergeCell ref="C783:C785"/>
    <mergeCell ref="D783:D784"/>
    <mergeCell ref="E783:E784"/>
    <mergeCell ref="F783:I783"/>
    <mergeCell ref="J783:J784"/>
    <mergeCell ref="K783:K784"/>
    <mergeCell ref="O830:O831"/>
    <mergeCell ref="P830:P831"/>
    <mergeCell ref="Q830:Q831"/>
    <mergeCell ref="A828:Q828"/>
    <mergeCell ref="M830:M831"/>
    <mergeCell ref="N830:N831"/>
    <mergeCell ref="C878:C880"/>
    <mergeCell ref="D878:D879"/>
    <mergeCell ref="E878:E879"/>
    <mergeCell ref="F878:I878"/>
    <mergeCell ref="J878:J879"/>
    <mergeCell ref="K830:K831"/>
    <mergeCell ref="L830:L831"/>
    <mergeCell ref="A853:A862"/>
    <mergeCell ref="A863:A872"/>
    <mergeCell ref="A830:A832"/>
    <mergeCell ref="B830:B832"/>
    <mergeCell ref="C830:C832"/>
    <mergeCell ref="D830:D831"/>
    <mergeCell ref="J830:J831"/>
    <mergeCell ref="K878:K879"/>
    <mergeCell ref="L878:L879"/>
    <mergeCell ref="A878:A880"/>
    <mergeCell ref="M878:M879"/>
    <mergeCell ref="Q738:Q739"/>
    <mergeCell ref="O738:O739"/>
    <mergeCell ref="A881:A890"/>
    <mergeCell ref="E877:H877"/>
    <mergeCell ref="E737:H737"/>
    <mergeCell ref="E782:H782"/>
    <mergeCell ref="E829:H829"/>
    <mergeCell ref="E830:E831"/>
    <mergeCell ref="F830:I830"/>
    <mergeCell ref="A736:Q736"/>
    <mergeCell ref="E72:H72"/>
    <mergeCell ref="E699:H699"/>
    <mergeCell ref="A741:A750"/>
    <mergeCell ref="A751:A760"/>
    <mergeCell ref="O878:O879"/>
    <mergeCell ref="P878:P879"/>
    <mergeCell ref="Q878:Q879"/>
    <mergeCell ref="A843:A852"/>
    <mergeCell ref="P738:P739"/>
    <mergeCell ref="A876:Q876"/>
    <mergeCell ref="A833:A842"/>
    <mergeCell ref="B878:B880"/>
    <mergeCell ref="A891:A900"/>
    <mergeCell ref="A1159:Q1159"/>
    <mergeCell ref="E1160:H1160"/>
    <mergeCell ref="A1161:A1163"/>
    <mergeCell ref="B1161:B1163"/>
    <mergeCell ref="C1161:C1163"/>
    <mergeCell ref="D1161:D1162"/>
    <mergeCell ref="E1161:E1162"/>
    <mergeCell ref="F1161:I1161"/>
    <mergeCell ref="J1161:J1162"/>
    <mergeCell ref="K1161:K1162"/>
    <mergeCell ref="L1161:L1162"/>
    <mergeCell ref="M1161:M1162"/>
    <mergeCell ref="N1161:N1162"/>
    <mergeCell ref="O1161:O1162"/>
    <mergeCell ref="P1161:P1162"/>
    <mergeCell ref="Q1161:Q1162"/>
    <mergeCell ref="A928:A937"/>
    <mergeCell ref="A938:A947"/>
    <mergeCell ref="A948:A957"/>
    <mergeCell ref="M972:M973"/>
    <mergeCell ref="N972:N973"/>
    <mergeCell ref="O972:O973"/>
    <mergeCell ref="P972:P973"/>
    <mergeCell ref="A1240:A1249"/>
    <mergeCell ref="A1164:A1173"/>
    <mergeCell ref="A1174:A1183"/>
    <mergeCell ref="A1184:A1193"/>
    <mergeCell ref="A1194:A1203"/>
    <mergeCell ref="A1205:Q1205"/>
    <mergeCell ref="E1206:H1206"/>
    <mergeCell ref="A1207:A1209"/>
    <mergeCell ref="B1207:B1209"/>
    <mergeCell ref="C1207:C1209"/>
    <mergeCell ref="D1207:D1208"/>
    <mergeCell ref="E1207:E1208"/>
    <mergeCell ref="F1207:I1207"/>
    <mergeCell ref="J1207:J1208"/>
    <mergeCell ref="K1207:K1208"/>
    <mergeCell ref="L1207:L1208"/>
    <mergeCell ref="M1207:M1208"/>
    <mergeCell ref="Q1207:Q1208"/>
    <mergeCell ref="A1287:A1296"/>
    <mergeCell ref="A123:Q123"/>
    <mergeCell ref="E124:H124"/>
    <mergeCell ref="A125:A127"/>
    <mergeCell ref="B125:B127"/>
    <mergeCell ref="C125:C127"/>
    <mergeCell ref="D125:D126"/>
    <mergeCell ref="E125:E126"/>
    <mergeCell ref="F125:I125"/>
    <mergeCell ref="J125:J126"/>
    <mergeCell ref="K125:K126"/>
    <mergeCell ref="L125:L126"/>
    <mergeCell ref="M125:M126"/>
    <mergeCell ref="N1207:N1208"/>
    <mergeCell ref="O1207:O1208"/>
    <mergeCell ref="P1207:P1208"/>
    <mergeCell ref="A901:A910"/>
    <mergeCell ref="A911:A920"/>
    <mergeCell ref="A1252:Q1252"/>
    <mergeCell ref="E1253:H1253"/>
    <mergeCell ref="A1254:A1256"/>
    <mergeCell ref="B1254:B1256"/>
    <mergeCell ref="C1254:C1256"/>
    <mergeCell ref="D1254:D1255"/>
    <mergeCell ref="N125:N126"/>
    <mergeCell ref="O125:O126"/>
    <mergeCell ref="P125:P126"/>
    <mergeCell ref="Q125:Q126"/>
    <mergeCell ref="A128:A137"/>
    <mergeCell ref="A1257:A1266"/>
    <mergeCell ref="A1267:A1276"/>
    <mergeCell ref="A1277:A1286"/>
    <mergeCell ref="E1254:E1255"/>
    <mergeCell ref="F1254:I1254"/>
    <mergeCell ref="J1254:J1255"/>
    <mergeCell ref="K1254:K1255"/>
    <mergeCell ref="L1254:L1255"/>
    <mergeCell ref="M1254:M1255"/>
    <mergeCell ref="N1254:N1255"/>
    <mergeCell ref="O1254:O1255"/>
    <mergeCell ref="P1254:P1255"/>
    <mergeCell ref="Q1254:Q1255"/>
    <mergeCell ref="A958:A967"/>
    <mergeCell ref="A970:Q970"/>
    <mergeCell ref="E971:H971"/>
    <mergeCell ref="A1210:A1219"/>
    <mergeCell ref="A1220:A1229"/>
    <mergeCell ref="A1230:A1239"/>
    <mergeCell ref="N1347:N1348"/>
    <mergeCell ref="O1347:O1348"/>
    <mergeCell ref="P1347:P1348"/>
    <mergeCell ref="Q1347:Q1348"/>
    <mergeCell ref="A1299:Q1299"/>
    <mergeCell ref="E1300:H1300"/>
    <mergeCell ref="A1301:A1303"/>
    <mergeCell ref="B1301:B1303"/>
    <mergeCell ref="C1301:C1303"/>
    <mergeCell ref="D1301:D1302"/>
    <mergeCell ref="E1301:E1302"/>
    <mergeCell ref="F1301:I1301"/>
    <mergeCell ref="J1301:J1302"/>
    <mergeCell ref="K1301:K1302"/>
    <mergeCell ref="L1301:L1302"/>
    <mergeCell ref="M1301:M1302"/>
    <mergeCell ref="N1301:N1302"/>
    <mergeCell ref="O1301:O1302"/>
    <mergeCell ref="P1301:P1302"/>
    <mergeCell ref="Q1301:Q1302"/>
    <mergeCell ref="A1350:A1359"/>
    <mergeCell ref="A1360:A1369"/>
    <mergeCell ref="A1370:A1379"/>
    <mergeCell ref="A1380:A1389"/>
    <mergeCell ref="A787:A796"/>
    <mergeCell ref="A797:A806"/>
    <mergeCell ref="A807:A816"/>
    <mergeCell ref="A817:A826"/>
    <mergeCell ref="A1304:A1313"/>
    <mergeCell ref="A1314:A1323"/>
    <mergeCell ref="A1324:A1333"/>
    <mergeCell ref="A1334:A1343"/>
    <mergeCell ref="A1345:Q1345"/>
    <mergeCell ref="E1346:H1346"/>
    <mergeCell ref="A1347:A1349"/>
    <mergeCell ref="B1347:B1349"/>
    <mergeCell ref="C1347:C1349"/>
    <mergeCell ref="D1347:D1348"/>
    <mergeCell ref="E1347:E1348"/>
    <mergeCell ref="F1347:I1347"/>
    <mergeCell ref="J1347:J1348"/>
    <mergeCell ref="K1347:K1348"/>
    <mergeCell ref="L1347:L1348"/>
    <mergeCell ref="M1347:M1348"/>
  </mergeCells>
  <phoneticPr fontId="3" type="noConversion"/>
  <pageMargins left="0.27" right="0.15748031496062992" top="0.19685039370078741" bottom="0.19685039370078741" header="0.15748031496062992" footer="0.1574803149606299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2016_gruodis</vt:lpstr>
    </vt:vector>
  </TitlesOfParts>
  <Company>LŠTA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Ramunė Kmieliauskaitė</dc:creator>
  <cp:lastModifiedBy>Ramune</cp:lastModifiedBy>
  <cp:lastPrinted>2011-05-24T07:22:09Z</cp:lastPrinted>
  <dcterms:created xsi:type="dcterms:W3CDTF">2007-12-03T08:09:16Z</dcterms:created>
  <dcterms:modified xsi:type="dcterms:W3CDTF">2017-01-17T07:06:30Z</dcterms:modified>
</cp:coreProperties>
</file>