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30" windowWidth="28860" windowHeight="6465"/>
  </bookViews>
  <sheets>
    <sheet name="2016_balandis" sheetId="4" r:id="rId1"/>
  </sheets>
  <calcPr calcId="125725"/>
</workbook>
</file>

<file path=xl/calcChain.xml><?xml version="1.0" encoding="utf-8"?>
<calcChain xmlns="http://schemas.openxmlformats.org/spreadsheetml/2006/main">
  <c r="L664" i="4"/>
  <c r="K664"/>
  <c r="F664"/>
  <c r="L663"/>
  <c r="K663"/>
  <c r="M663" s="1"/>
  <c r="F663"/>
  <c r="L662"/>
  <c r="K662"/>
  <c r="F662"/>
  <c r="L661"/>
  <c r="K661"/>
  <c r="F661"/>
  <c r="M660"/>
  <c r="O660" s="1"/>
  <c r="L660"/>
  <c r="K660"/>
  <c r="F660"/>
  <c r="L659"/>
  <c r="K659"/>
  <c r="F659"/>
  <c r="L658"/>
  <c r="K658"/>
  <c r="M658" s="1"/>
  <c r="F658"/>
  <c r="L657"/>
  <c r="K657"/>
  <c r="F657"/>
  <c r="L656"/>
  <c r="K656"/>
  <c r="M656" s="1"/>
  <c r="O656" s="1"/>
  <c r="F656"/>
  <c r="L655"/>
  <c r="K655"/>
  <c r="F655"/>
  <c r="L654"/>
  <c r="K654"/>
  <c r="F654"/>
  <c r="L653"/>
  <c r="K653"/>
  <c r="M653" s="1"/>
  <c r="F653"/>
  <c r="L652"/>
  <c r="K652"/>
  <c r="F652"/>
  <c r="L651"/>
  <c r="K651"/>
  <c r="F651"/>
  <c r="L650"/>
  <c r="K650"/>
  <c r="F650"/>
  <c r="L649"/>
  <c r="K649"/>
  <c r="F649"/>
  <c r="L648"/>
  <c r="K648"/>
  <c r="F648"/>
  <c r="L647"/>
  <c r="K647"/>
  <c r="M647" s="1"/>
  <c r="F647"/>
  <c r="L646"/>
  <c r="K646"/>
  <c r="F646"/>
  <c r="L645"/>
  <c r="K645"/>
  <c r="F645"/>
  <c r="L644"/>
  <c r="K644"/>
  <c r="M644" s="1"/>
  <c r="O644" s="1"/>
  <c r="F644"/>
  <c r="L643"/>
  <c r="K643"/>
  <c r="F643"/>
  <c r="L642"/>
  <c r="K642"/>
  <c r="M642" s="1"/>
  <c r="F642"/>
  <c r="L641"/>
  <c r="K641"/>
  <c r="F641"/>
  <c r="L640"/>
  <c r="K640"/>
  <c r="M640" s="1"/>
  <c r="O640" s="1"/>
  <c r="F640"/>
  <c r="L639"/>
  <c r="K639"/>
  <c r="F639"/>
  <c r="L638"/>
  <c r="K638"/>
  <c r="F638"/>
  <c r="L637"/>
  <c r="K637"/>
  <c r="M637" s="1"/>
  <c r="P637" s="1"/>
  <c r="Q637" s="1"/>
  <c r="F637"/>
  <c r="L636"/>
  <c r="M636" s="1"/>
  <c r="O636" s="1"/>
  <c r="K636"/>
  <c r="F636"/>
  <c r="L635"/>
  <c r="K635"/>
  <c r="F635"/>
  <c r="L634"/>
  <c r="K634"/>
  <c r="F634"/>
  <c r="L633"/>
  <c r="K633"/>
  <c r="M633" s="1"/>
  <c r="F633"/>
  <c r="L632"/>
  <c r="K632"/>
  <c r="M632" s="1"/>
  <c r="O632" s="1"/>
  <c r="F632"/>
  <c r="L631"/>
  <c r="K631"/>
  <c r="F631"/>
  <c r="L630"/>
  <c r="K630"/>
  <c r="F630"/>
  <c r="L629"/>
  <c r="K629"/>
  <c r="F629"/>
  <c r="L628"/>
  <c r="K628"/>
  <c r="M628" s="1"/>
  <c r="O628" s="1"/>
  <c r="F628"/>
  <c r="L627"/>
  <c r="K627"/>
  <c r="F627"/>
  <c r="L626"/>
  <c r="K626"/>
  <c r="F626"/>
  <c r="L625"/>
  <c r="K625"/>
  <c r="F625"/>
  <c r="M761"/>
  <c r="P761" s="1"/>
  <c r="Q761" s="1"/>
  <c r="M760"/>
  <c r="P760" s="1"/>
  <c r="Q760" s="1"/>
  <c r="M759"/>
  <c r="P759" s="1"/>
  <c r="Q759" s="1"/>
  <c r="O758"/>
  <c r="M758"/>
  <c r="P758" s="1"/>
  <c r="Q758" s="1"/>
  <c r="M757"/>
  <c r="O757" s="1"/>
  <c r="P756"/>
  <c r="Q756" s="1"/>
  <c r="O756"/>
  <c r="M756"/>
  <c r="M755"/>
  <c r="P755" s="1"/>
  <c r="Q755" s="1"/>
  <c r="M754"/>
  <c r="P754" s="1"/>
  <c r="Q754" s="1"/>
  <c r="M753"/>
  <c r="P753" s="1"/>
  <c r="Q753" s="1"/>
  <c r="O752"/>
  <c r="M752"/>
  <c r="P752" s="1"/>
  <c r="Q752" s="1"/>
  <c r="M751"/>
  <c r="P751" s="1"/>
  <c r="Q751" s="1"/>
  <c r="M750"/>
  <c r="P750" s="1"/>
  <c r="Q750" s="1"/>
  <c r="M749"/>
  <c r="P749" s="1"/>
  <c r="Q749" s="1"/>
  <c r="O748"/>
  <c r="M748"/>
  <c r="P748" s="1"/>
  <c r="Q748" s="1"/>
  <c r="M747"/>
  <c r="P747" s="1"/>
  <c r="Q747" s="1"/>
  <c r="M746"/>
  <c r="P746" s="1"/>
  <c r="Q746" s="1"/>
  <c r="M745"/>
  <c r="P745" s="1"/>
  <c r="Q745" s="1"/>
  <c r="O744"/>
  <c r="M744"/>
  <c r="P744" s="1"/>
  <c r="Q744" s="1"/>
  <c r="M743"/>
  <c r="P743" s="1"/>
  <c r="Q743" s="1"/>
  <c r="M742"/>
  <c r="P742" s="1"/>
  <c r="Q742" s="1"/>
  <c r="M741"/>
  <c r="P741" s="1"/>
  <c r="Q741" s="1"/>
  <c r="O740"/>
  <c r="M740"/>
  <c r="P740" s="1"/>
  <c r="Q740" s="1"/>
  <c r="M739"/>
  <c r="P739" s="1"/>
  <c r="Q739" s="1"/>
  <c r="M738"/>
  <c r="P738" s="1"/>
  <c r="Q738" s="1"/>
  <c r="M737"/>
  <c r="P737" s="1"/>
  <c r="Q737" s="1"/>
  <c r="O736"/>
  <c r="M736"/>
  <c r="P736" s="1"/>
  <c r="Q736" s="1"/>
  <c r="M735"/>
  <c r="P735" s="1"/>
  <c r="Q735" s="1"/>
  <c r="M734"/>
  <c r="P734" s="1"/>
  <c r="Q734" s="1"/>
  <c r="M733"/>
  <c r="P733" s="1"/>
  <c r="Q733" s="1"/>
  <c r="O732"/>
  <c r="M732"/>
  <c r="P732" s="1"/>
  <c r="Q732" s="1"/>
  <c r="M724"/>
  <c r="P724" s="1"/>
  <c r="Q724" s="1"/>
  <c r="M723"/>
  <c r="P723" s="1"/>
  <c r="Q723" s="1"/>
  <c r="M722"/>
  <c r="P722" s="1"/>
  <c r="Q722" s="1"/>
  <c r="O723" l="1"/>
  <c r="O738"/>
  <c r="O746"/>
  <c r="O754"/>
  <c r="M629"/>
  <c r="M634"/>
  <c r="M641"/>
  <c r="M646"/>
  <c r="M664"/>
  <c r="O664" s="1"/>
  <c r="P757"/>
  <c r="Q757" s="1"/>
  <c r="O722"/>
  <c r="O724"/>
  <c r="O734"/>
  <c r="O742"/>
  <c r="O750"/>
  <c r="M627"/>
  <c r="M648"/>
  <c r="O648" s="1"/>
  <c r="M652"/>
  <c r="O652" s="1"/>
  <c r="M657"/>
  <c r="M662"/>
  <c r="M625"/>
  <c r="M638"/>
  <c r="P638" s="1"/>
  <c r="Q638" s="1"/>
  <c r="M643"/>
  <c r="M654"/>
  <c r="M659"/>
  <c r="O733"/>
  <c r="O735"/>
  <c r="O737"/>
  <c r="O739"/>
  <c r="O741"/>
  <c r="O743"/>
  <c r="O745"/>
  <c r="O747"/>
  <c r="O749"/>
  <c r="O751"/>
  <c r="O753"/>
  <c r="O755"/>
  <c r="O759"/>
  <c r="O760"/>
  <c r="O761"/>
  <c r="O637"/>
  <c r="M651"/>
  <c r="O651" s="1"/>
  <c r="M630"/>
  <c r="M635"/>
  <c r="M649"/>
  <c r="M626"/>
  <c r="P626" s="1"/>
  <c r="Q626" s="1"/>
  <c r="M631"/>
  <c r="M639"/>
  <c r="M645"/>
  <c r="M650"/>
  <c r="O650" s="1"/>
  <c r="M655"/>
  <c r="M661"/>
  <c r="P629"/>
  <c r="Q629" s="1"/>
  <c r="O629"/>
  <c r="P634"/>
  <c r="Q634" s="1"/>
  <c r="O634"/>
  <c r="P642"/>
  <c r="Q642" s="1"/>
  <c r="O642"/>
  <c r="O626"/>
  <c r="O631"/>
  <c r="P631"/>
  <c r="Q631" s="1"/>
  <c r="O639"/>
  <c r="P639"/>
  <c r="Q639" s="1"/>
  <c r="P645"/>
  <c r="Q645" s="1"/>
  <c r="O645"/>
  <c r="O627"/>
  <c r="P627"/>
  <c r="Q627" s="1"/>
  <c r="P633"/>
  <c r="Q633" s="1"/>
  <c r="O633"/>
  <c r="P641"/>
  <c r="Q641" s="1"/>
  <c r="O641"/>
  <c r="P646"/>
  <c r="Q646" s="1"/>
  <c r="O646"/>
  <c r="P651"/>
  <c r="Q651" s="1"/>
  <c r="P657"/>
  <c r="Q657" s="1"/>
  <c r="O657"/>
  <c r="P662"/>
  <c r="Q662" s="1"/>
  <c r="O662"/>
  <c r="O647"/>
  <c r="P647"/>
  <c r="Q647" s="1"/>
  <c r="P653"/>
  <c r="Q653" s="1"/>
  <c r="O653"/>
  <c r="P658"/>
  <c r="Q658" s="1"/>
  <c r="O658"/>
  <c r="O663"/>
  <c r="P663"/>
  <c r="Q663" s="1"/>
  <c r="P625"/>
  <c r="Q625" s="1"/>
  <c r="O625"/>
  <c r="P630"/>
  <c r="Q630" s="1"/>
  <c r="O630"/>
  <c r="O635"/>
  <c r="P635"/>
  <c r="Q635" s="1"/>
  <c r="O638"/>
  <c r="O643"/>
  <c r="P643"/>
  <c r="Q643" s="1"/>
  <c r="P649"/>
  <c r="Q649" s="1"/>
  <c r="O649"/>
  <c r="P654"/>
  <c r="Q654" s="1"/>
  <c r="O654"/>
  <c r="O659"/>
  <c r="P659"/>
  <c r="Q659" s="1"/>
  <c r="O655"/>
  <c r="P655"/>
  <c r="Q655" s="1"/>
  <c r="P661"/>
  <c r="Q661" s="1"/>
  <c r="O661"/>
  <c r="P628"/>
  <c r="Q628" s="1"/>
  <c r="P632"/>
  <c r="Q632" s="1"/>
  <c r="P636"/>
  <c r="Q636" s="1"/>
  <c r="P640"/>
  <c r="Q640" s="1"/>
  <c r="P644"/>
  <c r="Q644" s="1"/>
  <c r="P648"/>
  <c r="Q648" s="1"/>
  <c r="P652"/>
  <c r="Q652" s="1"/>
  <c r="P656"/>
  <c r="Q656" s="1"/>
  <c r="P660"/>
  <c r="Q660" s="1"/>
  <c r="P664"/>
  <c r="Q664" s="1"/>
  <c r="P650" l="1"/>
  <c r="Q650" s="1"/>
  <c r="M1056"/>
  <c r="P1056" s="1"/>
  <c r="Q1056" s="1"/>
  <c r="F1056"/>
  <c r="M1055"/>
  <c r="O1055" s="1"/>
  <c r="F1055"/>
  <c r="M1054"/>
  <c r="P1054" s="1"/>
  <c r="Q1054" s="1"/>
  <c r="F1054"/>
  <c r="M1053"/>
  <c r="O1053" s="1"/>
  <c r="F1053"/>
  <c r="M1048"/>
  <c r="P1048" s="1"/>
  <c r="Q1048" s="1"/>
  <c r="F1048"/>
  <c r="M1047"/>
  <c r="O1047" s="1"/>
  <c r="F1047"/>
  <c r="M1046"/>
  <c r="P1046" s="1"/>
  <c r="Q1046" s="1"/>
  <c r="F1046"/>
  <c r="M1045"/>
  <c r="O1045" s="1"/>
  <c r="F1045"/>
  <c r="M1044"/>
  <c r="O1044" s="1"/>
  <c r="F1044"/>
  <c r="M1043"/>
  <c r="O1043" s="1"/>
  <c r="F1043"/>
  <c r="M1035"/>
  <c r="P1035" s="1"/>
  <c r="Q1035" s="1"/>
  <c r="F1035"/>
  <c r="M1034"/>
  <c r="O1034" s="1"/>
  <c r="F1034"/>
  <c r="M1033"/>
  <c r="P1033" s="1"/>
  <c r="Q1033" s="1"/>
  <c r="F1033"/>
  <c r="M1031"/>
  <c r="O1031" s="1"/>
  <c r="F1031"/>
  <c r="M1030"/>
  <c r="P1030" s="1"/>
  <c r="Q1030" s="1"/>
  <c r="F1030"/>
  <c r="M1029"/>
  <c r="O1029" s="1"/>
  <c r="F1029"/>
  <c r="M1028"/>
  <c r="O1028" s="1"/>
  <c r="F1028"/>
  <c r="M1027"/>
  <c r="O1027" s="1"/>
  <c r="F1027"/>
  <c r="M1026"/>
  <c r="P1026" s="1"/>
  <c r="Q1026" s="1"/>
  <c r="F1026"/>
  <c r="M1025"/>
  <c r="O1025" s="1"/>
  <c r="F1025"/>
  <c r="M1024"/>
  <c r="P1024" s="1"/>
  <c r="Q1024" s="1"/>
  <c r="F1024"/>
  <c r="M1023"/>
  <c r="O1023" s="1"/>
  <c r="F1023"/>
  <c r="M257"/>
  <c r="O257" s="1"/>
  <c r="I257"/>
  <c r="M256"/>
  <c r="O256" s="1"/>
  <c r="I256"/>
  <c r="M255"/>
  <c r="P255" s="1"/>
  <c r="Q255" s="1"/>
  <c r="I255"/>
  <c r="M254"/>
  <c r="O254" s="1"/>
  <c r="I254"/>
  <c r="M253"/>
  <c r="O253" s="1"/>
  <c r="I253"/>
  <c r="M252"/>
  <c r="O252" s="1"/>
  <c r="I252"/>
  <c r="M251"/>
  <c r="O251" s="1"/>
  <c r="I251"/>
  <c r="M250"/>
  <c r="O250" s="1"/>
  <c r="I250"/>
  <c r="M249"/>
  <c r="O249" s="1"/>
  <c r="I249"/>
  <c r="M248"/>
  <c r="O248" s="1"/>
  <c r="I248"/>
  <c r="M247"/>
  <c r="O247" s="1"/>
  <c r="I247"/>
  <c r="P246"/>
  <c r="Q246" s="1"/>
  <c r="M246"/>
  <c r="O246" s="1"/>
  <c r="I246"/>
  <c r="M245"/>
  <c r="O245" s="1"/>
  <c r="I245"/>
  <c r="M244"/>
  <c r="O244" s="1"/>
  <c r="I244"/>
  <c r="O243"/>
  <c r="M243"/>
  <c r="P243" s="1"/>
  <c r="Q243" s="1"/>
  <c r="I243"/>
  <c r="M242"/>
  <c r="O242" s="1"/>
  <c r="M241"/>
  <c r="O241" s="1"/>
  <c r="I241"/>
  <c r="M240"/>
  <c r="P240" s="1"/>
  <c r="Q240" s="1"/>
  <c r="I240"/>
  <c r="M239"/>
  <c r="O239" s="1"/>
  <c r="I239"/>
  <c r="M238"/>
  <c r="O238" s="1"/>
  <c r="I238"/>
  <c r="M237"/>
  <c r="O237" s="1"/>
  <c r="I237"/>
  <c r="M236"/>
  <c r="O236" s="1"/>
  <c r="I236"/>
  <c r="M235"/>
  <c r="O235" s="1"/>
  <c r="I235"/>
  <c r="M234"/>
  <c r="O234" s="1"/>
  <c r="I234"/>
  <c r="P233"/>
  <c r="Q233" s="1"/>
  <c r="M233"/>
  <c r="O233" s="1"/>
  <c r="I233"/>
  <c r="M232"/>
  <c r="O232" s="1"/>
  <c r="I232"/>
  <c r="M231"/>
  <c r="O231" s="1"/>
  <c r="I231"/>
  <c r="O230"/>
  <c r="M230"/>
  <c r="P230" s="1"/>
  <c r="Q230" s="1"/>
  <c r="I230"/>
  <c r="M229"/>
  <c r="O229" s="1"/>
  <c r="I229"/>
  <c r="M228"/>
  <c r="O228" s="1"/>
  <c r="I228"/>
  <c r="M227"/>
  <c r="O227" s="1"/>
  <c r="I227"/>
  <c r="O226"/>
  <c r="M226"/>
  <c r="P226" s="1"/>
  <c r="Q226" s="1"/>
  <c r="I226"/>
  <c r="M225"/>
  <c r="O225" s="1"/>
  <c r="I225"/>
  <c r="M224"/>
  <c r="O224" s="1"/>
  <c r="I224"/>
  <c r="M223"/>
  <c r="O223" s="1"/>
  <c r="I223"/>
  <c r="M222"/>
  <c r="O222" s="1"/>
  <c r="I222"/>
  <c r="M221"/>
  <c r="O221" s="1"/>
  <c r="I221"/>
  <c r="M220"/>
  <c r="O220" s="1"/>
  <c r="I220"/>
  <c r="M219"/>
  <c r="O219" s="1"/>
  <c r="I219"/>
  <c r="M218"/>
  <c r="O218" s="1"/>
  <c r="I218"/>
  <c r="M1198"/>
  <c r="P1198" s="1"/>
  <c r="Q1198" s="1"/>
  <c r="M1197"/>
  <c r="P1197" s="1"/>
  <c r="Q1197" s="1"/>
  <c r="M1196"/>
  <c r="P1196" s="1"/>
  <c r="Q1196" s="1"/>
  <c r="M1195"/>
  <c r="P1195" s="1"/>
  <c r="Q1195" s="1"/>
  <c r="M1194"/>
  <c r="P1194" s="1"/>
  <c r="Q1194" s="1"/>
  <c r="M1193"/>
  <c r="P1193" s="1"/>
  <c r="Q1193" s="1"/>
  <c r="M1192"/>
  <c r="P1192" s="1"/>
  <c r="Q1192" s="1"/>
  <c r="M1191"/>
  <c r="P1191" s="1"/>
  <c r="Q1191" s="1"/>
  <c r="O1189"/>
  <c r="M1189"/>
  <c r="P1189" s="1"/>
  <c r="Q1189" s="1"/>
  <c r="M1188"/>
  <c r="O1188" s="1"/>
  <c r="O1187"/>
  <c r="M1187"/>
  <c r="P1187" s="1"/>
  <c r="Q1187" s="1"/>
  <c r="M1186"/>
  <c r="O1186" s="1"/>
  <c r="O1185"/>
  <c r="M1185"/>
  <c r="P1185" s="1"/>
  <c r="Q1185" s="1"/>
  <c r="M1184"/>
  <c r="O1184" s="1"/>
  <c r="O1183"/>
  <c r="M1183"/>
  <c r="P1183" s="1"/>
  <c r="Q1183" s="1"/>
  <c r="M1182"/>
  <c r="O1182" s="1"/>
  <c r="O1181"/>
  <c r="M1181"/>
  <c r="P1181" s="1"/>
  <c r="Q1181" s="1"/>
  <c r="M1179"/>
  <c r="O1179" s="1"/>
  <c r="O1178"/>
  <c r="M1178"/>
  <c r="P1178" s="1"/>
  <c r="Q1178" s="1"/>
  <c r="M1177"/>
  <c r="O1177" s="1"/>
  <c r="O1176"/>
  <c r="M1176"/>
  <c r="P1176" s="1"/>
  <c r="Q1176" s="1"/>
  <c r="P1175"/>
  <c r="Q1175" s="1"/>
  <c r="M1175"/>
  <c r="O1175" s="1"/>
  <c r="O1174"/>
  <c r="M1174"/>
  <c r="P1174" s="1"/>
  <c r="Q1174" s="1"/>
  <c r="M1173"/>
  <c r="O1173" s="1"/>
  <c r="O1172"/>
  <c r="M1172"/>
  <c r="P1172" s="1"/>
  <c r="Q1172" s="1"/>
  <c r="P1171"/>
  <c r="Q1171" s="1"/>
  <c r="M1171"/>
  <c r="O1171" s="1"/>
  <c r="O1166"/>
  <c r="M1166"/>
  <c r="P1166" s="1"/>
  <c r="Q1166" s="1"/>
  <c r="M1165"/>
  <c r="O1165" s="1"/>
  <c r="O1164"/>
  <c r="M1164"/>
  <c r="P1164" s="1"/>
  <c r="Q1164" s="1"/>
  <c r="P1163"/>
  <c r="Q1163" s="1"/>
  <c r="M1163"/>
  <c r="O1163" s="1"/>
  <c r="O1162"/>
  <c r="M1162"/>
  <c r="P1162" s="1"/>
  <c r="Q1162" s="1"/>
  <c r="M1161"/>
  <c r="O1161" s="1"/>
  <c r="M1011"/>
  <c r="O1011" s="1"/>
  <c r="F1011"/>
  <c r="M1010"/>
  <c r="O1010" s="1"/>
  <c r="F1010"/>
  <c r="M1009"/>
  <c r="P1009" s="1"/>
  <c r="Q1009" s="1"/>
  <c r="F1009"/>
  <c r="O1008"/>
  <c r="M1008"/>
  <c r="P1008" s="1"/>
  <c r="Q1008" s="1"/>
  <c r="F1008"/>
  <c r="M1007"/>
  <c r="O1007" s="1"/>
  <c r="F1007"/>
  <c r="M1004"/>
  <c r="O1004" s="1"/>
  <c r="F1004"/>
  <c r="M1003"/>
  <c r="P1003" s="1"/>
  <c r="Q1003" s="1"/>
  <c r="F1003"/>
  <c r="M1002"/>
  <c r="O1002" s="1"/>
  <c r="F1002"/>
  <c r="M1001"/>
  <c r="O1001" s="1"/>
  <c r="F1001"/>
  <c r="M1000"/>
  <c r="O1000" s="1"/>
  <c r="F1000"/>
  <c r="O999"/>
  <c r="M999"/>
  <c r="P999" s="1"/>
  <c r="Q999" s="1"/>
  <c r="F999"/>
  <c r="M998"/>
  <c r="O998" s="1"/>
  <c r="F998"/>
  <c r="M997"/>
  <c r="O997" s="1"/>
  <c r="F997"/>
  <c r="M994"/>
  <c r="O994" s="1"/>
  <c r="F994"/>
  <c r="M993"/>
  <c r="P993" s="1"/>
  <c r="Q993" s="1"/>
  <c r="F993"/>
  <c r="P992"/>
  <c r="Q992" s="1"/>
  <c r="M992"/>
  <c r="O992" s="1"/>
  <c r="F992"/>
  <c r="M991"/>
  <c r="P991" s="1"/>
  <c r="Q991" s="1"/>
  <c r="F991"/>
  <c r="M990"/>
  <c r="O990" s="1"/>
  <c r="F990"/>
  <c r="O989"/>
  <c r="M989"/>
  <c r="P989" s="1"/>
  <c r="Q989" s="1"/>
  <c r="F989"/>
  <c r="M988"/>
  <c r="O988" s="1"/>
  <c r="F988"/>
  <c r="M987"/>
  <c r="P987" s="1"/>
  <c r="Q987" s="1"/>
  <c r="F987"/>
  <c r="M984"/>
  <c r="O984" s="1"/>
  <c r="F984"/>
  <c r="O983"/>
  <c r="M983"/>
  <c r="P983" s="1"/>
  <c r="Q983" s="1"/>
  <c r="F983"/>
  <c r="M982"/>
  <c r="O982" s="1"/>
  <c r="F982"/>
  <c r="M981"/>
  <c r="P981" s="1"/>
  <c r="Q981" s="1"/>
  <c r="F981"/>
  <c r="M980"/>
  <c r="O980" s="1"/>
  <c r="F980"/>
  <c r="M979"/>
  <c r="P979" s="1"/>
  <c r="Q979" s="1"/>
  <c r="F979"/>
  <c r="M978"/>
  <c r="O978" s="1"/>
  <c r="F978"/>
  <c r="M977"/>
  <c r="P977" s="1"/>
  <c r="Q977" s="1"/>
  <c r="F977"/>
  <c r="P1184" l="1"/>
  <c r="Q1184" s="1"/>
  <c r="P1188"/>
  <c r="Q1188" s="1"/>
  <c r="P1179"/>
  <c r="Q1179" s="1"/>
  <c r="O977"/>
  <c r="P988"/>
  <c r="Q988" s="1"/>
  <c r="O991"/>
  <c r="O1003"/>
  <c r="O1192"/>
  <c r="O1194"/>
  <c r="O1196"/>
  <c r="O1198"/>
  <c r="O240"/>
  <c r="P242"/>
  <c r="Q242" s="1"/>
  <c r="P1045"/>
  <c r="Q1045" s="1"/>
  <c r="P1001"/>
  <c r="Q1001" s="1"/>
  <c r="P1182"/>
  <c r="Q1182" s="1"/>
  <c r="P1186"/>
  <c r="Q1186" s="1"/>
  <c r="P997"/>
  <c r="Q997" s="1"/>
  <c r="P1161"/>
  <c r="Q1161" s="1"/>
  <c r="P1165"/>
  <c r="Q1165" s="1"/>
  <c r="P1173"/>
  <c r="Q1173" s="1"/>
  <c r="P1177"/>
  <c r="Q1177" s="1"/>
  <c r="P998"/>
  <c r="Q998" s="1"/>
  <c r="O1191"/>
  <c r="O1193"/>
  <c r="O1195"/>
  <c r="O1197"/>
  <c r="P229"/>
  <c r="Q229" s="1"/>
  <c r="O255"/>
  <c r="P218"/>
  <c r="Q218" s="1"/>
  <c r="P234"/>
  <c r="Q234" s="1"/>
  <c r="P247"/>
  <c r="Q247" s="1"/>
  <c r="O1024"/>
  <c r="P1028"/>
  <c r="Q1028" s="1"/>
  <c r="P1029"/>
  <c r="Q1029" s="1"/>
  <c r="O1033"/>
  <c r="P1044"/>
  <c r="Q1044" s="1"/>
  <c r="O1048"/>
  <c r="P978"/>
  <c r="Q978" s="1"/>
  <c r="O981"/>
  <c r="O993"/>
  <c r="P221"/>
  <c r="Q221" s="1"/>
  <c r="P222"/>
  <c r="Q222" s="1"/>
  <c r="P237"/>
  <c r="Q237" s="1"/>
  <c r="P238"/>
  <c r="Q238" s="1"/>
  <c r="P241"/>
  <c r="Q241" s="1"/>
  <c r="P250"/>
  <c r="Q250" s="1"/>
  <c r="P251"/>
  <c r="Q251" s="1"/>
  <c r="P1025"/>
  <c r="Q1025" s="1"/>
  <c r="O1030"/>
  <c r="P1034"/>
  <c r="Q1034" s="1"/>
  <c r="O1046"/>
  <c r="P1053"/>
  <c r="Q1053" s="1"/>
  <c r="O1056"/>
  <c r="O979"/>
  <c r="P982"/>
  <c r="Q982" s="1"/>
  <c r="O987"/>
  <c r="P1002"/>
  <c r="Q1002" s="1"/>
  <c r="P225"/>
  <c r="Q225" s="1"/>
  <c r="P254"/>
  <c r="Q254" s="1"/>
  <c r="O1026"/>
  <c r="O1035"/>
  <c r="O1054"/>
  <c r="P1023"/>
  <c r="Q1023" s="1"/>
  <c r="P1027"/>
  <c r="Q1027" s="1"/>
  <c r="P1031"/>
  <c r="Q1031" s="1"/>
  <c r="P1043"/>
  <c r="Q1043" s="1"/>
  <c r="P1047"/>
  <c r="Q1047" s="1"/>
  <c r="P1055"/>
  <c r="Q1055" s="1"/>
  <c r="P220"/>
  <c r="Q220" s="1"/>
  <c r="P224"/>
  <c r="Q224" s="1"/>
  <c r="P228"/>
  <c r="Q228" s="1"/>
  <c r="P232"/>
  <c r="Q232" s="1"/>
  <c r="P236"/>
  <c r="Q236" s="1"/>
  <c r="P245"/>
  <c r="Q245" s="1"/>
  <c r="P249"/>
  <c r="Q249" s="1"/>
  <c r="P253"/>
  <c r="Q253" s="1"/>
  <c r="P257"/>
  <c r="Q257" s="1"/>
  <c r="P219"/>
  <c r="Q219" s="1"/>
  <c r="P223"/>
  <c r="Q223" s="1"/>
  <c r="P227"/>
  <c r="Q227" s="1"/>
  <c r="P231"/>
  <c r="Q231" s="1"/>
  <c r="P235"/>
  <c r="Q235" s="1"/>
  <c r="P239"/>
  <c r="Q239" s="1"/>
  <c r="P244"/>
  <c r="Q244" s="1"/>
  <c r="P248"/>
  <c r="Q248" s="1"/>
  <c r="P252"/>
  <c r="Q252" s="1"/>
  <c r="P256"/>
  <c r="Q256" s="1"/>
  <c r="O1009"/>
  <c r="P1007"/>
  <c r="Q1007" s="1"/>
  <c r="P1011"/>
  <c r="Q1011" s="1"/>
  <c r="P1010"/>
  <c r="Q1010" s="1"/>
  <c r="P980"/>
  <c r="Q980" s="1"/>
  <c r="P984"/>
  <c r="Q984" s="1"/>
  <c r="P990"/>
  <c r="Q990" s="1"/>
  <c r="P994"/>
  <c r="Q994" s="1"/>
  <c r="P1000"/>
  <c r="Q1000" s="1"/>
  <c r="P1004"/>
  <c r="Q1004" s="1"/>
  <c r="L811"/>
  <c r="K811"/>
  <c r="F811"/>
  <c r="L810"/>
  <c r="K810"/>
  <c r="F810"/>
  <c r="L809"/>
  <c r="K809"/>
  <c r="F809"/>
  <c r="L808"/>
  <c r="K808"/>
  <c r="F808"/>
  <c r="L807"/>
  <c r="K807"/>
  <c r="F807"/>
  <c r="L806"/>
  <c r="K806"/>
  <c r="F806"/>
  <c r="L805"/>
  <c r="K805"/>
  <c r="F805"/>
  <c r="L804"/>
  <c r="K804"/>
  <c r="M804" s="1"/>
  <c r="O804" s="1"/>
  <c r="F804"/>
  <c r="L803"/>
  <c r="K803"/>
  <c r="F803"/>
  <c r="L802"/>
  <c r="K802"/>
  <c r="F802"/>
  <c r="L801"/>
  <c r="K801"/>
  <c r="F801"/>
  <c r="L800"/>
  <c r="K800"/>
  <c r="M800" s="1"/>
  <c r="O800" s="1"/>
  <c r="F800"/>
  <c r="L799"/>
  <c r="K799"/>
  <c r="F799"/>
  <c r="L798"/>
  <c r="K798"/>
  <c r="F798"/>
  <c r="L797"/>
  <c r="K797"/>
  <c r="F797"/>
  <c r="L796"/>
  <c r="K796"/>
  <c r="M796" s="1"/>
  <c r="O796" s="1"/>
  <c r="F796"/>
  <c r="L795"/>
  <c r="K795"/>
  <c r="F795"/>
  <c r="L794"/>
  <c r="K794"/>
  <c r="F794"/>
  <c r="L793"/>
  <c r="K793"/>
  <c r="F793"/>
  <c r="L792"/>
  <c r="K792"/>
  <c r="M792" s="1"/>
  <c r="O792" s="1"/>
  <c r="F792"/>
  <c r="L791"/>
  <c r="K791"/>
  <c r="M791" s="1"/>
  <c r="F791"/>
  <c r="L790"/>
  <c r="K790"/>
  <c r="F790"/>
  <c r="L789"/>
  <c r="K789"/>
  <c r="F789"/>
  <c r="L788"/>
  <c r="M788" s="1"/>
  <c r="O788" s="1"/>
  <c r="K788"/>
  <c r="F788"/>
  <c r="L787"/>
  <c r="K787"/>
  <c r="F787"/>
  <c r="L786"/>
  <c r="K786"/>
  <c r="M786" s="1"/>
  <c r="F786"/>
  <c r="L785"/>
  <c r="M785" s="1"/>
  <c r="K785"/>
  <c r="F785"/>
  <c r="L784"/>
  <c r="M784" s="1"/>
  <c r="O784" s="1"/>
  <c r="K784"/>
  <c r="F784"/>
  <c r="L783"/>
  <c r="K783"/>
  <c r="M783" s="1"/>
  <c r="F783"/>
  <c r="L782"/>
  <c r="K782"/>
  <c r="F782"/>
  <c r="L781"/>
  <c r="K781"/>
  <c r="F781"/>
  <c r="L780"/>
  <c r="K780"/>
  <c r="F780"/>
  <c r="L779"/>
  <c r="K779"/>
  <c r="F779"/>
  <c r="L778"/>
  <c r="K778"/>
  <c r="M778" s="1"/>
  <c r="F778"/>
  <c r="L777"/>
  <c r="M777" s="1"/>
  <c r="K777"/>
  <c r="F777"/>
  <c r="L776"/>
  <c r="K776"/>
  <c r="F776"/>
  <c r="L775"/>
  <c r="K775"/>
  <c r="M775" s="1"/>
  <c r="F775"/>
  <c r="L774"/>
  <c r="K774"/>
  <c r="F774"/>
  <c r="L773"/>
  <c r="K773"/>
  <c r="F773"/>
  <c r="M772"/>
  <c r="O772" s="1"/>
  <c r="L772"/>
  <c r="K772"/>
  <c r="F772"/>
  <c r="M809" l="1"/>
  <c r="M797"/>
  <c r="O797" s="1"/>
  <c r="M810"/>
  <c r="M776"/>
  <c r="O776" s="1"/>
  <c r="M780"/>
  <c r="O780" s="1"/>
  <c r="M794"/>
  <c r="O794" s="1"/>
  <c r="M795"/>
  <c r="M802"/>
  <c r="M807"/>
  <c r="M808"/>
  <c r="O808" s="1"/>
  <c r="M774"/>
  <c r="O774" s="1"/>
  <c r="M779"/>
  <c r="M781"/>
  <c r="O781" s="1"/>
  <c r="M790"/>
  <c r="M801"/>
  <c r="O801" s="1"/>
  <c r="M806"/>
  <c r="M811"/>
  <c r="P811" s="1"/>
  <c r="Q811" s="1"/>
  <c r="M773"/>
  <c r="M782"/>
  <c r="P782" s="1"/>
  <c r="Q782" s="1"/>
  <c r="M787"/>
  <c r="M789"/>
  <c r="O789" s="1"/>
  <c r="M793"/>
  <c r="M798"/>
  <c r="P798" s="1"/>
  <c r="Q798" s="1"/>
  <c r="M799"/>
  <c r="M803"/>
  <c r="P803" s="1"/>
  <c r="Q803" s="1"/>
  <c r="M805"/>
  <c r="O810"/>
  <c r="P810"/>
  <c r="Q810" s="1"/>
  <c r="P778"/>
  <c r="Q778" s="1"/>
  <c r="O778"/>
  <c r="O783"/>
  <c r="P783"/>
  <c r="Q783" s="1"/>
  <c r="P774"/>
  <c r="Q774" s="1"/>
  <c r="O779"/>
  <c r="P779"/>
  <c r="Q779" s="1"/>
  <c r="P790"/>
  <c r="Q790" s="1"/>
  <c r="O790"/>
  <c r="P801"/>
  <c r="Q801" s="1"/>
  <c r="O806"/>
  <c r="P806"/>
  <c r="Q806" s="1"/>
  <c r="P809"/>
  <c r="Q809" s="1"/>
  <c r="O809"/>
  <c r="P785"/>
  <c r="Q785" s="1"/>
  <c r="O785"/>
  <c r="O795"/>
  <c r="P795"/>
  <c r="Q795" s="1"/>
  <c r="O775"/>
  <c r="P775"/>
  <c r="Q775" s="1"/>
  <c r="P777"/>
  <c r="Q777" s="1"/>
  <c r="O777"/>
  <c r="P786"/>
  <c r="Q786" s="1"/>
  <c r="O786"/>
  <c r="O791"/>
  <c r="P791"/>
  <c r="Q791" s="1"/>
  <c r="P797"/>
  <c r="Q797" s="1"/>
  <c r="O802"/>
  <c r="P802"/>
  <c r="Q802" s="1"/>
  <c r="O807"/>
  <c r="P807"/>
  <c r="Q807" s="1"/>
  <c r="P773"/>
  <c r="Q773" s="1"/>
  <c r="O773"/>
  <c r="O782"/>
  <c r="O787"/>
  <c r="P787"/>
  <c r="Q787" s="1"/>
  <c r="P793"/>
  <c r="Q793" s="1"/>
  <c r="O793"/>
  <c r="O798"/>
  <c r="O799"/>
  <c r="P799"/>
  <c r="Q799" s="1"/>
  <c r="P805"/>
  <c r="Q805" s="1"/>
  <c r="O805"/>
  <c r="P796"/>
  <c r="Q796" s="1"/>
  <c r="P800"/>
  <c r="Q800" s="1"/>
  <c r="P804"/>
  <c r="Q804" s="1"/>
  <c r="P772"/>
  <c r="Q772" s="1"/>
  <c r="P776"/>
  <c r="Q776" s="1"/>
  <c r="P780"/>
  <c r="Q780" s="1"/>
  <c r="P784"/>
  <c r="Q784" s="1"/>
  <c r="P788"/>
  <c r="Q788" s="1"/>
  <c r="P792"/>
  <c r="Q792" s="1"/>
  <c r="P808" l="1"/>
  <c r="Q808" s="1"/>
  <c r="P789"/>
  <c r="Q789" s="1"/>
  <c r="P781"/>
  <c r="Q781" s="1"/>
  <c r="P794"/>
  <c r="Q794" s="1"/>
  <c r="O803"/>
  <c r="O811"/>
  <c r="M711"/>
  <c r="P711" s="1"/>
  <c r="M710"/>
  <c r="P710" s="1"/>
  <c r="M709"/>
  <c r="P709" s="1"/>
  <c r="Q708"/>
  <c r="O708"/>
  <c r="M708"/>
  <c r="P708" s="1"/>
  <c r="M707"/>
  <c r="P707" s="1"/>
  <c r="M706"/>
  <c r="P706" s="1"/>
  <c r="M705"/>
  <c r="P705" s="1"/>
  <c r="M704"/>
  <c r="P704" s="1"/>
  <c r="O703"/>
  <c r="Q703" s="1"/>
  <c r="M703"/>
  <c r="P703" s="1"/>
  <c r="M702"/>
  <c r="P702" s="1"/>
  <c r="O701"/>
  <c r="Q701" s="1"/>
  <c r="M701"/>
  <c r="P701" s="1"/>
  <c r="M700"/>
  <c r="P700" s="1"/>
  <c r="O699"/>
  <c r="Q699" s="1"/>
  <c r="M699"/>
  <c r="P699" s="1"/>
  <c r="M698"/>
  <c r="P698" s="1"/>
  <c r="M697"/>
  <c r="P697" s="1"/>
  <c r="M696"/>
  <c r="P696" s="1"/>
  <c r="O695"/>
  <c r="Q695" s="1"/>
  <c r="M695"/>
  <c r="P695" s="1"/>
  <c r="M694"/>
  <c r="P694" s="1"/>
  <c r="M693"/>
  <c r="P693" s="1"/>
  <c r="Q692"/>
  <c r="O692"/>
  <c r="M692"/>
  <c r="P692" s="1"/>
  <c r="M691"/>
  <c r="P691" s="1"/>
  <c r="M690"/>
  <c r="P690" s="1"/>
  <c r="M689"/>
  <c r="P689" s="1"/>
  <c r="O688"/>
  <c r="Q688" s="1"/>
  <c r="M688"/>
  <c r="P688" s="1"/>
  <c r="M687"/>
  <c r="P687" s="1"/>
  <c r="M686"/>
  <c r="P686" s="1"/>
  <c r="M685"/>
  <c r="P685" s="1"/>
  <c r="M684"/>
  <c r="P684" s="1"/>
  <c r="O683"/>
  <c r="Q683" s="1"/>
  <c r="M683"/>
  <c r="P683" s="1"/>
  <c r="M682"/>
  <c r="P682" s="1"/>
  <c r="M681"/>
  <c r="P681" s="1"/>
  <c r="M680"/>
  <c r="P680" s="1"/>
  <c r="O679"/>
  <c r="Q679" s="1"/>
  <c r="M679"/>
  <c r="P679" s="1"/>
  <c r="M678"/>
  <c r="P678" s="1"/>
  <c r="M677"/>
  <c r="P677" s="1"/>
  <c r="Q676"/>
  <c r="O676"/>
  <c r="M676"/>
  <c r="P676" s="1"/>
  <c r="M675"/>
  <c r="P675" s="1"/>
  <c r="M674"/>
  <c r="P674" s="1"/>
  <c r="M673"/>
  <c r="P673" s="1"/>
  <c r="O672"/>
  <c r="Q672" s="1"/>
  <c r="M672"/>
  <c r="P672" s="1"/>
  <c r="O680" l="1"/>
  <c r="Q680" s="1"/>
  <c r="O687"/>
  <c r="Q687" s="1"/>
  <c r="O696"/>
  <c r="Q696" s="1"/>
  <c r="O704"/>
  <c r="Q704" s="1"/>
  <c r="O709"/>
  <c r="Q709" s="1"/>
  <c r="O711"/>
  <c r="Q711" s="1"/>
  <c r="O675"/>
  <c r="Q675" s="1"/>
  <c r="O684"/>
  <c r="Q684" s="1"/>
  <c r="O691"/>
  <c r="Q691" s="1"/>
  <c r="O700"/>
  <c r="Q700" s="1"/>
  <c r="O705"/>
  <c r="Q705" s="1"/>
  <c r="O707"/>
  <c r="Q707" s="1"/>
  <c r="O673"/>
  <c r="Q673" s="1"/>
  <c r="O677"/>
  <c r="Q677" s="1"/>
  <c r="O681"/>
  <c r="Q681" s="1"/>
  <c r="O685"/>
  <c r="Q685" s="1"/>
  <c r="O689"/>
  <c r="Q689" s="1"/>
  <c r="O693"/>
  <c r="Q693" s="1"/>
  <c r="O697"/>
  <c r="Q697" s="1"/>
  <c r="O674"/>
  <c r="Q674" s="1"/>
  <c r="O678"/>
  <c r="Q678" s="1"/>
  <c r="O682"/>
  <c r="Q682" s="1"/>
  <c r="O686"/>
  <c r="Q686" s="1"/>
  <c r="O690"/>
  <c r="Q690" s="1"/>
  <c r="O694"/>
  <c r="Q694" s="1"/>
  <c r="O698"/>
  <c r="Q698" s="1"/>
  <c r="O702"/>
  <c r="Q702" s="1"/>
  <c r="O706"/>
  <c r="Q706" s="1"/>
  <c r="O710"/>
  <c r="Q710" s="1"/>
  <c r="M1291"/>
  <c r="O1291" s="1"/>
  <c r="F1291"/>
  <c r="M1290"/>
  <c r="O1290" s="1"/>
  <c r="F1290"/>
  <c r="M1289"/>
  <c r="O1289" s="1"/>
  <c r="M1288"/>
  <c r="P1288" s="1"/>
  <c r="Q1288" s="1"/>
  <c r="F1288"/>
  <c r="M1287"/>
  <c r="O1287" s="1"/>
  <c r="F1287"/>
  <c r="M1286"/>
  <c r="O1286" s="1"/>
  <c r="F1286"/>
  <c r="M1285"/>
  <c r="O1285" s="1"/>
  <c r="F1285"/>
  <c r="P1279"/>
  <c r="Q1279" s="1"/>
  <c r="M1279"/>
  <c r="O1279" s="1"/>
  <c r="F1279"/>
  <c r="P1278"/>
  <c r="Q1278" s="1"/>
  <c r="M1278"/>
  <c r="O1278" s="1"/>
  <c r="F1278"/>
  <c r="M1277"/>
  <c r="O1277" s="1"/>
  <c r="F1277"/>
  <c r="M1276"/>
  <c r="O1276" s="1"/>
  <c r="F1276"/>
  <c r="M1275"/>
  <c r="P1275" s="1"/>
  <c r="Q1275" s="1"/>
  <c r="F1275"/>
  <c r="M1271"/>
  <c r="O1271" s="1"/>
  <c r="F1271"/>
  <c r="M1270"/>
  <c r="O1270" s="1"/>
  <c r="F1270"/>
  <c r="M1269"/>
  <c r="O1269" s="1"/>
  <c r="F1269"/>
  <c r="M1268"/>
  <c r="P1268" s="1"/>
  <c r="Q1268" s="1"/>
  <c r="F1268"/>
  <c r="P1267"/>
  <c r="Q1267" s="1"/>
  <c r="M1267"/>
  <c r="O1267" s="1"/>
  <c r="F1267"/>
  <c r="M1266"/>
  <c r="O1266" s="1"/>
  <c r="F1266"/>
  <c r="M1265"/>
  <c r="O1265" s="1"/>
  <c r="F1265"/>
  <c r="M1261"/>
  <c r="O1261" s="1"/>
  <c r="F1261"/>
  <c r="P1260"/>
  <c r="Q1260" s="1"/>
  <c r="M1260"/>
  <c r="O1260" s="1"/>
  <c r="F1260"/>
  <c r="M1259"/>
  <c r="O1259" s="1"/>
  <c r="F1259"/>
  <c r="M1258"/>
  <c r="O1258" s="1"/>
  <c r="F1258"/>
  <c r="P1257"/>
  <c r="Q1257" s="1"/>
  <c r="O1257"/>
  <c r="M1257"/>
  <c r="F1257"/>
  <c r="M1256"/>
  <c r="O1256" s="1"/>
  <c r="F1256"/>
  <c r="M1255"/>
  <c r="O1255" s="1"/>
  <c r="F1255"/>
  <c r="P1261" l="1"/>
  <c r="Q1261" s="1"/>
  <c r="P1289"/>
  <c r="Q1289" s="1"/>
  <c r="P1256"/>
  <c r="Q1256" s="1"/>
  <c r="O1275"/>
  <c r="O1268"/>
  <c r="P1271"/>
  <c r="Q1271" s="1"/>
  <c r="O1288"/>
  <c r="P1287"/>
  <c r="Q1287" s="1"/>
  <c r="P1255"/>
  <c r="Q1255" s="1"/>
  <c r="P1259"/>
  <c r="Q1259" s="1"/>
  <c r="P1266"/>
  <c r="Q1266" s="1"/>
  <c r="P1270"/>
  <c r="Q1270" s="1"/>
  <c r="P1277"/>
  <c r="Q1277" s="1"/>
  <c r="P1286"/>
  <c r="Q1286" s="1"/>
  <c r="P1291"/>
  <c r="Q1291" s="1"/>
  <c r="P1258"/>
  <c r="Q1258" s="1"/>
  <c r="P1265"/>
  <c r="Q1265" s="1"/>
  <c r="P1269"/>
  <c r="Q1269" s="1"/>
  <c r="P1276"/>
  <c r="Q1276" s="1"/>
  <c r="P1285"/>
  <c r="Q1285" s="1"/>
  <c r="P1290"/>
  <c r="Q1290" s="1"/>
  <c r="M1151" l="1"/>
  <c r="O1151" s="1"/>
  <c r="F1151"/>
  <c r="M1150"/>
  <c r="O1150" s="1"/>
  <c r="F1150"/>
  <c r="M1149"/>
  <c r="O1149" s="1"/>
  <c r="F1149"/>
  <c r="M1148"/>
  <c r="O1148" s="1"/>
  <c r="F1148"/>
  <c r="M1147"/>
  <c r="O1147" s="1"/>
  <c r="F1147"/>
  <c r="M1146"/>
  <c r="O1146" s="1"/>
  <c r="F1146"/>
  <c r="M1145"/>
  <c r="O1145" s="1"/>
  <c r="F1145"/>
  <c r="M1141"/>
  <c r="O1141" s="1"/>
  <c r="F1141"/>
  <c r="M1140"/>
  <c r="O1140" s="1"/>
  <c r="F1140"/>
  <c r="P1139"/>
  <c r="Q1139" s="1"/>
  <c r="M1139"/>
  <c r="O1139" s="1"/>
  <c r="F1139"/>
  <c r="M1138"/>
  <c r="O1138" s="1"/>
  <c r="F1138"/>
  <c r="M1137"/>
  <c r="O1137" s="1"/>
  <c r="F1137"/>
  <c r="M1136"/>
  <c r="O1136" s="1"/>
  <c r="F1136"/>
  <c r="P1135"/>
  <c r="Q1135" s="1"/>
  <c r="M1135"/>
  <c r="O1135" s="1"/>
  <c r="F1135"/>
  <c r="P1132"/>
  <c r="Q1132" s="1"/>
  <c r="M1132"/>
  <c r="O1132" s="1"/>
  <c r="F1132"/>
  <c r="M1131"/>
  <c r="O1131" s="1"/>
  <c r="F1131"/>
  <c r="M1130"/>
  <c r="O1130" s="1"/>
  <c r="F1130"/>
  <c r="M1129"/>
  <c r="P1129" s="1"/>
  <c r="Q1129" s="1"/>
  <c r="F1129"/>
  <c r="M1128"/>
  <c r="O1128" s="1"/>
  <c r="F1128"/>
  <c r="M1127"/>
  <c r="O1127" s="1"/>
  <c r="F1127"/>
  <c r="M1126"/>
  <c r="O1126" s="1"/>
  <c r="F1126"/>
  <c r="M1125"/>
  <c r="O1125" s="1"/>
  <c r="F1125"/>
  <c r="M1120"/>
  <c r="O1120" s="1"/>
  <c r="F1120"/>
  <c r="M1119"/>
  <c r="O1119" s="1"/>
  <c r="F1119"/>
  <c r="M1118"/>
  <c r="O1118" s="1"/>
  <c r="F1118"/>
  <c r="P1117"/>
  <c r="Q1117" s="1"/>
  <c r="M1117"/>
  <c r="O1117" s="1"/>
  <c r="F1117"/>
  <c r="M1116"/>
  <c r="O1116" s="1"/>
  <c r="F1116"/>
  <c r="M1115"/>
  <c r="O1115" s="1"/>
  <c r="F1115"/>
  <c r="N114"/>
  <c r="I114"/>
  <c r="K114" s="1"/>
  <c r="M114" s="1"/>
  <c r="N113"/>
  <c r="I113"/>
  <c r="K113" s="1"/>
  <c r="M113" s="1"/>
  <c r="N112"/>
  <c r="I112"/>
  <c r="K112" s="1"/>
  <c r="M112" s="1"/>
  <c r="N111"/>
  <c r="I111"/>
  <c r="K111" s="1"/>
  <c r="M111" s="1"/>
  <c r="N110"/>
  <c r="I110"/>
  <c r="K110" s="1"/>
  <c r="M110" s="1"/>
  <c r="N109"/>
  <c r="I109"/>
  <c r="K109" s="1"/>
  <c r="M109" s="1"/>
  <c r="N108"/>
  <c r="I108"/>
  <c r="K108" s="1"/>
  <c r="M108" s="1"/>
  <c r="N107"/>
  <c r="I107"/>
  <c r="K107" s="1"/>
  <c r="M107" s="1"/>
  <c r="N106"/>
  <c r="I106"/>
  <c r="K106" s="1"/>
  <c r="M106" s="1"/>
  <c r="N105"/>
  <c r="I105"/>
  <c r="K105" s="1"/>
  <c r="M105" s="1"/>
  <c r="N104"/>
  <c r="I104"/>
  <c r="K104" s="1"/>
  <c r="M104" s="1"/>
  <c r="N103"/>
  <c r="K103"/>
  <c r="M103" s="1"/>
  <c r="N102"/>
  <c r="K102"/>
  <c r="M102" s="1"/>
  <c r="N101"/>
  <c r="K101"/>
  <c r="M101" s="1"/>
  <c r="I101"/>
  <c r="N100"/>
  <c r="I100"/>
  <c r="K100" s="1"/>
  <c r="M100" s="1"/>
  <c r="N99"/>
  <c r="K99"/>
  <c r="M99" s="1"/>
  <c r="N98"/>
  <c r="I98"/>
  <c r="K98" s="1"/>
  <c r="M98" s="1"/>
  <c r="N97"/>
  <c r="I97"/>
  <c r="K97" s="1"/>
  <c r="M97" s="1"/>
  <c r="N96"/>
  <c r="K96"/>
  <c r="M96" s="1"/>
  <c r="I96"/>
  <c r="N95"/>
  <c r="I95"/>
  <c r="K95" s="1"/>
  <c r="M95" s="1"/>
  <c r="N94"/>
  <c r="I94"/>
  <c r="K94" s="1"/>
  <c r="M94" s="1"/>
  <c r="N93"/>
  <c r="K93"/>
  <c r="M93" s="1"/>
  <c r="N92"/>
  <c r="K92"/>
  <c r="M92" s="1"/>
  <c r="P92" s="1"/>
  <c r="Q92" s="1"/>
  <c r="N91"/>
  <c r="I91"/>
  <c r="K91" s="1"/>
  <c r="M91" s="1"/>
  <c r="N90"/>
  <c r="K90"/>
  <c r="M90" s="1"/>
  <c r="N89"/>
  <c r="K89"/>
  <c r="M89" s="1"/>
  <c r="N88"/>
  <c r="K88"/>
  <c r="M88" s="1"/>
  <c r="N87"/>
  <c r="I87"/>
  <c r="K87" s="1"/>
  <c r="M87" s="1"/>
  <c r="N86"/>
  <c r="I86"/>
  <c r="K86" s="1"/>
  <c r="M86" s="1"/>
  <c r="N85"/>
  <c r="K85"/>
  <c r="M85" s="1"/>
  <c r="N84"/>
  <c r="I84"/>
  <c r="K84" s="1"/>
  <c r="M84" s="1"/>
  <c r="N83"/>
  <c r="K83"/>
  <c r="M83" s="1"/>
  <c r="N82"/>
  <c r="I82"/>
  <c r="K82" s="1"/>
  <c r="M82" s="1"/>
  <c r="N81"/>
  <c r="I81"/>
  <c r="K81" s="1"/>
  <c r="M81" s="1"/>
  <c r="N80"/>
  <c r="M80"/>
  <c r="K80"/>
  <c r="N79"/>
  <c r="I79"/>
  <c r="K79" s="1"/>
  <c r="M79" s="1"/>
  <c r="N78"/>
  <c r="K78"/>
  <c r="M78" s="1"/>
  <c r="N77"/>
  <c r="I77"/>
  <c r="K77" s="1"/>
  <c r="M77" s="1"/>
  <c r="N76"/>
  <c r="I76"/>
  <c r="K76" s="1"/>
  <c r="M76" s="1"/>
  <c r="N75"/>
  <c r="K75"/>
  <c r="M75" s="1"/>
  <c r="P1138" l="1"/>
  <c r="Q1138" s="1"/>
  <c r="P1145"/>
  <c r="Q1145" s="1"/>
  <c r="P1146"/>
  <c r="Q1146" s="1"/>
  <c r="P1149"/>
  <c r="Q1149" s="1"/>
  <c r="P1116"/>
  <c r="Q1116" s="1"/>
  <c r="O1129"/>
  <c r="P1150"/>
  <c r="Q1150" s="1"/>
  <c r="O93"/>
  <c r="O80"/>
  <c r="P1120"/>
  <c r="Q1120" s="1"/>
  <c r="P1125"/>
  <c r="Q1125" s="1"/>
  <c r="O83"/>
  <c r="P1128"/>
  <c r="Q1128" s="1"/>
  <c r="P1115"/>
  <c r="Q1115" s="1"/>
  <c r="P1119"/>
  <c r="Q1119" s="1"/>
  <c r="P1127"/>
  <c r="Q1127" s="1"/>
  <c r="P1131"/>
  <c r="Q1131" s="1"/>
  <c r="P1137"/>
  <c r="Q1137" s="1"/>
  <c r="P1141"/>
  <c r="Q1141" s="1"/>
  <c r="P1148"/>
  <c r="Q1148" s="1"/>
  <c r="P1118"/>
  <c r="Q1118" s="1"/>
  <c r="P1126"/>
  <c r="Q1126" s="1"/>
  <c r="P1130"/>
  <c r="Q1130" s="1"/>
  <c r="P1136"/>
  <c r="Q1136" s="1"/>
  <c r="P1140"/>
  <c r="Q1140" s="1"/>
  <c r="P1147"/>
  <c r="Q1147" s="1"/>
  <c r="P1151"/>
  <c r="Q1151" s="1"/>
  <c r="O91"/>
  <c r="P91"/>
  <c r="Q91" s="1"/>
  <c r="O102"/>
  <c r="P102"/>
  <c r="Q102" s="1"/>
  <c r="O106"/>
  <c r="P106"/>
  <c r="Q106" s="1"/>
  <c r="O113"/>
  <c r="P113"/>
  <c r="Q113" s="1"/>
  <c r="O77"/>
  <c r="P77"/>
  <c r="Q77" s="1"/>
  <c r="P79"/>
  <c r="Q79" s="1"/>
  <c r="O79"/>
  <c r="P82"/>
  <c r="Q82" s="1"/>
  <c r="O82"/>
  <c r="O85"/>
  <c r="P85"/>
  <c r="Q85" s="1"/>
  <c r="P95"/>
  <c r="Q95" s="1"/>
  <c r="O95"/>
  <c r="O98"/>
  <c r="P98"/>
  <c r="Q98" s="1"/>
  <c r="O100"/>
  <c r="P100"/>
  <c r="Q100" s="1"/>
  <c r="O107"/>
  <c r="P107"/>
  <c r="Q107" s="1"/>
  <c r="O109"/>
  <c r="P109"/>
  <c r="Q109" s="1"/>
  <c r="O89"/>
  <c r="P89"/>
  <c r="Q89" s="1"/>
  <c r="O75"/>
  <c r="P75"/>
  <c r="Q75" s="1"/>
  <c r="O88"/>
  <c r="P88"/>
  <c r="Q88" s="1"/>
  <c r="O90"/>
  <c r="P90"/>
  <c r="Q90" s="1"/>
  <c r="O96"/>
  <c r="P96"/>
  <c r="Q96" s="1"/>
  <c r="O101"/>
  <c r="P101"/>
  <c r="Q101" s="1"/>
  <c r="O103"/>
  <c r="P103"/>
  <c r="Q103" s="1"/>
  <c r="O105"/>
  <c r="P105"/>
  <c r="Q105" s="1"/>
  <c r="P112"/>
  <c r="Q112" s="1"/>
  <c r="O112"/>
  <c r="O114"/>
  <c r="P114"/>
  <c r="Q114" s="1"/>
  <c r="P76"/>
  <c r="Q76" s="1"/>
  <c r="O76"/>
  <c r="O87"/>
  <c r="P87"/>
  <c r="Q87" s="1"/>
  <c r="O97"/>
  <c r="P97"/>
  <c r="Q97" s="1"/>
  <c r="P104"/>
  <c r="Q104" s="1"/>
  <c r="O104"/>
  <c r="O111"/>
  <c r="P111"/>
  <c r="Q111" s="1"/>
  <c r="O78"/>
  <c r="P78"/>
  <c r="Q78" s="1"/>
  <c r="O81"/>
  <c r="P81"/>
  <c r="Q81" s="1"/>
  <c r="O84"/>
  <c r="P84"/>
  <c r="Q84" s="1"/>
  <c r="O86"/>
  <c r="P86"/>
  <c r="Q86" s="1"/>
  <c r="O94"/>
  <c r="P94"/>
  <c r="Q94" s="1"/>
  <c r="O99"/>
  <c r="P99"/>
  <c r="Q99" s="1"/>
  <c r="P108"/>
  <c r="Q108" s="1"/>
  <c r="O108"/>
  <c r="O110"/>
  <c r="P110"/>
  <c r="Q110" s="1"/>
  <c r="O92"/>
  <c r="P80"/>
  <c r="Q80" s="1"/>
  <c r="P83"/>
  <c r="Q83" s="1"/>
  <c r="P93"/>
  <c r="Q93" s="1"/>
  <c r="L163" l="1"/>
  <c r="I163"/>
  <c r="K163" s="1"/>
  <c r="L162"/>
  <c r="I162"/>
  <c r="K162" s="1"/>
  <c r="M162" s="1"/>
  <c r="L161"/>
  <c r="I161"/>
  <c r="K161" s="1"/>
  <c r="L160"/>
  <c r="I160"/>
  <c r="K160" s="1"/>
  <c r="M160" s="1"/>
  <c r="L159"/>
  <c r="I159"/>
  <c r="K159" s="1"/>
  <c r="L158"/>
  <c r="I158"/>
  <c r="K158" s="1"/>
  <c r="M158" s="1"/>
  <c r="L157"/>
  <c r="I157"/>
  <c r="K157" s="1"/>
  <c r="L156"/>
  <c r="K156"/>
  <c r="M156" s="1"/>
  <c r="O156" s="1"/>
  <c r="I156"/>
  <c r="L155"/>
  <c r="I155"/>
  <c r="K155" s="1"/>
  <c r="L154"/>
  <c r="K154"/>
  <c r="L153"/>
  <c r="I153"/>
  <c r="K153" s="1"/>
  <c r="L152"/>
  <c r="I152"/>
  <c r="K152" s="1"/>
  <c r="L151"/>
  <c r="K151"/>
  <c r="I151"/>
  <c r="L150"/>
  <c r="I150"/>
  <c r="K150" s="1"/>
  <c r="M150" s="1"/>
  <c r="L149"/>
  <c r="I149"/>
  <c r="K149" s="1"/>
  <c r="L148"/>
  <c r="I148"/>
  <c r="K148" s="1"/>
  <c r="M148" s="1"/>
  <c r="L147"/>
  <c r="I147"/>
  <c r="K147" s="1"/>
  <c r="L146"/>
  <c r="I146"/>
  <c r="K146" s="1"/>
  <c r="L145"/>
  <c r="I145"/>
  <c r="K145" s="1"/>
  <c r="L144"/>
  <c r="I144"/>
  <c r="K144" s="1"/>
  <c r="L143"/>
  <c r="I143"/>
  <c r="K143" s="1"/>
  <c r="L142"/>
  <c r="I142"/>
  <c r="K142" s="1"/>
  <c r="L141"/>
  <c r="I141"/>
  <c r="K141" s="1"/>
  <c r="L140"/>
  <c r="I140"/>
  <c r="K140" s="1"/>
  <c r="L139"/>
  <c r="K139"/>
  <c r="I139"/>
  <c r="L138"/>
  <c r="I138"/>
  <c r="K138" s="1"/>
  <c r="M138" s="1"/>
  <c r="L137"/>
  <c r="I137"/>
  <c r="K137" s="1"/>
  <c r="L136"/>
  <c r="I136"/>
  <c r="K136" s="1"/>
  <c r="M136" s="1"/>
  <c r="L135"/>
  <c r="M135" s="1"/>
  <c r="I135"/>
  <c r="L134"/>
  <c r="I134"/>
  <c r="K134" s="1"/>
  <c r="M134" s="1"/>
  <c r="L133"/>
  <c r="I133"/>
  <c r="K133" s="1"/>
  <c r="L132"/>
  <c r="I132"/>
  <c r="K132" s="1"/>
  <c r="M132" s="1"/>
  <c r="L131"/>
  <c r="I131"/>
  <c r="K131" s="1"/>
  <c r="L130"/>
  <c r="I130"/>
  <c r="K130" s="1"/>
  <c r="M130" s="1"/>
  <c r="L129"/>
  <c r="I129"/>
  <c r="K129" s="1"/>
  <c r="L128"/>
  <c r="K128"/>
  <c r="M128" s="1"/>
  <c r="I128"/>
  <c r="L127"/>
  <c r="I127"/>
  <c r="K127" s="1"/>
  <c r="L126"/>
  <c r="I126"/>
  <c r="K126" s="1"/>
  <c r="L125"/>
  <c r="I125"/>
  <c r="K125" s="1"/>
  <c r="M125" s="1"/>
  <c r="L124"/>
  <c r="K124"/>
  <c r="I124"/>
  <c r="M139" l="1"/>
  <c r="M141"/>
  <c r="P141" s="1"/>
  <c r="Q141" s="1"/>
  <c r="M143"/>
  <c r="M145"/>
  <c r="M147"/>
  <c r="M159"/>
  <c r="P159" s="1"/>
  <c r="Q159" s="1"/>
  <c r="M126"/>
  <c r="O126" s="1"/>
  <c r="M133"/>
  <c r="M137"/>
  <c r="M144"/>
  <c r="O144" s="1"/>
  <c r="M146"/>
  <c r="O146" s="1"/>
  <c r="M151"/>
  <c r="M153"/>
  <c r="M155"/>
  <c r="P155" s="1"/>
  <c r="Q155" s="1"/>
  <c r="M163"/>
  <c r="P163" s="1"/>
  <c r="Q163" s="1"/>
  <c r="M129"/>
  <c r="M131"/>
  <c r="M140"/>
  <c r="O140" s="1"/>
  <c r="M142"/>
  <c r="O142" s="1"/>
  <c r="M149"/>
  <c r="M161"/>
  <c r="M124"/>
  <c r="P124" s="1"/>
  <c r="Q124" s="1"/>
  <c r="M127"/>
  <c r="P127" s="1"/>
  <c r="Q127" s="1"/>
  <c r="M152"/>
  <c r="M154"/>
  <c r="M157"/>
  <c r="O157" s="1"/>
  <c r="P128"/>
  <c r="Q128" s="1"/>
  <c r="O128"/>
  <c r="O141"/>
  <c r="O160"/>
  <c r="P160"/>
  <c r="Q160" s="1"/>
  <c r="O137"/>
  <c r="P137"/>
  <c r="Q137" s="1"/>
  <c r="O151"/>
  <c r="P151"/>
  <c r="Q151" s="1"/>
  <c r="O153"/>
  <c r="P153"/>
  <c r="Q153" s="1"/>
  <c r="O155"/>
  <c r="O130"/>
  <c r="P130"/>
  <c r="Q130" s="1"/>
  <c r="O139"/>
  <c r="P139"/>
  <c r="Q139" s="1"/>
  <c r="P150"/>
  <c r="Q150" s="1"/>
  <c r="O150"/>
  <c r="O158"/>
  <c r="P158"/>
  <c r="Q158" s="1"/>
  <c r="O133"/>
  <c r="P133"/>
  <c r="Q133" s="1"/>
  <c r="O129"/>
  <c r="P129"/>
  <c r="Q129" s="1"/>
  <c r="P131"/>
  <c r="Q131" s="1"/>
  <c r="O131"/>
  <c r="O147"/>
  <c r="P147"/>
  <c r="Q147" s="1"/>
  <c r="O149"/>
  <c r="P149"/>
  <c r="Q149" s="1"/>
  <c r="O159"/>
  <c r="P161"/>
  <c r="Q161" s="1"/>
  <c r="O161"/>
  <c r="P135"/>
  <c r="Q135" s="1"/>
  <c r="O135"/>
  <c r="O148"/>
  <c r="P148"/>
  <c r="Q148" s="1"/>
  <c r="P126"/>
  <c r="Q126" s="1"/>
  <c r="O125"/>
  <c r="P125"/>
  <c r="Q125" s="1"/>
  <c r="O127"/>
  <c r="P132"/>
  <c r="Q132" s="1"/>
  <c r="O132"/>
  <c r="O134"/>
  <c r="P134"/>
  <c r="Q134" s="1"/>
  <c r="O136"/>
  <c r="P136"/>
  <c r="Q136" s="1"/>
  <c r="P138"/>
  <c r="Q138" s="1"/>
  <c r="O138"/>
  <c r="O143"/>
  <c r="P143"/>
  <c r="Q143" s="1"/>
  <c r="O145"/>
  <c r="P145"/>
  <c r="Q145" s="1"/>
  <c r="O152"/>
  <c r="P152"/>
  <c r="Q152" s="1"/>
  <c r="O154"/>
  <c r="P154"/>
  <c r="Q154" s="1"/>
  <c r="P157"/>
  <c r="Q157" s="1"/>
  <c r="O162"/>
  <c r="P162"/>
  <c r="Q162" s="1"/>
  <c r="P156"/>
  <c r="Q156" s="1"/>
  <c r="P140" l="1"/>
  <c r="Q140" s="1"/>
  <c r="O124"/>
  <c r="P144"/>
  <c r="Q144" s="1"/>
  <c r="P142"/>
  <c r="Q142" s="1"/>
  <c r="O163"/>
  <c r="P146"/>
  <c r="Q146" s="1"/>
  <c r="P871"/>
  <c r="Q871" s="1"/>
  <c r="M871"/>
  <c r="O871" s="1"/>
  <c r="M870"/>
  <c r="O870" s="1"/>
  <c r="P869"/>
  <c r="Q869" s="1"/>
  <c r="M869"/>
  <c r="O869" s="1"/>
  <c r="M868"/>
  <c r="O868" s="1"/>
  <c r="P867"/>
  <c r="Q867" s="1"/>
  <c r="M867"/>
  <c r="O867" s="1"/>
  <c r="M866"/>
  <c r="O866" s="1"/>
  <c r="M851"/>
  <c r="O851" s="1"/>
  <c r="M850"/>
  <c r="O850" s="1"/>
  <c r="M849"/>
  <c r="O849" s="1"/>
  <c r="P841"/>
  <c r="Q841" s="1"/>
  <c r="M841"/>
  <c r="O841" s="1"/>
  <c r="M840"/>
  <c r="O840" s="1"/>
  <c r="P839"/>
  <c r="Q839" s="1"/>
  <c r="M839"/>
  <c r="O839" s="1"/>
  <c r="M831"/>
  <c r="O831" s="1"/>
  <c r="O830"/>
  <c r="M830"/>
  <c r="P830" s="1"/>
  <c r="Q830" s="1"/>
  <c r="M829"/>
  <c r="P829" s="1"/>
  <c r="Q829" s="1"/>
  <c r="P821"/>
  <c r="Q821" s="1"/>
  <c r="O821"/>
  <c r="M821"/>
  <c r="O820"/>
  <c r="M820"/>
  <c r="P820" s="1"/>
  <c r="Q820" s="1"/>
  <c r="M819"/>
  <c r="P819" s="1"/>
  <c r="Q819" s="1"/>
  <c r="O819" l="1"/>
  <c r="P866"/>
  <c r="Q866" s="1"/>
  <c r="P868"/>
  <c r="Q868" s="1"/>
  <c r="P870"/>
  <c r="Q870" s="1"/>
  <c r="O829"/>
  <c r="P840"/>
  <c r="Q840" s="1"/>
  <c r="P849"/>
  <c r="Q849" s="1"/>
  <c r="P850"/>
  <c r="Q850" s="1"/>
  <c r="P851"/>
  <c r="Q851" s="1"/>
  <c r="P831"/>
  <c r="Q831" s="1"/>
  <c r="M923" l="1"/>
  <c r="O923" s="1"/>
  <c r="M922"/>
  <c r="O922" s="1"/>
  <c r="M921"/>
  <c r="O921" s="1"/>
  <c r="M920"/>
  <c r="O920" s="1"/>
  <c r="M919"/>
  <c r="O919" s="1"/>
  <c r="M918"/>
  <c r="O918" s="1"/>
  <c r="M917"/>
  <c r="O917" s="1"/>
  <c r="M916"/>
  <c r="O916" s="1"/>
  <c r="M915"/>
  <c r="O915" s="1"/>
  <c r="M914"/>
  <c r="O914" s="1"/>
  <c r="M913"/>
  <c r="O913" s="1"/>
  <c r="M912"/>
  <c r="O912" s="1"/>
  <c r="M911"/>
  <c r="O911" s="1"/>
  <c r="M910"/>
  <c r="O910" s="1"/>
  <c r="M909"/>
  <c r="O909" s="1"/>
  <c r="M908"/>
  <c r="O908" s="1"/>
  <c r="M907"/>
  <c r="O907" s="1"/>
  <c r="M906"/>
  <c r="O906" s="1"/>
  <c r="M905"/>
  <c r="O905" s="1"/>
  <c r="M904"/>
  <c r="O904" s="1"/>
  <c r="M903"/>
  <c r="O903" s="1"/>
  <c r="M902"/>
  <c r="O902" s="1"/>
  <c r="M901"/>
  <c r="O901" s="1"/>
  <c r="M900"/>
  <c r="O900" s="1"/>
  <c r="M899"/>
  <c r="O899" s="1"/>
  <c r="M898"/>
  <c r="O898" s="1"/>
  <c r="M897"/>
  <c r="O897" s="1"/>
  <c r="M896"/>
  <c r="O896" s="1"/>
  <c r="M895"/>
  <c r="O895" s="1"/>
  <c r="M894"/>
  <c r="O894" s="1"/>
  <c r="P894" l="1"/>
  <c r="Q894" s="1"/>
  <c r="P895"/>
  <c r="Q895" s="1"/>
  <c r="P896"/>
  <c r="Q896" s="1"/>
  <c r="P897"/>
  <c r="Q897" s="1"/>
  <c r="P898"/>
  <c r="Q898" s="1"/>
  <c r="P899"/>
  <c r="Q899" s="1"/>
  <c r="P900"/>
  <c r="Q900" s="1"/>
  <c r="P901"/>
  <c r="Q901" s="1"/>
  <c r="P902"/>
  <c r="Q902" s="1"/>
  <c r="P903"/>
  <c r="Q903" s="1"/>
  <c r="P904"/>
  <c r="Q904" s="1"/>
  <c r="P905"/>
  <c r="Q905" s="1"/>
  <c r="P906"/>
  <c r="Q906" s="1"/>
  <c r="P907"/>
  <c r="Q907" s="1"/>
  <c r="P908"/>
  <c r="Q908" s="1"/>
  <c r="P909"/>
  <c r="Q909" s="1"/>
  <c r="P910"/>
  <c r="Q910" s="1"/>
  <c r="P911"/>
  <c r="Q911" s="1"/>
  <c r="P912"/>
  <c r="Q912" s="1"/>
  <c r="P913"/>
  <c r="Q913" s="1"/>
  <c r="P914"/>
  <c r="Q914" s="1"/>
  <c r="P915"/>
  <c r="Q915" s="1"/>
  <c r="P916"/>
  <c r="Q916" s="1"/>
  <c r="P917"/>
  <c r="Q917" s="1"/>
  <c r="P918"/>
  <c r="Q918" s="1"/>
  <c r="P919"/>
  <c r="Q919" s="1"/>
  <c r="P920"/>
  <c r="Q920" s="1"/>
  <c r="P921"/>
  <c r="Q921" s="1"/>
  <c r="P922"/>
  <c r="Q922" s="1"/>
  <c r="P923"/>
  <c r="Q923" s="1"/>
  <c r="P962"/>
  <c r="Q962" s="1"/>
  <c r="M962"/>
  <c r="O962" s="1"/>
  <c r="P961"/>
  <c r="Q961" s="1"/>
  <c r="M961"/>
  <c r="O961" s="1"/>
  <c r="M952"/>
  <c r="O952" s="1"/>
  <c r="M951"/>
  <c r="O951" s="1"/>
  <c r="M942"/>
  <c r="O942" s="1"/>
  <c r="M941"/>
  <c r="O941" s="1"/>
  <c r="P942" l="1"/>
  <c r="Q942" s="1"/>
  <c r="P941"/>
  <c r="Q941" s="1"/>
  <c r="P951"/>
  <c r="Q951" s="1"/>
  <c r="P952"/>
  <c r="Q952" s="1"/>
  <c r="M1241"/>
  <c r="O1241" s="1"/>
  <c r="F1241"/>
  <c r="M1240"/>
  <c r="P1240" s="1"/>
  <c r="Q1240" s="1"/>
  <c r="F1240"/>
  <c r="M1239"/>
  <c r="O1239" s="1"/>
  <c r="F1239"/>
  <c r="M1238"/>
  <c r="P1238" s="1"/>
  <c r="Q1238" s="1"/>
  <c r="F1238"/>
  <c r="M1232"/>
  <c r="O1232" s="1"/>
  <c r="F1232"/>
  <c r="P1231"/>
  <c r="Q1231" s="1"/>
  <c r="O1231"/>
  <c r="M1231"/>
  <c r="F1231"/>
  <c r="P1230"/>
  <c r="Q1230" s="1"/>
  <c r="M1230"/>
  <c r="O1230" s="1"/>
  <c r="F1230"/>
  <c r="M1229"/>
  <c r="P1229" s="1"/>
  <c r="Q1229" s="1"/>
  <c r="F1229"/>
  <c r="M1228"/>
  <c r="O1228" s="1"/>
  <c r="F1228"/>
  <c r="M1222"/>
  <c r="P1222" s="1"/>
  <c r="Q1222" s="1"/>
  <c r="F1222"/>
  <c r="M1221"/>
  <c r="O1221" s="1"/>
  <c r="F1221"/>
  <c r="M1220"/>
  <c r="P1220" s="1"/>
  <c r="Q1220" s="1"/>
  <c r="F1220"/>
  <c r="M1219"/>
  <c r="O1219" s="1"/>
  <c r="F1219"/>
  <c r="M1218"/>
  <c r="P1218" s="1"/>
  <c r="Q1218" s="1"/>
  <c r="F1218"/>
  <c r="M1212"/>
  <c r="O1212" s="1"/>
  <c r="F1212"/>
  <c r="O1211"/>
  <c r="M1211"/>
  <c r="P1211" s="1"/>
  <c r="Q1211" s="1"/>
  <c r="F1211"/>
  <c r="M1210"/>
  <c r="O1210" s="1"/>
  <c r="F1210"/>
  <c r="O1209"/>
  <c r="M1209"/>
  <c r="P1209" s="1"/>
  <c r="Q1209" s="1"/>
  <c r="F1209"/>
  <c r="P1208"/>
  <c r="Q1208" s="1"/>
  <c r="M1208"/>
  <c r="O1208" s="1"/>
  <c r="F1208"/>
  <c r="O1240" l="1"/>
  <c r="O1222"/>
  <c r="O1238"/>
  <c r="P1212"/>
  <c r="Q1212" s="1"/>
  <c r="O1220"/>
  <c r="O1218"/>
  <c r="P1221"/>
  <c r="Q1221" s="1"/>
  <c r="O1229"/>
  <c r="P1239"/>
  <c r="Q1239" s="1"/>
  <c r="P1241"/>
  <c r="Q1241" s="1"/>
  <c r="P1228"/>
  <c r="Q1228" s="1"/>
  <c r="P1232"/>
  <c r="Q1232" s="1"/>
  <c r="P1210"/>
  <c r="Q1210" s="1"/>
  <c r="P1219"/>
  <c r="Q1219" s="1"/>
</calcChain>
</file>

<file path=xl/sharedStrings.xml><?xml version="1.0" encoding="utf-8"?>
<sst xmlns="http://schemas.openxmlformats.org/spreadsheetml/2006/main" count="2156" uniqueCount="933">
  <si>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</si>
  <si>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</si>
  <si>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</si>
  <si>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</si>
  <si>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</si>
  <si>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</si>
  <si>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</si>
  <si>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</si>
  <si>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</si>
  <si>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</si>
  <si>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</si>
  <si>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</si>
  <si>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</si>
  <si>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</si>
  <si>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</si>
  <si>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</si>
  <si>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</si>
  <si>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</si>
  <si>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</si>
  <si>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</si>
  <si>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</si>
  <si>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</si>
  <si>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Šilumos suvartojimas 60 m² ploto buto šildymui</t>
  </si>
  <si>
    <t>Mokėjimai už šilumą 60 m² ploto buto šildymui 
(su PVM)</t>
  </si>
  <si>
    <t>kWh/mėn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</si>
  <si>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</si>
  <si>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</si>
  <si>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</si>
  <si>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</si>
  <si>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</si>
  <si>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</si>
  <si>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</si>
  <si>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Staty-bos metai</t>
  </si>
  <si>
    <t>Pavilnionių g. 31</t>
  </si>
  <si>
    <t>Bajorų kelias 3</t>
  </si>
  <si>
    <t>iki 1992</t>
  </si>
  <si>
    <t>J.Tiškevičiaus g. 6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</si>
  <si>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</si>
  <si>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</si>
  <si>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</si>
  <si>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</si>
  <si>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</si>
  <si>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</si>
  <si>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</si>
  <si>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</si>
  <si>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</si>
  <si>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Partizanų 20</t>
  </si>
  <si>
    <t>Baltų 2</t>
  </si>
  <si>
    <t>Baršausko 75</t>
  </si>
  <si>
    <t>Taikos 41</t>
  </si>
  <si>
    <t>Draugystės 6</t>
  </si>
  <si>
    <t>Juozapavičiaus 48 A</t>
  </si>
  <si>
    <t>MWh/m²/mėn.</t>
  </si>
  <si>
    <t>Partizanų 160 (renov.)</t>
  </si>
  <si>
    <t>Griunvaldo 4  (renov.)</t>
  </si>
  <si>
    <t>Taikos 78 (renov.)</t>
  </si>
  <si>
    <t>Medvėgalio 31 (renov.)</t>
  </si>
  <si>
    <t>MWh/m²/mėn</t>
  </si>
  <si>
    <t>Kalantos R. 23</t>
  </si>
  <si>
    <t>Stulginskio A. 64</t>
  </si>
  <si>
    <t>Masiulio T. 1</t>
  </si>
  <si>
    <t>Jakšto 8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</si>
  <si>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</si>
  <si>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</si>
  <si>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</si>
  <si>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</si>
  <si>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</si>
  <si>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</si>
  <si>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</si>
  <si>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</si>
  <si>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</si>
  <si>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</si>
  <si>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</si>
  <si>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</si>
  <si>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</si>
  <si>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</si>
  <si>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</si>
  <si>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</si>
  <si>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</si>
  <si>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</si>
  <si>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</si>
  <si>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</si>
  <si>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</si>
  <si>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</si>
  <si>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</si>
  <si>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</si>
  <si>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</si>
  <si>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</si>
  <si>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</si>
  <si>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</si>
  <si>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</si>
  <si>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</si>
  <si>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</si>
  <si>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</si>
  <si>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</si>
  <si>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</si>
  <si>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</si>
  <si>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</si>
  <si>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</si>
  <si>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</si>
  <si>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</si>
  <si>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Gelvonų g. 57</t>
  </si>
  <si>
    <t>Naugarduko g. 56</t>
  </si>
  <si>
    <t>Kanklių g. 10B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</si>
  <si>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</si>
  <si>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</si>
  <si>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</si>
  <si>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</si>
  <si>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Lentvario g. 1</t>
  </si>
  <si>
    <t>Vykinto g. 8</t>
  </si>
  <si>
    <t>V.Grybo g. 30</t>
  </si>
  <si>
    <t>Žygio g. 4</t>
  </si>
  <si>
    <t>Gedimino pr. 27</t>
  </si>
  <si>
    <t>(KVT)</t>
  </si>
  <si>
    <t>daugiabutis namas kuriame karšto vandens tiekėjas AB ,,Kauno energija"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</si>
  <si>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</si>
  <si>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</si>
  <si>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</si>
  <si>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</si>
  <si>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</si>
  <si>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</si>
  <si>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</si>
  <si>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</si>
  <si>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</si>
  <si>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</si>
  <si>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</si>
  <si>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</si>
  <si>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</si>
  <si>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</si>
  <si>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</si>
  <si>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</si>
  <si>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</si>
  <si>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</si>
  <si>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</si>
  <si>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</si>
  <si>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</si>
  <si>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</si>
  <si>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</si>
  <si>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</si>
  <si>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</si>
  <si>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K.Vanagėlio g. 9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</si>
  <si>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</si>
  <si>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</si>
  <si>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</si>
  <si>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</si>
  <si>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</si>
  <si>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</si>
  <si>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</si>
  <si>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</si>
  <si>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</si>
  <si>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</si>
  <si>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</si>
  <si>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</si>
  <si>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</si>
  <si>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</si>
  <si>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</si>
  <si>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</si>
  <si>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</si>
  <si>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</si>
  <si>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</si>
  <si>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</si>
  <si>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</si>
  <si>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STATYBININKŲ 49</t>
  </si>
  <si>
    <t>VOLUNGĖS 12</t>
  </si>
  <si>
    <t>VOLUNGĖS 27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</si>
  <si>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</si>
  <si>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</si>
  <si>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</si>
  <si>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</si>
  <si>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</si>
  <si>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</si>
  <si>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</si>
  <si>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</si>
  <si>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</si>
  <si>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</si>
  <si>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Stoties 8</t>
  </si>
  <si>
    <t>Karaliaus Mindaugo 39</t>
  </si>
  <si>
    <t>Birutės 24</t>
  </si>
  <si>
    <t>Luokės 73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</si>
  <si>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</si>
  <si>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</si>
  <si>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</si>
  <si>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</si>
  <si>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</si>
  <si>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</si>
  <si>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</si>
  <si>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</si>
  <si>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</si>
  <si>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</si>
  <si>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</si>
  <si>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</si>
  <si>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</si>
  <si>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</si>
  <si>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</si>
  <si>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</si>
  <si>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</si>
  <si>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</si>
  <si>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Mokyklos 13</t>
  </si>
  <si>
    <t>Kretingos 6</t>
  </si>
  <si>
    <t>Janonio 41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</si>
  <si>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</si>
  <si>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</si>
  <si>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</si>
  <si>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</si>
  <si>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</si>
  <si>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</si>
  <si>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</si>
  <si>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</si>
  <si>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</si>
  <si>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</si>
  <si>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</si>
  <si>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</si>
  <si>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</si>
  <si>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</si>
  <si>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</si>
  <si>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</si>
  <si>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</si>
  <si>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</si>
  <si>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</si>
  <si>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</si>
  <si>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</si>
  <si>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</si>
  <si>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</si>
  <si>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</si>
  <si>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</si>
  <si>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</si>
  <si>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</si>
  <si>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</si>
  <si>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</si>
  <si>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</si>
  <si>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</si>
  <si>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</si>
  <si>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</si>
  <si>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</si>
  <si>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</si>
  <si>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</si>
  <si>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</si>
  <si>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</si>
  <si>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</si>
  <si>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</si>
  <si>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</si>
  <si>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</si>
  <si>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</si>
  <si>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</si>
  <si>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</si>
  <si>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</si>
  <si>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</si>
  <si>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</si>
  <si>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</si>
  <si>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</si>
  <si>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</si>
  <si>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</si>
  <si>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PASIENIO 3 KYBARTAI</t>
  </si>
  <si>
    <t>DARVINO 19 KYBARTAI</t>
  </si>
  <si>
    <t>K.NAUMIESČIO 9A KYBARTAI</t>
  </si>
  <si>
    <t>VIŠTYČIO 2 VIRBALIS</t>
  </si>
  <si>
    <t>VASARIO 16-OS 4 PILVIŠKIAI</t>
  </si>
  <si>
    <t>VASARIO 16-OS 12 PILVIŠKIAI</t>
  </si>
  <si>
    <t>Kranto g. 37  (su dalikliais, apšiltintas), Panevėžys</t>
  </si>
  <si>
    <t>Margirio g. 20, Panevėžys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</si>
  <si>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</si>
  <si>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</si>
  <si>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</si>
  <si>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</si>
  <si>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</si>
  <si>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</si>
  <si>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</si>
  <si>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°C,</t>
  </si>
  <si>
    <t>vidutinė lauko oro temperatūra:</t>
  </si>
  <si>
    <t>dienolaipsniai:</t>
  </si>
  <si>
    <t>Ignalina (UAB "Ignalinos šilumos tinklai")</t>
  </si>
  <si>
    <t>Kaišiadorys (UAB "Kaišiadorių šiluma")</t>
  </si>
  <si>
    <t>Rožių g. 1, Žiežmariai</t>
  </si>
  <si>
    <t>Marijampolė (UAB "Litesko")</t>
  </si>
  <si>
    <t xml:space="preserve"> 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</si>
  <si>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</si>
  <si>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</si>
  <si>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</si>
  <si>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</si>
  <si>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Vytauto skg. 12,Zarasai</t>
  </si>
  <si>
    <t>Didlaukio g. 22, 24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</si>
  <si>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</si>
  <si>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Eur/MWh</t>
  </si>
  <si>
    <t>Eur/m²/mėn</t>
  </si>
  <si>
    <t>Eur/mėn</t>
  </si>
  <si>
    <t>AUŠROS 10 VILKAVIŠKIS</t>
  </si>
  <si>
    <t>AUŠROS 8 VILKAVISKIS</t>
  </si>
  <si>
    <t>LAUKO 44 VILKAVIŠKIS</t>
  </si>
  <si>
    <t>VIENYBĖS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</si>
  <si>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</si>
  <si>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</si>
  <si>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</si>
  <si>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</si>
  <si>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</si>
  <si>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</si>
  <si>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LAUKO 32 VILKAVIŠKIS</t>
  </si>
  <si>
    <t>Dariaus ir Girėno 15 (ren)</t>
  </si>
  <si>
    <t>Prūsų g. 15</t>
  </si>
  <si>
    <t>Radviliškis (UAB "Radviliškio šiluma")</t>
  </si>
  <si>
    <t>Elektrėnai (UAB "Elektrėnų komunalinis ūkis")</t>
  </si>
  <si>
    <t>iki 1992 m.</t>
  </si>
  <si>
    <t>III. Daugiabučiai suvartojantys daug šilumos (senos statybos nerenovuoti namai)</t>
  </si>
  <si>
    <t>Margirio g. 9, Panevėžys</t>
  </si>
  <si>
    <t>Technikos g. 7, Kupiškis</t>
  </si>
  <si>
    <t>Vilniaus g. 81, Kupiškis</t>
  </si>
  <si>
    <t>J. Tumo-Vaižganto g. 96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</si>
  <si>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</si>
  <si>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</si>
  <si>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IV. Daugiaubučiai suvartojantys labai daug šilumos (senos statybos, labai prastos šiluminės izoliacijos namai)</t>
  </si>
  <si>
    <t>Vėjo 12</t>
  </si>
  <si>
    <t>Draugystės 1 (108)</t>
  </si>
  <si>
    <t>Dariaus ir Girėno 9 (503)</t>
  </si>
  <si>
    <t>Vytauto 54 (641)</t>
  </si>
  <si>
    <t>Mokolų 51 (606)</t>
  </si>
  <si>
    <t>Dariaus ir Girėno 13 (505)</t>
  </si>
  <si>
    <t>Draugystės 3 (110)</t>
  </si>
  <si>
    <t>Dariaus ir Girėno 11 (504)</t>
  </si>
  <si>
    <t>Vytenio 8 (656)</t>
  </si>
  <si>
    <t>R.Juknevičiaus 48 (527)</t>
  </si>
  <si>
    <t>Mokolų 9 (282)</t>
  </si>
  <si>
    <t>Vytauto 56A (639)</t>
  </si>
  <si>
    <t>Mokyklos 13 (348)</t>
  </si>
  <si>
    <t>Mokyklos 9 (331)</t>
  </si>
  <si>
    <t>J.Jablonskio 2 (889)</t>
  </si>
  <si>
    <t>M.Valančiaus. 18 (425-K)</t>
  </si>
  <si>
    <t>Jaunimo, 3 (1021)</t>
  </si>
  <si>
    <t>Nausupės 8 (824)</t>
  </si>
  <si>
    <t>Maironio. 34 (410-K)</t>
  </si>
  <si>
    <t>Jaunimo, 7 (1060)</t>
  </si>
  <si>
    <t>Vytauto 21 (273)</t>
  </si>
  <si>
    <t>Vytauto 15 (268)</t>
  </si>
  <si>
    <t>K.Donelaičio. 5 - 2 (27-2K)</t>
  </si>
  <si>
    <t>Žemaitės. 10 (8-K)</t>
  </si>
  <si>
    <t>Žemaitės. 8 (7-K)</t>
  </si>
  <si>
    <t>Dvarkelio 11 (851)</t>
  </si>
  <si>
    <t>Kauno 20 (847)</t>
  </si>
  <si>
    <t>Lietuvininkų 4 (446)</t>
  </si>
  <si>
    <t>Dvarkelio 7 (841)</t>
  </si>
  <si>
    <t>Vilniaus 56 (30081)</t>
  </si>
  <si>
    <t>Rinkuškių 47B (36001)</t>
  </si>
  <si>
    <t>Vilniaus 77B (30085)</t>
  </si>
  <si>
    <t>Rinkuškių 49 (34001)</t>
  </si>
  <si>
    <t>Vilniaus 4 (30072)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</si>
  <si>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</si>
  <si>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</si>
  <si>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</si>
  <si>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</si>
  <si>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</si>
  <si>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</si>
  <si>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</si>
  <si>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</si>
  <si>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</si>
  <si>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</si>
  <si>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Rinkuškių 20 (370011)</t>
  </si>
  <si>
    <t>Rotušės 26 (30061)</t>
  </si>
  <si>
    <t>Kilučių 11 (30048)</t>
  </si>
  <si>
    <t>Basanavičiaus 18 (30038)</t>
  </si>
  <si>
    <t>Žirmūnų g. 3 (renov.)</t>
  </si>
  <si>
    <t>Žirmūnų g. 128 (renov.)</t>
  </si>
  <si>
    <t>Žirmūnų g. 126 (renov.)</t>
  </si>
  <si>
    <t>Žirmūnų g. 131 (renov.)</t>
  </si>
  <si>
    <t>J.Kubiliaus g. 4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</si>
  <si>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</si>
  <si>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</si>
  <si>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</si>
  <si>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</si>
  <si>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</si>
  <si>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Vytauto 60 (ren)</t>
  </si>
  <si>
    <t>Masiulio T.12</t>
  </si>
  <si>
    <t>Bažnyčios g. 11, Lentvaris</t>
  </si>
  <si>
    <t>Klaipėda (AB ,,Klaipėdos energija")</t>
  </si>
  <si>
    <t>Birštonas (UAB "Birštono šiluma")</t>
  </si>
  <si>
    <t>Sąjungos a. 10 (renov.)</t>
  </si>
  <si>
    <t>Jėgainės 23</t>
  </si>
  <si>
    <t>Raseiniai (UAB "Raseinių šilumos tinklai")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</si>
  <si>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</si>
  <si>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</si>
  <si>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</si>
  <si>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</si>
  <si>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</si>
  <si>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</si>
  <si>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</si>
  <si>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</si>
  <si>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</si>
  <si>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</si>
  <si>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</si>
  <si>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</si>
  <si>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</si>
  <si>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</si>
  <si>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</si>
  <si>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</si>
  <si>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</si>
  <si>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</si>
  <si>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</si>
  <si>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</si>
  <si>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</si>
  <si>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</si>
  <si>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</si>
  <si>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</si>
  <si>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</si>
  <si>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</si>
  <si>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</si>
  <si>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</si>
  <si>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</si>
  <si>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</si>
  <si>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Tauragė (UAB "Tauragės šilumos tinklai")</t>
  </si>
  <si>
    <t>Trakai, Lentvaris (UAB „Trakų energija")</t>
  </si>
  <si>
    <t>Senkelio g. 11, Trakai (renov.)</t>
  </si>
  <si>
    <t>Vytauto g. 64A, Trakai (renov.)</t>
  </si>
  <si>
    <t>Draugystės 10, Elektrėnai</t>
  </si>
  <si>
    <t>Saulės 5, Elektrėnai</t>
  </si>
  <si>
    <t>Vievio 54 (renov.)</t>
  </si>
  <si>
    <t>Lukšos-Daumanto 2</t>
  </si>
  <si>
    <t>Lauko g. 12A, Lentvaris</t>
  </si>
  <si>
    <t>Masčio 54 (ren)</t>
  </si>
  <si>
    <t>Anykščiai  (UAB "Anykščių šiluma")</t>
  </si>
  <si>
    <t>Liudiškių g. 31b (renovuotas)</t>
  </si>
  <si>
    <t>Draugystės 21, Elektrėnai</t>
  </si>
  <si>
    <t>Turistų g. 11a, Ignalina</t>
  </si>
  <si>
    <t>Jaunimo 4 (renov.)*</t>
  </si>
  <si>
    <t>Krėvės 115 A (renov)**</t>
  </si>
  <si>
    <t>Kauno rajonas (UAB "Komunalinių paslaugų centras")</t>
  </si>
  <si>
    <t>Karmėlava II, Vilniaus g. 5</t>
  </si>
  <si>
    <t>Babtai, Kauno g. 13</t>
  </si>
  <si>
    <t>Babtai, Kėdainių g. 2a</t>
  </si>
  <si>
    <t>Karmėlava II, Vilniaus g. 2</t>
  </si>
  <si>
    <t>Babtai, Kauno g. 14</t>
  </si>
  <si>
    <t>Karmėlava, Vilniaus g. 8</t>
  </si>
  <si>
    <t>Karmėlava, Vilniaus g. 7</t>
  </si>
  <si>
    <t>Karmėlava, Vilniaus g. 6</t>
  </si>
  <si>
    <t>Karmėlava, Vilniaus g. 1</t>
  </si>
  <si>
    <t>Babtai, Kauno g. 28</t>
  </si>
  <si>
    <t>Babtai, Kėdainių g. 6</t>
  </si>
  <si>
    <t>Babtai, Kėdainių g. 8</t>
  </si>
  <si>
    <t>Karmėlava, Vilniaus g. 3</t>
  </si>
  <si>
    <t>Karmėlava, Vilniaus g. 4</t>
  </si>
  <si>
    <t>Babtai, Kauno g. 26</t>
  </si>
  <si>
    <t>Babtai, Kauno g. 29</t>
  </si>
  <si>
    <t>Babtai, Nevėžio g. 8a</t>
  </si>
  <si>
    <t>Babtai, Nevėžio g. 6a</t>
  </si>
  <si>
    <t>Babtai, Kėdainių g. 2</t>
  </si>
  <si>
    <t>Vandžiogala, Parko g. 9</t>
  </si>
  <si>
    <t>Babtai, Kauno g. 22</t>
  </si>
  <si>
    <t>Babtai, Kauno g. 18</t>
  </si>
  <si>
    <t>Vandžiogala, Parko g. 7</t>
  </si>
  <si>
    <t>Neveronys, Kertupio g. 2</t>
  </si>
  <si>
    <t>Vandžiogala, Parko g. 3</t>
  </si>
  <si>
    <t>Neveronys, Kertupio g. 1</t>
  </si>
  <si>
    <t>Babtai, Kauno g. 24</t>
  </si>
  <si>
    <t>Babtai, Kauno g. 27</t>
  </si>
  <si>
    <t>Sulupės g. 13</t>
  </si>
  <si>
    <t>Šakiai (UAB "Šakių šilumos tinklai")</t>
  </si>
  <si>
    <t>Vytauto g. 21</t>
  </si>
  <si>
    <t>V. Kudirkos g. 70</t>
  </si>
  <si>
    <t>Šaulių g. 18</t>
  </si>
  <si>
    <t>J. Basanavičiaus g. 4</t>
  </si>
  <si>
    <t>S. Banaičio g. 3</t>
  </si>
  <si>
    <t>V. Kudirkos g. 51</t>
  </si>
  <si>
    <t>Statybininkų g. 16 (renov.), Šiaulių r.</t>
  </si>
  <si>
    <t>Vytauto g. 64, Trakai (renov.)</t>
  </si>
  <si>
    <t>Konduktorių g. 6A, Lentvaris</t>
  </si>
  <si>
    <t>Viršuliškių g. 22</t>
  </si>
  <si>
    <t>S.Stanevičiaus g. 15 (111017)</t>
  </si>
  <si>
    <t>Ukmergės g. 216 (404017)</t>
  </si>
  <si>
    <t>Krokuvos g. 1 (107042)</t>
  </si>
  <si>
    <t>Šilo g. 6</t>
  </si>
  <si>
    <t>Šilo g. 12</t>
  </si>
  <si>
    <t>-</t>
  </si>
  <si>
    <t>Janonio 12 (KT-1516)</t>
  </si>
  <si>
    <t>Kooperacijos 28 (KT-1535)</t>
  </si>
  <si>
    <t>Vyt. Didžiojo 45 (KT-1538)</t>
  </si>
  <si>
    <t>Maironio 5a,Tytuvėnai (KT-1601)</t>
  </si>
  <si>
    <t>Sedos 11 (ren)</t>
  </si>
  <si>
    <t>Muziejaus 18 (ren)</t>
  </si>
  <si>
    <t>Ramybės g.5 (renovuotas)</t>
  </si>
  <si>
    <t>Žiburio g.5 (renovuotas)</t>
  </si>
  <si>
    <t>V.Kudirkos g.2 (renovuotas)</t>
  </si>
  <si>
    <t>Liudiškių g. 31a (renovuotas)</t>
  </si>
  <si>
    <t>Liudiškių g. 31c (renovuotas)</t>
  </si>
  <si>
    <t>Ažupiečių g. 6 (renovuotas)</t>
  </si>
  <si>
    <t>Liudiškių g. 23 (renovuotas)</t>
  </si>
  <si>
    <t>Storių g. 7</t>
  </si>
  <si>
    <t>A.Baranausko g. 3</t>
  </si>
  <si>
    <t>Paupio g. 4</t>
  </si>
  <si>
    <t>Vilniaus g.35</t>
  </si>
  <si>
    <t>Šaltupio g.49</t>
  </si>
  <si>
    <t>Sodų 10, Elektrėnai</t>
  </si>
  <si>
    <t>Draugystės 19, Elektrėnai</t>
  </si>
  <si>
    <t>Pergalės 5, Elektrėnai</t>
  </si>
  <si>
    <t>Šviesos 18, Elektrėnai</t>
  </si>
  <si>
    <t>Pergalės 17, Elektrėnai</t>
  </si>
  <si>
    <t>Pergalės 51, Elektrėnai</t>
  </si>
  <si>
    <t>Trakų 15, Elektrėnai</t>
  </si>
  <si>
    <t>Parko g. 8, Stasiūnai</t>
  </si>
  <si>
    <t>Šimkaus g. 7</t>
  </si>
  <si>
    <t>Mokyklos g. 23</t>
  </si>
  <si>
    <t>Jaunystės 20, Radviliškis</t>
  </si>
  <si>
    <t>Radvilų 23, Radviliškis</t>
  </si>
  <si>
    <t>Jaunystės 35, Radviliškis</t>
  </si>
  <si>
    <t>NAUJOJI 6, Radviliškis</t>
  </si>
  <si>
    <t>Laisvės al. 36, Radviliškis</t>
  </si>
  <si>
    <t>Vaižganto 60, Radviliškis</t>
  </si>
  <si>
    <t>NAUJOJI 10, Radviliškis</t>
  </si>
  <si>
    <t>NAUJOJI 8, Radviliškis</t>
  </si>
  <si>
    <t>Vaižganto 58c, Radviliškis</t>
  </si>
  <si>
    <t>NAUJOJI 4, Radviliškis</t>
  </si>
  <si>
    <t>Gedimino 5, Radviliškis</t>
  </si>
  <si>
    <t>Gedimino 1, Radviliškis</t>
  </si>
  <si>
    <t>Dariaus ir Girėno 60, Radviliškis</t>
  </si>
  <si>
    <t>Gedimino 43, Radviliškis</t>
  </si>
  <si>
    <t>Povyliaus 8a, Radviliškis</t>
  </si>
  <si>
    <t>Stiklo 10, Radviliškis</t>
  </si>
  <si>
    <t>Laisvės al. 36a, Radviliškis</t>
  </si>
  <si>
    <t>Dariaus ir Girėno 30a, Radviliškis</t>
  </si>
  <si>
    <t>MAIRONIO 11, Radviliškis</t>
  </si>
  <si>
    <t>Kudirkos 11, Radviliškis</t>
  </si>
  <si>
    <t>Kudirkos 7, Radviliškis</t>
  </si>
  <si>
    <t>Kražių 12, Radviliškis</t>
  </si>
  <si>
    <t>Šaulių g. 24</t>
  </si>
  <si>
    <t>Graugystės takas 1</t>
  </si>
  <si>
    <t>V. Kudirkos g. 53</t>
  </si>
  <si>
    <t>Nepriklausomybės g. 3</t>
  </si>
  <si>
    <t>Vytauto g. 19</t>
  </si>
  <si>
    <t>Nepriklausomybės g. 5</t>
  </si>
  <si>
    <t>V. Kudirkos g. 37</t>
  </si>
  <si>
    <t>V. Kudirkos g. 57</t>
  </si>
  <si>
    <t>V. Kudirkos g. 47</t>
  </si>
  <si>
    <t>Šaulių g. 26</t>
  </si>
  <si>
    <t>Vytauto g. 3</t>
  </si>
  <si>
    <t>Šaulių g. 10</t>
  </si>
  <si>
    <t>Vytauto g. 4</t>
  </si>
  <si>
    <t>Šaulių g. 12</t>
  </si>
  <si>
    <t>Vytauto g. 6</t>
  </si>
  <si>
    <t>Kviečių g. 56 (renov.), Šiauliai</t>
  </si>
  <si>
    <t>Gegužių g. 19 (renov.), Šiauliai</t>
  </si>
  <si>
    <t>Dainų g. 40A (renov.), Šiauliai</t>
  </si>
  <si>
    <t>Klevų g. 13 (renov.), Šiauliai</t>
  </si>
  <si>
    <t>Vilniaus g. 202 (renov.), Šiauliai</t>
  </si>
  <si>
    <t>Grinkevičiaus g. 8 (renov.), Šiauliai</t>
  </si>
  <si>
    <t>Kviečių g. 22 (renov.), Šiauliai</t>
  </si>
  <si>
    <t>P. Cvirkos g. 65B, Šiauliai</t>
  </si>
  <si>
    <t>P. Višinskio g. 12 (renov.), Šiauliai</t>
  </si>
  <si>
    <t>Vytauto g. 43, Šiauliai</t>
  </si>
  <si>
    <t>P. Cvirkos g. 75, Šiauliai</t>
  </si>
  <si>
    <t>A. Mickevičiaus g. 38, Šiauliai</t>
  </si>
  <si>
    <t>Energetikų g. 11, Šiauliai</t>
  </si>
  <si>
    <t>Ežero g. 14, Šiauliai</t>
  </si>
  <si>
    <t>P. Višinskio g. 37, Šiauliai</t>
  </si>
  <si>
    <t>Ežero g. 15, Šiauliai</t>
  </si>
  <si>
    <t>Vytauto g. 76, Trakai</t>
  </si>
  <si>
    <t>Vytauto g. 40A, Trakai</t>
  </si>
  <si>
    <t>Geležinkelio g. 30, Lentvaris</t>
  </si>
  <si>
    <t>Lauko g. 8, Lentvaris</t>
  </si>
  <si>
    <t>Lauko g. 6, Lentvaris</t>
  </si>
  <si>
    <t>Stoties 12 (ren)</t>
  </si>
  <si>
    <t>Stoties 16 (ren)</t>
  </si>
  <si>
    <t>Šilumos suvartojimo ir mokėjimų už šilumą analizė Lietuvos miestų daugiabučiuose gyvenamuosiuose namuose (2016 m. balandžio mėn)</t>
  </si>
  <si>
    <t>Akmenė (UAB "Akmenės energija")</t>
  </si>
  <si>
    <t>iki1992</t>
  </si>
  <si>
    <t>V.kudirkos 2 Naujoji Akmenė</t>
  </si>
  <si>
    <t>Žalgirio 27 Naujoji Akmenė</t>
  </si>
  <si>
    <t>Ramučių 40 Naujoji Akmenė</t>
  </si>
  <si>
    <t>Respublikos 6 Naujoji Akmenė</t>
  </si>
  <si>
    <t>Ramučių 38 Naujoji Akmenė</t>
  </si>
  <si>
    <t>Žemaičių 31 Naujoji Akmenė</t>
  </si>
  <si>
    <t>Respublikos 15 Naujoji Akmenė</t>
  </si>
  <si>
    <t>V.Kudirkos 6 Naujoji Akmenė</t>
  </si>
  <si>
    <t>Darbininkų 4 Naujoji Akmenė</t>
  </si>
  <si>
    <t>V.Kudirkos 16 Naujoji Akmenė</t>
  </si>
  <si>
    <t>Ventos 22 Venta</t>
  </si>
  <si>
    <t>Vytauto 4 Naujoji Akmenė</t>
  </si>
  <si>
    <t>Žalgirio 5 Naujoji Akmenė</t>
  </si>
  <si>
    <t>Žalgirio 3 Naujoji Akmenė</t>
  </si>
  <si>
    <t>Laižuvos 3 Akmenė (ren)</t>
  </si>
  <si>
    <t>Sodo 7 Akmenė (ren)</t>
  </si>
  <si>
    <t>Kęstučio 2 Akmenė (ren)</t>
  </si>
  <si>
    <t>V.Kudirkos 12 Naujoji Akmenė (ren)</t>
  </si>
  <si>
    <t>Stadiono 13 Akmenė (ren)</t>
  </si>
  <si>
    <t>Šaltupio g. 45 (renovuotas)</t>
  </si>
  <si>
    <t>Valaukio g. 10 (renovuotas)</t>
  </si>
  <si>
    <t>Šaltupio g. 10</t>
  </si>
  <si>
    <t>Storių g. 5</t>
  </si>
  <si>
    <t>Mindaugo g. 17</t>
  </si>
  <si>
    <t>Mindaugo g. 8</t>
  </si>
  <si>
    <t>Mindaugo g.6</t>
  </si>
  <si>
    <t>J.Biliūno g. 33</t>
  </si>
  <si>
    <t>Šviesos g. 16</t>
  </si>
  <si>
    <t>Šviesos g. 8</t>
  </si>
  <si>
    <t>J.Biliūno g. 20</t>
  </si>
  <si>
    <t>Vilniaus g.39</t>
  </si>
  <si>
    <t>Ažupiečių g.8</t>
  </si>
  <si>
    <t>Mindaugo g. 13</t>
  </si>
  <si>
    <t>S.Dariaus ir S. Girėno g. 23A-1 laipt.</t>
  </si>
  <si>
    <t>S.Dariaus ir S. Girėno g. 23B</t>
  </si>
  <si>
    <t>B. Sruogos g. 14</t>
  </si>
  <si>
    <t>Lelijų g. 15</t>
  </si>
  <si>
    <t>Kęstučio g. 27-1 laipt.</t>
  </si>
  <si>
    <t>Vilniaus g. 10-3 laipt.</t>
  </si>
  <si>
    <t>Draugystės 16,Elektrėnai</t>
  </si>
  <si>
    <t>Sodų 4,Elektrėnai</t>
  </si>
  <si>
    <t>Sodų 12,Elektrėnai</t>
  </si>
  <si>
    <t>Sodų 13,Elektrėnai</t>
  </si>
  <si>
    <t>Sodų 14, Elektrėnai</t>
  </si>
  <si>
    <t>Šviesos 11, Elektrėnai</t>
  </si>
  <si>
    <t>Taikos 5, Elektrėnai</t>
  </si>
  <si>
    <t>Draugystės 27, Elektrėnai</t>
  </si>
  <si>
    <t>Pergalės 49, Elektrėnai</t>
  </si>
  <si>
    <t>Saulės 22, Elektrėnai</t>
  </si>
  <si>
    <t>Saulės 4, Elektrėnai</t>
  </si>
  <si>
    <t>Saulės 8, Elektrėnai</t>
  </si>
  <si>
    <t>Trakų 16, Elektrėnai</t>
  </si>
  <si>
    <t>Trakų19, Elektrėnai</t>
  </si>
  <si>
    <t>Trakų 20, Elektrėnai</t>
  </si>
  <si>
    <t>Pergalės 25, Elektrėnai</t>
  </si>
  <si>
    <t>Pergalės 57, Elektrėnai</t>
  </si>
  <si>
    <t>Saulės 11, Elektrėnai</t>
  </si>
  <si>
    <t>Saulės 25, Elektrėnai</t>
  </si>
  <si>
    <t>Trakų 13, Elektrėnai</t>
  </si>
  <si>
    <t>Ateities g. 29, Ignalina (ren)</t>
  </si>
  <si>
    <t>Aukštaičių g. 11, Ignalina (ren)</t>
  </si>
  <si>
    <t>Aukštaičių g. 7, Ignalina (ren)</t>
  </si>
  <si>
    <t>Atgimimo g. 19, Ignalina (ren)</t>
  </si>
  <si>
    <t>Aukštaičių g. 29, Ignalina (ren)</t>
  </si>
  <si>
    <t>Aukštaičių g. 12, Ignalina (ren)</t>
  </si>
  <si>
    <t xml:space="preserve">Ateities g. 24, Ignalina </t>
  </si>
  <si>
    <t xml:space="preserve">Melioratorių g. 9, Vidiškių k. Ignalinos r. </t>
  </si>
  <si>
    <t>M. Petrausko g. 4, Ignalina</t>
  </si>
  <si>
    <t>Vasario 16-osios g. 40, Ignalina</t>
  </si>
  <si>
    <t>Vasario 16-osios g. 1,Dūkštas,  Ignalinos r.</t>
  </si>
  <si>
    <t>Pavasario g. 6, Stasiūnai</t>
  </si>
  <si>
    <t>Žaslių g. 62a, Žiežmariai</t>
  </si>
  <si>
    <t>Ateities g. 6, Stasiūnai</t>
  </si>
  <si>
    <t>Rūmų g. 1, Mūro Strėvininkai</t>
  </si>
  <si>
    <t>Šiaulių g. 9</t>
  </si>
  <si>
    <t>Dragūnų g. 7</t>
  </si>
  <si>
    <t>Taikos pr. 120B</t>
  </si>
  <si>
    <t>Sausio 15-osios g. 11A</t>
  </si>
  <si>
    <t>Senvagės g. 1</t>
  </si>
  <si>
    <t>Statybininkų g. 32</t>
  </si>
  <si>
    <t xml:space="preserve">Birutės g. 22, KL. </t>
  </si>
  <si>
    <t>Varpų g. 8</t>
  </si>
  <si>
    <t>Gedminų g. 2</t>
  </si>
  <si>
    <t>Reikjaviko g. 1</t>
  </si>
  <si>
    <t>Bandužių g. 7</t>
  </si>
  <si>
    <t>Šaulių g. 3</t>
  </si>
  <si>
    <t>Sulupės g. 11</t>
  </si>
  <si>
    <t>Žardininkų g. 1</t>
  </si>
  <si>
    <t>Naujakiemio g. 17</t>
  </si>
  <si>
    <t>V.Berbomo g. 15</t>
  </si>
  <si>
    <t>Sulupės g. 18</t>
  </si>
  <si>
    <t>Kretingos g. 19</t>
  </si>
  <si>
    <t>Statybininkų pr. 14</t>
  </si>
  <si>
    <t>Pušyno g. 10</t>
  </si>
  <si>
    <t>Vyturio g. 21A</t>
  </si>
  <si>
    <t>Tomo g. 20</t>
  </si>
  <si>
    <t>Minijos g. 122</t>
  </si>
  <si>
    <t>Laukininkų g. 12</t>
  </si>
  <si>
    <t>Taikos pr. 21A</t>
  </si>
  <si>
    <t>Sulupės . 11A</t>
  </si>
  <si>
    <t>Baltikalnio g. 9</t>
  </si>
  <si>
    <t>Minijos g. 145</t>
  </si>
  <si>
    <t>Tiltų g. 3</t>
  </si>
  <si>
    <t>Turgaus g. 25</t>
  </si>
  <si>
    <t>Nemuno g. 133</t>
  </si>
  <si>
    <t>Kretingos g. 55 (ren.)</t>
  </si>
  <si>
    <t>Naujakiemio g. 9 (ren.)</t>
  </si>
  <si>
    <t>Ryšininkų g. 3 (ren.)</t>
  </si>
  <si>
    <t>Bijūnų g. 13 (ren.)</t>
  </si>
  <si>
    <t>I.Simonaitytės g. 33 (ren.)</t>
  </si>
  <si>
    <t>Baltijos per. 89 (ren.)</t>
  </si>
  <si>
    <t xml:space="preserve">Radvilėnų  5 </t>
  </si>
  <si>
    <t>Archyvo 48</t>
  </si>
  <si>
    <t>Ašmenos 1-oji g. 10</t>
  </si>
  <si>
    <t>Sukilėlių 87A</t>
  </si>
  <si>
    <t>Kovo 11-osios 114 (renov.)</t>
  </si>
  <si>
    <t xml:space="preserve">Krėvės 61 (renov.) </t>
  </si>
  <si>
    <t>Savanorių 415  (renov.)</t>
  </si>
  <si>
    <t xml:space="preserve">Pašilės 96 </t>
  </si>
  <si>
    <t xml:space="preserve">Šiaurės 1 </t>
  </si>
  <si>
    <t>Lazdijai (UAB "Lazdijų šiluma")</t>
  </si>
  <si>
    <t>Dzūkų 11 (RENOVUOTAS )</t>
  </si>
  <si>
    <t>Sodų 6 (RENOVUOTAS )</t>
  </si>
  <si>
    <t>Dzūkų 9 (RENOVUOTAS )</t>
  </si>
  <si>
    <t>Tiesos 8 (RENOVUOTAS)</t>
  </si>
  <si>
    <t>Vilniaus 14 (RENOVUOTAS)</t>
  </si>
  <si>
    <t>Kauno 8 (RENOVUOTAS)</t>
  </si>
  <si>
    <t>Seinų 22 (renovuotas )</t>
  </si>
  <si>
    <t>Dzūkų 17</t>
  </si>
  <si>
    <t>Dzūkų 15</t>
  </si>
  <si>
    <t>Dzūkų 13</t>
  </si>
  <si>
    <t>Dainavos 13</t>
  </si>
  <si>
    <t>Dainavos 11</t>
  </si>
  <si>
    <t>Ateities 7-9</t>
  </si>
  <si>
    <t>Sodų 4</t>
  </si>
  <si>
    <t>M. Gustaičio 2</t>
  </si>
  <si>
    <t>M. Gustaičio 11</t>
  </si>
  <si>
    <t>Montvilos 20</t>
  </si>
  <si>
    <t>Montvilos 18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</si>
  <si>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</si>
  <si>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</si>
  <si>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</si>
  <si>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</si>
  <si>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</si>
  <si>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</si>
  <si>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</si>
  <si>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</si>
  <si>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>Mažeikiai (UAB "Mažeikių šilumos tinklai")</t>
  </si>
  <si>
    <t>Sodų g.10-ojo (renov.)</t>
  </si>
  <si>
    <t>P.VILEIŠIO 4 (renov.)</t>
  </si>
  <si>
    <t>PAVASARIO 45 (renov.)</t>
  </si>
  <si>
    <t>NAFTININKŲ 2 (renov.)</t>
  </si>
  <si>
    <t>ŽEMAITIJOS 19 (renov.)</t>
  </si>
  <si>
    <t>V.BURBOS 4 (renov.)</t>
  </si>
  <si>
    <t>V.BURBOS 5 (renov.)</t>
  </si>
  <si>
    <t>ŽEMAITIJOS 29 (renov.)</t>
  </si>
  <si>
    <t>NAFTININKŲ 14 (renov.)</t>
  </si>
  <si>
    <t>SODŲ 9 (renov.)</t>
  </si>
  <si>
    <t>Ventos g. 31-ojo NSB (renov.)</t>
  </si>
  <si>
    <t>P.VILEIŠIO 6 (renov.)</t>
  </si>
  <si>
    <t>GAMYKLOS 17 (renov.)</t>
  </si>
  <si>
    <t>NAFTININKŲ 8 (renov.)</t>
  </si>
  <si>
    <t>LAISVĖS 224 (renov.)</t>
  </si>
  <si>
    <t>MINDAUGO 15 (renov.)</t>
  </si>
  <si>
    <t>NAFTININKŲ 22 (renov.)</t>
  </si>
  <si>
    <t>VYŠNIŲ 42 (renov.)</t>
  </si>
  <si>
    <t>LAISVĖS 36 (renov.)</t>
  </si>
  <si>
    <t>Laisvės g.40-ojo NSB (renov.)</t>
  </si>
  <si>
    <t>TYLIOJI 24</t>
  </si>
  <si>
    <t>TYLIOJI 36</t>
  </si>
  <si>
    <t>SEDOS 35</t>
  </si>
  <si>
    <t>Pavenčių g.31-ojo NSB</t>
  </si>
  <si>
    <t>S.Daukanto 8 Viekšniai</t>
  </si>
  <si>
    <t>STOTIES 26</t>
  </si>
  <si>
    <t>VENTOS 57</t>
  </si>
  <si>
    <t>Pavenčių g.11-ojo NSB</t>
  </si>
  <si>
    <t>Mažeikių 6 Viekšniai</t>
  </si>
  <si>
    <t>PAVASARIO 12</t>
  </si>
  <si>
    <t>LAISVĖS 218</t>
  </si>
  <si>
    <t>SODŲ 11</t>
  </si>
  <si>
    <t>TYLIOJI 2</t>
  </si>
  <si>
    <t>VENTOS 16</t>
  </si>
  <si>
    <t>PAVASARIO 16</t>
  </si>
  <si>
    <t>Bažnyčios g. 15 Viekšniai</t>
  </si>
  <si>
    <t>MINDAUGO 20</t>
  </si>
  <si>
    <t>JUODPELKIO 6</t>
  </si>
  <si>
    <t>VASARIO 16-OSIOS 8</t>
  </si>
  <si>
    <t>Tirkšlių 7 Viekšniai</t>
  </si>
  <si>
    <t>Povyliaus 5, Radviliškis</t>
  </si>
  <si>
    <t>Vaižganto 30c, Radviliškis</t>
  </si>
  <si>
    <t>Laisvės al. 34a, Radviliškis</t>
  </si>
  <si>
    <t>NAUJOJI 2, Radviliškis</t>
  </si>
  <si>
    <t>Vaižganto 30b, Radviliškis</t>
  </si>
  <si>
    <t>Kudirkos 10, Radviliškis</t>
  </si>
  <si>
    <t>MAIRONIO 9A, Radviliškis</t>
  </si>
  <si>
    <t>Laisvės al. 38, Radviliškis</t>
  </si>
  <si>
    <t>Povyliaus 16, Radviliškis</t>
  </si>
  <si>
    <t>Kudirkos 1, Radviliškis</t>
  </si>
  <si>
    <t>Kudirkos 2a, Radviliškis</t>
  </si>
  <si>
    <t>Radvilų 10, Radviliškis</t>
  </si>
  <si>
    <t>Dariaus ir Girėno 38, Radviliškis</t>
  </si>
  <si>
    <t>Kudirkos 6, Radviliškis</t>
  </si>
  <si>
    <t>Stiklo 4, Radviliškis</t>
  </si>
  <si>
    <t>Vasario 16-osios 2, Radviliškis</t>
  </si>
  <si>
    <t>Bernotėno 3, Radviliškis</t>
  </si>
  <si>
    <t>Dariaus ir Girėno 30b, Radviliškis</t>
  </si>
  <si>
    <t>V. Kudirkos g. 102B</t>
  </si>
  <si>
    <t>V. Kudirkos g. 102</t>
  </si>
  <si>
    <t>Kęstučio g. 21</t>
  </si>
  <si>
    <t>V. Kudirkos g. 92B</t>
  </si>
  <si>
    <t>J/ Basanavičiaus g. 14</t>
  </si>
  <si>
    <t>Draugystės takas 4</t>
  </si>
  <si>
    <t>Jaunystės takas 5</t>
  </si>
  <si>
    <t>Bažnyčios g. 21</t>
  </si>
  <si>
    <t>V. Kudirkos g. 41</t>
  </si>
  <si>
    <t>V. Kudirkos g. 76</t>
  </si>
  <si>
    <t>Šaulių gt. 22</t>
  </si>
  <si>
    <t>S. Banaičio g. 4</t>
  </si>
  <si>
    <t>Aido g. 3 (renov.), Šiauliai</t>
  </si>
  <si>
    <t>Sevastopolio g. 5 (renov.), Šiauliai</t>
  </si>
  <si>
    <t>Krymo g. 26 (renov.), Šiauliai</t>
  </si>
  <si>
    <t>Gardino g. 5 (renov.), Šiauliai</t>
  </si>
  <si>
    <t>Draugystės pr. 13 (renov.), Šiauliai</t>
  </si>
  <si>
    <t>Ežero g. 7 (renov.), Šiauliai</t>
  </si>
  <si>
    <t>Ežero g. 9 (renov.), Šiauliai</t>
  </si>
  <si>
    <t>Gardino g. 27 (renov.), Šiauliai</t>
  </si>
  <si>
    <t>Dainų g. 4 (renov.), Šiauliai</t>
  </si>
  <si>
    <t>Vytauto g. 138 (renov.), Šiauliai</t>
  </si>
  <si>
    <t>Draugystės pr. 8, Šiauliai</t>
  </si>
  <si>
    <t xml:space="preserve">St. Šalkauskio g. 8, Šiauliai </t>
  </si>
  <si>
    <t>K. Korsako g. 13, Šiauliai</t>
  </si>
  <si>
    <t>St. Šalkauskio g. 14A, Šiauliai</t>
  </si>
  <si>
    <t>Aušros takas 4, Šiauliai</t>
  </si>
  <si>
    <t>Dubijos g. 29, Šiauliai</t>
  </si>
  <si>
    <t>Draugystės pr. 15, Šiauliai</t>
  </si>
  <si>
    <t>Varpo g. 53, Šiauliai</t>
  </si>
  <si>
    <t>Draugystės pr. 3A, Šiauliai</t>
  </si>
  <si>
    <t>Energetikų g. 1, Šiauliai</t>
  </si>
  <si>
    <t>A. Mickevičiaus g. 36, Šiauliai</t>
  </si>
  <si>
    <t>Energetikų g. 29, Šiauliai</t>
  </si>
  <si>
    <t>Energetikų g. 12, Šiauliai</t>
  </si>
  <si>
    <r>
      <t xml:space="preserve">Dainavos g. 5, Tauragė </t>
    </r>
    <r>
      <rPr>
        <i/>
        <sz val="8"/>
        <color indexed="10"/>
        <rFont val="Arial"/>
        <family val="2"/>
      </rPr>
      <t>(renov.)</t>
    </r>
  </si>
  <si>
    <r>
      <t xml:space="preserve">J.Tumo-Vaižganto g. 134, Tauragė </t>
    </r>
    <r>
      <rPr>
        <i/>
        <sz val="8"/>
        <color indexed="10"/>
        <rFont val="Arial"/>
        <family val="2"/>
      </rPr>
      <t>(renov.)</t>
    </r>
  </si>
  <si>
    <r>
      <t xml:space="preserve">Miško g. 5, Tauragė </t>
    </r>
    <r>
      <rPr>
        <i/>
        <sz val="8"/>
        <color indexed="10"/>
        <rFont val="Arial"/>
        <family val="2"/>
      </rPr>
      <t>(renov.)</t>
    </r>
  </si>
  <si>
    <r>
      <t xml:space="preserve">Ateities takas 16, Tauragė </t>
    </r>
    <r>
      <rPr>
        <i/>
        <sz val="8"/>
        <color indexed="10"/>
        <rFont val="Arial"/>
        <family val="2"/>
      </rPr>
      <t>(renov.)</t>
    </r>
  </si>
  <si>
    <r>
      <t xml:space="preserve">Prezidento g. 82, Tauragė </t>
    </r>
    <r>
      <rPr>
        <i/>
        <sz val="8"/>
        <color indexed="10"/>
        <rFont val="Arial"/>
        <family val="2"/>
      </rPr>
      <t>(renov.)</t>
    </r>
  </si>
  <si>
    <r>
      <t xml:space="preserve">Ateities takas 10, Tauragė </t>
    </r>
    <r>
      <rPr>
        <i/>
        <sz val="8"/>
        <color indexed="10"/>
        <rFont val="Arial"/>
        <family val="2"/>
      </rPr>
      <t>(renov.)</t>
    </r>
  </si>
  <si>
    <r>
      <t xml:space="preserve">Prezidento g. 65, Tauragė </t>
    </r>
    <r>
      <rPr>
        <i/>
        <sz val="8"/>
        <color indexed="10"/>
        <rFont val="Arial"/>
        <family val="2"/>
      </rPr>
      <t>(renov.)</t>
    </r>
  </si>
  <si>
    <r>
      <t xml:space="preserve">Moksleivių al. 6, Tauragė </t>
    </r>
    <r>
      <rPr>
        <i/>
        <sz val="8"/>
        <color indexed="10"/>
        <rFont val="Arial"/>
        <family val="2"/>
      </rPr>
      <t>(renov.)</t>
    </r>
  </si>
  <si>
    <r>
      <t xml:space="preserve">J.Tumo-Vaižganto g. 129, Tauragė </t>
    </r>
    <r>
      <rPr>
        <i/>
        <sz val="8"/>
        <color indexed="10"/>
        <rFont val="Arial"/>
        <family val="2"/>
      </rPr>
      <t>(renov.)</t>
    </r>
  </si>
  <si>
    <t>Dariaus ir Girėno g. 26A, Tauragė</t>
  </si>
  <si>
    <t>J. Tumo-Vaižganto g. 140, Tauragė</t>
  </si>
  <si>
    <t>Gedimino g. 8, Tauragė</t>
  </si>
  <si>
    <t>Miško g. 8, Tauragė</t>
  </si>
  <si>
    <t>Gedimino g. 32, Tauragė</t>
  </si>
  <si>
    <t>K. Donelaičio 64A, Tauragė</t>
  </si>
  <si>
    <t>M. Mažvydo g. 47, Tauragė</t>
  </si>
  <si>
    <t>J. Tumo-Vaižganto g. 125, Tauragė</t>
  </si>
  <si>
    <t>Žemaitės g. 32, Tauragė</t>
  </si>
  <si>
    <t>Dariaus ir Girėno g. 16A, Tauragė</t>
  </si>
  <si>
    <t>Vasario 16-osios g. 8A, Tauragė</t>
  </si>
  <si>
    <t>Prezidento g. 60, Tauragė</t>
  </si>
  <si>
    <t>Dariaus ir Girėno g. 4, Tauragė</t>
  </si>
  <si>
    <t>Pakalnės g. 24, Lentvaris</t>
  </si>
  <si>
    <t>Pakalnės g. 21, Lentvaris</t>
  </si>
  <si>
    <t>Vytauto g. 9A, Lentvaris</t>
  </si>
  <si>
    <t>Pakalnės g. 7, Lentvaris</t>
  </si>
  <si>
    <t>Geležinkelio g. 34, Lentvaris</t>
  </si>
  <si>
    <t>Mindaugo g. 10, Trakai</t>
  </si>
  <si>
    <t>Vytauto g. 46, Trakai</t>
  </si>
  <si>
    <t>Ežero g. 6, Lentvaris</t>
  </si>
  <si>
    <t>Mindaugo g. 12, Trakai</t>
  </si>
  <si>
    <t>Birutės g. 45, Trakai</t>
  </si>
  <si>
    <t>Vytauto g. 52, Trakai</t>
  </si>
  <si>
    <t>N. Sodybos g. 36A, Lentvaris</t>
  </si>
  <si>
    <t>Pakalnės g. 23, Lentvaris</t>
  </si>
  <si>
    <t>Ežero g. 7, Lentvaris</t>
  </si>
  <si>
    <t>Klevų al. 36. Lentvaris</t>
  </si>
  <si>
    <t>Ežero g. 5A, Lentvaris</t>
  </si>
  <si>
    <t>Vytauto g. 9, Lentvaris</t>
  </si>
  <si>
    <t>Birutės g. 37, Trakai</t>
  </si>
  <si>
    <t>Birutės g. 41, Trakai</t>
  </si>
  <si>
    <t>Vytauto g. 37, Trakai</t>
  </si>
  <si>
    <t>Trakų g. 27, Trakai</t>
  </si>
  <si>
    <t>Vytauto g. 46A, Trakai</t>
  </si>
  <si>
    <t>Utena (UAB "Utenos šilumos tinklai")</t>
  </si>
  <si>
    <t>Aušros g. 69 I k., Utena (renov.)</t>
  </si>
  <si>
    <t>Taikos g. 20, Utena (renov)</t>
  </si>
  <si>
    <t>Taikos g. 26, Utena (renov.)</t>
  </si>
  <si>
    <t>Taikos g. 28, Utena (renov.)</t>
  </si>
  <si>
    <t>Vaižganto g. 14, Utena (renov.)</t>
  </si>
  <si>
    <t>Taikos g. 22, Utena (renov.)</t>
  </si>
  <si>
    <t>Aušros g. 94, Utena (renov.)</t>
  </si>
  <si>
    <t>Aušros g. 97, Utena (renov.)</t>
  </si>
  <si>
    <t>J.Basanavičiaus g. 100, Utena (renov.)</t>
  </si>
  <si>
    <t>V.Kudirkos g. 44, Utena</t>
  </si>
  <si>
    <t>Krašuonos g. 5, Utena</t>
  </si>
  <si>
    <t>V.Kudirkos g. 32, Utena</t>
  </si>
  <si>
    <t>Aukštakalnio g. 70, Utena</t>
  </si>
  <si>
    <t>Smėlio g. 4, Utena</t>
  </si>
  <si>
    <t>Sėlių g. 69, Utena</t>
  </si>
  <si>
    <t>V.Kudirkos g. 42, Utena</t>
  </si>
  <si>
    <t>Taikos g. 3, Utena</t>
  </si>
  <si>
    <t>Aukštakalnio g. 114, Utena</t>
  </si>
  <si>
    <t>Kampo g. 3, Utena</t>
  </si>
  <si>
    <t>Krašuonos g. 11, Utena</t>
  </si>
  <si>
    <t>A.Baranausko g. 17, Utena</t>
  </si>
  <si>
    <t>Kauno g. 27, Utena</t>
  </si>
  <si>
    <t>J.Basanavičiaus g. 106, Utena</t>
  </si>
  <si>
    <t>Vaižganto g. 34, Utena</t>
  </si>
  <si>
    <t>Taikos g. 54, Utena</t>
  </si>
  <si>
    <t>Vaižganto g. 20, Utena</t>
  </si>
  <si>
    <t>Kęstučio g. 9, Utena</t>
  </si>
  <si>
    <t>Taikos g. 15, Utena</t>
  </si>
  <si>
    <t>Taikos g. 7, Utena</t>
  </si>
  <si>
    <t>Užpalių g. 68, Utena</t>
  </si>
  <si>
    <t>Kęstučio g. 1, Utena</t>
  </si>
  <si>
    <t>Taikos g. 66, Utena</t>
  </si>
  <si>
    <t>Taikos g. 83, Utena</t>
  </si>
  <si>
    <t>Aušros g. 35, Utena</t>
  </si>
  <si>
    <t>Utenio a. 5, Utena</t>
  </si>
  <si>
    <t>Ežero g. 5, Utena</t>
  </si>
  <si>
    <t>Užpalių g. 101, Utena</t>
  </si>
  <si>
    <t>J.Basanavičiaus g. 110, Utena</t>
  </si>
  <si>
    <t>Tauragnų g. 4, Utena</t>
  </si>
  <si>
    <t>Užpalių g. 88, Utena</t>
  </si>
  <si>
    <t>S.NERIES 33C VILKAVIŠKIS (ren.)</t>
  </si>
  <si>
    <t>KĘSTUČIO 10 VILKAVIŠKIS (ren.)</t>
  </si>
  <si>
    <t>VILNIAUS 8 VILKAVIŠKIS (ren.)</t>
  </si>
  <si>
    <t>DARVINO 26 KYBARTAI (ren.)</t>
  </si>
  <si>
    <t>NEPRIKLAUSOMYBĖS 72 (ren.)</t>
  </si>
  <si>
    <t>DARIAUS IR GIRENO 2A KYBARTAI (ren.)</t>
  </si>
  <si>
    <t>TARYBŲ 7 KYBARTAI(ren.)</t>
  </si>
  <si>
    <t>MOKYKLOS 3 PILVIŠKIAI (ren.)</t>
  </si>
  <si>
    <t>Vilniaus 91A (ren)</t>
  </si>
  <si>
    <t>Vilniaus 93A (ren)</t>
  </si>
  <si>
    <t>Skratiškių 12 (ren.)</t>
  </si>
  <si>
    <t xml:space="preserve">VERPĖJŲ 6 </t>
  </si>
  <si>
    <t>GARDINO 22 (ren)</t>
  </si>
  <si>
    <t>ŠILTNAMIŲ 18  (ren)</t>
  </si>
  <si>
    <t xml:space="preserve">KLONIO 18A </t>
  </si>
  <si>
    <t>ŠILTNAMIŲ 22  (ren.)</t>
  </si>
  <si>
    <t>ČIURLIONIO 74 (ren.)</t>
  </si>
  <si>
    <t>VYTAUTO 47 (ren.)</t>
  </si>
  <si>
    <t>SEIRIJŲ 9 (ren.)</t>
  </si>
  <si>
    <t>SVEIKATOS 28 (ren.)</t>
  </si>
  <si>
    <t>ATEITIES 2 (ren.)</t>
  </si>
  <si>
    <t xml:space="preserve">VYTAUTO 6   </t>
  </si>
  <si>
    <t xml:space="preserve">VEISIEJŲ 9 </t>
  </si>
  <si>
    <t xml:space="preserve">ATEITIES 14 </t>
  </si>
  <si>
    <t xml:space="preserve">ATEITIES 16 </t>
  </si>
  <si>
    <t xml:space="preserve">LIŠKIAVOS 8 </t>
  </si>
  <si>
    <t xml:space="preserve">GARDINO 80  </t>
  </si>
  <si>
    <t xml:space="preserve">ATEITIES 36 </t>
  </si>
  <si>
    <t>SVEIKATOS 18 (</t>
  </si>
  <si>
    <t xml:space="preserve">LIŠKIAVOS 5 </t>
  </si>
  <si>
    <t xml:space="preserve">ŠILTNAMIŲ 26  </t>
  </si>
  <si>
    <t xml:space="preserve">ŠILTNAMIŲ 24  </t>
  </si>
  <si>
    <t xml:space="preserve">MELIORATORIŲ 4 </t>
  </si>
  <si>
    <t xml:space="preserve">NERAVŲ 29 </t>
  </si>
  <si>
    <t>NERAVŲ 27</t>
  </si>
  <si>
    <t>Birutės 2 (ren.)</t>
  </si>
  <si>
    <t>Birutės 4 (ren.)</t>
  </si>
  <si>
    <t>Janonio 30 ((ren.)</t>
  </si>
  <si>
    <t>Raseinių 9 II korpusas(ren.)</t>
  </si>
  <si>
    <t>Pievų 6 (ren.)</t>
  </si>
  <si>
    <t>Pievų 2 (ren.)</t>
  </si>
  <si>
    <t>Raseinių 9a  II korpusas (ren.)</t>
  </si>
  <si>
    <t>Mackevičiaus 29 (ren.)</t>
  </si>
  <si>
    <t>Dariaus ir Girėno 2-1 (ren.)</t>
  </si>
  <si>
    <t>Dariaus ir Girėno 2-2 (ren.)</t>
  </si>
  <si>
    <t>Dariaus ir Girėno 4 (ren.)</t>
  </si>
  <si>
    <t>Birutės 1 (ren.)</t>
  </si>
  <si>
    <t>Birutės 3 (ren.)</t>
  </si>
</sst>
</file>

<file path=xl/styles.xml><?xml version="1.0" encoding="utf-8"?>
<styleSheet xmlns="http://schemas.openxmlformats.org/spreadsheetml/2006/main">
  <numFmts count="9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  <numFmt numFmtId="172" formatCode="_-* #,##0.000\ _€_-;\-* #,##0.000\ _€_-;_-* &quot;-&quot;??\ _€_-;_-@_-"/>
  </numFmts>
  <fonts count="2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sz val="8"/>
      <color theme="1"/>
      <name val="Arial"/>
      <family val="2"/>
      <charset val="186"/>
    </font>
    <font>
      <b/>
      <i/>
      <sz val="12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color indexed="10"/>
      <name val="Arial"/>
      <family val="2"/>
    </font>
    <font>
      <sz val="12"/>
      <name val="Arial"/>
      <family val="2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rgb="FFFF99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600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rgb="FFFFCCCC"/>
        <bgColor indexed="22"/>
      </patternFill>
    </fill>
    <fill>
      <patternFill patternType="solid">
        <fgColor rgb="FFFFCCCC"/>
        <bgColor indexed="26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8">
    <xf numFmtId="0" fontId="0" fillId="0" borderId="0"/>
    <xf numFmtId="43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</cellStyleXfs>
  <cellXfs count="22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7" xfId="0" applyFont="1" applyFill="1" applyBorder="1"/>
    <xf numFmtId="2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7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2" fontId="2" fillId="8" borderId="3" xfId="0" applyNumberFormat="1" applyFont="1" applyFill="1" applyBorder="1" applyAlignment="1">
      <alignment horizontal="left" indent="3"/>
    </xf>
    <xf numFmtId="2" fontId="2" fillId="8" borderId="9" xfId="0" applyNumberFormat="1" applyFont="1" applyFill="1" applyBorder="1" applyAlignment="1">
      <alignment horizontal="left" indent="3"/>
    </xf>
    <xf numFmtId="2" fontId="2" fillId="8" borderId="7" xfId="0" applyNumberFormat="1" applyFont="1" applyFill="1" applyBorder="1" applyAlignment="1">
      <alignment horizontal="left" indent="3"/>
    </xf>
    <xf numFmtId="0" fontId="2" fillId="8" borderId="12" xfId="0" applyFont="1" applyFill="1" applyBorder="1" applyAlignment="1">
      <alignment horizontal="center"/>
    </xf>
    <xf numFmtId="167" fontId="2" fillId="8" borderId="7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6" borderId="5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167" fontId="2" fillId="6" borderId="7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65" fontId="2" fillId="6" borderId="7" xfId="0" applyNumberFormat="1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166" fontId="2" fillId="6" borderId="5" xfId="0" applyNumberFormat="1" applyFont="1" applyFill="1" applyBorder="1"/>
    <xf numFmtId="2" fontId="2" fillId="6" borderId="5" xfId="0" applyNumberFormat="1" applyFont="1" applyFill="1" applyBorder="1" applyAlignment="1">
      <alignment horizontal="left" indent="3"/>
    </xf>
    <xf numFmtId="2" fontId="2" fillId="6" borderId="21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9" xfId="0" applyNumberFormat="1" applyFont="1" applyFill="1" applyBorder="1" applyAlignment="1">
      <alignment horizontal="left" indent="3"/>
    </xf>
    <xf numFmtId="0" fontId="2" fillId="12" borderId="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2" fontId="2" fillId="10" borderId="12" xfId="0" applyNumberFormat="1" applyFont="1" applyFill="1" applyBorder="1" applyAlignment="1">
      <alignment horizontal="left" indent="3"/>
    </xf>
    <xf numFmtId="0" fontId="2" fillId="10" borderId="18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166" fontId="2" fillId="4" borderId="5" xfId="0" applyNumberFormat="1" applyFont="1" applyFill="1" applyBorder="1"/>
    <xf numFmtId="166" fontId="2" fillId="4" borderId="3" xfId="0" applyNumberFormat="1" applyFont="1" applyFill="1" applyBorder="1"/>
    <xf numFmtId="166" fontId="2" fillId="4" borderId="7" xfId="0" applyNumberFormat="1" applyFont="1" applyFill="1" applyBorder="1"/>
    <xf numFmtId="2" fontId="2" fillId="4" borderId="10" xfId="0" applyNumberFormat="1" applyFont="1" applyFill="1" applyBorder="1" applyAlignment="1">
      <alignment horizontal="left" indent="3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7" fillId="0" borderId="0" xfId="0" applyFont="1"/>
    <xf numFmtId="0" fontId="2" fillId="14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2" fontId="2" fillId="16" borderId="3" xfId="0" applyNumberFormat="1" applyFont="1" applyFill="1" applyBorder="1" applyAlignment="1">
      <alignment horizontal="left" indent="3"/>
    </xf>
    <xf numFmtId="2" fontId="2" fillId="16" borderId="9" xfId="0" applyNumberFormat="1" applyFont="1" applyFill="1" applyBorder="1" applyAlignment="1">
      <alignment horizontal="left" indent="3"/>
    </xf>
    <xf numFmtId="0" fontId="2" fillId="16" borderId="5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67" fontId="2" fillId="4" borderId="12" xfId="0" applyNumberFormat="1" applyFont="1" applyFill="1" applyBorder="1"/>
    <xf numFmtId="0" fontId="2" fillId="15" borderId="7" xfId="0" applyFont="1" applyFill="1" applyBorder="1"/>
    <xf numFmtId="0" fontId="2" fillId="16" borderId="12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left" indent="3"/>
    </xf>
    <xf numFmtId="166" fontId="2" fillId="4" borderId="12" xfId="0" applyNumberFormat="1" applyFont="1" applyFill="1" applyBorder="1"/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0" fontId="2" fillId="15" borderId="1" xfId="0" applyFont="1" applyFill="1" applyBorder="1" applyAlignment="1">
      <alignment horizontal="center"/>
    </xf>
    <xf numFmtId="166" fontId="2" fillId="8" borderId="12" xfId="0" applyNumberFormat="1" applyFont="1" applyFill="1" applyBorder="1"/>
    <xf numFmtId="2" fontId="2" fillId="8" borderId="3" xfId="0" applyNumberFormat="1" applyFont="1" applyFill="1" applyBorder="1" applyAlignment="1">
      <alignment horizontal="left" indent="4"/>
    </xf>
    <xf numFmtId="165" fontId="2" fillId="8" borderId="7" xfId="0" applyNumberFormat="1" applyFont="1" applyFill="1" applyBorder="1"/>
    <xf numFmtId="166" fontId="2" fillId="8" borderId="7" xfId="0" applyNumberFormat="1" applyFont="1" applyFill="1" applyBorder="1"/>
    <xf numFmtId="2" fontId="2" fillId="8" borderId="7" xfId="0" applyNumberFormat="1" applyFont="1" applyFill="1" applyBorder="1" applyAlignment="1">
      <alignment horizontal="left" indent="4"/>
    </xf>
    <xf numFmtId="0" fontId="2" fillId="16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9" xfId="0" applyNumberFormat="1" applyFont="1" applyFill="1" applyBorder="1" applyAlignment="1">
      <alignment horizontal="left" indent="3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7" fontId="2" fillId="4" borderId="7" xfId="0" applyNumberFormat="1" applyFont="1" applyFill="1" applyBorder="1"/>
    <xf numFmtId="2" fontId="2" fillId="4" borderId="7" xfId="0" applyNumberFormat="1" applyFon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0" fontId="2" fillId="14" borderId="0" xfId="0" applyFont="1" applyFill="1"/>
    <xf numFmtId="0" fontId="2" fillId="11" borderId="5" xfId="0" applyFont="1" applyFill="1" applyBorder="1" applyAlignment="1">
      <alignment horizontal="center"/>
    </xf>
    <xf numFmtId="0" fontId="12" fillId="8" borderId="7" xfId="0" applyFont="1" applyFill="1" applyBorder="1"/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3"/>
    </xf>
    <xf numFmtId="2" fontId="2" fillId="2" borderId="21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166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left" indent="3"/>
    </xf>
    <xf numFmtId="2" fontId="2" fillId="2" borderId="9" xfId="0" applyNumberFormat="1" applyFont="1" applyFill="1" applyBorder="1" applyAlignment="1">
      <alignment horizontal="left" indent="3"/>
    </xf>
    <xf numFmtId="0" fontId="2" fillId="5" borderId="5" xfId="0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2" fillId="3" borderId="3" xfId="0" applyNumberFormat="1" applyFont="1" applyFill="1" applyBorder="1"/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67" fontId="2" fillId="2" borderId="7" xfId="0" applyNumberFormat="1" applyFont="1" applyFill="1" applyBorder="1"/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0" fontId="2" fillId="5" borderId="3" xfId="0" applyFont="1" applyFill="1" applyBorder="1"/>
    <xf numFmtId="2" fontId="2" fillId="5" borderId="3" xfId="0" applyNumberFormat="1" applyFont="1" applyFill="1" applyBorder="1"/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left" indent="4"/>
    </xf>
    <xf numFmtId="2" fontId="2" fillId="2" borderId="7" xfId="0" applyNumberFormat="1" applyFont="1" applyFill="1" applyBorder="1" applyAlignment="1">
      <alignment horizontal="left" indent="4"/>
    </xf>
    <xf numFmtId="0" fontId="2" fillId="2" borderId="5" xfId="0" applyFont="1" applyFill="1" applyBorder="1"/>
    <xf numFmtId="2" fontId="2" fillId="2" borderId="5" xfId="0" applyNumberFormat="1" applyFont="1" applyFill="1" applyBorder="1"/>
    <xf numFmtId="0" fontId="2" fillId="5" borderId="5" xfId="0" applyFont="1" applyFill="1" applyBorder="1"/>
    <xf numFmtId="0" fontId="2" fillId="12" borderId="3" xfId="6" applyFont="1" applyFill="1" applyBorder="1"/>
    <xf numFmtId="0" fontId="2" fillId="12" borderId="3" xfId="6" applyFont="1" applyFill="1" applyBorder="1" applyAlignment="1">
      <alignment horizontal="center"/>
    </xf>
    <xf numFmtId="166" fontId="2" fillId="12" borderId="3" xfId="6" applyNumberFormat="1" applyFont="1" applyFill="1" applyBorder="1"/>
    <xf numFmtId="166" fontId="2" fillId="12" borderId="3" xfId="6" applyNumberFormat="1" applyFont="1" applyFill="1" applyBorder="1" applyAlignment="1">
      <alignment horizontal="center"/>
    </xf>
    <xf numFmtId="167" fontId="2" fillId="12" borderId="3" xfId="6" applyNumberFormat="1" applyFont="1" applyFill="1" applyBorder="1"/>
    <xf numFmtId="2" fontId="2" fillId="12" borderId="3" xfId="6" applyNumberFormat="1" applyFont="1" applyFill="1" applyBorder="1"/>
    <xf numFmtId="2" fontId="2" fillId="12" borderId="3" xfId="6" applyNumberFormat="1" applyFont="1" applyFill="1" applyBorder="1" applyAlignment="1">
      <alignment horizontal="center"/>
    </xf>
    <xf numFmtId="2" fontId="2" fillId="12" borderId="9" xfId="6" applyNumberFormat="1" applyFont="1" applyFill="1" applyBorder="1" applyAlignment="1">
      <alignment horizontal="left" indent="3"/>
    </xf>
    <xf numFmtId="0" fontId="2" fillId="12" borderId="7" xfId="6" applyFont="1" applyFill="1" applyBorder="1"/>
    <xf numFmtId="0" fontId="2" fillId="12" borderId="7" xfId="6" applyFont="1" applyFill="1" applyBorder="1" applyAlignment="1">
      <alignment horizontal="center"/>
    </xf>
    <xf numFmtId="166" fontId="2" fillId="12" borderId="7" xfId="6" applyNumberFormat="1" applyFont="1" applyFill="1" applyBorder="1"/>
    <xf numFmtId="166" fontId="2" fillId="12" borderId="7" xfId="6" applyNumberFormat="1" applyFont="1" applyFill="1" applyBorder="1" applyAlignment="1">
      <alignment horizontal="center"/>
    </xf>
    <xf numFmtId="167" fontId="2" fillId="12" borderId="7" xfId="6" applyNumberFormat="1" applyFont="1" applyFill="1" applyBorder="1"/>
    <xf numFmtId="2" fontId="2" fillId="12" borderId="7" xfId="6" applyNumberFormat="1" applyFont="1" applyFill="1" applyBorder="1"/>
    <xf numFmtId="2" fontId="2" fillId="12" borderId="7" xfId="6" applyNumberFormat="1" applyFont="1" applyFill="1" applyBorder="1" applyAlignment="1">
      <alignment horizontal="center"/>
    </xf>
    <xf numFmtId="2" fontId="2" fillId="12" borderId="10" xfId="6" applyNumberFormat="1" applyFont="1" applyFill="1" applyBorder="1" applyAlignment="1">
      <alignment horizontal="left" indent="3"/>
    </xf>
    <xf numFmtId="0" fontId="2" fillId="13" borderId="7" xfId="6" applyFont="1" applyFill="1" applyBorder="1"/>
    <xf numFmtId="0" fontId="2" fillId="13" borderId="7" xfId="6" applyFont="1" applyFill="1" applyBorder="1" applyAlignment="1">
      <alignment horizontal="center"/>
    </xf>
    <xf numFmtId="166" fontId="2" fillId="13" borderId="7" xfId="6" applyNumberFormat="1" applyFont="1" applyFill="1" applyBorder="1"/>
    <xf numFmtId="166" fontId="2" fillId="13" borderId="7" xfId="6" applyNumberFormat="1" applyFont="1" applyFill="1" applyBorder="1" applyAlignment="1">
      <alignment horizontal="center"/>
    </xf>
    <xf numFmtId="167" fontId="2" fillId="13" borderId="7" xfId="6" applyNumberFormat="1" applyFont="1" applyFill="1" applyBorder="1"/>
    <xf numFmtId="2" fontId="2" fillId="13" borderId="7" xfId="6" applyNumberFormat="1" applyFont="1" applyFill="1" applyBorder="1"/>
    <xf numFmtId="2" fontId="2" fillId="13" borderId="7" xfId="6" applyNumberFormat="1" applyFont="1" applyFill="1" applyBorder="1" applyAlignment="1">
      <alignment horizontal="center"/>
    </xf>
    <xf numFmtId="2" fontId="2" fillId="13" borderId="10" xfId="6" applyNumberFormat="1" applyFont="1" applyFill="1" applyBorder="1" applyAlignment="1">
      <alignment horizontal="left" indent="3"/>
    </xf>
    <xf numFmtId="0" fontId="2" fillId="11" borderId="7" xfId="0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9" xfId="0" applyNumberFormat="1" applyFont="1" applyFill="1" applyBorder="1" applyAlignment="1">
      <alignment horizontal="center" vertical="center"/>
    </xf>
    <xf numFmtId="2" fontId="2" fillId="13" borderId="7" xfId="0" applyNumberFormat="1" applyFont="1" applyFill="1" applyBorder="1" applyAlignment="1">
      <alignment horizontal="left" vertical="center"/>
    </xf>
    <xf numFmtId="2" fontId="2" fillId="13" borderId="7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165" fontId="2" fillId="2" borderId="7" xfId="0" applyNumberFormat="1" applyFont="1" applyFill="1" applyBorder="1"/>
    <xf numFmtId="165" fontId="2" fillId="2" borderId="5" xfId="0" applyNumberFormat="1" applyFont="1" applyFill="1" applyBorder="1"/>
    <xf numFmtId="2" fontId="2" fillId="2" borderId="21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9" xfId="0" applyNumberFormat="1" applyFont="1" applyFill="1" applyBorder="1" applyAlignment="1" applyProtection="1">
      <alignment horizontal="left" indent="3"/>
    </xf>
    <xf numFmtId="166" fontId="2" fillId="3" borderId="5" xfId="0" applyNumberFormat="1" applyFont="1" applyFill="1" applyBorder="1" applyProtection="1">
      <protection locked="0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9" xfId="0" applyNumberFormat="1" applyFont="1" applyFill="1" applyBorder="1" applyAlignment="1" applyProtection="1">
      <alignment horizontal="left" indent="3"/>
    </xf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9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0" fontId="9" fillId="10" borderId="12" xfId="4" applyFont="1" applyFill="1" applyBorder="1"/>
    <xf numFmtId="0" fontId="9" fillId="10" borderId="12" xfId="4" applyFont="1" applyFill="1" applyBorder="1" applyAlignment="1">
      <alignment horizontal="center"/>
    </xf>
    <xf numFmtId="166" fontId="2" fillId="10" borderId="12" xfId="4" applyNumberFormat="1" applyFont="1" applyFill="1" applyBorder="1"/>
    <xf numFmtId="166" fontId="2" fillId="10" borderId="12" xfId="4" applyNumberFormat="1" applyFont="1" applyFill="1" applyBorder="1" applyAlignment="1">
      <alignment horizontal="center"/>
    </xf>
    <xf numFmtId="167" fontId="2" fillId="10" borderId="12" xfId="4" applyNumberFormat="1" applyFont="1" applyFill="1" applyBorder="1"/>
    <xf numFmtId="2" fontId="2" fillId="10" borderId="12" xfId="4" applyNumberFormat="1" applyFont="1" applyFill="1" applyBorder="1"/>
    <xf numFmtId="2" fontId="2" fillId="10" borderId="12" xfId="4" applyNumberFormat="1" applyFont="1" applyFill="1" applyBorder="1" applyAlignment="1">
      <alignment horizontal="center"/>
    </xf>
    <xf numFmtId="2" fontId="2" fillId="10" borderId="12" xfId="4" applyNumberFormat="1" applyFont="1" applyFill="1" applyBorder="1" applyAlignment="1">
      <alignment horizontal="left" indent="3"/>
    </xf>
    <xf numFmtId="2" fontId="2" fillId="10" borderId="22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9" xfId="4" applyNumberFormat="1" applyFont="1" applyFill="1" applyBorder="1" applyAlignment="1">
      <alignment horizontal="left" indent="3"/>
    </xf>
    <xf numFmtId="0" fontId="2" fillId="13" borderId="7" xfId="4" applyFont="1" applyFill="1" applyBorder="1"/>
    <xf numFmtId="0" fontId="2" fillId="13" borderId="7" xfId="4" applyFont="1" applyFill="1" applyBorder="1" applyAlignment="1">
      <alignment horizontal="center"/>
    </xf>
    <xf numFmtId="166" fontId="2" fillId="13" borderId="7" xfId="4" applyNumberFormat="1" applyFont="1" applyFill="1" applyBorder="1"/>
    <xf numFmtId="166" fontId="2" fillId="13" borderId="7" xfId="4" applyNumberFormat="1" applyFont="1" applyFill="1" applyBorder="1" applyAlignment="1">
      <alignment horizontal="center"/>
    </xf>
    <xf numFmtId="167" fontId="2" fillId="13" borderId="7" xfId="4" applyNumberFormat="1" applyFont="1" applyFill="1" applyBorder="1"/>
    <xf numFmtId="2" fontId="2" fillId="13" borderId="7" xfId="4" applyNumberFormat="1" applyFont="1" applyFill="1" applyBorder="1"/>
    <xf numFmtId="2" fontId="2" fillId="13" borderId="7" xfId="4" applyNumberFormat="1" applyFont="1" applyFill="1" applyBorder="1" applyAlignment="1">
      <alignment horizontal="center"/>
    </xf>
    <xf numFmtId="2" fontId="2" fillId="13" borderId="7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9" fillId="10" borderId="18" xfId="4" applyFont="1" applyFill="1" applyBorder="1"/>
    <xf numFmtId="0" fontId="9" fillId="10" borderId="18" xfId="4" applyFont="1" applyFill="1" applyBorder="1" applyAlignment="1">
      <alignment horizontal="center"/>
    </xf>
    <xf numFmtId="166" fontId="2" fillId="10" borderId="18" xfId="4" applyNumberFormat="1" applyFont="1" applyFill="1" applyBorder="1"/>
    <xf numFmtId="166" fontId="2" fillId="10" borderId="18" xfId="4" applyNumberFormat="1" applyFont="1" applyFill="1" applyBorder="1" applyAlignment="1">
      <alignment horizontal="center"/>
    </xf>
    <xf numFmtId="167" fontId="2" fillId="10" borderId="18" xfId="4" applyNumberFormat="1" applyFont="1" applyFill="1" applyBorder="1"/>
    <xf numFmtId="2" fontId="2" fillId="10" borderId="18" xfId="4" applyNumberFormat="1" applyFont="1" applyFill="1" applyBorder="1"/>
    <xf numFmtId="2" fontId="2" fillId="10" borderId="18" xfId="4" applyNumberFormat="1" applyFont="1" applyFill="1" applyBorder="1" applyAlignment="1">
      <alignment horizontal="center"/>
    </xf>
    <xf numFmtId="2" fontId="2" fillId="10" borderId="18" xfId="4" applyNumberFormat="1" applyFont="1" applyFill="1" applyBorder="1" applyAlignment="1">
      <alignment horizontal="left" indent="3"/>
    </xf>
    <xf numFmtId="2" fontId="2" fillId="10" borderId="23" xfId="4" applyNumberFormat="1" applyFont="1" applyFill="1" applyBorder="1" applyAlignment="1">
      <alignment horizontal="left" indent="3"/>
    </xf>
    <xf numFmtId="0" fontId="2" fillId="15" borderId="12" xfId="0" applyFont="1" applyFill="1" applyBorder="1" applyAlignment="1">
      <alignment horizontal="center"/>
    </xf>
    <xf numFmtId="166" fontId="2" fillId="2" borderId="12" xfId="0" applyNumberFormat="1" applyFont="1" applyFill="1" applyBorder="1" applyProtection="1">
      <protection locked="0"/>
    </xf>
    <xf numFmtId="169" fontId="2" fillId="8" borderId="3" xfId="0" applyNumberFormat="1" applyFont="1" applyFill="1" applyBorder="1"/>
    <xf numFmtId="169" fontId="2" fillId="8" borderId="7" xfId="0" applyNumberFormat="1" applyFont="1" applyFill="1" applyBorder="1"/>
    <xf numFmtId="166" fontId="2" fillId="4" borderId="5" xfId="0" applyNumberFormat="1" applyFont="1" applyFill="1" applyBorder="1" applyProtection="1">
      <protection locked="0"/>
    </xf>
    <xf numFmtId="164" fontId="2" fillId="2" borderId="3" xfId="0" applyNumberFormat="1" applyFont="1" applyFill="1" applyBorder="1"/>
    <xf numFmtId="168" fontId="2" fillId="2" borderId="5" xfId="1" applyNumberFormat="1" applyFont="1" applyFill="1" applyBorder="1" applyAlignment="1">
      <alignment horizontal="right" vertical="distributed"/>
    </xf>
    <xf numFmtId="2" fontId="2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9" fontId="2" fillId="2" borderId="5" xfId="0" applyNumberFormat="1" applyFont="1" applyFill="1" applyBorder="1"/>
    <xf numFmtId="169" fontId="2" fillId="2" borderId="3" xfId="0" applyNumberFormat="1" applyFont="1" applyFill="1" applyBorder="1"/>
    <xf numFmtId="0" fontId="2" fillId="4" borderId="7" xfId="11" applyFont="1" applyFill="1" applyBorder="1"/>
    <xf numFmtId="0" fontId="2" fillId="4" borderId="7" xfId="11" applyFont="1" applyFill="1" applyBorder="1" applyAlignment="1">
      <alignment horizontal="center"/>
    </xf>
    <xf numFmtId="166" fontId="2" fillId="4" borderId="7" xfId="11" applyNumberFormat="1" applyFont="1" applyFill="1" applyBorder="1"/>
    <xf numFmtId="166" fontId="2" fillId="4" borderId="7" xfId="11" applyNumberFormat="1" applyFont="1" applyFill="1" applyBorder="1" applyAlignment="1">
      <alignment horizontal="center"/>
    </xf>
    <xf numFmtId="167" fontId="2" fillId="4" borderId="7" xfId="11" applyNumberFormat="1" applyFont="1" applyFill="1" applyBorder="1"/>
    <xf numFmtId="2" fontId="2" fillId="4" borderId="7" xfId="11" applyNumberFormat="1" applyFont="1" applyFill="1" applyBorder="1"/>
    <xf numFmtId="2" fontId="2" fillId="4" borderId="7" xfId="11" applyNumberFormat="1" applyFont="1" applyFill="1" applyBorder="1" applyAlignment="1">
      <alignment horizontal="center"/>
    </xf>
    <xf numFmtId="2" fontId="2" fillId="4" borderId="7" xfId="11" applyNumberFormat="1" applyFont="1" applyFill="1" applyBorder="1" applyAlignment="1">
      <alignment horizontal="left" indent="3"/>
    </xf>
    <xf numFmtId="2" fontId="2" fillId="4" borderId="10" xfId="11" applyNumberFormat="1" applyFont="1" applyFill="1" applyBorder="1" applyAlignment="1">
      <alignment horizontal="left" indent="3"/>
    </xf>
    <xf numFmtId="0" fontId="2" fillId="2" borderId="12" xfId="0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left" indent="4"/>
      <protection locked="0"/>
    </xf>
    <xf numFmtId="167" fontId="2" fillId="2" borderId="12" xfId="0" applyNumberFormat="1" applyFont="1" applyFill="1" applyBorder="1" applyProtection="1"/>
    <xf numFmtId="2" fontId="2" fillId="4" borderId="12" xfId="0" applyNumberFormat="1" applyFont="1" applyFill="1" applyBorder="1" applyProtection="1">
      <protection locked="0"/>
    </xf>
    <xf numFmtId="2" fontId="2" fillId="6" borderId="15" xfId="0" applyNumberFormat="1" applyFont="1" applyFill="1" applyBorder="1" applyAlignment="1" applyProtection="1">
      <alignment horizontal="left" indent="3"/>
    </xf>
    <xf numFmtId="2" fontId="2" fillId="6" borderId="21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6" borderId="3" xfId="0" applyNumberFormat="1" applyFont="1" applyFill="1" applyBorder="1" applyAlignment="1" applyProtection="1">
      <alignment horizontal="left" indent="3"/>
    </xf>
    <xf numFmtId="2" fontId="2" fillId="6" borderId="9" xfId="0" applyNumberFormat="1" applyFont="1" applyFill="1" applyBorder="1" applyAlignment="1" applyProtection="1">
      <alignment horizontal="left" indent="3"/>
    </xf>
    <xf numFmtId="0" fontId="2" fillId="5" borderId="3" xfId="0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Protection="1">
      <protection locked="0"/>
    </xf>
    <xf numFmtId="166" fontId="2" fillId="5" borderId="5" xfId="0" applyNumberFormat="1" applyFont="1" applyFill="1" applyBorder="1" applyProtection="1">
      <protection locked="0"/>
    </xf>
    <xf numFmtId="166" fontId="2" fillId="5" borderId="5" xfId="0" applyNumberFormat="1" applyFont="1" applyFill="1" applyBorder="1" applyAlignment="1" applyProtection="1">
      <alignment horizontal="left" indent="4"/>
      <protection locked="0"/>
    </xf>
    <xf numFmtId="167" fontId="2" fillId="5" borderId="12" xfId="0" applyNumberFormat="1" applyFont="1" applyFill="1" applyBorder="1" applyProtection="1"/>
    <xf numFmtId="2" fontId="2" fillId="5" borderId="12" xfId="0" applyNumberFormat="1" applyFont="1" applyFill="1" applyBorder="1" applyAlignment="1" applyProtection="1">
      <alignment horizontal="left" indent="3"/>
    </xf>
    <xf numFmtId="2" fontId="2" fillId="5" borderId="22" xfId="0" applyNumberFormat="1" applyFont="1" applyFill="1" applyBorder="1" applyAlignment="1" applyProtection="1">
      <alignment horizontal="left" indent="3"/>
    </xf>
    <xf numFmtId="0" fontId="2" fillId="17" borderId="3" xfId="0" applyFont="1" applyFill="1" applyBorder="1" applyProtection="1">
      <protection locked="0"/>
    </xf>
    <xf numFmtId="166" fontId="2" fillId="5" borderId="3" xfId="0" applyNumberFormat="1" applyFont="1" applyFill="1" applyBorder="1" applyAlignment="1" applyProtection="1">
      <alignment horizontal="left" indent="4"/>
      <protection locked="0"/>
    </xf>
    <xf numFmtId="167" fontId="2" fillId="5" borderId="3" xfId="0" applyNumberFormat="1" applyFont="1" applyFill="1" applyBorder="1" applyProtection="1"/>
    <xf numFmtId="2" fontId="2" fillId="5" borderId="9" xfId="0" applyNumberFormat="1" applyFont="1" applyFill="1" applyBorder="1" applyAlignment="1" applyProtection="1">
      <alignment horizontal="left" indent="3"/>
    </xf>
    <xf numFmtId="166" fontId="2" fillId="3" borderId="5" xfId="0" applyNumberFormat="1" applyFont="1" applyFill="1" applyBorder="1" applyAlignment="1" applyProtection="1">
      <alignment horizontal="left" indent="4"/>
      <protection locked="0"/>
    </xf>
    <xf numFmtId="166" fontId="2" fillId="3" borderId="12" xfId="0" applyNumberFormat="1" applyFont="1" applyFill="1" applyBorder="1" applyProtection="1">
      <protection locked="0"/>
    </xf>
    <xf numFmtId="167" fontId="2" fillId="3" borderId="12" xfId="0" applyNumberFormat="1" applyFont="1" applyFill="1" applyBorder="1" applyProtection="1"/>
    <xf numFmtId="2" fontId="2" fillId="3" borderId="12" xfId="0" applyNumberFormat="1" applyFont="1" applyFill="1" applyBorder="1" applyAlignment="1" applyProtection="1">
      <alignment horizontal="left" indent="3"/>
    </xf>
    <xf numFmtId="2" fontId="2" fillId="3" borderId="22" xfId="0" applyNumberFormat="1" applyFont="1" applyFill="1" applyBorder="1" applyAlignment="1" applyProtection="1">
      <alignment horizontal="left" indent="3"/>
    </xf>
    <xf numFmtId="166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4" borderId="5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left" indent="4"/>
      <protection locked="0"/>
    </xf>
    <xf numFmtId="166" fontId="2" fillId="4" borderId="12" xfId="0" applyNumberFormat="1" applyFont="1" applyFill="1" applyBorder="1" applyProtection="1">
      <protection locked="0"/>
    </xf>
    <xf numFmtId="167" fontId="2" fillId="4" borderId="12" xfId="0" applyNumberFormat="1" applyFont="1" applyFill="1" applyBorder="1" applyProtection="1"/>
    <xf numFmtId="2" fontId="2" fillId="4" borderId="12" xfId="0" applyNumberFormat="1" applyFont="1" applyFill="1" applyBorder="1" applyAlignment="1" applyProtection="1">
      <alignment horizontal="left" indent="3"/>
    </xf>
    <xf numFmtId="2" fontId="2" fillId="4" borderId="22" xfId="0" applyNumberFormat="1" applyFont="1" applyFill="1" applyBorder="1" applyAlignment="1" applyProtection="1">
      <alignment horizontal="left" indent="3"/>
    </xf>
    <xf numFmtId="0" fontId="2" fillId="4" borderId="12" xfId="0" applyFont="1" applyFill="1" applyBorder="1" applyAlignment="1" applyProtection="1">
      <alignment horizontal="center"/>
      <protection locked="0"/>
    </xf>
    <xf numFmtId="166" fontId="2" fillId="4" borderId="3" xfId="0" applyNumberFormat="1" applyFont="1" applyFill="1" applyBorder="1" applyAlignment="1" applyProtection="1">
      <alignment horizontal="left" indent="4"/>
      <protection locked="0"/>
    </xf>
    <xf numFmtId="2" fontId="2" fillId="16" borderId="12" xfId="0" applyNumberFormat="1" applyFont="1" applyFill="1" applyBorder="1" applyAlignment="1" applyProtection="1">
      <alignment horizontal="left" indent="3"/>
    </xf>
    <xf numFmtId="167" fontId="2" fillId="16" borderId="3" xfId="0" applyNumberFormat="1" applyFont="1" applyFill="1" applyBorder="1" applyProtection="1"/>
    <xf numFmtId="166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3"/>
    </xf>
    <xf numFmtId="2" fontId="2" fillId="15" borderId="9" xfId="0" applyNumberFormat="1" applyFont="1" applyFill="1" applyBorder="1" applyAlignment="1">
      <alignment horizontal="left" indent="3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5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2" fillId="16" borderId="3" xfId="0" applyFont="1" applyFill="1" applyBorder="1" applyProtection="1">
      <protection locked="0"/>
    </xf>
    <xf numFmtId="2" fontId="2" fillId="16" borderId="3" xfId="0" applyNumberFormat="1" applyFont="1" applyFill="1" applyBorder="1" applyProtection="1">
      <protection locked="0"/>
    </xf>
    <xf numFmtId="2" fontId="2" fillId="16" borderId="3" xfId="0" applyNumberFormat="1" applyFont="1" applyFill="1" applyBorder="1" applyAlignment="1" applyProtection="1">
      <alignment horizontal="left" indent="3"/>
    </xf>
    <xf numFmtId="2" fontId="2" fillId="16" borderId="9" xfId="0" applyNumberFormat="1" applyFont="1" applyFill="1" applyBorder="1" applyAlignment="1" applyProtection="1">
      <alignment horizontal="left" indent="3"/>
    </xf>
    <xf numFmtId="0" fontId="2" fillId="9" borderId="0" xfId="0" applyFont="1" applyFill="1" applyAlignment="1">
      <alignment horizontal="center"/>
    </xf>
    <xf numFmtId="166" fontId="2" fillId="15" borderId="7" xfId="0" applyNumberFormat="1" applyFont="1" applyFill="1" applyBorder="1"/>
    <xf numFmtId="2" fontId="2" fillId="15" borderId="7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left" indent="3"/>
    </xf>
    <xf numFmtId="0" fontId="2" fillId="2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2" fontId="2" fillId="3" borderId="7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2" fontId="2" fillId="4" borderId="5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2" fontId="2" fillId="4" borderId="7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2" fontId="2" fillId="3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167" fontId="2" fillId="4" borderId="7" xfId="0" applyNumberFormat="1" applyFont="1" applyFill="1" applyBorder="1" applyProtection="1"/>
    <xf numFmtId="2" fontId="2" fillId="4" borderId="7" xfId="0" applyNumberFormat="1" applyFont="1" applyFill="1" applyBorder="1" applyProtection="1">
      <protection locked="0"/>
    </xf>
    <xf numFmtId="167" fontId="2" fillId="2" borderId="7" xfId="0" applyNumberFormat="1" applyFont="1" applyFill="1" applyBorder="1" applyProtection="1"/>
    <xf numFmtId="2" fontId="2" fillId="2" borderId="7" xfId="0" applyNumberFormat="1" applyFont="1" applyFill="1" applyBorder="1" applyProtection="1">
      <protection locked="0"/>
    </xf>
    <xf numFmtId="167" fontId="2" fillId="3" borderId="7" xfId="0" applyNumberFormat="1" applyFont="1" applyFill="1" applyBorder="1" applyProtection="1"/>
    <xf numFmtId="2" fontId="2" fillId="3" borderId="7" xfId="0" applyNumberFormat="1" applyFont="1" applyFill="1" applyBorder="1" applyProtection="1">
      <protection locked="0"/>
    </xf>
    <xf numFmtId="165" fontId="2" fillId="2" borderId="12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2" fillId="6" borderId="11" xfId="0" applyNumberFormat="1" applyFont="1" applyFill="1" applyBorder="1" applyAlignment="1" applyProtection="1">
      <alignment horizontal="left" indent="3"/>
    </xf>
    <xf numFmtId="2" fontId="2" fillId="6" borderId="7" xfId="0" applyNumberFormat="1" applyFont="1" applyFill="1" applyBorder="1" applyAlignment="1" applyProtection="1">
      <alignment horizontal="left" indent="3"/>
    </xf>
    <xf numFmtId="2" fontId="2" fillId="6" borderId="10" xfId="0" applyNumberFormat="1" applyFont="1" applyFill="1" applyBorder="1" applyAlignment="1" applyProtection="1">
      <alignment horizontal="left" indent="3"/>
    </xf>
    <xf numFmtId="2" fontId="2" fillId="5" borderId="5" xfId="0" applyNumberFormat="1" applyFont="1" applyFill="1" applyBorder="1" applyProtection="1">
      <protection locked="0"/>
    </xf>
    <xf numFmtId="2" fontId="2" fillId="5" borderId="12" xfId="0" applyNumberFormat="1" applyFont="1" applyFill="1" applyBorder="1" applyProtection="1">
      <protection locked="0"/>
    </xf>
    <xf numFmtId="2" fontId="2" fillId="5" borderId="3" xfId="0" applyNumberFormat="1" applyFont="1" applyFill="1" applyBorder="1" applyProtection="1">
      <protection locked="0"/>
    </xf>
    <xf numFmtId="165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2" fontId="2" fillId="5" borderId="3" xfId="0" applyNumberFormat="1" applyFont="1" applyFill="1" applyBorder="1" applyAlignment="1" applyProtection="1">
      <alignment horizontal="left" indent="3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Protection="1">
      <protection locked="0"/>
    </xf>
    <xf numFmtId="165" fontId="2" fillId="5" borderId="7" xfId="0" applyNumberFormat="1" applyFont="1" applyFill="1" applyBorder="1" applyAlignment="1" applyProtection="1">
      <alignment horizontal="center"/>
      <protection locked="0"/>
    </xf>
    <xf numFmtId="167" fontId="2" fillId="5" borderId="7" xfId="0" applyNumberFormat="1" applyFont="1" applyFill="1" applyBorder="1" applyProtection="1"/>
    <xf numFmtId="2" fontId="2" fillId="5" borderId="7" xfId="0" applyNumberFormat="1" applyFont="1" applyFill="1" applyBorder="1" applyAlignment="1" applyProtection="1">
      <alignment horizontal="left" indent="3"/>
    </xf>
    <xf numFmtId="2" fontId="2" fillId="5" borderId="10" xfId="0" applyNumberFormat="1" applyFont="1" applyFill="1" applyBorder="1" applyAlignment="1" applyProtection="1">
      <alignment horizontal="left" indent="3"/>
    </xf>
    <xf numFmtId="0" fontId="2" fillId="3" borderId="5" xfId="0" applyFon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Protection="1">
      <protection locked="0"/>
    </xf>
    <xf numFmtId="165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5" fontId="2" fillId="3" borderId="3" xfId="0" applyNumberFormat="1" applyFont="1" applyFill="1" applyBorder="1" applyProtection="1">
      <protection locked="0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2" fillId="4" borderId="5" xfId="0" applyNumberFormat="1" applyFont="1" applyFill="1" applyBorder="1" applyProtection="1">
      <protection locked="0"/>
    </xf>
    <xf numFmtId="165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Protection="1">
      <protection locked="0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Protection="1">
      <protection locked="0"/>
    </xf>
    <xf numFmtId="0" fontId="11" fillId="0" borderId="4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4" borderId="5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7" xfId="0" applyNumberFormat="1" applyFont="1" applyFill="1" applyBorder="1" applyProtection="1">
      <protection locked="0"/>
    </xf>
    <xf numFmtId="166" fontId="2" fillId="5" borderId="7" xfId="0" applyNumberFormat="1" applyFont="1" applyFill="1" applyBorder="1" applyAlignment="1" applyProtection="1">
      <alignment horizontal="left" indent="4"/>
      <protection locked="0"/>
    </xf>
    <xf numFmtId="166" fontId="2" fillId="3" borderId="7" xfId="0" applyNumberFormat="1" applyFont="1" applyFill="1" applyBorder="1" applyAlignment="1" applyProtection="1">
      <alignment horizontal="left" indent="4"/>
      <protection locked="0"/>
    </xf>
    <xf numFmtId="166" fontId="2" fillId="4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8" fillId="0" borderId="19" xfId="0" applyFont="1" applyBorder="1" applyAlignment="1"/>
    <xf numFmtId="0" fontId="18" fillId="0" borderId="19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166" fontId="2" fillId="2" borderId="7" xfId="0" applyNumberFormat="1" applyFont="1" applyFill="1" applyBorder="1" applyProtection="1">
      <protection locked="0"/>
    </xf>
    <xf numFmtId="166" fontId="2" fillId="2" borderId="7" xfId="0" applyNumberFormat="1" applyFont="1" applyFill="1" applyBorder="1" applyAlignment="1" applyProtection="1">
      <alignment horizontal="left" indent="4"/>
      <protection locked="0"/>
    </xf>
    <xf numFmtId="166" fontId="2" fillId="15" borderId="5" xfId="0" applyNumberFormat="1" applyFont="1" applyFill="1" applyBorder="1"/>
    <xf numFmtId="2" fontId="2" fillId="15" borderId="5" xfId="0" applyNumberFormat="1" applyFont="1" applyFill="1" applyBorder="1" applyAlignment="1">
      <alignment horizontal="left" indent="3"/>
    </xf>
    <xf numFmtId="2" fontId="2" fillId="15" borderId="21" xfId="0" applyNumberFormat="1" applyFont="1" applyFill="1" applyBorder="1" applyAlignment="1">
      <alignment horizontal="left" indent="3"/>
    </xf>
    <xf numFmtId="0" fontId="2" fillId="13" borderId="3" xfId="8" applyFont="1" applyFill="1" applyBorder="1" applyAlignment="1">
      <alignment vertical="center"/>
    </xf>
    <xf numFmtId="0" fontId="2" fillId="13" borderId="3" xfId="8" applyFont="1" applyFill="1" applyBorder="1" applyAlignment="1">
      <alignment horizontal="center" vertical="center"/>
    </xf>
    <xf numFmtId="166" fontId="2" fillId="13" borderId="3" xfId="8" applyNumberFormat="1" applyFont="1" applyFill="1" applyBorder="1" applyAlignment="1">
      <alignment horizontal="center" vertical="center"/>
    </xf>
    <xf numFmtId="167" fontId="2" fillId="13" borderId="3" xfId="8" applyNumberFormat="1" applyFont="1" applyFill="1" applyBorder="1" applyAlignment="1">
      <alignment horizontal="center" vertical="center"/>
    </xf>
    <xf numFmtId="2" fontId="2" fillId="13" borderId="3" xfId="8" applyNumberFormat="1" applyFont="1" applyFill="1" applyBorder="1" applyAlignment="1">
      <alignment horizontal="center" vertical="center"/>
    </xf>
    <xf numFmtId="2" fontId="2" fillId="13" borderId="9" xfId="8" applyNumberFormat="1" applyFont="1" applyFill="1" applyBorder="1" applyAlignment="1">
      <alignment horizontal="center" vertical="center"/>
    </xf>
    <xf numFmtId="0" fontId="2" fillId="13" borderId="7" xfId="8" applyFont="1" applyFill="1" applyBorder="1" applyAlignment="1">
      <alignment vertical="center"/>
    </xf>
    <xf numFmtId="0" fontId="2" fillId="13" borderId="7" xfId="8" applyFont="1" applyFill="1" applyBorder="1" applyAlignment="1">
      <alignment horizontal="center" vertical="center"/>
    </xf>
    <xf numFmtId="166" fontId="2" fillId="13" borderId="7" xfId="8" applyNumberFormat="1" applyFont="1" applyFill="1" applyBorder="1" applyAlignment="1">
      <alignment horizontal="center" vertical="center"/>
    </xf>
    <xf numFmtId="167" fontId="2" fillId="13" borderId="7" xfId="8" applyNumberFormat="1" applyFont="1" applyFill="1" applyBorder="1" applyAlignment="1">
      <alignment horizontal="center" vertical="center"/>
    </xf>
    <xf numFmtId="2" fontId="2" fillId="13" borderId="7" xfId="8" applyNumberFormat="1" applyFont="1" applyFill="1" applyBorder="1" applyAlignment="1">
      <alignment horizontal="center" vertical="center"/>
    </xf>
    <xf numFmtId="2" fontId="2" fillId="13" borderId="10" xfId="8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16" borderId="3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2" fontId="2" fillId="5" borderId="5" xfId="0" applyNumberFormat="1" applyFont="1" applyFill="1" applyBorder="1" applyAlignment="1">
      <alignment horizontal="left" indent="3"/>
    </xf>
    <xf numFmtId="2" fontId="2" fillId="5" borderId="21" xfId="0" applyNumberFormat="1" applyFont="1" applyFill="1" applyBorder="1" applyAlignment="1">
      <alignment horizontal="left" indent="3"/>
    </xf>
    <xf numFmtId="166" fontId="2" fillId="4" borderId="7" xfId="0" applyNumberFormat="1" applyFont="1" applyFill="1" applyBorder="1" applyAlignment="1" applyProtection="1">
      <alignment horizontal="left" indent="4"/>
      <protection locked="0"/>
    </xf>
    <xf numFmtId="2" fontId="2" fillId="16" borderId="7" xfId="0" applyNumberFormat="1" applyFont="1" applyFill="1" applyBorder="1" applyProtection="1">
      <protection locked="0"/>
    </xf>
    <xf numFmtId="166" fontId="2" fillId="16" borderId="3" xfId="0" applyNumberFormat="1" applyFont="1" applyFill="1" applyBorder="1" applyProtection="1">
      <protection locked="0"/>
    </xf>
    <xf numFmtId="166" fontId="2" fillId="16" borderId="3" xfId="0" applyNumberFormat="1" applyFont="1" applyFill="1" applyBorder="1" applyAlignment="1" applyProtection="1">
      <alignment horizontal="left" indent="4"/>
      <protection locked="0"/>
    </xf>
    <xf numFmtId="2" fontId="2" fillId="8" borderId="3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center"/>
    </xf>
    <xf numFmtId="166" fontId="2" fillId="8" borderId="7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166" fontId="2" fillId="18" borderId="52" xfId="12" applyNumberFormat="1" applyFont="1" applyFill="1" applyBorder="1" applyProtection="1">
      <protection locked="0"/>
    </xf>
    <xf numFmtId="2" fontId="2" fillId="18" borderId="48" xfId="12" applyNumberFormat="1" applyFont="1" applyFill="1" applyBorder="1" applyProtection="1">
      <protection locked="0"/>
    </xf>
    <xf numFmtId="2" fontId="2" fillId="18" borderId="48" xfId="12" applyNumberFormat="1" applyFont="1" applyFill="1" applyBorder="1" applyAlignment="1" applyProtection="1">
      <alignment horizontal="left" indent="3"/>
    </xf>
    <xf numFmtId="0" fontId="2" fillId="18" borderId="47" xfId="12" applyFont="1" applyFill="1" applyBorder="1" applyProtection="1">
      <protection locked="0"/>
    </xf>
    <xf numFmtId="0" fontId="2" fillId="18" borderId="47" xfId="12" applyFont="1" applyFill="1" applyBorder="1" applyAlignment="1" applyProtection="1">
      <alignment horizontal="center"/>
      <protection locked="0"/>
    </xf>
    <xf numFmtId="0" fontId="2" fillId="18" borderId="51" xfId="12" applyFont="1" applyFill="1" applyBorder="1" applyAlignment="1" applyProtection="1">
      <alignment horizontal="center"/>
      <protection locked="0"/>
    </xf>
    <xf numFmtId="166" fontId="2" fillId="18" borderId="3" xfId="12" applyNumberFormat="1" applyFont="1" applyFill="1" applyBorder="1" applyProtection="1">
      <protection locked="0"/>
    </xf>
    <xf numFmtId="166" fontId="2" fillId="18" borderId="53" xfId="12" applyNumberFormat="1" applyFont="1" applyFill="1" applyBorder="1" applyProtection="1">
      <protection locked="0"/>
    </xf>
    <xf numFmtId="166" fontId="2" fillId="18" borderId="47" xfId="12" applyNumberFormat="1" applyFont="1" applyFill="1" applyBorder="1" applyProtection="1">
      <protection locked="0"/>
    </xf>
    <xf numFmtId="166" fontId="2" fillId="18" borderId="51" xfId="12" applyNumberFormat="1" applyFont="1" applyFill="1" applyBorder="1" applyProtection="1">
      <protection locked="0"/>
    </xf>
    <xf numFmtId="166" fontId="2" fillId="18" borderId="3" xfId="12" applyNumberFormat="1" applyFont="1" applyFill="1" applyBorder="1" applyAlignment="1" applyProtection="1">
      <alignment horizontal="left" indent="3"/>
      <protection locked="0"/>
    </xf>
    <xf numFmtId="167" fontId="2" fillId="18" borderId="47" xfId="12" applyNumberFormat="1" applyFont="1" applyFill="1" applyBorder="1" applyProtection="1"/>
    <xf numFmtId="2" fontId="2" fillId="18" borderId="47" xfId="12" applyNumberFormat="1" applyFont="1" applyFill="1" applyBorder="1" applyAlignment="1" applyProtection="1">
      <alignment horizontal="left" indent="3"/>
    </xf>
    <xf numFmtId="2" fontId="2" fillId="18" borderId="53" xfId="12" applyNumberFormat="1" applyFont="1" applyFill="1" applyBorder="1" applyProtection="1">
      <protection locked="0"/>
    </xf>
    <xf numFmtId="0" fontId="2" fillId="18" borderId="51" xfId="12" applyFont="1" applyFill="1" applyBorder="1" applyProtection="1">
      <protection locked="0"/>
    </xf>
    <xf numFmtId="166" fontId="2" fillId="18" borderId="50" xfId="12" applyNumberFormat="1" applyFont="1" applyFill="1" applyBorder="1" applyProtection="1">
      <protection locked="0"/>
    </xf>
    <xf numFmtId="166" fontId="2" fillId="18" borderId="54" xfId="12" applyNumberFormat="1" applyFont="1" applyFill="1" applyBorder="1" applyAlignment="1" applyProtection="1">
      <alignment horizontal="left" indent="3"/>
      <protection locked="0"/>
    </xf>
    <xf numFmtId="166" fontId="2" fillId="18" borderId="55" xfId="12" applyNumberFormat="1" applyFont="1" applyFill="1" applyBorder="1" applyProtection="1">
      <protection locked="0"/>
    </xf>
    <xf numFmtId="2" fontId="2" fillId="18" borderId="50" xfId="12" applyNumberFormat="1" applyFont="1" applyFill="1" applyBorder="1" applyProtection="1">
      <protection locked="0"/>
    </xf>
    <xf numFmtId="166" fontId="2" fillId="11" borderId="3" xfId="0" applyNumberFormat="1" applyFont="1" applyFill="1" applyBorder="1" applyAlignment="1">
      <alignment horizontal="center" vertical="center"/>
    </xf>
    <xf numFmtId="2" fontId="2" fillId="11" borderId="9" xfId="0" applyNumberFormat="1" applyFont="1" applyFill="1" applyBorder="1" applyAlignment="1">
      <alignment horizontal="center" vertical="center"/>
    </xf>
    <xf numFmtId="0" fontId="2" fillId="11" borderId="3" xfId="4" applyFont="1" applyFill="1" applyBorder="1" applyAlignment="1">
      <alignment horizontal="left"/>
    </xf>
    <xf numFmtId="0" fontId="2" fillId="11" borderId="3" xfId="4" applyFont="1" applyFill="1" applyBorder="1" applyAlignment="1">
      <alignment horizontal="center"/>
    </xf>
    <xf numFmtId="166" fontId="2" fillId="11" borderId="3" xfId="4" applyNumberFormat="1" applyFont="1" applyFill="1" applyBorder="1" applyAlignment="1">
      <alignment horizontal="right"/>
    </xf>
    <xf numFmtId="166" fontId="2" fillId="11" borderId="3" xfId="4" applyNumberFormat="1" applyFont="1" applyFill="1" applyBorder="1"/>
    <xf numFmtId="166" fontId="2" fillId="11" borderId="3" xfId="4" applyNumberFormat="1" applyFont="1" applyFill="1" applyBorder="1" applyAlignment="1">
      <alignment horizontal="center"/>
    </xf>
    <xf numFmtId="167" fontId="2" fillId="11" borderId="3" xfId="4" applyNumberFormat="1" applyFont="1" applyFill="1" applyBorder="1"/>
    <xf numFmtId="2" fontId="2" fillId="11" borderId="3" xfId="4" applyNumberFormat="1" applyFont="1" applyFill="1" applyBorder="1"/>
    <xf numFmtId="2" fontId="2" fillId="11" borderId="3" xfId="4" applyNumberFormat="1" applyFont="1" applyFill="1" applyBorder="1" applyAlignment="1">
      <alignment horizontal="center"/>
    </xf>
    <xf numFmtId="2" fontId="2" fillId="11" borderId="3" xfId="4" applyNumberFormat="1" applyFont="1" applyFill="1" applyBorder="1" applyAlignment="1">
      <alignment horizontal="left" indent="3"/>
    </xf>
    <xf numFmtId="0" fontId="2" fillId="10" borderId="12" xfId="6" applyFont="1" applyFill="1" applyBorder="1"/>
    <xf numFmtId="0" fontId="2" fillId="10" borderId="12" xfId="6" applyFont="1" applyFill="1" applyBorder="1" applyAlignment="1">
      <alignment horizontal="center"/>
    </xf>
    <xf numFmtId="166" fontId="2" fillId="10" borderId="12" xfId="6" applyNumberFormat="1" applyFont="1" applyFill="1" applyBorder="1"/>
    <xf numFmtId="166" fontId="2" fillId="10" borderId="12" xfId="6" applyNumberFormat="1" applyFont="1" applyFill="1" applyBorder="1" applyAlignment="1">
      <alignment horizontal="center"/>
    </xf>
    <xf numFmtId="167" fontId="2" fillId="10" borderId="12" xfId="6" applyNumberFormat="1" applyFont="1" applyFill="1" applyBorder="1"/>
    <xf numFmtId="2" fontId="2" fillId="10" borderId="12" xfId="6" applyNumberFormat="1" applyFont="1" applyFill="1" applyBorder="1"/>
    <xf numFmtId="2" fontId="2" fillId="10" borderId="12" xfId="6" applyNumberFormat="1" applyFont="1" applyFill="1" applyBorder="1" applyAlignment="1">
      <alignment horizontal="center"/>
    </xf>
    <xf numFmtId="2" fontId="2" fillId="10" borderId="12" xfId="6" applyNumberFormat="1" applyFont="1" applyFill="1" applyBorder="1" applyAlignment="1">
      <alignment horizontal="left" indent="3"/>
    </xf>
    <xf numFmtId="2" fontId="2" fillId="10" borderId="22" xfId="6" applyNumberFormat="1" applyFont="1" applyFill="1" applyBorder="1" applyAlignment="1">
      <alignment horizontal="left" indent="3"/>
    </xf>
    <xf numFmtId="0" fontId="2" fillId="10" borderId="18" xfId="6" applyFont="1" applyFill="1" applyBorder="1"/>
    <xf numFmtId="0" fontId="2" fillId="10" borderId="18" xfId="6" applyFont="1" applyFill="1" applyBorder="1" applyAlignment="1">
      <alignment horizontal="center"/>
    </xf>
    <xf numFmtId="166" fontId="2" fillId="10" borderId="18" xfId="6" applyNumberFormat="1" applyFont="1" applyFill="1" applyBorder="1"/>
    <xf numFmtId="166" fontId="2" fillId="10" borderId="18" xfId="6" applyNumberFormat="1" applyFont="1" applyFill="1" applyBorder="1" applyAlignment="1">
      <alignment horizontal="center"/>
    </xf>
    <xf numFmtId="167" fontId="2" fillId="10" borderId="18" xfId="6" applyNumberFormat="1" applyFont="1" applyFill="1" applyBorder="1"/>
    <xf numFmtId="2" fontId="2" fillId="10" borderId="18" xfId="6" applyNumberFormat="1" applyFont="1" applyFill="1" applyBorder="1"/>
    <xf numFmtId="2" fontId="2" fillId="10" borderId="18" xfId="6" applyNumberFormat="1" applyFont="1" applyFill="1" applyBorder="1" applyAlignment="1">
      <alignment horizontal="center"/>
    </xf>
    <xf numFmtId="2" fontId="2" fillId="10" borderId="18" xfId="6" applyNumberFormat="1" applyFont="1" applyFill="1" applyBorder="1" applyAlignment="1">
      <alignment horizontal="left" indent="3"/>
    </xf>
    <xf numFmtId="2" fontId="2" fillId="10" borderId="23" xfId="6" applyNumberFormat="1" applyFont="1" applyFill="1" applyBorder="1" applyAlignment="1">
      <alignment horizontal="left" indent="3"/>
    </xf>
    <xf numFmtId="0" fontId="2" fillId="10" borderId="3" xfId="6" applyFont="1" applyFill="1" applyBorder="1" applyAlignment="1">
      <alignment horizontal="center"/>
    </xf>
    <xf numFmtId="166" fontId="2" fillId="10" borderId="3" xfId="6" applyNumberFormat="1" applyFont="1" applyFill="1" applyBorder="1"/>
    <xf numFmtId="166" fontId="2" fillId="10" borderId="3" xfId="6" applyNumberFormat="1" applyFont="1" applyFill="1" applyBorder="1" applyAlignment="1">
      <alignment horizontal="center"/>
    </xf>
    <xf numFmtId="167" fontId="2" fillId="10" borderId="3" xfId="6" applyNumberFormat="1" applyFont="1" applyFill="1" applyBorder="1"/>
    <xf numFmtId="2" fontId="2" fillId="10" borderId="3" xfId="6" applyNumberFormat="1" applyFont="1" applyFill="1" applyBorder="1"/>
    <xf numFmtId="2" fontId="2" fillId="10" borderId="3" xfId="6" applyNumberFormat="1" applyFont="1" applyFill="1" applyBorder="1" applyAlignment="1">
      <alignment horizontal="center"/>
    </xf>
    <xf numFmtId="2" fontId="2" fillId="10" borderId="3" xfId="6" applyNumberFormat="1" applyFont="1" applyFill="1" applyBorder="1" applyAlignment="1">
      <alignment horizontal="left" indent="3"/>
    </xf>
    <xf numFmtId="0" fontId="2" fillId="10" borderId="3" xfId="6" applyFont="1" applyFill="1" applyBorder="1"/>
    <xf numFmtId="2" fontId="2" fillId="10" borderId="9" xfId="6" applyNumberFormat="1" applyFont="1" applyFill="1" applyBorder="1" applyAlignment="1">
      <alignment horizontal="left" indent="3"/>
    </xf>
    <xf numFmtId="0" fontId="2" fillId="10" borderId="7" xfId="6" applyFont="1" applyFill="1" applyBorder="1"/>
    <xf numFmtId="0" fontId="2" fillId="10" borderId="7" xfId="6" applyFont="1" applyFill="1" applyBorder="1" applyAlignment="1">
      <alignment horizontal="center"/>
    </xf>
    <xf numFmtId="166" fontId="2" fillId="10" borderId="7" xfId="6" applyNumberFormat="1" applyFont="1" applyFill="1" applyBorder="1"/>
    <xf numFmtId="166" fontId="2" fillId="10" borderId="7" xfId="6" applyNumberFormat="1" applyFont="1" applyFill="1" applyBorder="1" applyAlignment="1">
      <alignment horizontal="center"/>
    </xf>
    <xf numFmtId="167" fontId="2" fillId="10" borderId="7" xfId="6" applyNumberFormat="1" applyFont="1" applyFill="1" applyBorder="1"/>
    <xf numFmtId="2" fontId="2" fillId="10" borderId="7" xfId="6" applyNumberFormat="1" applyFont="1" applyFill="1" applyBorder="1"/>
    <xf numFmtId="2" fontId="2" fillId="10" borderId="7" xfId="6" applyNumberFormat="1" applyFont="1" applyFill="1" applyBorder="1" applyAlignment="1">
      <alignment horizontal="center"/>
    </xf>
    <xf numFmtId="2" fontId="2" fillId="10" borderId="7" xfId="6" applyNumberFormat="1" applyFont="1" applyFill="1" applyBorder="1" applyAlignment="1">
      <alignment horizontal="left" indent="3"/>
    </xf>
    <xf numFmtId="2" fontId="2" fillId="10" borderId="10" xfId="6" applyNumberFormat="1" applyFont="1" applyFill="1" applyBorder="1" applyAlignment="1">
      <alignment horizontal="left" indent="3"/>
    </xf>
    <xf numFmtId="166" fontId="2" fillId="12" borderId="3" xfId="6" applyNumberFormat="1" applyFont="1" applyFill="1" applyBorder="1" applyAlignment="1">
      <alignment horizontal="left" indent="3"/>
    </xf>
    <xf numFmtId="166" fontId="2" fillId="12" borderId="7" xfId="6" applyNumberFormat="1" applyFont="1" applyFill="1" applyBorder="1" applyAlignment="1">
      <alignment horizontal="left" indent="3"/>
    </xf>
    <xf numFmtId="166" fontId="2" fillId="13" borderId="7" xfId="6" applyNumberFormat="1" applyFont="1" applyFill="1" applyBorder="1" applyAlignment="1">
      <alignment horizontal="left" indent="3"/>
    </xf>
    <xf numFmtId="0" fontId="9" fillId="10" borderId="12" xfId="4" applyFont="1" applyFill="1" applyBorder="1" applyAlignment="1">
      <alignment horizontal="center" vertical="center"/>
    </xf>
    <xf numFmtId="166" fontId="2" fillId="10" borderId="12" xfId="4" applyNumberFormat="1" applyFont="1" applyFill="1" applyBorder="1" applyAlignment="1">
      <alignment horizontal="center" vertical="center"/>
    </xf>
    <xf numFmtId="167" fontId="2" fillId="10" borderId="12" xfId="4" applyNumberFormat="1" applyFont="1" applyFill="1" applyBorder="1" applyAlignment="1">
      <alignment horizontal="center" vertical="center"/>
    </xf>
    <xf numFmtId="2" fontId="2" fillId="10" borderId="12" xfId="4" applyNumberFormat="1" applyFont="1" applyFill="1" applyBorder="1" applyAlignment="1">
      <alignment horizontal="center" vertical="center"/>
    </xf>
    <xf numFmtId="2" fontId="2" fillId="10" borderId="22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center" vertical="center"/>
    </xf>
    <xf numFmtId="2" fontId="2" fillId="13" borderId="9" xfId="4" applyNumberFormat="1" applyFont="1" applyFill="1" applyBorder="1" applyAlignment="1">
      <alignment horizontal="center" vertical="center"/>
    </xf>
    <xf numFmtId="2" fontId="2" fillId="12" borderId="3" xfId="4" applyNumberFormat="1" applyFont="1" applyFill="1" applyBorder="1" applyAlignment="1">
      <alignment horizontal="left" vertical="center"/>
    </xf>
    <xf numFmtId="2" fontId="2" fillId="12" borderId="3" xfId="4" applyNumberFormat="1" applyFont="1" applyFill="1" applyBorder="1" applyAlignment="1">
      <alignment horizontal="center" vertical="center"/>
    </xf>
    <xf numFmtId="2" fontId="2" fillId="12" borderId="9" xfId="4" applyNumberFormat="1" applyFont="1" applyFill="1" applyBorder="1" applyAlignment="1">
      <alignment horizontal="center" vertical="center"/>
    </xf>
    <xf numFmtId="2" fontId="2" fillId="12" borderId="7" xfId="4" applyNumberFormat="1" applyFont="1" applyFill="1" applyBorder="1" applyAlignment="1">
      <alignment horizontal="left" vertical="center"/>
    </xf>
    <xf numFmtId="2" fontId="2" fillId="12" borderId="7" xfId="4" applyNumberFormat="1" applyFont="1" applyFill="1" applyBorder="1" applyAlignment="1">
      <alignment horizontal="center" vertical="center"/>
    </xf>
    <xf numFmtId="2" fontId="2" fillId="12" borderId="10" xfId="4" applyNumberFormat="1" applyFont="1" applyFill="1" applyBorder="1" applyAlignment="1">
      <alignment horizontal="center" vertical="center"/>
    </xf>
    <xf numFmtId="0" fontId="9" fillId="10" borderId="12" xfId="4" applyFont="1" applyFill="1" applyBorder="1" applyAlignment="1">
      <alignment horizontal="left" vertical="center"/>
    </xf>
    <xf numFmtId="0" fontId="9" fillId="10" borderId="4" xfId="4" applyFont="1" applyFill="1" applyBorder="1" applyAlignment="1">
      <alignment horizontal="left" vertical="center"/>
    </xf>
    <xf numFmtId="0" fontId="9" fillId="10" borderId="4" xfId="4" applyFont="1" applyFill="1" applyBorder="1" applyAlignment="1">
      <alignment horizontal="center" vertical="center"/>
    </xf>
    <xf numFmtId="166" fontId="2" fillId="10" borderId="4" xfId="4" applyNumberFormat="1" applyFont="1" applyFill="1" applyBorder="1" applyAlignment="1">
      <alignment horizontal="center" vertical="center"/>
    </xf>
    <xf numFmtId="167" fontId="2" fillId="10" borderId="4" xfId="4" applyNumberFormat="1" applyFont="1" applyFill="1" applyBorder="1" applyAlignment="1">
      <alignment horizontal="center" vertical="center"/>
    </xf>
    <xf numFmtId="2" fontId="2" fillId="10" borderId="4" xfId="4" applyNumberFormat="1" applyFont="1" applyFill="1" applyBorder="1" applyAlignment="1">
      <alignment horizontal="center" vertical="center"/>
    </xf>
    <xf numFmtId="2" fontId="2" fillId="10" borderId="16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left" vertical="center"/>
    </xf>
    <xf numFmtId="2" fontId="2" fillId="11" borderId="9" xfId="4" applyNumberFormat="1" applyFont="1" applyFill="1" applyBorder="1" applyAlignment="1">
      <alignment horizontal="left" indent="3"/>
    </xf>
    <xf numFmtId="0" fontId="2" fillId="11" borderId="3" xfId="4" applyFont="1" applyFill="1" applyBorder="1" applyAlignment="1">
      <alignment vertical="center"/>
    </xf>
    <xf numFmtId="0" fontId="2" fillId="4" borderId="12" xfId="0" applyFont="1" applyFill="1" applyBorder="1" applyProtection="1">
      <protection locked="0"/>
    </xf>
    <xf numFmtId="0" fontId="2" fillId="16" borderId="8" xfId="0" applyFont="1" applyFill="1" applyBorder="1" applyAlignment="1" applyProtection="1">
      <alignment horizontal="center"/>
      <protection locked="0"/>
    </xf>
    <xf numFmtId="166" fontId="2" fillId="16" borderId="26" xfId="0" applyNumberFormat="1" applyFont="1" applyFill="1" applyBorder="1" applyProtection="1">
      <protection locked="0"/>
    </xf>
    <xf numFmtId="0" fontId="2" fillId="16" borderId="7" xfId="0" applyFont="1" applyFill="1" applyBorder="1" applyProtection="1">
      <protection locked="0"/>
    </xf>
    <xf numFmtId="0" fontId="2" fillId="16" borderId="7" xfId="0" applyFont="1" applyFill="1" applyBorder="1" applyAlignment="1" applyProtection="1">
      <alignment horizontal="center"/>
      <protection locked="0"/>
    </xf>
    <xf numFmtId="166" fontId="2" fillId="16" borderId="4" xfId="0" applyNumberFormat="1" applyFont="1" applyFill="1" applyBorder="1" applyProtection="1">
      <protection locked="0"/>
    </xf>
    <xf numFmtId="166" fontId="2" fillId="16" borderId="7" xfId="0" applyNumberFormat="1" applyFont="1" applyFill="1" applyBorder="1" applyProtection="1">
      <protection locked="0"/>
    </xf>
    <xf numFmtId="166" fontId="2" fillId="16" borderId="7" xfId="0" applyNumberFormat="1" applyFont="1" applyFill="1" applyBorder="1" applyAlignment="1" applyProtection="1">
      <alignment horizontal="left" indent="4"/>
      <protection locked="0"/>
    </xf>
    <xf numFmtId="167" fontId="2" fillId="16" borderId="7" xfId="0" applyNumberFormat="1" applyFont="1" applyFill="1" applyBorder="1" applyProtection="1"/>
    <xf numFmtId="2" fontId="2" fillId="16" borderId="7" xfId="0" applyNumberFormat="1" applyFont="1" applyFill="1" applyBorder="1" applyAlignment="1" applyProtection="1">
      <alignment horizontal="left" indent="3"/>
    </xf>
    <xf numFmtId="2" fontId="2" fillId="16" borderId="10" xfId="0" applyNumberFormat="1" applyFont="1" applyFill="1" applyBorder="1" applyAlignment="1" applyProtection="1">
      <alignment horizontal="left" indent="3"/>
    </xf>
    <xf numFmtId="166" fontId="2" fillId="2" borderId="4" xfId="0" applyNumberFormat="1" applyFont="1" applyFill="1" applyBorder="1" applyProtection="1">
      <protection locked="0"/>
    </xf>
    <xf numFmtId="166" fontId="2" fillId="4" borderId="12" xfId="0" applyNumberFormat="1" applyFont="1" applyFill="1" applyBorder="1" applyAlignment="1" applyProtection="1">
      <alignment horizontal="left" indent="4"/>
      <protection locked="0"/>
    </xf>
    <xf numFmtId="165" fontId="2" fillId="4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indent="4"/>
    </xf>
    <xf numFmtId="164" fontId="2" fillId="2" borderId="3" xfId="0" applyNumberFormat="1" applyFont="1" applyFill="1" applyBorder="1" applyAlignment="1">
      <alignment horizontal="left" indent="4"/>
    </xf>
    <xf numFmtId="0" fontId="2" fillId="4" borderId="12" xfId="0" applyFont="1" applyFill="1" applyBorder="1" applyAlignment="1">
      <alignment horizontal="center"/>
    </xf>
    <xf numFmtId="2" fontId="2" fillId="4" borderId="12" xfId="0" applyNumberFormat="1" applyFont="1" applyFill="1" applyBorder="1"/>
    <xf numFmtId="2" fontId="2" fillId="4" borderId="12" xfId="0" applyNumberFormat="1" applyFont="1" applyFill="1" applyBorder="1" applyAlignment="1">
      <alignment horizontal="left" indent="3"/>
    </xf>
    <xf numFmtId="2" fontId="2" fillId="4" borderId="22" xfId="0" applyNumberFormat="1" applyFont="1" applyFill="1" applyBorder="1" applyAlignment="1">
      <alignment horizontal="left" indent="3"/>
    </xf>
    <xf numFmtId="0" fontId="2" fillId="14" borderId="0" xfId="0" applyFont="1" applyFill="1" applyBorder="1" applyProtection="1">
      <protection locked="0"/>
    </xf>
    <xf numFmtId="0" fontId="2" fillId="14" borderId="0" xfId="0" applyFont="1" applyFill="1" applyBorder="1" applyAlignment="1" applyProtection="1">
      <alignment horizontal="center"/>
      <protection locked="0"/>
    </xf>
    <xf numFmtId="166" fontId="2" fillId="14" borderId="0" xfId="0" applyNumberFormat="1" applyFont="1" applyFill="1" applyBorder="1" applyProtection="1">
      <protection locked="0"/>
    </xf>
    <xf numFmtId="166" fontId="2" fillId="14" borderId="0" xfId="0" applyNumberFormat="1" applyFont="1" applyFill="1" applyBorder="1" applyAlignment="1" applyProtection="1">
      <alignment horizontal="left" indent="4"/>
      <protection locked="0"/>
    </xf>
    <xf numFmtId="167" fontId="2" fillId="14" borderId="0" xfId="0" applyNumberFormat="1" applyFont="1" applyFill="1" applyBorder="1" applyProtection="1"/>
    <xf numFmtId="2" fontId="2" fillId="14" borderId="0" xfId="0" applyNumberFormat="1" applyFont="1" applyFill="1" applyBorder="1" applyAlignment="1" applyProtection="1">
      <alignment horizontal="left" indent="3"/>
    </xf>
    <xf numFmtId="2" fontId="2" fillId="11" borderId="9" xfId="0" applyNumberFormat="1" applyFont="1" applyFill="1" applyBorder="1" applyAlignment="1">
      <alignment horizontal="left" indent="3"/>
    </xf>
    <xf numFmtId="0" fontId="2" fillId="4" borderId="12" xfId="0" applyFont="1" applyFill="1" applyBorder="1"/>
    <xf numFmtId="166" fontId="2" fillId="4" borderId="12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0" fontId="2" fillId="11" borderId="7" xfId="0" applyFont="1" applyFill="1" applyBorder="1" applyAlignment="1">
      <alignment horizontal="left"/>
    </xf>
    <xf numFmtId="166" fontId="2" fillId="11" borderId="7" xfId="0" applyNumberFormat="1" applyFont="1" applyFill="1" applyBorder="1" applyAlignment="1">
      <alignment horizontal="right"/>
    </xf>
    <xf numFmtId="166" fontId="2" fillId="11" borderId="7" xfId="0" applyNumberFormat="1" applyFont="1" applyFill="1" applyBorder="1"/>
    <xf numFmtId="166" fontId="2" fillId="11" borderId="7" xfId="0" applyNumberFormat="1" applyFont="1" applyFill="1" applyBorder="1" applyAlignment="1">
      <alignment horizontal="center"/>
    </xf>
    <xf numFmtId="167" fontId="2" fillId="11" borderId="7" xfId="0" applyNumberFormat="1" applyFont="1" applyFill="1" applyBorder="1"/>
    <xf numFmtId="2" fontId="2" fillId="11" borderId="7" xfId="0" applyNumberFormat="1" applyFont="1" applyFill="1" applyBorder="1"/>
    <xf numFmtId="2" fontId="2" fillId="11" borderId="7" xfId="0" applyNumberFormat="1" applyFont="1" applyFill="1" applyBorder="1" applyAlignment="1">
      <alignment horizontal="center"/>
    </xf>
    <xf numFmtId="2" fontId="2" fillId="11" borderId="7" xfId="0" applyNumberFormat="1" applyFont="1" applyFill="1" applyBorder="1" applyAlignment="1">
      <alignment horizontal="left" indent="3"/>
    </xf>
    <xf numFmtId="2" fontId="2" fillId="11" borderId="10" xfId="0" applyNumberFormat="1" applyFont="1" applyFill="1" applyBorder="1" applyAlignment="1">
      <alignment horizontal="left" indent="3"/>
    </xf>
    <xf numFmtId="167" fontId="2" fillId="0" borderId="0" xfId="0" applyNumberFormat="1" applyFont="1"/>
    <xf numFmtId="167" fontId="6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2" fontId="2" fillId="14" borderId="0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2" fillId="6" borderId="5" xfId="0" applyNumberFormat="1" applyFont="1" applyFill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167" fontId="2" fillId="6" borderId="5" xfId="0" applyNumberFormat="1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166" fontId="2" fillId="15" borderId="5" xfId="0" applyNumberFormat="1" applyFont="1" applyFill="1" applyBorder="1" applyAlignment="1">
      <alignment horizontal="center"/>
    </xf>
    <xf numFmtId="166" fontId="2" fillId="15" borderId="3" xfId="0" applyNumberFormat="1" applyFont="1" applyFill="1" applyBorder="1" applyAlignment="1">
      <alignment horizontal="center"/>
    </xf>
    <xf numFmtId="166" fontId="2" fillId="15" borderId="7" xfId="0" applyNumberFormat="1" applyFont="1" applyFill="1" applyBorder="1" applyAlignment="1">
      <alignment horizontal="center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0" fontId="19" fillId="6" borderId="5" xfId="5" applyFont="1" applyFill="1" applyBorder="1" applyAlignment="1" applyProtection="1">
      <alignment horizontal="center" vertical="center" wrapText="1"/>
      <protection locked="0"/>
    </xf>
    <xf numFmtId="0" fontId="19" fillId="6" borderId="5" xfId="5" applyFont="1" applyFill="1" applyBorder="1" applyAlignment="1" applyProtection="1">
      <alignment horizontal="center" vertical="center"/>
      <protection locked="0"/>
    </xf>
    <xf numFmtId="4" fontId="19" fillId="6" borderId="5" xfId="5" applyNumberFormat="1" applyFont="1" applyFill="1" applyBorder="1" applyAlignment="1" applyProtection="1">
      <alignment horizontal="right" vertical="center" wrapText="1"/>
      <protection locked="0"/>
    </xf>
    <xf numFmtId="0" fontId="19" fillId="6" borderId="3" xfId="5" applyFont="1" applyFill="1" applyBorder="1" applyAlignment="1" applyProtection="1">
      <alignment horizontal="center" vertical="center" wrapText="1"/>
      <protection locked="0"/>
    </xf>
    <xf numFmtId="0" fontId="19" fillId="6" borderId="3" xfId="5" applyFont="1" applyFill="1" applyBorder="1" applyAlignment="1" applyProtection="1">
      <alignment horizontal="center" vertical="center"/>
      <protection locked="0"/>
    </xf>
    <xf numFmtId="4" fontId="19" fillId="6" borderId="3" xfId="5" applyNumberFormat="1" applyFont="1" applyFill="1" applyBorder="1" applyAlignment="1" applyProtection="1">
      <alignment horizontal="right" vertical="center" wrapText="1"/>
      <protection locked="0"/>
    </xf>
    <xf numFmtId="0" fontId="19" fillId="6" borderId="7" xfId="5" applyFont="1" applyFill="1" applyBorder="1" applyAlignment="1" applyProtection="1">
      <alignment horizontal="center" vertical="center" wrapText="1"/>
      <protection locked="0"/>
    </xf>
    <xf numFmtId="0" fontId="19" fillId="6" borderId="7" xfId="5" applyFont="1" applyFill="1" applyBorder="1" applyAlignment="1" applyProtection="1">
      <alignment horizontal="center" vertical="center"/>
      <protection locked="0"/>
    </xf>
    <xf numFmtId="4" fontId="19" fillId="6" borderId="7" xfId="5" applyNumberFormat="1" applyFont="1" applyFill="1" applyBorder="1" applyAlignment="1" applyProtection="1">
      <alignment horizontal="right" vertical="center" wrapText="1"/>
      <protection locked="0"/>
    </xf>
    <xf numFmtId="0" fontId="19" fillId="16" borderId="5" xfId="5" applyFont="1" applyFill="1" applyBorder="1" applyAlignment="1" applyProtection="1">
      <alignment horizontal="center" vertical="center" wrapText="1"/>
      <protection locked="0"/>
    </xf>
    <xf numFmtId="0" fontId="19" fillId="16" borderId="5" xfId="5" applyFont="1" applyFill="1" applyBorder="1" applyAlignment="1" applyProtection="1">
      <alignment horizontal="center" vertical="center"/>
      <protection locked="0"/>
    </xf>
    <xf numFmtId="4" fontId="19" fillId="16" borderId="5" xfId="5" applyNumberFormat="1" applyFont="1" applyFill="1" applyBorder="1" applyAlignment="1" applyProtection="1">
      <alignment horizontal="right" vertical="center" wrapText="1"/>
      <protection locked="0"/>
    </xf>
    <xf numFmtId="0" fontId="19" fillId="16" borderId="3" xfId="5" applyFont="1" applyFill="1" applyBorder="1" applyAlignment="1" applyProtection="1">
      <alignment horizontal="center" vertical="center" wrapText="1"/>
      <protection locked="0"/>
    </xf>
    <xf numFmtId="0" fontId="19" fillId="16" borderId="3" xfId="5" applyFont="1" applyFill="1" applyBorder="1" applyAlignment="1" applyProtection="1">
      <alignment horizontal="center" vertical="center"/>
      <protection locked="0"/>
    </xf>
    <xf numFmtId="4" fontId="19" fillId="16" borderId="3" xfId="5" applyNumberFormat="1" applyFont="1" applyFill="1" applyBorder="1" applyAlignment="1" applyProtection="1">
      <alignment horizontal="right" vertical="center" wrapText="1"/>
      <protection locked="0"/>
    </xf>
    <xf numFmtId="0" fontId="19" fillId="10" borderId="5" xfId="5" applyFont="1" applyFill="1" applyBorder="1" applyAlignment="1" applyProtection="1">
      <alignment horizontal="center" vertical="center" wrapText="1"/>
      <protection locked="0"/>
    </xf>
    <xf numFmtId="4" fontId="19" fillId="10" borderId="5" xfId="5" applyNumberFormat="1" applyFont="1" applyFill="1" applyBorder="1" applyAlignment="1" applyProtection="1">
      <alignment horizontal="right" vertical="center" wrapText="1"/>
      <protection locked="0"/>
    </xf>
    <xf numFmtId="0" fontId="19" fillId="10" borderId="3" xfId="5" applyFont="1" applyFill="1" applyBorder="1" applyAlignment="1" applyProtection="1">
      <alignment horizontal="center" vertical="center" wrapText="1"/>
      <protection locked="0"/>
    </xf>
    <xf numFmtId="0" fontId="19" fillId="10" borderId="3" xfId="5" applyFont="1" applyFill="1" applyBorder="1" applyAlignment="1" applyProtection="1">
      <alignment horizontal="center" vertical="center"/>
      <protection locked="0"/>
    </xf>
    <xf numFmtId="4" fontId="19" fillId="10" borderId="3" xfId="5" applyNumberFormat="1" applyFont="1" applyFill="1" applyBorder="1" applyAlignment="1" applyProtection="1">
      <alignment horizontal="right" vertical="center" wrapText="1"/>
      <protection locked="0"/>
    </xf>
    <xf numFmtId="4" fontId="19" fillId="10" borderId="3" xfId="5" applyNumberFormat="1" applyFont="1" applyFill="1" applyBorder="1" applyAlignment="1" applyProtection="1">
      <alignment horizontal="center" vertical="center"/>
      <protection locked="0"/>
    </xf>
    <xf numFmtId="0" fontId="19" fillId="10" borderId="7" xfId="5" applyFont="1" applyFill="1" applyBorder="1" applyAlignment="1" applyProtection="1">
      <alignment horizontal="center" vertical="center" wrapText="1"/>
      <protection locked="0"/>
    </xf>
    <xf numFmtId="0" fontId="19" fillId="10" borderId="7" xfId="5" applyFont="1" applyFill="1" applyBorder="1" applyAlignment="1" applyProtection="1">
      <alignment horizontal="center" vertical="center"/>
      <protection locked="0"/>
    </xf>
    <xf numFmtId="4" fontId="19" fillId="10" borderId="7" xfId="5" applyNumberFormat="1" applyFont="1" applyFill="1" applyBorder="1" applyAlignment="1" applyProtection="1">
      <alignment horizontal="right" vertical="center" wrapText="1"/>
      <protection locked="0"/>
    </xf>
    <xf numFmtId="4" fontId="19" fillId="8" borderId="3" xfId="5" applyNumberFormat="1" applyFont="1" applyFill="1" applyBorder="1" applyAlignment="1" applyProtection="1">
      <alignment horizontal="center" vertical="center"/>
      <protection locked="0"/>
    </xf>
    <xf numFmtId="4" fontId="19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19" fillId="8" borderId="3" xfId="5" applyFont="1" applyFill="1" applyBorder="1" applyAlignment="1" applyProtection="1">
      <alignment horizontal="center" vertical="center" wrapText="1"/>
      <protection locked="0"/>
    </xf>
    <xf numFmtId="0" fontId="19" fillId="8" borderId="7" xfId="5" applyFont="1" applyFill="1" applyBorder="1" applyAlignment="1" applyProtection="1">
      <alignment horizontal="center" vertical="center" wrapText="1"/>
      <protection locked="0"/>
    </xf>
    <xf numFmtId="4" fontId="19" fillId="8" borderId="7" xfId="5" applyNumberFormat="1" applyFont="1" applyFill="1" applyBorder="1" applyAlignment="1" applyProtection="1">
      <alignment horizontal="right" vertical="center" wrapText="1"/>
      <protection locked="0"/>
    </xf>
    <xf numFmtId="165" fontId="2" fillId="2" borderId="3" xfId="0" applyNumberFormat="1" applyFont="1" applyFill="1" applyBorder="1" applyAlignment="1">
      <alignment horizontal="left" indent="4"/>
    </xf>
    <xf numFmtId="164" fontId="2" fillId="2" borderId="7" xfId="0" applyNumberFormat="1" applyFont="1" applyFill="1" applyBorder="1"/>
    <xf numFmtId="164" fontId="2" fillId="2" borderId="7" xfId="0" applyNumberFormat="1" applyFont="1" applyFill="1" applyBorder="1" applyAlignment="1">
      <alignment horizontal="left" indent="4"/>
    </xf>
    <xf numFmtId="169" fontId="2" fillId="2" borderId="7" xfId="0" applyNumberFormat="1" applyFont="1" applyFill="1" applyBorder="1"/>
    <xf numFmtId="2" fontId="2" fillId="5" borderId="5" xfId="0" applyNumberFormat="1" applyFont="1" applyFill="1" applyBorder="1"/>
    <xf numFmtId="168" fontId="2" fillId="5" borderId="5" xfId="1" applyNumberFormat="1" applyFont="1" applyFill="1" applyBorder="1" applyAlignment="1">
      <alignment horizontal="right" vertical="distributed"/>
    </xf>
    <xf numFmtId="2" fontId="2" fillId="5" borderId="5" xfId="0" applyNumberFormat="1" applyFont="1" applyFill="1" applyBorder="1" applyAlignment="1">
      <alignment horizontal="right"/>
    </xf>
    <xf numFmtId="164" fontId="2" fillId="5" borderId="5" xfId="0" applyNumberFormat="1" applyFont="1" applyFill="1" applyBorder="1"/>
    <xf numFmtId="164" fontId="2" fillId="5" borderId="5" xfId="0" applyNumberFormat="1" applyFont="1" applyFill="1" applyBorder="1" applyAlignment="1">
      <alignment horizontal="left" indent="4"/>
    </xf>
    <xf numFmtId="169" fontId="2" fillId="5" borderId="5" xfId="0" applyNumberFormat="1" applyFont="1" applyFill="1" applyBorder="1"/>
    <xf numFmtId="165" fontId="2" fillId="5" borderId="5" xfId="0" applyNumberFormat="1" applyFont="1" applyFill="1" applyBorder="1"/>
    <xf numFmtId="164" fontId="2" fillId="5" borderId="3" xfId="0" applyNumberFormat="1" applyFont="1" applyFill="1" applyBorder="1"/>
    <xf numFmtId="164" fontId="2" fillId="5" borderId="3" xfId="0" applyNumberFormat="1" applyFont="1" applyFill="1" applyBorder="1" applyAlignment="1">
      <alignment horizontal="left" indent="4"/>
    </xf>
    <xf numFmtId="169" fontId="2" fillId="5" borderId="3" xfId="0" applyNumberFormat="1" applyFont="1" applyFill="1" applyBorder="1"/>
    <xf numFmtId="165" fontId="2" fillId="5" borderId="3" xfId="0" applyNumberFormat="1" applyFont="1" applyFill="1" applyBorder="1"/>
    <xf numFmtId="164" fontId="2" fillId="8" borderId="3" xfId="0" applyNumberFormat="1" applyFont="1" applyFill="1" applyBorder="1"/>
    <xf numFmtId="164" fontId="2" fillId="8" borderId="7" xfId="0" applyNumberFormat="1" applyFont="1" applyFill="1" applyBorder="1"/>
    <xf numFmtId="43" fontId="2" fillId="8" borderId="3" xfId="1" applyNumberFormat="1" applyFont="1" applyFill="1" applyBorder="1" applyAlignment="1">
      <alignment horizontal="right"/>
    </xf>
    <xf numFmtId="43" fontId="2" fillId="8" borderId="7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164" fontId="2" fillId="5" borderId="12" xfId="0" applyNumberFormat="1" applyFont="1" applyFill="1" applyBorder="1" applyAlignment="1" applyProtection="1">
      <alignment horizontal="center"/>
    </xf>
    <xf numFmtId="164" fontId="2" fillId="5" borderId="3" xfId="0" applyNumberFormat="1" applyFont="1" applyFill="1" applyBorder="1" applyAlignment="1" applyProtection="1">
      <alignment horizontal="center"/>
    </xf>
    <xf numFmtId="164" fontId="2" fillId="5" borderId="7" xfId="0" applyNumberFormat="1" applyFont="1" applyFill="1" applyBorder="1" applyAlignment="1" applyProtection="1">
      <alignment horizontal="center"/>
    </xf>
    <xf numFmtId="164" fontId="2" fillId="3" borderId="12" xfId="0" applyNumberFormat="1" applyFont="1" applyFill="1" applyBorder="1" applyAlignment="1" applyProtection="1">
      <alignment horizontal="center"/>
    </xf>
    <xf numFmtId="164" fontId="2" fillId="3" borderId="3" xfId="0" applyNumberFormat="1" applyFont="1" applyFill="1" applyBorder="1" applyAlignment="1" applyProtection="1">
      <alignment horizontal="center"/>
    </xf>
    <xf numFmtId="164" fontId="2" fillId="3" borderId="7" xfId="0" applyNumberFormat="1" applyFont="1" applyFill="1" applyBorder="1" applyAlignment="1" applyProtection="1">
      <alignment horizontal="center"/>
    </xf>
    <xf numFmtId="164" fontId="2" fillId="4" borderId="12" xfId="0" applyNumberFormat="1" applyFont="1" applyFill="1" applyBorder="1" applyAlignment="1" applyProtection="1">
      <alignment horizontal="center"/>
    </xf>
    <xf numFmtId="164" fontId="2" fillId="4" borderId="3" xfId="0" applyNumberFormat="1" applyFont="1" applyFill="1" applyBorder="1" applyAlignment="1" applyProtection="1">
      <alignment horizontal="center"/>
    </xf>
    <xf numFmtId="164" fontId="2" fillId="4" borderId="7" xfId="0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>
      <alignment horizontal="center"/>
    </xf>
    <xf numFmtId="0" fontId="2" fillId="10" borderId="12" xfId="10" applyFont="1" applyFill="1" applyBorder="1"/>
    <xf numFmtId="0" fontId="2" fillId="10" borderId="12" xfId="10" applyFont="1" applyFill="1" applyBorder="1" applyAlignment="1">
      <alignment horizontal="center"/>
    </xf>
    <xf numFmtId="166" fontId="2" fillId="10" borderId="12" xfId="10" applyNumberFormat="1" applyFont="1" applyFill="1" applyBorder="1"/>
    <xf numFmtId="166" fontId="2" fillId="10" borderId="12" xfId="10" applyNumberFormat="1" applyFont="1" applyFill="1" applyBorder="1" applyAlignment="1">
      <alignment horizontal="center"/>
    </xf>
    <xf numFmtId="167" fontId="2" fillId="10" borderId="12" xfId="10" applyNumberFormat="1" applyFont="1" applyFill="1" applyBorder="1"/>
    <xf numFmtId="2" fontId="2" fillId="10" borderId="12" xfId="10" applyNumberFormat="1" applyFont="1" applyFill="1" applyBorder="1"/>
    <xf numFmtId="2" fontId="2" fillId="10" borderId="12" xfId="10" applyNumberFormat="1" applyFont="1" applyFill="1" applyBorder="1" applyAlignment="1">
      <alignment horizontal="center"/>
    </xf>
    <xf numFmtId="2" fontId="2" fillId="10" borderId="12" xfId="10" applyNumberFormat="1" applyFont="1" applyFill="1" applyBorder="1" applyAlignment="1">
      <alignment horizontal="left" indent="3"/>
    </xf>
    <xf numFmtId="2" fontId="2" fillId="10" borderId="22" xfId="10" applyNumberFormat="1" applyFont="1" applyFill="1" applyBorder="1" applyAlignment="1">
      <alignment horizontal="left" indent="3"/>
    </xf>
    <xf numFmtId="0" fontId="2" fillId="6" borderId="7" xfId="10" applyFont="1" applyFill="1" applyBorder="1" applyAlignment="1">
      <alignment horizontal="center"/>
    </xf>
    <xf numFmtId="166" fontId="2" fillId="6" borderId="7" xfId="10" applyNumberFormat="1" applyFont="1" applyFill="1" applyBorder="1" applyAlignment="1">
      <alignment horizontal="center"/>
    </xf>
    <xf numFmtId="2" fontId="2" fillId="6" borderId="7" xfId="10" applyNumberFormat="1" applyFont="1" applyFill="1" applyBorder="1" applyAlignment="1">
      <alignment horizontal="center"/>
    </xf>
    <xf numFmtId="2" fontId="2" fillId="6" borderId="7" xfId="10" applyNumberFormat="1" applyFont="1" applyFill="1" applyBorder="1" applyAlignment="1">
      <alignment horizontal="left" indent="3"/>
    </xf>
    <xf numFmtId="2" fontId="2" fillId="6" borderId="10" xfId="10" applyNumberFormat="1" applyFont="1" applyFill="1" applyBorder="1" applyAlignment="1">
      <alignment horizontal="left" indent="3"/>
    </xf>
    <xf numFmtId="0" fontId="2" fillId="6" borderId="7" xfId="10" applyFont="1" applyFill="1" applyBorder="1"/>
    <xf numFmtId="166" fontId="2" fillId="6" borderId="7" xfId="10" applyNumberFormat="1" applyFont="1" applyFill="1" applyBorder="1"/>
    <xf numFmtId="167" fontId="2" fillId="6" borderId="7" xfId="10" applyNumberFormat="1" applyFont="1" applyFill="1" applyBorder="1"/>
    <xf numFmtId="2" fontId="2" fillId="6" borderId="7" xfId="10" applyNumberFormat="1" applyFont="1" applyFill="1" applyBorder="1"/>
    <xf numFmtId="0" fontId="2" fillId="13" borderId="3" xfId="8" applyFont="1" applyFill="1" applyBorder="1"/>
    <xf numFmtId="0" fontId="2" fillId="13" borderId="3" xfId="8" applyFont="1" applyFill="1" applyBorder="1" applyAlignment="1">
      <alignment horizontal="center"/>
    </xf>
    <xf numFmtId="166" fontId="2" fillId="13" borderId="3" xfId="8" applyNumberFormat="1" applyFont="1" applyFill="1" applyBorder="1"/>
    <xf numFmtId="166" fontId="2" fillId="13" borderId="3" xfId="8" applyNumberFormat="1" applyFont="1" applyFill="1" applyBorder="1" applyAlignment="1">
      <alignment horizontal="center"/>
    </xf>
    <xf numFmtId="167" fontId="2" fillId="13" borderId="3" xfId="8" applyNumberFormat="1" applyFont="1" applyFill="1" applyBorder="1"/>
    <xf numFmtId="2" fontId="2" fillId="13" borderId="3" xfId="8" applyNumberFormat="1" applyFont="1" applyFill="1" applyBorder="1"/>
    <xf numFmtId="2" fontId="2" fillId="13" borderId="3" xfId="8" applyNumberFormat="1" applyFont="1" applyFill="1" applyBorder="1" applyAlignment="1">
      <alignment horizontal="center"/>
    </xf>
    <xf numFmtId="2" fontId="2" fillId="13" borderId="3" xfId="8" applyNumberFormat="1" applyFont="1" applyFill="1" applyBorder="1" applyAlignment="1">
      <alignment horizontal="left" indent="3"/>
    </xf>
    <xf numFmtId="2" fontId="2" fillId="13" borderId="9" xfId="8" applyNumberFormat="1" applyFont="1" applyFill="1" applyBorder="1" applyAlignment="1">
      <alignment horizontal="left" indent="3"/>
    </xf>
    <xf numFmtId="0" fontId="2" fillId="13" borderId="7" xfId="8" applyFont="1" applyFill="1" applyBorder="1"/>
    <xf numFmtId="0" fontId="2" fillId="13" borderId="7" xfId="8" applyFont="1" applyFill="1" applyBorder="1" applyAlignment="1">
      <alignment horizontal="center"/>
    </xf>
    <xf numFmtId="166" fontId="2" fillId="13" borderId="7" xfId="8" applyNumberFormat="1" applyFont="1" applyFill="1" applyBorder="1"/>
    <xf numFmtId="166" fontId="2" fillId="13" borderId="7" xfId="8" applyNumberFormat="1" applyFont="1" applyFill="1" applyBorder="1" applyAlignment="1">
      <alignment horizontal="center"/>
    </xf>
    <xf numFmtId="167" fontId="2" fillId="13" borderId="7" xfId="8" applyNumberFormat="1" applyFont="1" applyFill="1" applyBorder="1"/>
    <xf numFmtId="2" fontId="2" fillId="13" borderId="7" xfId="8" applyNumberFormat="1" applyFont="1" applyFill="1" applyBorder="1"/>
    <xf numFmtId="2" fontId="2" fillId="13" borderId="7" xfId="8" applyNumberFormat="1" applyFont="1" applyFill="1" applyBorder="1" applyAlignment="1">
      <alignment horizontal="center"/>
    </xf>
    <xf numFmtId="2" fontId="2" fillId="13" borderId="7" xfId="8" applyNumberFormat="1" applyFont="1" applyFill="1" applyBorder="1" applyAlignment="1">
      <alignment horizontal="left" indent="3"/>
    </xf>
    <xf numFmtId="2" fontId="2" fillId="13" borderId="10" xfId="8" applyNumberFormat="1" applyFont="1" applyFill="1" applyBorder="1" applyAlignment="1">
      <alignment horizontal="left" indent="3"/>
    </xf>
    <xf numFmtId="0" fontId="2" fillId="4" borderId="3" xfId="8" applyFont="1" applyFill="1" applyBorder="1"/>
    <xf numFmtId="0" fontId="2" fillId="4" borderId="3" xfId="8" applyFont="1" applyFill="1" applyBorder="1" applyAlignment="1">
      <alignment horizontal="center"/>
    </xf>
    <xf numFmtId="166" fontId="2" fillId="4" borderId="3" xfId="8" applyNumberFormat="1" applyFont="1" applyFill="1" applyBorder="1"/>
    <xf numFmtId="166" fontId="2" fillId="4" borderId="3" xfId="8" applyNumberFormat="1" applyFont="1" applyFill="1" applyBorder="1" applyAlignment="1">
      <alignment horizontal="center"/>
    </xf>
    <xf numFmtId="167" fontId="2" fillId="4" borderId="3" xfId="8" applyNumberFormat="1" applyFont="1" applyFill="1" applyBorder="1"/>
    <xf numFmtId="2" fontId="2" fillId="4" borderId="3" xfId="8" applyNumberFormat="1" applyFont="1" applyFill="1" applyBorder="1"/>
    <xf numFmtId="2" fontId="2" fillId="4" borderId="3" xfId="8" applyNumberFormat="1" applyFont="1" applyFill="1" applyBorder="1" applyAlignment="1">
      <alignment horizontal="center"/>
    </xf>
    <xf numFmtId="2" fontId="2" fillId="4" borderId="3" xfId="8" applyNumberFormat="1" applyFont="1" applyFill="1" applyBorder="1" applyAlignment="1">
      <alignment horizontal="left" indent="3"/>
    </xf>
    <xf numFmtId="2" fontId="2" fillId="4" borderId="9" xfId="8" applyNumberFormat="1" applyFont="1" applyFill="1" applyBorder="1" applyAlignment="1">
      <alignment horizontal="left" indent="3"/>
    </xf>
    <xf numFmtId="0" fontId="9" fillId="10" borderId="12" xfId="0" applyFont="1" applyFill="1" applyBorder="1" applyAlignment="1">
      <alignment horizontal="center" vertical="center"/>
    </xf>
    <xf numFmtId="166" fontId="2" fillId="10" borderId="12" xfId="0" applyNumberFormat="1" applyFont="1" applyFill="1" applyBorder="1" applyAlignment="1">
      <alignment horizontal="center" vertical="center"/>
    </xf>
    <xf numFmtId="167" fontId="2" fillId="10" borderId="12" xfId="0" applyNumberFormat="1" applyFont="1" applyFill="1" applyBorder="1" applyAlignment="1">
      <alignment horizontal="center" vertical="center"/>
    </xf>
    <xf numFmtId="2" fontId="2" fillId="10" borderId="12" xfId="0" applyNumberFormat="1" applyFont="1" applyFill="1" applyBorder="1" applyAlignment="1">
      <alignment horizontal="center" vertical="center"/>
    </xf>
    <xf numFmtId="2" fontId="2" fillId="10" borderId="22" xfId="0" applyNumberFormat="1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center" vertical="center"/>
    </xf>
    <xf numFmtId="166" fontId="2" fillId="13" borderId="3" xfId="0" applyNumberFormat="1" applyFont="1" applyFill="1" applyBorder="1" applyAlignment="1">
      <alignment horizontal="center" vertical="center"/>
    </xf>
    <xf numFmtId="167" fontId="2" fillId="13" borderId="3" xfId="0" applyNumberFormat="1" applyFont="1" applyFill="1" applyBorder="1" applyAlignment="1">
      <alignment horizontal="center" vertical="center"/>
    </xf>
    <xf numFmtId="166" fontId="2" fillId="11" borderId="5" xfId="0" applyNumberFormat="1" applyFont="1" applyFill="1" applyBorder="1" applyAlignment="1">
      <alignment horizontal="center" vertical="center"/>
    </xf>
    <xf numFmtId="2" fontId="2" fillId="11" borderId="5" xfId="0" applyNumberFormat="1" applyFont="1" applyFill="1" applyBorder="1" applyAlignment="1">
      <alignment horizontal="center" vertical="center"/>
    </xf>
    <xf numFmtId="2" fontId="2" fillId="11" borderId="21" xfId="0" applyNumberFormat="1" applyFont="1" applyFill="1" applyBorder="1" applyAlignment="1">
      <alignment horizontal="center" vertical="center"/>
    </xf>
    <xf numFmtId="0" fontId="2" fillId="11" borderId="5" xfId="4" applyFont="1" applyFill="1" applyBorder="1" applyAlignment="1">
      <alignment vertical="center"/>
    </xf>
    <xf numFmtId="0" fontId="2" fillId="11" borderId="7" xfId="4" applyFont="1" applyFill="1" applyBorder="1" applyAlignment="1">
      <alignment horizontal="left"/>
    </xf>
    <xf numFmtId="0" fontId="2" fillId="11" borderId="7" xfId="4" applyFont="1" applyFill="1" applyBorder="1" applyAlignment="1">
      <alignment horizontal="center"/>
    </xf>
    <xf numFmtId="166" fontId="2" fillId="11" borderId="7" xfId="4" applyNumberFormat="1" applyFont="1" applyFill="1" applyBorder="1" applyAlignment="1">
      <alignment horizontal="right"/>
    </xf>
    <xf numFmtId="166" fontId="2" fillId="11" borderId="7" xfId="4" applyNumberFormat="1" applyFont="1" applyFill="1" applyBorder="1"/>
    <xf numFmtId="166" fontId="2" fillId="11" borderId="7" xfId="4" applyNumberFormat="1" applyFont="1" applyFill="1" applyBorder="1" applyAlignment="1">
      <alignment horizontal="center"/>
    </xf>
    <xf numFmtId="167" fontId="2" fillId="11" borderId="7" xfId="4" applyNumberFormat="1" applyFont="1" applyFill="1" applyBorder="1"/>
    <xf numFmtId="2" fontId="2" fillId="11" borderId="7" xfId="4" applyNumberFormat="1" applyFont="1" applyFill="1" applyBorder="1"/>
    <xf numFmtId="2" fontId="2" fillId="11" borderId="7" xfId="4" applyNumberFormat="1" applyFont="1" applyFill="1" applyBorder="1" applyAlignment="1">
      <alignment horizontal="center"/>
    </xf>
    <xf numFmtId="2" fontId="2" fillId="11" borderId="7" xfId="4" applyNumberFormat="1" applyFont="1" applyFill="1" applyBorder="1" applyAlignment="1">
      <alignment horizontal="left" indent="3"/>
    </xf>
    <xf numFmtId="2" fontId="2" fillId="11" borderId="10" xfId="4" applyNumberFormat="1" applyFont="1" applyFill="1" applyBorder="1" applyAlignment="1">
      <alignment horizontal="left" indent="3"/>
    </xf>
    <xf numFmtId="166" fontId="18" fillId="0" borderId="19" xfId="0" applyNumberFormat="1" applyFont="1" applyBorder="1" applyAlignment="1"/>
    <xf numFmtId="0" fontId="2" fillId="13" borderId="3" xfId="14" applyFont="1" applyFill="1" applyBorder="1"/>
    <xf numFmtId="0" fontId="2" fillId="13" borderId="3" xfId="14" applyFont="1" applyFill="1" applyBorder="1" applyAlignment="1">
      <alignment horizontal="center"/>
    </xf>
    <xf numFmtId="166" fontId="2" fillId="13" borderId="3" xfId="14" applyNumberFormat="1" applyFont="1" applyFill="1" applyBorder="1"/>
    <xf numFmtId="166" fontId="2" fillId="13" borderId="3" xfId="14" applyNumberFormat="1" applyFont="1" applyFill="1" applyBorder="1" applyAlignment="1">
      <alignment horizontal="center"/>
    </xf>
    <xf numFmtId="167" fontId="2" fillId="13" borderId="3" xfId="14" applyNumberFormat="1" applyFont="1" applyFill="1" applyBorder="1"/>
    <xf numFmtId="2" fontId="2" fillId="13" borderId="3" xfId="14" applyNumberFormat="1" applyFont="1" applyFill="1" applyBorder="1"/>
    <xf numFmtId="2" fontId="2" fillId="13" borderId="3" xfId="14" applyNumberFormat="1" applyFont="1" applyFill="1" applyBorder="1" applyAlignment="1">
      <alignment horizontal="center"/>
    </xf>
    <xf numFmtId="2" fontId="2" fillId="13" borderId="3" xfId="14" applyNumberFormat="1" applyFont="1" applyFill="1" applyBorder="1" applyAlignment="1">
      <alignment horizontal="left" indent="3"/>
    </xf>
    <xf numFmtId="2" fontId="2" fillId="13" borderId="9" xfId="14" applyNumberFormat="1" applyFont="1" applyFill="1" applyBorder="1" applyAlignment="1">
      <alignment horizontal="left" indent="3"/>
    </xf>
    <xf numFmtId="0" fontId="2" fillId="13" borderId="7" xfId="14" applyFont="1" applyFill="1" applyBorder="1"/>
    <xf numFmtId="0" fontId="2" fillId="13" borderId="7" xfId="14" applyFont="1" applyFill="1" applyBorder="1" applyAlignment="1">
      <alignment horizontal="center"/>
    </xf>
    <xf numFmtId="166" fontId="2" fillId="13" borderId="7" xfId="14" applyNumberFormat="1" applyFont="1" applyFill="1" applyBorder="1"/>
    <xf numFmtId="166" fontId="2" fillId="13" borderId="7" xfId="14" applyNumberFormat="1" applyFont="1" applyFill="1" applyBorder="1" applyAlignment="1">
      <alignment horizontal="center"/>
    </xf>
    <xf numFmtId="2" fontId="2" fillId="13" borderId="7" xfId="14" applyNumberFormat="1" applyFont="1" applyFill="1" applyBorder="1"/>
    <xf numFmtId="2" fontId="2" fillId="13" borderId="7" xfId="14" applyNumberFormat="1" applyFont="1" applyFill="1" applyBorder="1" applyAlignment="1">
      <alignment horizontal="center"/>
    </xf>
    <xf numFmtId="2" fontId="2" fillId="13" borderId="7" xfId="14" applyNumberFormat="1" applyFont="1" applyFill="1" applyBorder="1" applyAlignment="1">
      <alignment horizontal="left" indent="3"/>
    </xf>
    <xf numFmtId="2" fontId="2" fillId="13" borderId="10" xfId="14" applyNumberFormat="1" applyFont="1" applyFill="1" applyBorder="1" applyAlignment="1">
      <alignment horizontal="left" indent="3"/>
    </xf>
    <xf numFmtId="0" fontId="2" fillId="4" borderId="3" xfId="14" applyFont="1" applyFill="1" applyBorder="1"/>
    <xf numFmtId="0" fontId="2" fillId="4" borderId="3" xfId="14" applyFont="1" applyFill="1" applyBorder="1" applyAlignment="1">
      <alignment horizontal="center"/>
    </xf>
    <xf numFmtId="166" fontId="2" fillId="4" borderId="3" xfId="14" applyNumberFormat="1" applyFont="1" applyFill="1" applyBorder="1"/>
    <xf numFmtId="166" fontId="2" fillId="4" borderId="3" xfId="14" applyNumberFormat="1" applyFont="1" applyFill="1" applyBorder="1" applyAlignment="1">
      <alignment horizontal="center"/>
    </xf>
    <xf numFmtId="167" fontId="2" fillId="4" borderId="3" xfId="14" applyNumberFormat="1" applyFont="1" applyFill="1" applyBorder="1"/>
    <xf numFmtId="2" fontId="2" fillId="4" borderId="3" xfId="14" applyNumberFormat="1" applyFont="1" applyFill="1" applyBorder="1"/>
    <xf numFmtId="2" fontId="2" fillId="4" borderId="3" xfId="14" applyNumberFormat="1" applyFont="1" applyFill="1" applyBorder="1" applyAlignment="1">
      <alignment horizontal="center"/>
    </xf>
    <xf numFmtId="2" fontId="2" fillId="4" borderId="3" xfId="14" applyNumberFormat="1" applyFont="1" applyFill="1" applyBorder="1" applyAlignment="1">
      <alignment horizontal="left" indent="3"/>
    </xf>
    <xf numFmtId="2" fontId="2" fillId="4" borderId="9" xfId="14" applyNumberFormat="1" applyFont="1" applyFill="1" applyBorder="1" applyAlignment="1">
      <alignment horizontal="left" indent="3"/>
    </xf>
    <xf numFmtId="167" fontId="2" fillId="13" borderId="7" xfId="14" applyNumberFormat="1" applyFont="1" applyFill="1" applyBorder="1"/>
    <xf numFmtId="2" fontId="2" fillId="11" borderId="3" xfId="0" applyNumberFormat="1" applyFont="1" applyFill="1" applyBorder="1" applyAlignment="1">
      <alignment vertical="center"/>
    </xf>
    <xf numFmtId="2" fontId="2" fillId="11" borderId="5" xfId="0" applyNumberFormat="1" applyFont="1" applyFill="1" applyBorder="1" applyAlignment="1">
      <alignment vertical="center"/>
    </xf>
    <xf numFmtId="0" fontId="9" fillId="10" borderId="12" xfId="0" applyFont="1" applyFill="1" applyBorder="1"/>
    <xf numFmtId="0" fontId="9" fillId="10" borderId="12" xfId="0" applyFont="1" applyFill="1" applyBorder="1" applyAlignment="1">
      <alignment horizontal="center"/>
    </xf>
    <xf numFmtId="166" fontId="2" fillId="10" borderId="12" xfId="0" applyNumberFormat="1" applyFont="1" applyFill="1" applyBorder="1"/>
    <xf numFmtId="166" fontId="2" fillId="10" borderId="12" xfId="0" applyNumberFormat="1" applyFont="1" applyFill="1" applyBorder="1" applyAlignment="1">
      <alignment horizontal="center"/>
    </xf>
    <xf numFmtId="167" fontId="2" fillId="10" borderId="12" xfId="0" applyNumberFormat="1" applyFont="1" applyFill="1" applyBorder="1"/>
    <xf numFmtId="2" fontId="2" fillId="10" borderId="12" xfId="0" applyNumberFormat="1" applyFont="1" applyFill="1" applyBorder="1"/>
    <xf numFmtId="2" fontId="2" fillId="10" borderId="12" xfId="0" applyNumberFormat="1" applyFont="1" applyFill="1" applyBorder="1" applyAlignment="1">
      <alignment horizontal="center"/>
    </xf>
    <xf numFmtId="2" fontId="2" fillId="10" borderId="22" xfId="0" applyNumberFormat="1" applyFont="1" applyFill="1" applyBorder="1" applyAlignment="1">
      <alignment horizontal="left" indent="3"/>
    </xf>
    <xf numFmtId="0" fontId="2" fillId="13" borderId="3" xfId="0" applyFont="1" applyFill="1" applyBorder="1"/>
    <xf numFmtId="166" fontId="2" fillId="13" borderId="3" xfId="0" applyNumberFormat="1" applyFont="1" applyFill="1" applyBorder="1"/>
    <xf numFmtId="166" fontId="2" fillId="13" borderId="3" xfId="0" applyNumberFormat="1" applyFont="1" applyFill="1" applyBorder="1" applyAlignment="1">
      <alignment horizontal="center"/>
    </xf>
    <xf numFmtId="167" fontId="2" fillId="13" borderId="3" xfId="0" applyNumberFormat="1" applyFont="1" applyFill="1" applyBorder="1"/>
    <xf numFmtId="2" fontId="2" fillId="13" borderId="3" xfId="0" applyNumberFormat="1" applyFont="1" applyFill="1" applyBorder="1"/>
    <xf numFmtId="2" fontId="2" fillId="13" borderId="3" xfId="0" applyNumberFormat="1" applyFont="1" applyFill="1" applyBorder="1" applyAlignment="1">
      <alignment horizontal="center"/>
    </xf>
    <xf numFmtId="2" fontId="2" fillId="13" borderId="3" xfId="0" applyNumberFormat="1" applyFont="1" applyFill="1" applyBorder="1" applyAlignment="1">
      <alignment horizontal="left" indent="3"/>
    </xf>
    <xf numFmtId="2" fontId="2" fillId="13" borderId="9" xfId="0" applyNumberFormat="1" applyFont="1" applyFill="1" applyBorder="1" applyAlignment="1">
      <alignment horizontal="left" indent="3"/>
    </xf>
    <xf numFmtId="0" fontId="9" fillId="10" borderId="12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165" fontId="2" fillId="4" borderId="5" xfId="0" applyNumberFormat="1" applyFont="1" applyFill="1" applyBorder="1"/>
    <xf numFmtId="2" fontId="2" fillId="4" borderId="5" xfId="0" applyNumberFormat="1" applyFont="1" applyFill="1" applyBorder="1"/>
    <xf numFmtId="165" fontId="2" fillId="4" borderId="3" xfId="0" applyNumberFormat="1" applyFont="1" applyFill="1" applyBorder="1"/>
    <xf numFmtId="2" fontId="2" fillId="2" borderId="11" xfId="0" applyNumberFormat="1" applyFont="1" applyFill="1" applyBorder="1" applyAlignment="1" applyProtection="1">
      <alignment horizontal="left" indent="3"/>
    </xf>
    <xf numFmtId="2" fontId="2" fillId="2" borderId="7" xfId="0" applyNumberFormat="1" applyFont="1" applyFill="1" applyBorder="1" applyAlignment="1" applyProtection="1">
      <alignment horizontal="left" indent="3"/>
    </xf>
    <xf numFmtId="2" fontId="2" fillId="2" borderId="10" xfId="0" applyNumberFormat="1" applyFont="1" applyFill="1" applyBorder="1" applyAlignment="1" applyProtection="1">
      <alignment horizontal="left" indent="3"/>
    </xf>
    <xf numFmtId="0" fontId="19" fillId="10" borderId="5" xfId="5" applyFont="1" applyFill="1" applyBorder="1" applyAlignment="1" applyProtection="1">
      <alignment horizontal="center" vertical="center"/>
      <protection locked="0"/>
    </xf>
    <xf numFmtId="2" fontId="2" fillId="4" borderId="5" xfId="0" applyNumberFormat="1" applyFont="1" applyFill="1" applyBorder="1" applyAlignment="1">
      <alignment horizontal="left" indent="4"/>
    </xf>
    <xf numFmtId="169" fontId="2" fillId="4" borderId="5" xfId="0" applyNumberFormat="1" applyFont="1" applyFill="1" applyBorder="1"/>
    <xf numFmtId="2" fontId="2" fillId="4" borderId="5" xfId="0" applyNumberFormat="1" applyFont="1" applyFill="1" applyBorder="1" applyAlignment="1">
      <alignment horizontal="left" indent="3"/>
    </xf>
    <xf numFmtId="2" fontId="2" fillId="4" borderId="21" xfId="0" applyNumberFormat="1" applyFont="1" applyFill="1" applyBorder="1" applyAlignment="1">
      <alignment horizontal="left" indent="3"/>
    </xf>
    <xf numFmtId="2" fontId="2" fillId="4" borderId="3" xfId="0" applyNumberFormat="1" applyFont="1" applyFill="1" applyBorder="1" applyAlignment="1">
      <alignment horizontal="left" indent="4"/>
    </xf>
    <xf numFmtId="169" fontId="2" fillId="4" borderId="3" xfId="0" applyNumberFormat="1" applyFont="1" applyFill="1" applyBorder="1"/>
    <xf numFmtId="0" fontId="2" fillId="19" borderId="3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15" borderId="18" xfId="0" applyFont="1" applyFill="1" applyBorder="1" applyAlignment="1">
      <alignment horizontal="center"/>
    </xf>
    <xf numFmtId="0" fontId="2" fillId="19" borderId="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Protection="1">
      <protection locked="0"/>
    </xf>
    <xf numFmtId="167" fontId="2" fillId="2" borderId="5" xfId="0" applyNumberFormat="1" applyFont="1" applyFill="1" applyBorder="1" applyProtection="1"/>
    <xf numFmtId="2" fontId="2" fillId="2" borderId="5" xfId="0" applyNumberFormat="1" applyFont="1" applyFill="1" applyBorder="1" applyProtection="1">
      <protection locked="0"/>
    </xf>
    <xf numFmtId="2" fontId="2" fillId="6" borderId="13" xfId="0" applyNumberFormat="1" applyFont="1" applyFill="1" applyBorder="1" applyAlignment="1" applyProtection="1">
      <alignment horizontal="left" indent="3"/>
    </xf>
    <xf numFmtId="165" fontId="2" fillId="3" borderId="5" xfId="0" applyNumberFormat="1" applyFont="1" applyFill="1" applyBorder="1" applyAlignment="1" applyProtection="1">
      <alignment horizontal="left" indent="4"/>
      <protection locked="0"/>
    </xf>
    <xf numFmtId="165" fontId="2" fillId="3" borderId="3" xfId="0" applyNumberFormat="1" applyFont="1" applyFill="1" applyBorder="1" applyAlignment="1" applyProtection="1">
      <alignment horizontal="left" indent="4"/>
      <protection locked="0"/>
    </xf>
    <xf numFmtId="165" fontId="2" fillId="4" borderId="5" xfId="0" applyNumberFormat="1" applyFont="1" applyFill="1" applyBorder="1" applyAlignment="1" applyProtection="1">
      <alignment horizontal="left" indent="4"/>
      <protection locked="0"/>
    </xf>
    <xf numFmtId="165" fontId="2" fillId="4" borderId="3" xfId="0" applyNumberFormat="1" applyFont="1" applyFill="1" applyBorder="1" applyAlignment="1" applyProtection="1">
      <alignment horizontal="left" indent="4"/>
      <protection locked="0"/>
    </xf>
    <xf numFmtId="0" fontId="2" fillId="11" borderId="1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167" fontId="2" fillId="8" borderId="3" xfId="0" applyNumberFormat="1" applyFont="1" applyFill="1" applyBorder="1" applyAlignment="1">
      <alignment horizontal="center"/>
    </xf>
    <xf numFmtId="164" fontId="2" fillId="8" borderId="12" xfId="0" applyNumberFormat="1" applyFont="1" applyFill="1" applyBorder="1" applyAlignment="1">
      <alignment horizontal="center"/>
    </xf>
    <xf numFmtId="167" fontId="2" fillId="8" borderId="7" xfId="0" applyNumberFormat="1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6" fontId="2" fillId="2" borderId="5" xfId="0" applyNumberFormat="1" applyFont="1" applyFill="1" applyBorder="1" applyAlignment="1" applyProtection="1">
      <alignment horizontal="left" indent="4"/>
      <protection locked="0"/>
    </xf>
    <xf numFmtId="2" fontId="2" fillId="3" borderId="5" xfId="0" applyNumberFormat="1" applyFont="1" applyFill="1" applyBorder="1" applyAlignment="1" applyProtection="1">
      <alignment horizontal="left" indent="3"/>
    </xf>
    <xf numFmtId="2" fontId="2" fillId="3" borderId="21" xfId="0" applyNumberFormat="1" applyFont="1" applyFill="1" applyBorder="1" applyAlignment="1" applyProtection="1">
      <alignment horizontal="left" indent="3"/>
    </xf>
    <xf numFmtId="0" fontId="2" fillId="0" borderId="43" xfId="0" applyFont="1" applyBorder="1"/>
    <xf numFmtId="0" fontId="2" fillId="0" borderId="18" xfId="0" applyFont="1" applyBorder="1" applyAlignment="1">
      <alignment vertical="center"/>
    </xf>
    <xf numFmtId="0" fontId="2" fillId="0" borderId="5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top"/>
    </xf>
    <xf numFmtId="0" fontId="2" fillId="3" borderId="12" xfId="0" applyFont="1" applyFill="1" applyBorder="1" applyProtection="1">
      <protection locked="0"/>
    </xf>
    <xf numFmtId="166" fontId="2" fillId="5" borderId="12" xfId="0" applyNumberFormat="1" applyFont="1" applyFill="1" applyBorder="1" applyProtection="1">
      <protection locked="0"/>
    </xf>
    <xf numFmtId="2" fontId="2" fillId="4" borderId="5" xfId="0" applyNumberFormat="1" applyFont="1" applyFill="1" applyBorder="1" applyAlignment="1" applyProtection="1">
      <alignment horizontal="left" indent="3"/>
    </xf>
    <xf numFmtId="2" fontId="2" fillId="4" borderId="21" xfId="0" applyNumberFormat="1" applyFont="1" applyFill="1" applyBorder="1" applyAlignment="1" applyProtection="1">
      <alignment horizontal="left" indent="3"/>
    </xf>
    <xf numFmtId="0" fontId="2" fillId="16" borderId="3" xfId="0" applyFont="1" applyFill="1" applyBorder="1"/>
    <xf numFmtId="0" fontId="19" fillId="6" borderId="3" xfId="5" applyFont="1" applyFill="1" applyBorder="1" applyAlignment="1" applyProtection="1">
      <alignment vertical="center" wrapText="1"/>
      <protection locked="0"/>
    </xf>
    <xf numFmtId="0" fontId="19" fillId="6" borderId="3" xfId="0" applyFont="1" applyFill="1" applyBorder="1" applyAlignment="1" applyProtection="1">
      <alignment vertical="center" wrapText="1"/>
      <protection locked="0"/>
    </xf>
    <xf numFmtId="0" fontId="19" fillId="6" borderId="5" xfId="5" applyFont="1" applyFill="1" applyBorder="1" applyAlignment="1" applyProtection="1">
      <alignment vertical="center" wrapText="1"/>
      <protection locked="0"/>
    </xf>
    <xf numFmtId="0" fontId="19" fillId="6" borderId="7" xfId="5" applyFont="1" applyFill="1" applyBorder="1" applyAlignment="1" applyProtection="1">
      <alignment vertical="center" wrapText="1"/>
      <protection locked="0"/>
    </xf>
    <xf numFmtId="0" fontId="19" fillId="16" borderId="3" xfId="0" applyFont="1" applyFill="1" applyBorder="1" applyAlignment="1" applyProtection="1">
      <alignment vertical="center" wrapText="1"/>
      <protection locked="0"/>
    </xf>
    <xf numFmtId="0" fontId="2" fillId="16" borderId="5" xfId="0" applyFont="1" applyFill="1" applyBorder="1" applyAlignment="1">
      <alignment horizontal="center" vertical="center"/>
    </xf>
    <xf numFmtId="0" fontId="19" fillId="16" borderId="5" xfId="0" applyFont="1" applyFill="1" applyBorder="1" applyAlignment="1" applyProtection="1">
      <alignment vertical="center" wrapText="1"/>
      <protection locked="0"/>
    </xf>
    <xf numFmtId="0" fontId="2" fillId="16" borderId="1" xfId="0" applyFont="1" applyFill="1" applyBorder="1" applyAlignment="1">
      <alignment horizontal="center" vertical="center"/>
    </xf>
    <xf numFmtId="0" fontId="19" fillId="16" borderId="1" xfId="0" applyFont="1" applyFill="1" applyBorder="1" applyAlignment="1" applyProtection="1">
      <alignment vertical="center" wrapText="1"/>
      <protection locked="0"/>
    </xf>
    <xf numFmtId="0" fontId="19" fillId="16" borderId="1" xfId="5" applyFont="1" applyFill="1" applyBorder="1" applyAlignment="1" applyProtection="1">
      <alignment horizontal="center" vertical="center" wrapText="1"/>
      <protection locked="0"/>
    </xf>
    <xf numFmtId="0" fontId="19" fillId="16" borderId="1" xfId="5" applyFont="1" applyFill="1" applyBorder="1" applyAlignment="1" applyProtection="1">
      <alignment horizontal="center" vertical="center"/>
      <protection locked="0"/>
    </xf>
    <xf numFmtId="4" fontId="19" fillId="16" borderId="1" xfId="5" applyNumberFormat="1" applyFont="1" applyFill="1" applyBorder="1" applyAlignment="1" applyProtection="1">
      <alignment horizontal="right" vertical="center" wrapText="1"/>
      <protection locked="0"/>
    </xf>
    <xf numFmtId="0" fontId="2" fillId="8" borderId="12" xfId="0" applyFont="1" applyFill="1" applyBorder="1" applyAlignment="1">
      <alignment horizontal="center" vertical="center"/>
    </xf>
    <xf numFmtId="4" fontId="19" fillId="8" borderId="12" xfId="5" applyNumberFormat="1" applyFont="1" applyFill="1" applyBorder="1" applyAlignment="1" applyProtection="1">
      <alignment horizontal="center" vertical="center"/>
      <protection locked="0"/>
    </xf>
    <xf numFmtId="0" fontId="19" fillId="10" borderId="3" xfId="0" applyFont="1" applyFill="1" applyBorder="1" applyAlignment="1" applyProtection="1">
      <alignment vertical="center" wrapText="1"/>
      <protection locked="0"/>
    </xf>
    <xf numFmtId="167" fontId="2" fillId="3" borderId="5" xfId="0" applyNumberFormat="1" applyFont="1" applyFill="1" applyBorder="1" applyProtection="1"/>
    <xf numFmtId="0" fontId="2" fillId="10" borderId="7" xfId="0" applyFont="1" applyFill="1" applyBorder="1" applyAlignment="1">
      <alignment horizontal="center" vertical="center"/>
    </xf>
    <xf numFmtId="0" fontId="19" fillId="10" borderId="7" xfId="0" applyFont="1" applyFill="1" applyBorder="1" applyAlignment="1" applyProtection="1">
      <alignment vertical="center" wrapText="1"/>
      <protection locked="0"/>
    </xf>
    <xf numFmtId="0" fontId="19" fillId="8" borderId="3" xfId="0" applyFont="1" applyFill="1" applyBorder="1" applyAlignment="1" applyProtection="1">
      <alignment vertical="center" wrapText="1"/>
      <protection locked="0"/>
    </xf>
    <xf numFmtId="0" fontId="19" fillId="8" borderId="7" xfId="0" applyFont="1" applyFill="1" applyBorder="1" applyAlignment="1" applyProtection="1">
      <alignment vertical="center" wrapText="1"/>
      <protection locked="0"/>
    </xf>
    <xf numFmtId="0" fontId="19" fillId="8" borderId="7" xfId="5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/>
    <xf numFmtId="0" fontId="2" fillId="5" borderId="7" xfId="0" applyFont="1" applyFill="1" applyBorder="1" applyAlignment="1">
      <alignment horizontal="center"/>
    </xf>
    <xf numFmtId="170" fontId="2" fillId="5" borderId="7" xfId="1" applyNumberFormat="1" applyFont="1" applyFill="1" applyBorder="1" applyAlignment="1">
      <alignment horizontal="right"/>
    </xf>
    <xf numFmtId="164" fontId="2" fillId="5" borderId="7" xfId="0" applyNumberFormat="1" applyFont="1" applyFill="1" applyBorder="1"/>
    <xf numFmtId="166" fontId="2" fillId="5" borderId="7" xfId="0" applyNumberFormat="1" applyFont="1" applyFill="1" applyBorder="1"/>
    <xf numFmtId="2" fontId="2" fillId="5" borderId="7" xfId="0" applyNumberFormat="1" applyFont="1" applyFill="1" applyBorder="1"/>
    <xf numFmtId="164" fontId="2" fillId="5" borderId="7" xfId="0" applyNumberFormat="1" applyFont="1" applyFill="1" applyBorder="1" applyAlignment="1">
      <alignment horizontal="left" indent="4"/>
    </xf>
    <xf numFmtId="169" fontId="2" fillId="5" borderId="7" xfId="0" applyNumberFormat="1" applyFont="1" applyFill="1" applyBorder="1"/>
    <xf numFmtId="165" fontId="2" fillId="5" borderId="7" xfId="0" applyNumberFormat="1" applyFont="1" applyFill="1" applyBorder="1"/>
    <xf numFmtId="2" fontId="2" fillId="5" borderId="7" xfId="0" applyNumberFormat="1" applyFont="1" applyFill="1" applyBorder="1" applyAlignment="1">
      <alignment horizontal="left" indent="3"/>
    </xf>
    <xf numFmtId="2" fontId="2" fillId="5" borderId="10" xfId="0" applyNumberFormat="1" applyFont="1" applyFill="1" applyBorder="1" applyAlignment="1">
      <alignment horizontal="left" indent="3"/>
    </xf>
    <xf numFmtId="0" fontId="2" fillId="15" borderId="5" xfId="0" applyFont="1" applyFill="1" applyBorder="1"/>
    <xf numFmtId="0" fontId="2" fillId="5" borderId="5" xfId="5" applyFont="1" applyFill="1" applyBorder="1"/>
    <xf numFmtId="0" fontId="2" fillId="5" borderId="5" xfId="5" applyFont="1" applyFill="1" applyBorder="1" applyAlignment="1">
      <alignment horizontal="center"/>
    </xf>
    <xf numFmtId="166" fontId="2" fillId="5" borderId="3" xfId="5" applyNumberFormat="1" applyFont="1" applyFill="1" applyBorder="1"/>
    <xf numFmtId="166" fontId="2" fillId="5" borderId="5" xfId="5" applyNumberFormat="1" applyFont="1" applyFill="1" applyBorder="1"/>
    <xf numFmtId="166" fontId="2" fillId="5" borderId="5" xfId="5" applyNumberFormat="1" applyFont="1" applyFill="1" applyBorder="1" applyAlignment="1">
      <alignment horizontal="left" indent="4"/>
    </xf>
    <xf numFmtId="0" fontId="2" fillId="5" borderId="3" xfId="5" applyFont="1" applyFill="1" applyBorder="1"/>
    <xf numFmtId="0" fontId="2" fillId="5" borderId="3" xfId="5" applyFont="1" applyFill="1" applyBorder="1" applyAlignment="1">
      <alignment horizontal="center"/>
    </xf>
    <xf numFmtId="166" fontId="2" fillId="5" borderId="3" xfId="5" applyNumberFormat="1" applyFont="1" applyFill="1" applyBorder="1" applyAlignment="1">
      <alignment horizontal="left" indent="4"/>
    </xf>
    <xf numFmtId="0" fontId="2" fillId="3" borderId="5" xfId="5" applyFont="1" applyFill="1" applyBorder="1"/>
    <xf numFmtId="0" fontId="2" fillId="3" borderId="5" xfId="5" applyFont="1" applyFill="1" applyBorder="1" applyAlignment="1">
      <alignment horizontal="center"/>
    </xf>
    <xf numFmtId="166" fontId="2" fillId="10" borderId="12" xfId="5" applyNumberFormat="1" applyFont="1" applyFill="1" applyBorder="1"/>
    <xf numFmtId="166" fontId="2" fillId="3" borderId="5" xfId="5" applyNumberFormat="1" applyFont="1" applyFill="1" applyBorder="1"/>
    <xf numFmtId="166" fontId="2" fillId="3" borderId="5" xfId="5" applyNumberFormat="1" applyFont="1" applyFill="1" applyBorder="1" applyAlignment="1">
      <alignment horizontal="left" indent="4"/>
    </xf>
    <xf numFmtId="0" fontId="2" fillId="3" borderId="3" xfId="5" applyFont="1" applyFill="1" applyBorder="1"/>
    <xf numFmtId="0" fontId="2" fillId="3" borderId="3" xfId="5" applyFont="1" applyFill="1" applyBorder="1" applyAlignment="1">
      <alignment horizontal="center"/>
    </xf>
    <xf numFmtId="166" fontId="2" fillId="3" borderId="3" xfId="5" applyNumberFormat="1" applyFont="1" applyFill="1" applyBorder="1"/>
    <xf numFmtId="166" fontId="2" fillId="3" borderId="3" xfId="5" applyNumberFormat="1" applyFont="1" applyFill="1" applyBorder="1" applyAlignment="1">
      <alignment horizontal="left" indent="4"/>
    </xf>
    <xf numFmtId="0" fontId="2" fillId="4" borderId="3" xfId="5" applyFont="1" applyFill="1" applyBorder="1"/>
    <xf numFmtId="0" fontId="2" fillId="4" borderId="3" xfId="5" applyFont="1" applyFill="1" applyBorder="1" applyAlignment="1">
      <alignment horizontal="center"/>
    </xf>
    <xf numFmtId="166" fontId="2" fillId="4" borderId="3" xfId="5" applyNumberFormat="1" applyFont="1" applyFill="1" applyBorder="1"/>
    <xf numFmtId="166" fontId="2" fillId="4" borderId="3" xfId="5" applyNumberFormat="1" applyFont="1" applyFill="1" applyBorder="1" applyAlignment="1">
      <alignment horizontal="left" indent="4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166" fontId="2" fillId="5" borderId="5" xfId="0" applyNumberFormat="1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Alignment="1" applyProtection="1">
      <alignment horizontal="center"/>
      <protection locked="0"/>
    </xf>
    <xf numFmtId="166" fontId="2" fillId="3" borderId="3" xfId="0" applyNumberFormat="1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center"/>
      <protection locked="0"/>
    </xf>
    <xf numFmtId="2" fontId="2" fillId="18" borderId="57" xfId="12" applyNumberFormat="1" applyFont="1" applyFill="1" applyBorder="1" applyAlignment="1" applyProtection="1">
      <alignment horizontal="left" indent="3"/>
    </xf>
    <xf numFmtId="0" fontId="2" fillId="18" borderId="49" xfId="12" applyFont="1" applyFill="1" applyBorder="1" applyProtection="1">
      <protection locked="0"/>
    </xf>
    <xf numFmtId="0" fontId="2" fillId="18" borderId="49" xfId="12" applyFont="1" applyFill="1" applyBorder="1" applyAlignment="1" applyProtection="1">
      <alignment horizontal="center"/>
      <protection locked="0"/>
    </xf>
    <xf numFmtId="2" fontId="2" fillId="18" borderId="49" xfId="12" applyNumberFormat="1" applyFont="1" applyFill="1" applyBorder="1" applyProtection="1">
      <protection locked="0"/>
    </xf>
    <xf numFmtId="166" fontId="2" fillId="18" borderId="49" xfId="12" applyNumberFormat="1" applyFont="1" applyFill="1" applyBorder="1" applyProtection="1">
      <protection locked="0"/>
    </xf>
    <xf numFmtId="166" fontId="2" fillId="18" borderId="58" xfId="12" applyNumberFormat="1" applyFont="1" applyFill="1" applyBorder="1" applyProtection="1">
      <protection locked="0"/>
    </xf>
    <xf numFmtId="167" fontId="2" fillId="18" borderId="49" xfId="12" applyNumberFormat="1" applyFont="1" applyFill="1" applyBorder="1" applyProtection="1"/>
    <xf numFmtId="2" fontId="2" fillId="18" borderId="49" xfId="12" applyNumberFormat="1" applyFont="1" applyFill="1" applyBorder="1" applyAlignment="1" applyProtection="1">
      <alignment horizontal="left" indent="3"/>
    </xf>
    <xf numFmtId="2" fontId="2" fillId="18" borderId="59" xfId="12" applyNumberFormat="1" applyFont="1" applyFill="1" applyBorder="1" applyAlignment="1" applyProtection="1">
      <alignment horizontal="left" indent="3"/>
    </xf>
    <xf numFmtId="0" fontId="2" fillId="4" borderId="3" xfId="16" applyFont="1" applyFill="1" applyBorder="1"/>
    <xf numFmtId="0" fontId="2" fillId="4" borderId="3" xfId="16" applyFont="1" applyFill="1" applyBorder="1" applyAlignment="1">
      <alignment horizontal="center"/>
    </xf>
    <xf numFmtId="166" fontId="2" fillId="4" borderId="3" xfId="16" applyNumberFormat="1" applyFont="1" applyFill="1" applyBorder="1"/>
    <xf numFmtId="166" fontId="2" fillId="4" borderId="3" xfId="16" applyNumberFormat="1" applyFont="1" applyFill="1" applyBorder="1" applyAlignment="1">
      <alignment horizontal="center"/>
    </xf>
    <xf numFmtId="167" fontId="2" fillId="4" borderId="3" xfId="16" applyNumberFormat="1" applyFont="1" applyFill="1" applyBorder="1"/>
    <xf numFmtId="2" fontId="2" fillId="4" borderId="3" xfId="16" applyNumberFormat="1" applyFont="1" applyFill="1" applyBorder="1"/>
    <xf numFmtId="2" fontId="2" fillId="4" borderId="3" xfId="16" applyNumberFormat="1" applyFont="1" applyFill="1" applyBorder="1" applyAlignment="1">
      <alignment horizontal="center"/>
    </xf>
    <xf numFmtId="2" fontId="2" fillId="4" borderId="3" xfId="16" applyNumberFormat="1" applyFont="1" applyFill="1" applyBorder="1" applyAlignment="1">
      <alignment horizontal="left" indent="3"/>
    </xf>
    <xf numFmtId="2" fontId="2" fillId="4" borderId="9" xfId="16" applyNumberFormat="1" applyFont="1" applyFill="1" applyBorder="1" applyAlignment="1">
      <alignment horizontal="left" indent="3"/>
    </xf>
    <xf numFmtId="0" fontId="2" fillId="4" borderId="7" xfId="8" applyFont="1" applyFill="1" applyBorder="1"/>
    <xf numFmtId="0" fontId="2" fillId="4" borderId="7" xfId="8" applyFont="1" applyFill="1" applyBorder="1" applyAlignment="1">
      <alignment horizontal="center"/>
    </xf>
    <xf numFmtId="166" fontId="2" fillId="4" borderId="7" xfId="8" applyNumberFormat="1" applyFont="1" applyFill="1" applyBorder="1"/>
    <xf numFmtId="166" fontId="2" fillId="4" borderId="7" xfId="8" applyNumberFormat="1" applyFont="1" applyFill="1" applyBorder="1" applyAlignment="1">
      <alignment horizontal="center"/>
    </xf>
    <xf numFmtId="167" fontId="2" fillId="4" borderId="7" xfId="8" applyNumberFormat="1" applyFont="1" applyFill="1" applyBorder="1"/>
    <xf numFmtId="2" fontId="2" fillId="4" borderId="7" xfId="8" applyNumberFormat="1" applyFont="1" applyFill="1" applyBorder="1"/>
    <xf numFmtId="2" fontId="2" fillId="4" borderId="7" xfId="8" applyNumberFormat="1" applyFont="1" applyFill="1" applyBorder="1" applyAlignment="1">
      <alignment horizontal="center"/>
    </xf>
    <xf numFmtId="2" fontId="2" fillId="4" borderId="7" xfId="8" applyNumberFormat="1" applyFont="1" applyFill="1" applyBorder="1" applyAlignment="1">
      <alignment horizontal="left" indent="3"/>
    </xf>
    <xf numFmtId="2" fontId="2" fillId="4" borderId="10" xfId="8" applyNumberFormat="1" applyFont="1" applyFill="1" applyBorder="1" applyAlignment="1">
      <alignment horizontal="left" indent="3"/>
    </xf>
    <xf numFmtId="2" fontId="2" fillId="11" borderId="1" xfId="0" applyNumberFormat="1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left" vertical="center"/>
    </xf>
    <xf numFmtId="2" fontId="2" fillId="11" borderId="23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/>
    </xf>
    <xf numFmtId="166" fontId="2" fillId="16" borderId="12" xfId="0" applyNumberFormat="1" applyFont="1" applyFill="1" applyBorder="1"/>
    <xf numFmtId="2" fontId="2" fillId="16" borderId="12" xfId="0" applyNumberFormat="1" applyFont="1" applyFill="1" applyBorder="1" applyAlignment="1">
      <alignment horizontal="left" indent="3"/>
    </xf>
    <xf numFmtId="166" fontId="2" fillId="6" borderId="7" xfId="0" applyNumberFormat="1" applyFont="1" applyFill="1" applyBorder="1"/>
    <xf numFmtId="166" fontId="2" fillId="6" borderId="7" xfId="0" applyNumberFormat="1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left" indent="3"/>
    </xf>
    <xf numFmtId="2" fontId="2" fillId="6" borderId="10" xfId="0" applyNumberFormat="1" applyFont="1" applyFill="1" applyBorder="1" applyAlignment="1">
      <alignment horizontal="left" indent="3"/>
    </xf>
    <xf numFmtId="2" fontId="2" fillId="8" borderId="12" xfId="0" applyNumberFormat="1" applyFont="1" applyFill="1" applyBorder="1" applyAlignment="1">
      <alignment horizontal="left" indent="3"/>
    </xf>
    <xf numFmtId="2" fontId="2" fillId="16" borderId="22" xfId="0" applyNumberFormat="1" applyFont="1" applyFill="1" applyBorder="1" applyAlignment="1">
      <alignment horizontal="left" indent="3"/>
    </xf>
    <xf numFmtId="2" fontId="2" fillId="8" borderId="22" xfId="0" applyNumberFormat="1" applyFont="1" applyFill="1" applyBorder="1" applyAlignment="1">
      <alignment horizontal="left" indent="3"/>
    </xf>
    <xf numFmtId="0" fontId="2" fillId="6" borderId="3" xfId="16" applyFont="1" applyFill="1" applyBorder="1" applyAlignment="1">
      <alignment horizontal="center"/>
    </xf>
    <xf numFmtId="166" fontId="2" fillId="6" borderId="3" xfId="16" applyNumberFormat="1" applyFont="1" applyFill="1" applyBorder="1" applyAlignment="1">
      <alignment horizontal="center"/>
    </xf>
    <xf numFmtId="167" fontId="2" fillId="6" borderId="3" xfId="16" applyNumberFormat="1" applyFont="1" applyFill="1" applyBorder="1" applyAlignment="1">
      <alignment horizontal="center"/>
    </xf>
    <xf numFmtId="2" fontId="2" fillId="6" borderId="3" xfId="16" applyNumberFormat="1" applyFont="1" applyFill="1" applyBorder="1" applyAlignment="1">
      <alignment horizontal="center"/>
    </xf>
    <xf numFmtId="2" fontId="2" fillId="6" borderId="9" xfId="16" applyNumberFormat="1" applyFont="1" applyFill="1" applyBorder="1" applyAlignment="1">
      <alignment horizontal="center"/>
    </xf>
    <xf numFmtId="0" fontId="2" fillId="6" borderId="5" xfId="16" applyFont="1" applyFill="1" applyBorder="1" applyAlignment="1">
      <alignment horizontal="center"/>
    </xf>
    <xf numFmtId="166" fontId="2" fillId="6" borderId="5" xfId="16" applyNumberFormat="1" applyFont="1" applyFill="1" applyBorder="1" applyAlignment="1">
      <alignment horizontal="center"/>
    </xf>
    <xf numFmtId="167" fontId="2" fillId="6" borderId="5" xfId="16" applyNumberFormat="1" applyFont="1" applyFill="1" applyBorder="1" applyAlignment="1">
      <alignment horizontal="center"/>
    </xf>
    <xf numFmtId="2" fontId="2" fillId="6" borderId="5" xfId="16" applyNumberFormat="1" applyFont="1" applyFill="1" applyBorder="1" applyAlignment="1">
      <alignment horizontal="center"/>
    </xf>
    <xf numFmtId="2" fontId="2" fillId="6" borderId="21" xfId="16" applyNumberFormat="1" applyFont="1" applyFill="1" applyBorder="1" applyAlignment="1">
      <alignment horizontal="center"/>
    </xf>
    <xf numFmtId="0" fontId="2" fillId="6" borderId="3" xfId="7" applyFont="1" applyFill="1" applyBorder="1" applyAlignment="1">
      <alignment horizontal="left"/>
    </xf>
    <xf numFmtId="0" fontId="2" fillId="6" borderId="3" xfId="7" applyFont="1" applyFill="1" applyBorder="1" applyAlignment="1">
      <alignment horizontal="center"/>
    </xf>
    <xf numFmtId="166" fontId="2" fillId="6" borderId="3" xfId="7" applyNumberFormat="1" applyFont="1" applyFill="1" applyBorder="1" applyAlignment="1">
      <alignment horizontal="right"/>
    </xf>
    <xf numFmtId="166" fontId="2" fillId="6" borderId="3" xfId="7" applyNumberFormat="1" applyFont="1" applyFill="1" applyBorder="1"/>
    <xf numFmtId="166" fontId="2" fillId="6" borderId="3" xfId="7" applyNumberFormat="1" applyFont="1" applyFill="1" applyBorder="1" applyAlignment="1">
      <alignment horizontal="center"/>
    </xf>
    <xf numFmtId="167" fontId="2" fillId="6" borderId="3" xfId="7" applyNumberFormat="1" applyFont="1" applyFill="1" applyBorder="1"/>
    <xf numFmtId="2" fontId="2" fillId="6" borderId="3" xfId="7" applyNumberFormat="1" applyFont="1" applyFill="1" applyBorder="1"/>
    <xf numFmtId="2" fontId="2" fillId="6" borderId="3" xfId="7" applyNumberFormat="1" applyFont="1" applyFill="1" applyBorder="1" applyAlignment="1">
      <alignment horizontal="center"/>
    </xf>
    <xf numFmtId="2" fontId="2" fillId="6" borderId="3" xfId="7" applyNumberFormat="1" applyFont="1" applyFill="1" applyBorder="1" applyAlignment="1">
      <alignment horizontal="left" indent="3"/>
    </xf>
    <xf numFmtId="2" fontId="2" fillId="6" borderId="9" xfId="7" applyNumberFormat="1" applyFont="1" applyFill="1" applyBorder="1" applyAlignment="1">
      <alignment horizontal="left" indent="3"/>
    </xf>
    <xf numFmtId="0" fontId="2" fillId="6" borderId="7" xfId="7" applyFont="1" applyFill="1" applyBorder="1" applyAlignment="1">
      <alignment horizontal="left"/>
    </xf>
    <xf numFmtId="0" fontId="2" fillId="6" borderId="7" xfId="7" applyFont="1" applyFill="1" applyBorder="1" applyAlignment="1">
      <alignment horizontal="center"/>
    </xf>
    <xf numFmtId="166" fontId="2" fillId="6" borderId="7" xfId="7" applyNumberFormat="1" applyFont="1" applyFill="1" applyBorder="1" applyAlignment="1">
      <alignment horizontal="right"/>
    </xf>
    <xf numFmtId="166" fontId="2" fillId="6" borderId="7" xfId="7" applyNumberFormat="1" applyFont="1" applyFill="1" applyBorder="1"/>
    <xf numFmtId="166" fontId="2" fillId="6" borderId="7" xfId="7" applyNumberFormat="1" applyFont="1" applyFill="1" applyBorder="1" applyAlignment="1">
      <alignment horizontal="center"/>
    </xf>
    <xf numFmtId="167" fontId="2" fillId="6" borderId="7" xfId="7" applyNumberFormat="1" applyFont="1" applyFill="1" applyBorder="1"/>
    <xf numFmtId="2" fontId="2" fillId="6" borderId="7" xfId="7" applyNumberFormat="1" applyFont="1" applyFill="1" applyBorder="1"/>
    <xf numFmtId="2" fontId="2" fillId="6" borderId="7" xfId="7" applyNumberFormat="1" applyFont="1" applyFill="1" applyBorder="1" applyAlignment="1">
      <alignment horizontal="center"/>
    </xf>
    <xf numFmtId="2" fontId="2" fillId="6" borderId="7" xfId="7" applyNumberFormat="1" applyFont="1" applyFill="1" applyBorder="1" applyAlignment="1">
      <alignment horizontal="left" indent="3"/>
    </xf>
    <xf numFmtId="2" fontId="2" fillId="6" borderId="10" xfId="7" applyNumberFormat="1" applyFont="1" applyFill="1" applyBorder="1" applyAlignment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Protection="1">
      <protection locked="0"/>
    </xf>
    <xf numFmtId="165" fontId="2" fillId="2" borderId="3" xfId="0" applyNumberFormat="1" applyFont="1" applyFill="1" applyBorder="1" applyProtection="1">
      <protection locked="0"/>
    </xf>
    <xf numFmtId="165" fontId="2" fillId="2" borderId="3" xfId="0" applyNumberFormat="1" applyFont="1" applyFill="1" applyBorder="1" applyAlignment="1" applyProtection="1">
      <alignment horizontal="left" indent="4"/>
      <protection locked="0"/>
    </xf>
    <xf numFmtId="165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Alignment="1" applyProtection="1">
      <alignment horizontal="left" indent="4"/>
      <protection locked="0"/>
    </xf>
    <xf numFmtId="2" fontId="2" fillId="6" borderId="22" xfId="0" applyNumberFormat="1" applyFont="1" applyFill="1" applyBorder="1" applyAlignment="1" applyProtection="1">
      <alignment horizontal="left" indent="3"/>
    </xf>
    <xf numFmtId="166" fontId="2" fillId="5" borderId="12" xfId="0" applyNumberFormat="1" applyFont="1" applyFill="1" applyBorder="1" applyAlignment="1" applyProtection="1">
      <alignment horizontal="center"/>
      <protection locked="0"/>
    </xf>
    <xf numFmtId="165" fontId="2" fillId="2" borderId="5" xfId="0" applyNumberFormat="1" applyFont="1" applyFill="1" applyBorder="1" applyProtection="1">
      <protection locked="0"/>
    </xf>
    <xf numFmtId="165" fontId="2" fillId="2" borderId="5" xfId="0" applyNumberFormat="1" applyFont="1" applyFill="1" applyBorder="1" applyAlignment="1" applyProtection="1">
      <alignment horizontal="left" indent="4"/>
      <protection locked="0"/>
    </xf>
    <xf numFmtId="165" fontId="2" fillId="2" borderId="7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 applyProtection="1">
      <alignment horizontal="left" indent="4"/>
      <protection locked="0"/>
    </xf>
    <xf numFmtId="165" fontId="2" fillId="2" borderId="4" xfId="0" applyNumberFormat="1" applyFont="1" applyFill="1" applyBorder="1" applyProtection="1">
      <protection locked="0"/>
    </xf>
    <xf numFmtId="0" fontId="2" fillId="15" borderId="3" xfId="0" applyFont="1" applyFill="1" applyBorder="1" applyProtection="1">
      <protection locked="0"/>
    </xf>
    <xf numFmtId="0" fontId="2" fillId="15" borderId="3" xfId="0" applyFont="1" applyFill="1" applyBorder="1" applyAlignment="1" applyProtection="1">
      <alignment horizontal="center"/>
      <protection locked="0"/>
    </xf>
    <xf numFmtId="166" fontId="2" fillId="15" borderId="3" xfId="0" applyNumberFormat="1" applyFont="1" applyFill="1" applyBorder="1" applyProtection="1">
      <protection locked="0"/>
    </xf>
    <xf numFmtId="166" fontId="2" fillId="15" borderId="3" xfId="0" applyNumberFormat="1" applyFont="1" applyFill="1" applyBorder="1" applyAlignment="1" applyProtection="1">
      <alignment horizontal="left" indent="4"/>
      <protection locked="0"/>
    </xf>
    <xf numFmtId="167" fontId="2" fillId="15" borderId="12" xfId="0" applyNumberFormat="1" applyFont="1" applyFill="1" applyBorder="1" applyProtection="1"/>
    <xf numFmtId="2" fontId="2" fillId="15" borderId="12" xfId="0" applyNumberFormat="1" applyFont="1" applyFill="1" applyBorder="1" applyProtection="1">
      <protection locked="0"/>
    </xf>
    <xf numFmtId="2" fontId="2" fillId="15" borderId="12" xfId="0" applyNumberFormat="1" applyFont="1" applyFill="1" applyBorder="1" applyAlignment="1" applyProtection="1">
      <alignment horizontal="left" indent="3"/>
    </xf>
    <xf numFmtId="2" fontId="2" fillId="15" borderId="22" xfId="0" applyNumberFormat="1" applyFont="1" applyFill="1" applyBorder="1" applyAlignment="1" applyProtection="1">
      <alignment horizontal="left" indent="3"/>
    </xf>
    <xf numFmtId="167" fontId="2" fillId="15" borderId="3" xfId="0" applyNumberFormat="1" applyFont="1" applyFill="1" applyBorder="1" applyProtection="1"/>
    <xf numFmtId="2" fontId="2" fillId="15" borderId="9" xfId="0" applyNumberFormat="1" applyFont="1" applyFill="1" applyBorder="1" applyAlignment="1" applyProtection="1">
      <alignment horizontal="left" indent="3"/>
    </xf>
    <xf numFmtId="2" fontId="2" fillId="15" borderId="3" xfId="0" applyNumberFormat="1" applyFont="1" applyFill="1" applyBorder="1" applyAlignment="1" applyProtection="1">
      <alignment horizontal="left" indent="3"/>
    </xf>
    <xf numFmtId="0" fontId="2" fillId="15" borderId="7" xfId="0" applyFont="1" applyFill="1" applyBorder="1" applyProtection="1">
      <protection locked="0"/>
    </xf>
    <xf numFmtId="0" fontId="2" fillId="15" borderId="7" xfId="0" applyFont="1" applyFill="1" applyBorder="1" applyAlignment="1" applyProtection="1">
      <alignment horizontal="center"/>
      <protection locked="0"/>
    </xf>
    <xf numFmtId="166" fontId="2" fillId="15" borderId="7" xfId="0" applyNumberFormat="1" applyFont="1" applyFill="1" applyBorder="1" applyProtection="1">
      <protection locked="0"/>
    </xf>
    <xf numFmtId="167" fontId="2" fillId="15" borderId="7" xfId="0" applyNumberFormat="1" applyFont="1" applyFill="1" applyBorder="1" applyProtection="1"/>
    <xf numFmtId="2" fontId="2" fillId="15" borderId="7" xfId="0" applyNumberFormat="1" applyFont="1" applyFill="1" applyBorder="1" applyAlignment="1" applyProtection="1">
      <alignment horizontal="left" indent="3"/>
    </xf>
    <xf numFmtId="2" fontId="2" fillId="15" borderId="10" xfId="0" applyNumberFormat="1" applyFont="1" applyFill="1" applyBorder="1" applyAlignment="1" applyProtection="1">
      <alignment horizontal="left" indent="3"/>
    </xf>
    <xf numFmtId="0" fontId="2" fillId="20" borderId="5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20" borderId="7" xfId="0" applyFont="1" applyFill="1" applyBorder="1" applyAlignment="1">
      <alignment horizontal="center"/>
    </xf>
    <xf numFmtId="166" fontId="2" fillId="15" borderId="12" xfId="0" applyNumberFormat="1" applyFont="1" applyFill="1" applyBorder="1" applyProtection="1">
      <protection locked="0"/>
    </xf>
    <xf numFmtId="166" fontId="2" fillId="15" borderId="12" xfId="0" applyNumberFormat="1" applyFont="1" applyFill="1" applyBorder="1" applyAlignment="1" applyProtection="1">
      <alignment horizontal="left" indent="4"/>
      <protection locked="0"/>
    </xf>
    <xf numFmtId="166" fontId="2" fillId="6" borderId="5" xfId="0" applyNumberFormat="1" applyFont="1" applyFill="1" applyBorder="1" applyAlignment="1">
      <alignment horizontal="left" indent="4"/>
    </xf>
    <xf numFmtId="167" fontId="2" fillId="6" borderId="5" xfId="0" applyNumberFormat="1" applyFont="1" applyFill="1" applyBorder="1"/>
    <xf numFmtId="2" fontId="2" fillId="6" borderId="5" xfId="0" applyNumberFormat="1" applyFont="1" applyFill="1" applyBorder="1"/>
    <xf numFmtId="0" fontId="2" fillId="6" borderId="25" xfId="0" applyFont="1" applyFill="1" applyBorder="1" applyProtection="1">
      <protection locked="0"/>
    </xf>
    <xf numFmtId="166" fontId="2" fillId="6" borderId="3" xfId="0" applyNumberFormat="1" applyFont="1" applyFill="1" applyBorder="1" applyAlignment="1">
      <alignment horizontal="left" indent="4"/>
    </xf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0" fontId="2" fillId="6" borderId="25" xfId="0" applyFont="1" applyFill="1" applyBorder="1"/>
    <xf numFmtId="0" fontId="9" fillId="6" borderId="25" xfId="0" applyFont="1" applyFill="1" applyBorder="1"/>
    <xf numFmtId="0" fontId="9" fillId="6" borderId="3" xfId="0" applyFont="1" applyFill="1" applyBorder="1" applyAlignment="1">
      <alignment horizontal="center"/>
    </xf>
    <xf numFmtId="0" fontId="4" fillId="6" borderId="25" xfId="0" applyFont="1" applyFill="1" applyBorder="1"/>
    <xf numFmtId="0" fontId="2" fillId="6" borderId="9" xfId="0" applyFont="1" applyFill="1" applyBorder="1"/>
    <xf numFmtId="0" fontId="2" fillId="16" borderId="25" xfId="0" applyFont="1" applyFill="1" applyBorder="1"/>
    <xf numFmtId="166" fontId="2" fillId="16" borderId="3" xfId="0" applyNumberFormat="1" applyFont="1" applyFill="1" applyBorder="1" applyAlignment="1">
      <alignment horizontal="left" indent="4"/>
    </xf>
    <xf numFmtId="167" fontId="2" fillId="16" borderId="3" xfId="0" applyNumberFormat="1" applyFont="1" applyFill="1" applyBorder="1"/>
    <xf numFmtId="2" fontId="2" fillId="16" borderId="3" xfId="0" applyNumberFormat="1" applyFont="1" applyFill="1" applyBorder="1"/>
    <xf numFmtId="0" fontId="4" fillId="16" borderId="25" xfId="0" applyFont="1" applyFill="1" applyBorder="1"/>
    <xf numFmtId="0" fontId="2" fillId="16" borderId="9" xfId="0" applyFont="1" applyFill="1" applyBorder="1"/>
    <xf numFmtId="166" fontId="2" fillId="10" borderId="5" xfId="0" applyNumberFormat="1" applyFont="1" applyFill="1" applyBorder="1"/>
    <xf numFmtId="2" fontId="2" fillId="10" borderId="5" xfId="0" applyNumberFormat="1" applyFont="1" applyFill="1" applyBorder="1" applyAlignment="1">
      <alignment horizontal="left" indent="3"/>
    </xf>
    <xf numFmtId="2" fontId="2" fillId="10" borderId="21" xfId="0" applyNumberFormat="1" applyFont="1" applyFill="1" applyBorder="1" applyAlignment="1">
      <alignment horizontal="left" indent="3"/>
    </xf>
    <xf numFmtId="0" fontId="2" fillId="10" borderId="25" xfId="0" applyFont="1" applyFill="1" applyBorder="1"/>
    <xf numFmtId="166" fontId="2" fillId="10" borderId="3" xfId="0" applyNumberFormat="1" applyFont="1" applyFill="1" applyBorder="1"/>
    <xf numFmtId="166" fontId="2" fillId="10" borderId="3" xfId="0" applyNumberFormat="1" applyFont="1" applyFill="1" applyBorder="1" applyAlignment="1">
      <alignment horizontal="left" indent="4"/>
    </xf>
    <xf numFmtId="167" fontId="2" fillId="10" borderId="3" xfId="0" applyNumberFormat="1" applyFont="1" applyFill="1" applyBorder="1"/>
    <xf numFmtId="2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3"/>
    </xf>
    <xf numFmtId="2" fontId="2" fillId="10" borderId="9" xfId="0" applyNumberFormat="1" applyFont="1" applyFill="1" applyBorder="1" applyAlignment="1">
      <alignment horizontal="left" indent="3"/>
    </xf>
    <xf numFmtId="166" fontId="2" fillId="8" borderId="5" xfId="0" applyNumberFormat="1" applyFont="1" applyFill="1" applyBorder="1"/>
    <xf numFmtId="167" fontId="2" fillId="8" borderId="5" xfId="0" applyNumberFormat="1" applyFont="1" applyFill="1" applyBorder="1"/>
    <xf numFmtId="2" fontId="2" fillId="8" borderId="5" xfId="0" applyNumberFormat="1" applyFont="1" applyFill="1" applyBorder="1" applyAlignment="1">
      <alignment horizontal="left" indent="3"/>
    </xf>
    <xf numFmtId="2" fontId="2" fillId="8" borderId="21" xfId="0" applyNumberFormat="1" applyFont="1" applyFill="1" applyBorder="1" applyAlignment="1">
      <alignment horizontal="left" indent="3"/>
    </xf>
    <xf numFmtId="0" fontId="2" fillId="8" borderId="25" xfId="0" applyFont="1" applyFill="1" applyBorder="1"/>
    <xf numFmtId="166" fontId="2" fillId="8" borderId="3" xfId="0" applyNumberFormat="1" applyFont="1" applyFill="1" applyBorder="1" applyAlignment="1">
      <alignment horizontal="left" indent="4"/>
    </xf>
    <xf numFmtId="0" fontId="2" fillId="8" borderId="25" xfId="0" applyFont="1" applyFill="1" applyBorder="1" applyProtection="1">
      <protection locked="0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2" fontId="2" fillId="3" borderId="5" xfId="0" applyNumberFormat="1" applyFont="1" applyFill="1" applyBorder="1"/>
    <xf numFmtId="164" fontId="2" fillId="3" borderId="5" xfId="0" applyNumberFormat="1" applyFont="1" applyFill="1" applyBorder="1"/>
    <xf numFmtId="164" fontId="2" fillId="3" borderId="5" xfId="0" applyNumberFormat="1" applyFont="1" applyFill="1" applyBorder="1" applyAlignment="1">
      <alignment horizontal="left" indent="4"/>
    </xf>
    <xf numFmtId="169" fontId="2" fillId="3" borderId="5" xfId="0" applyNumberFormat="1" applyFont="1" applyFill="1" applyBorder="1"/>
    <xf numFmtId="165" fontId="2" fillId="3" borderId="5" xfId="0" applyNumberFormat="1" applyFont="1" applyFill="1" applyBorder="1"/>
    <xf numFmtId="2" fontId="2" fillId="3" borderId="5" xfId="0" applyNumberFormat="1" applyFont="1" applyFill="1" applyBorder="1" applyAlignment="1">
      <alignment horizontal="left" indent="3"/>
    </xf>
    <xf numFmtId="2" fontId="2" fillId="3" borderId="21" xfId="0" applyNumberFormat="1" applyFont="1" applyFill="1" applyBorder="1" applyAlignment="1">
      <alignment horizontal="left" indent="3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/>
    <xf numFmtId="164" fontId="2" fillId="3" borderId="3" xfId="0" applyNumberFormat="1" applyFont="1" applyFill="1" applyBorder="1"/>
    <xf numFmtId="164" fontId="2" fillId="3" borderId="3" xfId="0" applyNumberFormat="1" applyFont="1" applyFill="1" applyBorder="1" applyAlignment="1">
      <alignment horizontal="left" indent="4"/>
    </xf>
    <xf numFmtId="169" fontId="2" fillId="3" borderId="3" xfId="0" applyNumberFormat="1" applyFont="1" applyFill="1" applyBorder="1"/>
    <xf numFmtId="165" fontId="2" fillId="3" borderId="3" xfId="0" applyNumberFormat="1" applyFont="1" applyFill="1" applyBorder="1"/>
    <xf numFmtId="2" fontId="2" fillId="3" borderId="3" xfId="0" applyNumberFormat="1" applyFont="1" applyFill="1" applyBorder="1" applyAlignment="1">
      <alignment horizontal="left" indent="3"/>
    </xf>
    <xf numFmtId="2" fontId="2" fillId="3" borderId="9" xfId="0" applyNumberFormat="1" applyFont="1" applyFill="1" applyBorder="1" applyAlignment="1">
      <alignment horizontal="left" indent="3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9" fontId="2" fillId="3" borderId="1" xfId="0" applyNumberFormat="1" applyFont="1" applyFill="1" applyBorder="1"/>
    <xf numFmtId="165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left" indent="3"/>
    </xf>
    <xf numFmtId="2" fontId="2" fillId="3" borderId="2" xfId="0" applyNumberFormat="1" applyFont="1" applyFill="1" applyBorder="1" applyAlignment="1">
      <alignment horizontal="left" indent="3"/>
    </xf>
    <xf numFmtId="164" fontId="2" fillId="2" borderId="12" xfId="0" applyNumberFormat="1" applyFont="1" applyFill="1" applyBorder="1" applyAlignment="1" applyProtection="1">
      <alignment horizontal="center"/>
    </xf>
    <xf numFmtId="165" fontId="2" fillId="3" borderId="12" xfId="0" applyNumberFormat="1" applyFont="1" applyFill="1" applyBorder="1" applyAlignment="1" applyProtection="1">
      <alignment horizontal="center"/>
      <protection locked="0"/>
    </xf>
    <xf numFmtId="165" fontId="2" fillId="4" borderId="26" xfId="0" applyNumberFormat="1" applyFont="1" applyFill="1" applyBorder="1" applyAlignment="1" applyProtection="1">
      <alignment horizontal="center"/>
      <protection locked="0"/>
    </xf>
    <xf numFmtId="0" fontId="6" fillId="14" borderId="0" xfId="0" applyFont="1" applyFill="1" applyBorder="1" applyAlignment="1">
      <alignment horizontal="center" vertical="top" wrapText="1"/>
    </xf>
    <xf numFmtId="0" fontId="2" fillId="14" borderId="0" xfId="15" applyFont="1" applyFill="1" applyBorder="1"/>
    <xf numFmtId="0" fontId="2" fillId="14" borderId="0" xfId="15" applyFont="1" applyFill="1" applyBorder="1" applyAlignment="1">
      <alignment horizontal="center"/>
    </xf>
    <xf numFmtId="166" fontId="2" fillId="14" borderId="0" xfId="15" applyNumberFormat="1" applyFont="1" applyFill="1" applyBorder="1"/>
    <xf numFmtId="166" fontId="2" fillId="14" borderId="0" xfId="15" applyNumberFormat="1" applyFont="1" applyFill="1" applyBorder="1" applyAlignment="1">
      <alignment horizontal="center"/>
    </xf>
    <xf numFmtId="167" fontId="2" fillId="14" borderId="0" xfId="15" applyNumberFormat="1" applyFont="1" applyFill="1" applyBorder="1"/>
    <xf numFmtId="2" fontId="2" fillId="14" borderId="0" xfId="15" applyNumberFormat="1" applyFont="1" applyFill="1" applyBorder="1"/>
    <xf numFmtId="2" fontId="2" fillId="14" borderId="0" xfId="15" applyNumberFormat="1" applyFont="1" applyFill="1" applyBorder="1" applyAlignment="1">
      <alignment horizontal="center"/>
    </xf>
    <xf numFmtId="2" fontId="2" fillId="14" borderId="0" xfId="15" applyNumberFormat="1" applyFont="1" applyFill="1" applyBorder="1" applyAlignment="1">
      <alignment horizontal="left" indent="3"/>
    </xf>
    <xf numFmtId="0" fontId="2" fillId="12" borderId="5" xfId="16" applyFont="1" applyFill="1" applyBorder="1" applyAlignment="1">
      <alignment horizontal="left" vertical="center"/>
    </xf>
    <xf numFmtId="0" fontId="2" fillId="12" borderId="5" xfId="16" applyFont="1" applyFill="1" applyBorder="1" applyAlignment="1">
      <alignment horizontal="center" vertical="center"/>
    </xf>
    <xf numFmtId="166" fontId="2" fillId="12" borderId="5" xfId="16" applyNumberFormat="1" applyFont="1" applyFill="1" applyBorder="1" applyAlignment="1">
      <alignment horizontal="center" vertical="center"/>
    </xf>
    <xf numFmtId="167" fontId="2" fillId="12" borderId="5" xfId="16" applyNumberFormat="1" applyFont="1" applyFill="1" applyBorder="1" applyAlignment="1">
      <alignment horizontal="center" vertical="center"/>
    </xf>
    <xf numFmtId="2" fontId="2" fillId="12" borderId="5" xfId="16" applyNumberFormat="1" applyFont="1" applyFill="1" applyBorder="1" applyAlignment="1">
      <alignment horizontal="center" vertical="center"/>
    </xf>
    <xf numFmtId="2" fontId="2" fillId="12" borderId="21" xfId="16" applyNumberFormat="1" applyFont="1" applyFill="1" applyBorder="1" applyAlignment="1">
      <alignment horizontal="center" vertical="center"/>
    </xf>
    <xf numFmtId="0" fontId="2" fillId="12" borderId="3" xfId="16" applyFont="1" applyFill="1" applyBorder="1" applyAlignment="1">
      <alignment horizontal="left" vertical="center"/>
    </xf>
    <xf numFmtId="0" fontId="2" fillId="12" borderId="3" xfId="16" applyFont="1" applyFill="1" applyBorder="1" applyAlignment="1">
      <alignment horizontal="center" vertical="center"/>
    </xf>
    <xf numFmtId="166" fontId="2" fillId="12" borderId="3" xfId="16" applyNumberFormat="1" applyFont="1" applyFill="1" applyBorder="1" applyAlignment="1">
      <alignment horizontal="center" vertical="center"/>
    </xf>
    <xf numFmtId="167" fontId="2" fillId="12" borderId="3" xfId="16" applyNumberFormat="1" applyFont="1" applyFill="1" applyBorder="1" applyAlignment="1">
      <alignment horizontal="center" vertical="center"/>
    </xf>
    <xf numFmtId="2" fontId="2" fillId="12" borderId="3" xfId="16" applyNumberFormat="1" applyFont="1" applyFill="1" applyBorder="1" applyAlignment="1">
      <alignment horizontal="center" vertical="center"/>
    </xf>
    <xf numFmtId="0" fontId="2" fillId="11" borderId="5" xfId="16" applyFont="1" applyFill="1" applyBorder="1" applyAlignment="1">
      <alignment horizontal="left" vertical="center"/>
    </xf>
    <xf numFmtId="0" fontId="2" fillId="11" borderId="5" xfId="16" applyFont="1" applyFill="1" applyBorder="1" applyAlignment="1">
      <alignment horizontal="center" vertical="center"/>
    </xf>
    <xf numFmtId="166" fontId="2" fillId="11" borderId="5" xfId="16" applyNumberFormat="1" applyFont="1" applyFill="1" applyBorder="1" applyAlignment="1">
      <alignment horizontal="center" vertical="center"/>
    </xf>
    <xf numFmtId="167" fontId="2" fillId="11" borderId="5" xfId="16" applyNumberFormat="1" applyFont="1" applyFill="1" applyBorder="1" applyAlignment="1">
      <alignment horizontal="center" vertical="center"/>
    </xf>
    <xf numFmtId="2" fontId="2" fillId="11" borderId="5" xfId="16" applyNumberFormat="1" applyFont="1" applyFill="1" applyBorder="1" applyAlignment="1">
      <alignment horizontal="center" vertical="center"/>
    </xf>
    <xf numFmtId="2" fontId="2" fillId="11" borderId="21" xfId="16" applyNumberFormat="1" applyFont="1" applyFill="1" applyBorder="1" applyAlignment="1">
      <alignment horizontal="center" vertical="center"/>
    </xf>
    <xf numFmtId="0" fontId="2" fillId="11" borderId="3" xfId="16" applyFont="1" applyFill="1" applyBorder="1" applyAlignment="1">
      <alignment horizontal="left" vertical="center"/>
    </xf>
    <xf numFmtId="0" fontId="2" fillId="11" borderId="3" xfId="16" applyFont="1" applyFill="1" applyBorder="1" applyAlignment="1">
      <alignment horizontal="center" vertical="center"/>
    </xf>
    <xf numFmtId="166" fontId="2" fillId="11" borderId="3" xfId="16" applyNumberFormat="1" applyFont="1" applyFill="1" applyBorder="1" applyAlignment="1">
      <alignment horizontal="center" vertical="center"/>
    </xf>
    <xf numFmtId="167" fontId="2" fillId="11" borderId="3" xfId="16" applyNumberFormat="1" applyFont="1" applyFill="1" applyBorder="1" applyAlignment="1">
      <alignment horizontal="center" vertical="center"/>
    </xf>
    <xf numFmtId="2" fontId="2" fillId="11" borderId="3" xfId="16" applyNumberFormat="1" applyFont="1" applyFill="1" applyBorder="1" applyAlignment="1">
      <alignment horizontal="center" vertical="center"/>
    </xf>
    <xf numFmtId="2" fontId="2" fillId="11" borderId="22" xfId="16" applyNumberFormat="1" applyFont="1" applyFill="1" applyBorder="1" applyAlignment="1">
      <alignment horizontal="center" vertical="center"/>
    </xf>
    <xf numFmtId="2" fontId="2" fillId="12" borderId="9" xfId="16" applyNumberFormat="1" applyFont="1" applyFill="1" applyBorder="1" applyAlignment="1">
      <alignment horizontal="center" vertical="center"/>
    </xf>
    <xf numFmtId="0" fontId="9" fillId="15" borderId="4" xfId="17" applyFont="1" applyFill="1" applyBorder="1" applyAlignment="1">
      <alignment vertical="center"/>
    </xf>
    <xf numFmtId="0" fontId="9" fillId="15" borderId="4" xfId="17" applyFont="1" applyFill="1" applyBorder="1" applyAlignment="1">
      <alignment horizontal="center" vertical="center"/>
    </xf>
    <xf numFmtId="166" fontId="2" fillId="15" borderId="4" xfId="17" applyNumberFormat="1" applyFont="1" applyFill="1" applyBorder="1" applyAlignment="1">
      <alignment horizontal="center" vertical="center"/>
    </xf>
    <xf numFmtId="167" fontId="2" fillId="15" borderId="4" xfId="17" applyNumberFormat="1" applyFont="1" applyFill="1" applyBorder="1" applyAlignment="1">
      <alignment horizontal="center" vertical="center"/>
    </xf>
    <xf numFmtId="2" fontId="2" fillId="15" borderId="4" xfId="17" applyNumberFormat="1" applyFont="1" applyFill="1" applyBorder="1" applyAlignment="1">
      <alignment horizontal="center" vertical="center"/>
    </xf>
    <xf numFmtId="2" fontId="2" fillId="15" borderId="16" xfId="17" applyNumberFormat="1" applyFont="1" applyFill="1" applyBorder="1" applyAlignment="1">
      <alignment horizontal="center" vertical="center"/>
    </xf>
    <xf numFmtId="0" fontId="2" fillId="6" borderId="30" xfId="8" applyFont="1" applyFill="1" applyBorder="1" applyAlignment="1">
      <alignment horizontal="left"/>
    </xf>
    <xf numFmtId="0" fontId="2" fillId="6" borderId="30" xfId="8" applyFont="1" applyFill="1" applyBorder="1" applyAlignment="1">
      <alignment horizontal="center"/>
    </xf>
    <xf numFmtId="166" fontId="2" fillId="6" borderId="30" xfId="8" applyNumberFormat="1" applyFont="1" applyFill="1" applyBorder="1" applyAlignment="1">
      <alignment horizontal="right"/>
    </xf>
    <xf numFmtId="166" fontId="2" fillId="6" borderId="30" xfId="8" applyNumberFormat="1" applyFont="1" applyFill="1" applyBorder="1"/>
    <xf numFmtId="166" fontId="2" fillId="6" borderId="30" xfId="8" applyNumberFormat="1" applyFont="1" applyFill="1" applyBorder="1" applyAlignment="1">
      <alignment horizontal="center"/>
    </xf>
    <xf numFmtId="167" fontId="2" fillId="6" borderId="30" xfId="8" applyNumberFormat="1" applyFont="1" applyFill="1" applyBorder="1"/>
    <xf numFmtId="2" fontId="2" fillId="6" borderId="30" xfId="8" applyNumberFormat="1" applyFont="1" applyFill="1" applyBorder="1"/>
    <xf numFmtId="2" fontId="2" fillId="6" borderId="30" xfId="8" applyNumberFormat="1" applyFont="1" applyFill="1" applyBorder="1" applyAlignment="1">
      <alignment horizontal="center"/>
    </xf>
    <xf numFmtId="2" fontId="2" fillId="6" borderId="30" xfId="8" applyNumberFormat="1" applyFont="1" applyFill="1" applyBorder="1" applyAlignment="1">
      <alignment horizontal="left" indent="3"/>
    </xf>
    <xf numFmtId="2" fontId="2" fillId="6" borderId="21" xfId="8" applyNumberFormat="1" applyFont="1" applyFill="1" applyBorder="1" applyAlignment="1">
      <alignment horizontal="left" indent="3"/>
    </xf>
    <xf numFmtId="0" fontId="2" fillId="6" borderId="3" xfId="8" applyFont="1" applyFill="1" applyBorder="1" applyAlignment="1">
      <alignment horizontal="left"/>
    </xf>
    <xf numFmtId="0" fontId="2" fillId="6" borderId="3" xfId="8" applyFont="1" applyFill="1" applyBorder="1" applyAlignment="1">
      <alignment horizontal="center"/>
    </xf>
    <xf numFmtId="166" fontId="2" fillId="6" borderId="3" xfId="8" applyNumberFormat="1" applyFont="1" applyFill="1" applyBorder="1" applyAlignment="1">
      <alignment horizontal="right"/>
    </xf>
    <xf numFmtId="166" fontId="2" fillId="6" borderId="3" xfId="8" applyNumberFormat="1" applyFont="1" applyFill="1" applyBorder="1"/>
    <xf numFmtId="166" fontId="2" fillId="6" borderId="3" xfId="8" applyNumberFormat="1" applyFont="1" applyFill="1" applyBorder="1" applyAlignment="1">
      <alignment horizontal="center"/>
    </xf>
    <xf numFmtId="167" fontId="2" fillId="6" borderId="3" xfId="8" applyNumberFormat="1" applyFont="1" applyFill="1" applyBorder="1"/>
    <xf numFmtId="2" fontId="2" fillId="6" borderId="3" xfId="8" applyNumberFormat="1" applyFont="1" applyFill="1" applyBorder="1"/>
    <xf numFmtId="2" fontId="2" fillId="6" borderId="3" xfId="8" applyNumberFormat="1" applyFont="1" applyFill="1" applyBorder="1" applyAlignment="1">
      <alignment horizontal="center"/>
    </xf>
    <xf numFmtId="2" fontId="2" fillId="6" borderId="3" xfId="8" applyNumberFormat="1" applyFont="1" applyFill="1" applyBorder="1" applyAlignment="1">
      <alignment horizontal="left" indent="3"/>
    </xf>
    <xf numFmtId="2" fontId="2" fillId="6" borderId="22" xfId="8" applyNumberFormat="1" applyFont="1" applyFill="1" applyBorder="1" applyAlignment="1">
      <alignment horizontal="left" indent="3"/>
    </xf>
    <xf numFmtId="0" fontId="2" fillId="6" borderId="3" xfId="6" applyFont="1" applyFill="1" applyBorder="1" applyAlignment="1">
      <alignment horizontal="left"/>
    </xf>
    <xf numFmtId="0" fontId="2" fillId="6" borderId="3" xfId="6" applyFont="1" applyFill="1" applyBorder="1" applyAlignment="1">
      <alignment horizontal="center"/>
    </xf>
    <xf numFmtId="166" fontId="2" fillId="6" borderId="3" xfId="6" applyNumberFormat="1" applyFont="1" applyFill="1" applyBorder="1" applyAlignment="1">
      <alignment horizontal="right"/>
    </xf>
    <xf numFmtId="166" fontId="2" fillId="6" borderId="3" xfId="6" applyNumberFormat="1" applyFont="1" applyFill="1" applyBorder="1"/>
    <xf numFmtId="166" fontId="2" fillId="6" borderId="3" xfId="6" applyNumberFormat="1" applyFont="1" applyFill="1" applyBorder="1" applyAlignment="1">
      <alignment horizontal="center"/>
    </xf>
    <xf numFmtId="167" fontId="2" fillId="6" borderId="3" xfId="6" applyNumberFormat="1" applyFont="1" applyFill="1" applyBorder="1"/>
    <xf numFmtId="2" fontId="2" fillId="6" borderId="3" xfId="6" applyNumberFormat="1" applyFont="1" applyFill="1" applyBorder="1"/>
    <xf numFmtId="2" fontId="2" fillId="6" borderId="3" xfId="6" applyNumberFormat="1" applyFont="1" applyFill="1" applyBorder="1" applyAlignment="1">
      <alignment horizontal="center"/>
    </xf>
    <xf numFmtId="2" fontId="2" fillId="6" borderId="3" xfId="6" applyNumberFormat="1" applyFont="1" applyFill="1" applyBorder="1" applyAlignment="1">
      <alignment horizontal="left" indent="3"/>
    </xf>
    <xf numFmtId="2" fontId="2" fillId="6" borderId="9" xfId="6" applyNumberFormat="1" applyFont="1" applyFill="1" applyBorder="1" applyAlignment="1">
      <alignment horizontal="left" indent="3"/>
    </xf>
    <xf numFmtId="0" fontId="2" fillId="6" borderId="7" xfId="6" applyFont="1" applyFill="1" applyBorder="1" applyAlignment="1">
      <alignment horizontal="left"/>
    </xf>
    <xf numFmtId="0" fontId="2" fillId="6" borderId="7" xfId="6" applyFont="1" applyFill="1" applyBorder="1" applyAlignment="1">
      <alignment horizontal="center"/>
    </xf>
    <xf numFmtId="166" fontId="2" fillId="6" borderId="7" xfId="6" applyNumberFormat="1" applyFont="1" applyFill="1" applyBorder="1" applyAlignment="1">
      <alignment horizontal="right"/>
    </xf>
    <xf numFmtId="166" fontId="2" fillId="6" borderId="7" xfId="6" applyNumberFormat="1" applyFont="1" applyFill="1" applyBorder="1"/>
    <xf numFmtId="166" fontId="2" fillId="6" borderId="7" xfId="6" applyNumberFormat="1" applyFont="1" applyFill="1" applyBorder="1" applyAlignment="1">
      <alignment horizontal="center"/>
    </xf>
    <xf numFmtId="167" fontId="2" fillId="6" borderId="7" xfId="6" applyNumberFormat="1" applyFont="1" applyFill="1" applyBorder="1"/>
    <xf numFmtId="2" fontId="2" fillId="6" borderId="7" xfId="6" applyNumberFormat="1" applyFont="1" applyFill="1" applyBorder="1"/>
    <xf numFmtId="2" fontId="2" fillId="6" borderId="7" xfId="6" applyNumberFormat="1" applyFont="1" applyFill="1" applyBorder="1" applyAlignment="1">
      <alignment horizontal="center"/>
    </xf>
    <xf numFmtId="2" fontId="2" fillId="6" borderId="7" xfId="6" applyNumberFormat="1" applyFont="1" applyFill="1" applyBorder="1" applyAlignment="1">
      <alignment horizontal="left" indent="3"/>
    </xf>
    <xf numFmtId="2" fontId="2" fillId="6" borderId="10" xfId="6" applyNumberFormat="1" applyFont="1" applyFill="1" applyBorder="1" applyAlignment="1">
      <alignment horizontal="left" indent="3"/>
    </xf>
    <xf numFmtId="0" fontId="2" fillId="6" borderId="5" xfId="16" applyFont="1" applyFill="1" applyBorder="1" applyAlignment="1">
      <alignment horizontal="left"/>
    </xf>
    <xf numFmtId="0" fontId="2" fillId="6" borderId="3" xfId="16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15" borderId="5" xfId="0" applyFont="1" applyFill="1" applyBorder="1" applyProtection="1">
      <protection locked="0"/>
    </xf>
    <xf numFmtId="0" fontId="2" fillId="15" borderId="5" xfId="0" applyFont="1" applyFill="1" applyBorder="1" applyAlignment="1" applyProtection="1">
      <alignment horizontal="center"/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5" xfId="0" applyNumberFormat="1" applyFont="1" applyFill="1" applyBorder="1" applyProtection="1">
      <protection locked="0"/>
    </xf>
    <xf numFmtId="166" fontId="2" fillId="15" borderId="5" xfId="0" applyNumberFormat="1" applyFont="1" applyFill="1" applyBorder="1" applyProtection="1">
      <protection locked="0"/>
    </xf>
    <xf numFmtId="165" fontId="2" fillId="15" borderId="5" xfId="0" applyNumberFormat="1" applyFont="1" applyFill="1" applyBorder="1" applyAlignment="1" applyProtection="1">
      <alignment horizontal="left" indent="4"/>
      <protection locked="0"/>
    </xf>
    <xf numFmtId="165" fontId="2" fillId="15" borderId="12" xfId="0" applyNumberFormat="1" applyFont="1" applyFill="1" applyBorder="1" applyProtection="1">
      <protection locked="0"/>
    </xf>
    <xf numFmtId="165" fontId="2" fillId="15" borderId="3" xfId="0" applyNumberFormat="1" applyFont="1" applyFill="1" applyBorder="1" applyProtection="1">
      <protection locked="0"/>
    </xf>
    <xf numFmtId="164" fontId="2" fillId="15" borderId="3" xfId="0" applyNumberFormat="1" applyFont="1" applyFill="1" applyBorder="1" applyAlignment="1" applyProtection="1">
      <alignment horizontal="left" indent="4"/>
      <protection locked="0"/>
    </xf>
    <xf numFmtId="2" fontId="2" fillId="15" borderId="3" xfId="0" applyNumberFormat="1" applyFont="1" applyFill="1" applyBorder="1" applyProtection="1">
      <protection locked="0"/>
    </xf>
    <xf numFmtId="166" fontId="2" fillId="15" borderId="3" xfId="0" applyNumberFormat="1" applyFont="1" applyFill="1" applyBorder="1" applyAlignment="1" applyProtection="1">
      <alignment horizontal="center"/>
      <protection locked="0"/>
    </xf>
    <xf numFmtId="167" fontId="2" fillId="4" borderId="5" xfId="0" applyNumberFormat="1" applyFont="1" applyFill="1" applyBorder="1" applyProtection="1"/>
    <xf numFmtId="4" fontId="19" fillId="6" borderId="5" xfId="0" applyNumberFormat="1" applyFont="1" applyFill="1" applyBorder="1" applyAlignment="1" applyProtection="1">
      <alignment vertical="center" wrapText="1"/>
      <protection locked="0"/>
    </xf>
    <xf numFmtId="167" fontId="2" fillId="2" borderId="5" xfId="0" applyNumberFormat="1" applyFont="1" applyFill="1" applyBorder="1" applyAlignment="1" applyProtection="1">
      <alignment vertical="center"/>
    </xf>
    <xf numFmtId="2" fontId="19" fillId="6" borderId="5" xfId="0" applyNumberFormat="1" applyFont="1" applyFill="1" applyBorder="1" applyAlignment="1" applyProtection="1">
      <alignment vertical="center"/>
      <protection locked="0"/>
    </xf>
    <xf numFmtId="2" fontId="2" fillId="6" borderId="13" xfId="0" applyNumberFormat="1" applyFont="1" applyFill="1" applyBorder="1" applyAlignment="1" applyProtection="1">
      <alignment horizontal="left" vertical="center"/>
    </xf>
    <xf numFmtId="4" fontId="19" fillId="6" borderId="3" xfId="0" applyNumberFormat="1" applyFont="1" applyFill="1" applyBorder="1" applyAlignment="1" applyProtection="1">
      <alignment vertical="center" wrapText="1"/>
      <protection locked="0"/>
    </xf>
    <xf numFmtId="167" fontId="2" fillId="2" borderId="3" xfId="0" applyNumberFormat="1" applyFont="1" applyFill="1" applyBorder="1" applyAlignment="1" applyProtection="1">
      <alignment vertical="center"/>
    </xf>
    <xf numFmtId="2" fontId="19" fillId="6" borderId="3" xfId="0" applyNumberFormat="1" applyFont="1" applyFill="1" applyBorder="1" applyAlignment="1" applyProtection="1">
      <alignment vertical="center"/>
      <protection locked="0"/>
    </xf>
    <xf numFmtId="2" fontId="2" fillId="6" borderId="3" xfId="0" applyNumberFormat="1" applyFont="1" applyFill="1" applyBorder="1" applyAlignment="1" applyProtection="1">
      <alignment horizontal="left" vertical="center"/>
    </xf>
    <xf numFmtId="2" fontId="2" fillId="6" borderId="15" xfId="0" applyNumberFormat="1" applyFont="1" applyFill="1" applyBorder="1" applyAlignment="1" applyProtection="1">
      <alignment horizontal="left" vertical="center"/>
    </xf>
    <xf numFmtId="4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4" fontId="19" fillId="6" borderId="7" xfId="0" applyNumberFormat="1" applyFont="1" applyFill="1" applyBorder="1" applyAlignment="1" applyProtection="1">
      <alignment vertical="center" wrapText="1"/>
      <protection locked="0"/>
    </xf>
    <xf numFmtId="167" fontId="2" fillId="2" borderId="7" xfId="0" applyNumberFormat="1" applyFont="1" applyFill="1" applyBorder="1" applyAlignment="1" applyProtection="1">
      <alignment vertical="center"/>
    </xf>
    <xf numFmtId="2" fontId="19" fillId="6" borderId="7" xfId="0" applyNumberFormat="1" applyFont="1" applyFill="1" applyBorder="1" applyAlignment="1" applyProtection="1">
      <alignment vertical="center"/>
      <protection locked="0"/>
    </xf>
    <xf numFmtId="2" fontId="2" fillId="6" borderId="11" xfId="0" applyNumberFormat="1" applyFont="1" applyFill="1" applyBorder="1" applyAlignment="1" applyProtection="1">
      <alignment horizontal="left" vertical="center"/>
    </xf>
    <xf numFmtId="2" fontId="2" fillId="6" borderId="7" xfId="0" applyNumberFormat="1" applyFont="1" applyFill="1" applyBorder="1" applyAlignment="1" applyProtection="1">
      <alignment horizontal="left" vertical="center"/>
    </xf>
    <xf numFmtId="4" fontId="19" fillId="16" borderId="5" xfId="0" applyNumberFormat="1" applyFont="1" applyFill="1" applyBorder="1" applyAlignment="1" applyProtection="1">
      <alignment vertical="center" wrapText="1"/>
      <protection locked="0"/>
    </xf>
    <xf numFmtId="167" fontId="2" fillId="5" borderId="12" xfId="0" applyNumberFormat="1" applyFont="1" applyFill="1" applyBorder="1" applyAlignment="1" applyProtection="1">
      <alignment vertical="center"/>
    </xf>
    <xf numFmtId="2" fontId="19" fillId="16" borderId="5" xfId="0" applyNumberFormat="1" applyFont="1" applyFill="1" applyBorder="1" applyAlignment="1" applyProtection="1">
      <alignment vertical="center"/>
      <protection locked="0"/>
    </xf>
    <xf numFmtId="2" fontId="2" fillId="5" borderId="12" xfId="0" applyNumberFormat="1" applyFont="1" applyFill="1" applyBorder="1" applyAlignment="1" applyProtection="1">
      <alignment horizontal="left" vertical="center"/>
    </xf>
    <xf numFmtId="4" fontId="19" fillId="16" borderId="3" xfId="0" applyNumberFormat="1" applyFont="1" applyFill="1" applyBorder="1" applyAlignment="1" applyProtection="1">
      <alignment vertical="center" wrapText="1"/>
      <protection locked="0"/>
    </xf>
    <xf numFmtId="2" fontId="19" fillId="16" borderId="3" xfId="0" applyNumberFormat="1" applyFont="1" applyFill="1" applyBorder="1" applyAlignment="1" applyProtection="1">
      <alignment vertical="center"/>
      <protection locked="0"/>
    </xf>
    <xf numFmtId="0" fontId="19" fillId="16" borderId="3" xfId="0" applyFont="1" applyFill="1" applyBorder="1" applyAlignment="1" applyProtection="1">
      <alignment horizontal="center" vertical="center" wrapText="1"/>
      <protection locked="0"/>
    </xf>
    <xf numFmtId="167" fontId="2" fillId="5" borderId="3" xfId="0" applyNumberFormat="1" applyFont="1" applyFill="1" applyBorder="1" applyAlignment="1" applyProtection="1">
      <alignment vertical="center"/>
    </xf>
    <xf numFmtId="2" fontId="2" fillId="5" borderId="3" xfId="0" applyNumberFormat="1" applyFont="1" applyFill="1" applyBorder="1" applyAlignment="1" applyProtection="1">
      <alignment horizontal="left" vertical="center"/>
    </xf>
    <xf numFmtId="4" fontId="19" fillId="16" borderId="1" xfId="0" applyNumberFormat="1" applyFont="1" applyFill="1" applyBorder="1" applyAlignment="1" applyProtection="1">
      <alignment vertical="center" wrapText="1"/>
      <protection locked="0"/>
    </xf>
    <xf numFmtId="167" fontId="2" fillId="5" borderId="1" xfId="0" applyNumberFormat="1" applyFont="1" applyFill="1" applyBorder="1" applyAlignment="1" applyProtection="1">
      <alignment vertical="center"/>
    </xf>
    <xf numFmtId="2" fontId="19" fillId="16" borderId="1" xfId="0" applyNumberFormat="1" applyFont="1" applyFill="1" applyBorder="1" applyAlignment="1" applyProtection="1">
      <alignment vertical="center"/>
      <protection locked="0"/>
    </xf>
    <xf numFmtId="2" fontId="2" fillId="5" borderId="1" xfId="0" applyNumberFormat="1" applyFont="1" applyFill="1" applyBorder="1" applyAlignment="1" applyProtection="1">
      <alignment horizontal="left" vertical="center"/>
    </xf>
    <xf numFmtId="0" fontId="19" fillId="10" borderId="5" xfId="0" applyFont="1" applyFill="1" applyBorder="1" applyAlignment="1" applyProtection="1">
      <alignment vertical="center"/>
      <protection locked="0"/>
    </xf>
    <xf numFmtId="4" fontId="19" fillId="10" borderId="5" xfId="0" applyNumberFormat="1" applyFont="1" applyFill="1" applyBorder="1" applyAlignment="1" applyProtection="1">
      <alignment vertical="center" wrapText="1"/>
      <protection locked="0"/>
    </xf>
    <xf numFmtId="167" fontId="2" fillId="3" borderId="5" xfId="0" applyNumberFormat="1" applyFont="1" applyFill="1" applyBorder="1" applyAlignment="1" applyProtection="1">
      <alignment vertical="center"/>
    </xf>
    <xf numFmtId="2" fontId="19" fillId="10" borderId="5" xfId="0" applyNumberFormat="1" applyFont="1" applyFill="1" applyBorder="1" applyAlignment="1" applyProtection="1">
      <alignment vertical="center"/>
      <protection locked="0"/>
    </xf>
    <xf numFmtId="2" fontId="2" fillId="3" borderId="5" xfId="0" applyNumberFormat="1" applyFont="1" applyFill="1" applyBorder="1" applyAlignment="1" applyProtection="1">
      <alignment horizontal="left" vertical="center"/>
    </xf>
    <xf numFmtId="4" fontId="19" fillId="10" borderId="3" xfId="0" applyNumberFormat="1" applyFont="1" applyFill="1" applyBorder="1" applyAlignment="1" applyProtection="1">
      <alignment vertical="center" wrapText="1"/>
      <protection locked="0"/>
    </xf>
    <xf numFmtId="167" fontId="2" fillId="3" borderId="3" xfId="0" applyNumberFormat="1" applyFont="1" applyFill="1" applyBorder="1" applyAlignment="1" applyProtection="1">
      <alignment vertical="center"/>
    </xf>
    <xf numFmtId="2" fontId="19" fillId="10" borderId="3" xfId="0" applyNumberFormat="1" applyFont="1" applyFill="1" applyBorder="1" applyAlignment="1" applyProtection="1">
      <alignment vertical="center"/>
      <protection locked="0"/>
    </xf>
    <xf numFmtId="2" fontId="2" fillId="3" borderId="3" xfId="0" applyNumberFormat="1" applyFont="1" applyFill="1" applyBorder="1" applyAlignment="1" applyProtection="1">
      <alignment horizontal="left" vertical="center"/>
    </xf>
    <xf numFmtId="4" fontId="19" fillId="10" borderId="7" xfId="0" applyNumberFormat="1" applyFont="1" applyFill="1" applyBorder="1" applyAlignment="1" applyProtection="1">
      <alignment vertical="center" wrapText="1"/>
      <protection locked="0"/>
    </xf>
    <xf numFmtId="167" fontId="2" fillId="3" borderId="7" xfId="0" applyNumberFormat="1" applyFont="1" applyFill="1" applyBorder="1" applyAlignment="1" applyProtection="1">
      <alignment vertical="center"/>
    </xf>
    <xf numFmtId="2" fontId="19" fillId="10" borderId="7" xfId="0" applyNumberFormat="1" applyFont="1" applyFill="1" applyBorder="1" applyAlignment="1" applyProtection="1">
      <alignment vertical="center"/>
      <protection locked="0"/>
    </xf>
    <xf numFmtId="2" fontId="2" fillId="3" borderId="7" xfId="0" applyNumberFormat="1" applyFont="1" applyFill="1" applyBorder="1" applyAlignment="1" applyProtection="1">
      <alignment horizontal="left" vertical="center"/>
    </xf>
    <xf numFmtId="0" fontId="19" fillId="8" borderId="12" xfId="0" applyFont="1" applyFill="1" applyBorder="1" applyAlignment="1" applyProtection="1">
      <alignment vertical="center" wrapText="1"/>
      <protection locked="0"/>
    </xf>
    <xf numFmtId="0" fontId="19" fillId="8" borderId="12" xfId="0" applyFont="1" applyFill="1" applyBorder="1" applyAlignment="1" applyProtection="1">
      <alignment horizontal="center" vertical="center" wrapText="1"/>
      <protection locked="0"/>
    </xf>
    <xf numFmtId="4" fontId="19" fillId="8" borderId="12" xfId="0" applyNumberFormat="1" applyFont="1" applyFill="1" applyBorder="1" applyAlignment="1" applyProtection="1">
      <alignment vertical="center" wrapText="1"/>
      <protection locked="0"/>
    </xf>
    <xf numFmtId="167" fontId="2" fillId="4" borderId="12" xfId="0" applyNumberFormat="1" applyFont="1" applyFill="1" applyBorder="1" applyAlignment="1" applyProtection="1">
      <alignment vertical="center"/>
    </xf>
    <xf numFmtId="2" fontId="19" fillId="8" borderId="12" xfId="0" applyNumberFormat="1" applyFont="1" applyFill="1" applyBorder="1" applyAlignment="1" applyProtection="1">
      <alignment vertical="center"/>
      <protection locked="0"/>
    </xf>
    <xf numFmtId="2" fontId="2" fillId="4" borderId="12" xfId="0" applyNumberFormat="1" applyFont="1" applyFill="1" applyBorder="1" applyAlignment="1" applyProtection="1">
      <alignment horizontal="left" vertical="center"/>
    </xf>
    <xf numFmtId="0" fontId="19" fillId="8" borderId="3" xfId="0" applyFont="1" applyFill="1" applyBorder="1" applyAlignment="1" applyProtection="1">
      <alignment horizontal="center" vertical="center" wrapText="1"/>
      <protection locked="0"/>
    </xf>
    <xf numFmtId="4" fontId="19" fillId="8" borderId="3" xfId="0" applyNumberFormat="1" applyFont="1" applyFill="1" applyBorder="1" applyAlignment="1" applyProtection="1">
      <alignment vertical="center" wrapText="1"/>
      <protection locked="0"/>
    </xf>
    <xf numFmtId="167" fontId="2" fillId="4" borderId="3" xfId="0" applyNumberFormat="1" applyFont="1" applyFill="1" applyBorder="1" applyAlignment="1" applyProtection="1">
      <alignment vertical="center"/>
    </xf>
    <xf numFmtId="2" fontId="19" fillId="8" borderId="3" xfId="0" applyNumberFormat="1" applyFont="1" applyFill="1" applyBorder="1" applyAlignment="1" applyProtection="1">
      <alignment vertical="center"/>
      <protection locked="0"/>
    </xf>
    <xf numFmtId="2" fontId="2" fillId="4" borderId="3" xfId="0" applyNumberFormat="1" applyFont="1" applyFill="1" applyBorder="1" applyAlignment="1" applyProtection="1">
      <alignment horizontal="left" vertical="center"/>
    </xf>
    <xf numFmtId="4" fontId="19" fillId="8" borderId="3" xfId="0" applyNumberFormat="1" applyFont="1" applyFill="1" applyBorder="1" applyAlignment="1" applyProtection="1">
      <alignment horizontal="right" vertical="center" wrapText="1"/>
      <protection locked="0"/>
    </xf>
    <xf numFmtId="4" fontId="19" fillId="8" borderId="7" xfId="0" applyNumberFormat="1" applyFont="1" applyFill="1" applyBorder="1" applyAlignment="1" applyProtection="1">
      <alignment vertical="center" wrapText="1"/>
      <protection locked="0"/>
    </xf>
    <xf numFmtId="167" fontId="2" fillId="4" borderId="7" xfId="0" applyNumberFormat="1" applyFont="1" applyFill="1" applyBorder="1" applyAlignment="1" applyProtection="1">
      <alignment vertical="center"/>
    </xf>
    <xf numFmtId="2" fontId="19" fillId="8" borderId="7" xfId="0" applyNumberFormat="1" applyFont="1" applyFill="1" applyBorder="1" applyAlignment="1" applyProtection="1">
      <alignment vertical="center"/>
      <protection locked="0"/>
    </xf>
    <xf numFmtId="2" fontId="2" fillId="4" borderId="7" xfId="0" applyNumberFormat="1" applyFont="1" applyFill="1" applyBorder="1" applyAlignment="1" applyProtection="1">
      <alignment horizontal="left" vertical="center"/>
    </xf>
    <xf numFmtId="2" fontId="2" fillId="6" borderId="21" xfId="0" applyNumberFormat="1" applyFont="1" applyFill="1" applyBorder="1" applyAlignment="1" applyProtection="1">
      <alignment horizontal="center" vertical="center"/>
    </xf>
    <xf numFmtId="2" fontId="2" fillId="6" borderId="9" xfId="0" applyNumberFormat="1" applyFont="1" applyFill="1" applyBorder="1" applyAlignment="1" applyProtection="1">
      <alignment horizontal="center" vertical="center"/>
    </xf>
    <xf numFmtId="2" fontId="2" fillId="6" borderId="10" xfId="0" applyNumberFormat="1" applyFont="1" applyFill="1" applyBorder="1" applyAlignment="1" applyProtection="1">
      <alignment horizontal="center" vertical="center"/>
    </xf>
    <xf numFmtId="2" fontId="2" fillId="5" borderId="22" xfId="0" applyNumberFormat="1" applyFont="1" applyFill="1" applyBorder="1" applyAlignment="1" applyProtection="1">
      <alignment horizontal="center" vertical="center"/>
    </xf>
    <xf numFmtId="2" fontId="2" fillId="5" borderId="9" xfId="0" applyNumberFormat="1" applyFont="1" applyFill="1" applyBorder="1" applyAlignment="1" applyProtection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/>
    </xf>
    <xf numFmtId="2" fontId="2" fillId="3" borderId="21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2" fontId="2" fillId="3" borderId="10" xfId="0" applyNumberFormat="1" applyFont="1" applyFill="1" applyBorder="1" applyAlignment="1" applyProtection="1">
      <alignment horizontal="center" vertical="center"/>
    </xf>
    <xf numFmtId="2" fontId="2" fillId="4" borderId="22" xfId="0" applyNumberFormat="1" applyFont="1" applyFill="1" applyBorder="1" applyAlignment="1" applyProtection="1">
      <alignment horizontal="center" vertical="center"/>
    </xf>
    <xf numFmtId="2" fontId="2" fillId="4" borderId="9" xfId="0" applyNumberFormat="1" applyFont="1" applyFill="1" applyBorder="1" applyAlignment="1" applyProtection="1">
      <alignment horizontal="center" vertical="center"/>
    </xf>
    <xf numFmtId="2" fontId="2" fillId="4" borderId="10" xfId="0" applyNumberFormat="1" applyFont="1" applyFill="1" applyBorder="1" applyAlignment="1" applyProtection="1">
      <alignment horizontal="center" vertical="center"/>
    </xf>
    <xf numFmtId="0" fontId="2" fillId="10" borderId="12" xfId="5" applyFont="1" applyFill="1" applyBorder="1"/>
    <xf numFmtId="0" fontId="2" fillId="10" borderId="12" xfId="5" applyFont="1" applyFill="1" applyBorder="1" applyAlignment="1">
      <alignment horizontal="center"/>
    </xf>
    <xf numFmtId="166" fontId="2" fillId="10" borderId="12" xfId="5" applyNumberFormat="1" applyFont="1" applyFill="1" applyBorder="1" applyAlignment="1">
      <alignment horizontal="center"/>
    </xf>
    <xf numFmtId="167" fontId="2" fillId="10" borderId="12" xfId="5" applyNumberFormat="1" applyFont="1" applyFill="1" applyBorder="1"/>
    <xf numFmtId="2" fontId="2" fillId="10" borderId="12" xfId="5" applyNumberFormat="1" applyFont="1" applyFill="1" applyBorder="1"/>
    <xf numFmtId="2" fontId="2" fillId="10" borderId="12" xfId="5" applyNumberFormat="1" applyFont="1" applyFill="1" applyBorder="1" applyAlignment="1">
      <alignment horizontal="center"/>
    </xf>
    <xf numFmtId="2" fontId="2" fillId="10" borderId="12" xfId="5" applyNumberFormat="1" applyFont="1" applyFill="1" applyBorder="1" applyAlignment="1">
      <alignment horizontal="left" indent="3"/>
    </xf>
    <xf numFmtId="2" fontId="2" fillId="10" borderId="22" xfId="5" applyNumberFormat="1" applyFont="1" applyFill="1" applyBorder="1" applyAlignment="1">
      <alignment horizontal="left" indent="3"/>
    </xf>
    <xf numFmtId="0" fontId="2" fillId="10" borderId="18" xfId="5" applyFont="1" applyFill="1" applyBorder="1"/>
    <xf numFmtId="0" fontId="2" fillId="10" borderId="18" xfId="5" applyFont="1" applyFill="1" applyBorder="1" applyAlignment="1">
      <alignment horizontal="center"/>
    </xf>
    <xf numFmtId="166" fontId="2" fillId="10" borderId="18" xfId="5" applyNumberFormat="1" applyFont="1" applyFill="1" applyBorder="1"/>
    <xf numFmtId="166" fontId="2" fillId="10" borderId="18" xfId="5" applyNumberFormat="1" applyFont="1" applyFill="1" applyBorder="1" applyAlignment="1">
      <alignment horizontal="center"/>
    </xf>
    <xf numFmtId="167" fontId="2" fillId="10" borderId="18" xfId="5" applyNumberFormat="1" applyFont="1" applyFill="1" applyBorder="1"/>
    <xf numFmtId="2" fontId="2" fillId="10" borderId="18" xfId="5" applyNumberFormat="1" applyFont="1" applyFill="1" applyBorder="1"/>
    <xf numFmtId="2" fontId="2" fillId="10" borderId="18" xfId="5" applyNumberFormat="1" applyFont="1" applyFill="1" applyBorder="1" applyAlignment="1">
      <alignment horizontal="center"/>
    </xf>
    <xf numFmtId="2" fontId="2" fillId="10" borderId="18" xfId="5" applyNumberFormat="1" applyFont="1" applyFill="1" applyBorder="1" applyAlignment="1">
      <alignment horizontal="left" indent="3"/>
    </xf>
    <xf numFmtId="2" fontId="2" fillId="10" borderId="23" xfId="5" applyNumberFormat="1" applyFont="1" applyFill="1" applyBorder="1" applyAlignment="1">
      <alignment horizontal="left" indent="3"/>
    </xf>
    <xf numFmtId="0" fontId="2" fillId="13" borderId="5" xfId="5" applyFont="1" applyFill="1" applyBorder="1"/>
    <xf numFmtId="0" fontId="2" fillId="13" borderId="5" xfId="5" applyFont="1" applyFill="1" applyBorder="1" applyAlignment="1">
      <alignment horizontal="center"/>
    </xf>
    <xf numFmtId="166" fontId="2" fillId="13" borderId="5" xfId="5" applyNumberFormat="1" applyFont="1" applyFill="1" applyBorder="1"/>
    <xf numFmtId="166" fontId="2" fillId="13" borderId="5" xfId="5" applyNumberFormat="1" applyFont="1" applyFill="1" applyBorder="1" applyAlignment="1">
      <alignment horizontal="center"/>
    </xf>
    <xf numFmtId="167" fontId="2" fillId="13" borderId="5" xfId="5" applyNumberFormat="1" applyFont="1" applyFill="1" applyBorder="1"/>
    <xf numFmtId="2" fontId="2" fillId="13" borderId="5" xfId="5" applyNumberFormat="1" applyFont="1" applyFill="1" applyBorder="1"/>
    <xf numFmtId="2" fontId="2" fillId="13" borderId="5" xfId="5" applyNumberFormat="1" applyFont="1" applyFill="1" applyBorder="1" applyAlignment="1">
      <alignment horizontal="center"/>
    </xf>
    <xf numFmtId="2" fontId="2" fillId="13" borderId="5" xfId="5" applyNumberFormat="1" applyFont="1" applyFill="1" applyBorder="1" applyAlignment="1">
      <alignment horizontal="left" indent="3"/>
    </xf>
    <xf numFmtId="2" fontId="2" fillId="13" borderId="21" xfId="5" applyNumberFormat="1" applyFont="1" applyFill="1" applyBorder="1" applyAlignment="1">
      <alignment horizontal="left" indent="3"/>
    </xf>
    <xf numFmtId="0" fontId="2" fillId="13" borderId="3" xfId="5" applyFont="1" applyFill="1" applyBorder="1"/>
    <xf numFmtId="0" fontId="2" fillId="13" borderId="3" xfId="5" applyFont="1" applyFill="1" applyBorder="1" applyAlignment="1">
      <alignment horizontal="center"/>
    </xf>
    <xf numFmtId="166" fontId="2" fillId="13" borderId="3" xfId="5" applyNumberFormat="1" applyFont="1" applyFill="1" applyBorder="1"/>
    <xf numFmtId="166" fontId="2" fillId="13" borderId="3" xfId="5" applyNumberFormat="1" applyFont="1" applyFill="1" applyBorder="1" applyAlignment="1">
      <alignment horizontal="center"/>
    </xf>
    <xf numFmtId="167" fontId="2" fillId="13" borderId="3" xfId="5" applyNumberFormat="1" applyFont="1" applyFill="1" applyBorder="1"/>
    <xf numFmtId="2" fontId="2" fillId="13" borderId="3" xfId="5" applyNumberFormat="1" applyFont="1" applyFill="1" applyBorder="1"/>
    <xf numFmtId="2" fontId="2" fillId="13" borderId="3" xfId="5" applyNumberFormat="1" applyFont="1" applyFill="1" applyBorder="1" applyAlignment="1">
      <alignment horizontal="center"/>
    </xf>
    <xf numFmtId="2" fontId="2" fillId="13" borderId="3" xfId="5" applyNumberFormat="1" applyFont="1" applyFill="1" applyBorder="1" applyAlignment="1">
      <alignment horizontal="left" indent="3"/>
    </xf>
    <xf numFmtId="2" fontId="2" fillId="13" borderId="9" xfId="5" applyNumberFormat="1" applyFont="1" applyFill="1" applyBorder="1" applyAlignment="1">
      <alignment horizontal="left" indent="3"/>
    </xf>
    <xf numFmtId="0" fontId="2" fillId="4" borderId="5" xfId="5" applyFont="1" applyFill="1" applyBorder="1"/>
    <xf numFmtId="0" fontId="2" fillId="4" borderId="5" xfId="5" applyFont="1" applyFill="1" applyBorder="1" applyAlignment="1">
      <alignment horizontal="center"/>
    </xf>
    <xf numFmtId="166" fontId="2" fillId="4" borderId="5" xfId="5" applyNumberFormat="1" applyFont="1" applyFill="1" applyBorder="1"/>
    <xf numFmtId="166" fontId="2" fillId="4" borderId="5" xfId="5" applyNumberFormat="1" applyFont="1" applyFill="1" applyBorder="1" applyAlignment="1">
      <alignment horizontal="center"/>
    </xf>
    <xf numFmtId="167" fontId="2" fillId="4" borderId="5" xfId="5" applyNumberFormat="1" applyFont="1" applyFill="1" applyBorder="1"/>
    <xf numFmtId="2" fontId="2" fillId="4" borderId="5" xfId="5" applyNumberFormat="1" applyFont="1" applyFill="1" applyBorder="1"/>
    <xf numFmtId="2" fontId="2" fillId="4" borderId="5" xfId="5" applyNumberFormat="1" applyFont="1" applyFill="1" applyBorder="1" applyAlignment="1">
      <alignment horizontal="center"/>
    </xf>
    <xf numFmtId="2" fontId="2" fillId="4" borderId="5" xfId="5" applyNumberFormat="1" applyFont="1" applyFill="1" applyBorder="1" applyAlignment="1">
      <alignment horizontal="left" indent="3"/>
    </xf>
    <xf numFmtId="2" fontId="2" fillId="4" borderId="21" xfId="5" applyNumberFormat="1" applyFont="1" applyFill="1" applyBorder="1" applyAlignment="1">
      <alignment horizontal="left" indent="3"/>
    </xf>
    <xf numFmtId="166" fontId="2" fillId="4" borderId="3" xfId="5" applyNumberFormat="1" applyFont="1" applyFill="1" applyBorder="1" applyAlignment="1">
      <alignment horizontal="center"/>
    </xf>
    <xf numFmtId="167" fontId="2" fillId="4" borderId="3" xfId="5" applyNumberFormat="1" applyFont="1" applyFill="1" applyBorder="1"/>
    <xf numFmtId="2" fontId="2" fillId="4" borderId="3" xfId="5" applyNumberFormat="1" applyFont="1" applyFill="1" applyBorder="1"/>
    <xf numFmtId="2" fontId="2" fillId="4" borderId="3" xfId="5" applyNumberFormat="1" applyFont="1" applyFill="1" applyBorder="1" applyAlignment="1">
      <alignment horizontal="center"/>
    </xf>
    <xf numFmtId="2" fontId="2" fillId="4" borderId="3" xfId="5" applyNumberFormat="1" applyFont="1" applyFill="1" applyBorder="1" applyAlignment="1">
      <alignment horizontal="left" indent="3"/>
    </xf>
    <xf numFmtId="2" fontId="2" fillId="4" borderId="9" xfId="5" applyNumberFormat="1" applyFont="1" applyFill="1" applyBorder="1" applyAlignment="1">
      <alignment horizontal="left" indent="3"/>
    </xf>
    <xf numFmtId="167" fontId="2" fillId="11" borderId="5" xfId="0" applyNumberFormat="1" applyFont="1" applyFill="1" applyBorder="1" applyAlignment="1">
      <alignment vertical="center"/>
    </xf>
    <xf numFmtId="167" fontId="2" fillId="11" borderId="3" xfId="0" applyNumberFormat="1" applyFont="1" applyFill="1" applyBorder="1" applyAlignment="1">
      <alignment vertical="center"/>
    </xf>
    <xf numFmtId="167" fontId="2" fillId="11" borderId="5" xfId="0" applyNumberFormat="1" applyFont="1" applyFill="1" applyBorder="1" applyAlignment="1">
      <alignment horizontal="center" vertical="center"/>
    </xf>
    <xf numFmtId="167" fontId="2" fillId="11" borderId="3" xfId="0" applyNumberFormat="1" applyFont="1" applyFill="1" applyBorder="1" applyAlignment="1">
      <alignment horizontal="center" vertical="center"/>
    </xf>
    <xf numFmtId="167" fontId="2" fillId="11" borderId="3" xfId="4" applyNumberFormat="1" applyFont="1" applyFill="1" applyBorder="1" applyAlignment="1">
      <alignment horizontal="center"/>
    </xf>
    <xf numFmtId="2" fontId="2" fillId="11" borderId="9" xfId="4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 vertical="center"/>
    </xf>
    <xf numFmtId="167" fontId="2" fillId="11" borderId="1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 applyProtection="1">
      <alignment horizontal="left" indent="4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16" borderId="44" xfId="0" applyFont="1" applyFill="1" applyBorder="1" applyAlignment="1">
      <alignment horizontal="center" vertical="center" wrapText="1"/>
    </xf>
    <xf numFmtId="0" fontId="2" fillId="16" borderId="40" xfId="0" applyFont="1" applyFill="1" applyBorder="1" applyAlignment="1">
      <alignment horizontal="center" vertical="center" wrapText="1"/>
    </xf>
    <xf numFmtId="0" fontId="2" fillId="16" borderId="45" xfId="0" applyFont="1" applyFill="1" applyBorder="1" applyAlignment="1">
      <alignment horizontal="center" vertical="center" wrapText="1"/>
    </xf>
    <xf numFmtId="0" fontId="2" fillId="16" borderId="41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16" borderId="24" xfId="0" applyFont="1" applyFill="1" applyBorder="1" applyAlignment="1">
      <alignment horizontal="center" vertical="center" wrapText="1"/>
    </xf>
    <xf numFmtId="0" fontId="2" fillId="16" borderId="25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2" fillId="15" borderId="2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16" borderId="24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5" borderId="29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16" borderId="24" xfId="0" applyFont="1" applyFill="1" applyBorder="1" applyAlignment="1">
      <alignment horizontal="center" vertical="top" wrapText="1"/>
    </xf>
    <xf numFmtId="0" fontId="2" fillId="16" borderId="25" xfId="0" applyFont="1" applyFill="1" applyBorder="1" applyAlignment="1">
      <alignment horizontal="center" vertical="top" wrapText="1"/>
    </xf>
    <xf numFmtId="0" fontId="6" fillId="15" borderId="24" xfId="0" applyFont="1" applyFill="1" applyBorder="1" applyAlignment="1">
      <alignment horizontal="center" vertical="top" wrapText="1"/>
    </xf>
    <xf numFmtId="0" fontId="2" fillId="15" borderId="25" xfId="0" applyFont="1" applyFill="1" applyBorder="1" applyAlignment="1">
      <alignment horizontal="center" vertical="top" wrapText="1"/>
    </xf>
    <xf numFmtId="0" fontId="2" fillId="15" borderId="29" xfId="0" applyFont="1" applyFill="1" applyBorder="1" applyAlignment="1">
      <alignment horizontal="center" vertical="top" wrapText="1"/>
    </xf>
    <xf numFmtId="0" fontId="6" fillId="8" borderId="24" xfId="0" applyFont="1" applyFill="1" applyBorder="1" applyAlignment="1">
      <alignment horizontal="center" vertical="top" wrapText="1"/>
    </xf>
    <xf numFmtId="0" fontId="6" fillId="8" borderId="25" xfId="0" applyFont="1" applyFill="1" applyBorder="1" applyAlignment="1">
      <alignment horizontal="center" vertical="top" wrapText="1"/>
    </xf>
    <xf numFmtId="0" fontId="6" fillId="8" borderId="27" xfId="0" applyFont="1" applyFill="1" applyBorder="1" applyAlignment="1">
      <alignment horizontal="center" vertical="top" wrapText="1"/>
    </xf>
    <xf numFmtId="0" fontId="6" fillId="16" borderId="39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left" vertical="top" wrapText="1"/>
    </xf>
    <xf numFmtId="0" fontId="2" fillId="6" borderId="25" xfId="0" applyFont="1" applyFill="1" applyBorder="1" applyAlignment="1">
      <alignment horizontal="left" vertical="top" wrapText="1"/>
    </xf>
    <xf numFmtId="0" fontId="6" fillId="13" borderId="28" xfId="0" applyFont="1" applyFill="1" applyBorder="1" applyAlignment="1">
      <alignment horizontal="left" vertical="top" wrapText="1"/>
    </xf>
    <xf numFmtId="0" fontId="2" fillId="13" borderId="25" xfId="0" applyFont="1" applyFill="1" applyBorder="1" applyAlignment="1">
      <alignment horizontal="left" vertical="top" wrapText="1"/>
    </xf>
    <xf numFmtId="0" fontId="2" fillId="13" borderId="27" xfId="0" applyFont="1" applyFill="1" applyBorder="1" applyAlignment="1">
      <alignment horizontal="left" vertical="top" wrapText="1"/>
    </xf>
    <xf numFmtId="0" fontId="6" fillId="16" borderId="25" xfId="0" applyFont="1" applyFill="1" applyBorder="1" applyAlignment="1">
      <alignment horizontal="center" vertical="center" wrapText="1"/>
    </xf>
    <xf numFmtId="0" fontId="6" fillId="16" borderId="29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left" vertical="top" wrapText="1"/>
    </xf>
    <xf numFmtId="0" fontId="6" fillId="15" borderId="28" xfId="0" applyFont="1" applyFill="1" applyBorder="1" applyAlignment="1">
      <alignment horizontal="left" vertical="top" wrapText="1"/>
    </xf>
    <xf numFmtId="0" fontId="2" fillId="15" borderId="25" xfId="0" applyFont="1" applyFill="1" applyBorder="1" applyAlignment="1">
      <alignment horizontal="left" vertical="top" wrapText="1"/>
    </xf>
    <xf numFmtId="0" fontId="2" fillId="15" borderId="27" xfId="0" applyFont="1" applyFill="1" applyBorder="1" applyAlignment="1">
      <alignment horizontal="left" vertical="top" wrapText="1"/>
    </xf>
    <xf numFmtId="0" fontId="6" fillId="13" borderId="24" xfId="0" applyFont="1" applyFill="1" applyBorder="1" applyAlignment="1">
      <alignment horizontal="left" vertical="top" wrapText="1"/>
    </xf>
    <xf numFmtId="0" fontId="6" fillId="11" borderId="33" xfId="0" applyFont="1" applyFill="1" applyBorder="1" applyAlignment="1">
      <alignment horizontal="left" vertical="top" wrapText="1"/>
    </xf>
    <xf numFmtId="0" fontId="2" fillId="11" borderId="37" xfId="0" applyFont="1" applyFill="1" applyBorder="1" applyAlignment="1">
      <alignment horizontal="left" vertical="top" wrapText="1"/>
    </xf>
    <xf numFmtId="0" fontId="2" fillId="12" borderId="24" xfId="0" applyFont="1" applyFill="1" applyBorder="1" applyAlignment="1">
      <alignment horizontal="left" vertical="top" wrapText="1"/>
    </xf>
    <xf numFmtId="0" fontId="2" fillId="12" borderId="25" xfId="0" applyFont="1" applyFill="1" applyBorder="1" applyAlignment="1">
      <alignment horizontal="left" vertical="top" wrapText="1"/>
    </xf>
    <xf numFmtId="0" fontId="2" fillId="12" borderId="27" xfId="0" applyFont="1" applyFill="1" applyBorder="1" applyAlignment="1">
      <alignment horizontal="left" vertical="top" wrapText="1"/>
    </xf>
    <xf numFmtId="0" fontId="6" fillId="10" borderId="28" xfId="0" applyFont="1" applyFill="1" applyBorder="1" applyAlignment="1">
      <alignment horizontal="left" vertical="top" wrapText="1"/>
    </xf>
    <xf numFmtId="0" fontId="2" fillId="10" borderId="25" xfId="0" applyFont="1" applyFill="1" applyBorder="1" applyAlignment="1">
      <alignment horizontal="left" vertical="top" wrapText="1"/>
    </xf>
    <xf numFmtId="0" fontId="2" fillId="10" borderId="29" xfId="0" applyFont="1" applyFill="1" applyBorder="1" applyAlignment="1">
      <alignment horizontal="left" vertical="top" wrapText="1"/>
    </xf>
    <xf numFmtId="0" fontId="6" fillId="11" borderId="24" xfId="0" applyFont="1" applyFill="1" applyBorder="1" applyAlignment="1">
      <alignment horizontal="left" vertical="top" wrapText="1"/>
    </xf>
    <xf numFmtId="0" fontId="2" fillId="11" borderId="25" xfId="0" applyFont="1" applyFill="1" applyBorder="1" applyAlignment="1">
      <alignment horizontal="left" vertical="top" wrapText="1"/>
    </xf>
    <xf numFmtId="0" fontId="2" fillId="11" borderId="27" xfId="0" applyFont="1" applyFill="1" applyBorder="1" applyAlignment="1">
      <alignment horizontal="left" vertical="top" wrapText="1"/>
    </xf>
    <xf numFmtId="0" fontId="6" fillId="10" borderId="37" xfId="0" applyFont="1" applyFill="1" applyBorder="1" applyAlignment="1">
      <alignment horizontal="left" vertical="top" wrapText="1"/>
    </xf>
    <xf numFmtId="0" fontId="2" fillId="10" borderId="37" xfId="0" applyFont="1" applyFill="1" applyBorder="1" applyAlignment="1">
      <alignment horizontal="left" vertical="top" wrapText="1"/>
    </xf>
    <xf numFmtId="0" fontId="6" fillId="4" borderId="31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15" borderId="37" xfId="0" applyFont="1" applyFill="1" applyBorder="1" applyAlignment="1">
      <alignment horizontal="left" vertical="top" wrapText="1"/>
    </xf>
    <xf numFmtId="0" fontId="6" fillId="15" borderId="38" xfId="0" applyFont="1" applyFill="1" applyBorder="1" applyAlignment="1">
      <alignment horizontal="left" vertical="top" wrapText="1"/>
    </xf>
    <xf numFmtId="0" fontId="6" fillId="19" borderId="33" xfId="0" applyFont="1" applyFill="1" applyBorder="1" applyAlignment="1">
      <alignment horizontal="left" vertical="top" wrapText="1"/>
    </xf>
    <xf numFmtId="0" fontId="6" fillId="19" borderId="37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left" vertical="top" wrapText="1"/>
    </xf>
    <xf numFmtId="0" fontId="6" fillId="10" borderId="33" xfId="0" applyFont="1" applyFill="1" applyBorder="1" applyAlignment="1">
      <alignment horizontal="left" vertical="top" wrapText="1"/>
    </xf>
    <xf numFmtId="0" fontId="2" fillId="10" borderId="38" xfId="0" applyFont="1" applyFill="1" applyBorder="1" applyAlignment="1">
      <alignment horizontal="left" vertical="top" wrapText="1"/>
    </xf>
    <xf numFmtId="0" fontId="2" fillId="11" borderId="38" xfId="0" applyFont="1" applyFill="1" applyBorder="1" applyAlignment="1">
      <alignment horizontal="left" vertical="top" wrapText="1"/>
    </xf>
    <xf numFmtId="0" fontId="2" fillId="6" borderId="29" xfId="0" applyFont="1" applyFill="1" applyBorder="1" applyAlignment="1">
      <alignment horizontal="left" vertical="top" wrapText="1"/>
    </xf>
    <xf numFmtId="0" fontId="2" fillId="12" borderId="39" xfId="0" applyFont="1" applyFill="1" applyBorder="1" applyAlignment="1">
      <alignment horizontal="left" vertical="top" wrapText="1"/>
    </xf>
    <xf numFmtId="0" fontId="2" fillId="12" borderId="40" xfId="0" applyFont="1" applyFill="1" applyBorder="1" applyAlignment="1">
      <alignment horizontal="left" vertical="top" wrapText="1"/>
    </xf>
    <xf numFmtId="0" fontId="2" fillId="12" borderId="4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6" fillId="4" borderId="27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67" fontId="2" fillId="2" borderId="12" xfId="0" applyNumberFormat="1" applyFont="1" applyFill="1" applyBorder="1" applyAlignment="1" applyProtection="1">
      <alignment horizontal="center"/>
    </xf>
    <xf numFmtId="2" fontId="2" fillId="2" borderId="15" xfId="0" applyNumberFormat="1" applyFont="1" applyFill="1" applyBorder="1" applyAlignment="1" applyProtection="1">
      <alignment horizontal="center"/>
    </xf>
    <xf numFmtId="2" fontId="2" fillId="2" borderId="21" xfId="0" applyNumberFormat="1" applyFont="1" applyFill="1" applyBorder="1" applyAlignment="1" applyProtection="1">
      <alignment horizontal="center"/>
    </xf>
    <xf numFmtId="167" fontId="2" fillId="2" borderId="3" xfId="0" applyNumberFormat="1" applyFont="1" applyFill="1" applyBorder="1" applyAlignment="1" applyProtection="1">
      <alignment horizontal="center"/>
    </xf>
    <xf numFmtId="2" fontId="2" fillId="2" borderId="3" xfId="0" applyNumberFormat="1" applyFont="1" applyFill="1" applyBorder="1" applyAlignment="1" applyProtection="1">
      <alignment horizontal="center"/>
    </xf>
    <xf numFmtId="2" fontId="2" fillId="2" borderId="9" xfId="0" applyNumberFormat="1" applyFont="1" applyFill="1" applyBorder="1" applyAlignment="1" applyProtection="1">
      <alignment horizontal="center"/>
    </xf>
    <xf numFmtId="167" fontId="2" fillId="5" borderId="12" xfId="0" applyNumberFormat="1" applyFont="1" applyFill="1" applyBorder="1" applyAlignment="1" applyProtection="1">
      <alignment horizontal="center"/>
    </xf>
    <xf numFmtId="2" fontId="2" fillId="5" borderId="12" xfId="0" applyNumberFormat="1" applyFont="1" applyFill="1" applyBorder="1" applyAlignment="1" applyProtection="1">
      <alignment horizontal="center"/>
    </xf>
    <xf numFmtId="2" fontId="2" fillId="5" borderId="22" xfId="0" applyNumberFormat="1" applyFont="1" applyFill="1" applyBorder="1" applyAlignment="1" applyProtection="1">
      <alignment horizontal="center"/>
    </xf>
    <xf numFmtId="166" fontId="2" fillId="3" borderId="5" xfId="0" applyNumberFormat="1" applyFont="1" applyFill="1" applyBorder="1" applyAlignment="1" applyProtection="1">
      <alignment horizontal="center"/>
      <protection locked="0"/>
    </xf>
    <xf numFmtId="172" fontId="2" fillId="3" borderId="5" xfId="1" applyNumberFormat="1" applyFont="1" applyFill="1" applyBorder="1" applyAlignment="1" applyProtection="1">
      <alignment horizontal="center"/>
      <protection locked="0"/>
    </xf>
    <xf numFmtId="166" fontId="2" fillId="3" borderId="12" xfId="0" applyNumberFormat="1" applyFont="1" applyFill="1" applyBorder="1" applyAlignment="1" applyProtection="1">
      <alignment horizontal="center"/>
      <protection locked="0"/>
    </xf>
    <xf numFmtId="167" fontId="2" fillId="3" borderId="12" xfId="0" applyNumberFormat="1" applyFont="1" applyFill="1" applyBorder="1" applyAlignment="1" applyProtection="1">
      <alignment horizontal="center"/>
    </xf>
    <xf numFmtId="2" fontId="2" fillId="3" borderId="12" xfId="0" applyNumberFormat="1" applyFont="1" applyFill="1" applyBorder="1" applyAlignment="1" applyProtection="1">
      <alignment horizontal="center"/>
    </xf>
    <xf numFmtId="2" fontId="2" fillId="3" borderId="22" xfId="0" applyNumberFormat="1" applyFont="1" applyFill="1" applyBorder="1" applyAlignment="1" applyProtection="1">
      <alignment horizontal="center"/>
    </xf>
    <xf numFmtId="167" fontId="2" fillId="3" borderId="3" xfId="0" applyNumberFormat="1" applyFont="1" applyFill="1" applyBorder="1" applyAlignment="1" applyProtection="1">
      <alignment horizontal="center"/>
    </xf>
    <xf numFmtId="2" fontId="2" fillId="3" borderId="3" xfId="0" applyNumberFormat="1" applyFont="1" applyFill="1" applyBorder="1" applyAlignment="1" applyProtection="1">
      <alignment horizontal="center"/>
    </xf>
    <xf numFmtId="2" fontId="2" fillId="3" borderId="9" xfId="0" applyNumberFormat="1" applyFont="1" applyFill="1" applyBorder="1" applyAlignment="1" applyProtection="1">
      <alignment horizontal="center"/>
    </xf>
    <xf numFmtId="165" fontId="2" fillId="2" borderId="12" xfId="0" applyNumberFormat="1" applyFont="1" applyFill="1" applyBorder="1" applyAlignment="1" applyProtection="1">
      <alignment horizontal="left" indent="4"/>
      <protection locked="0"/>
    </xf>
    <xf numFmtId="164" fontId="2" fillId="3" borderId="3" xfId="0" applyNumberFormat="1" applyFont="1" applyFill="1" applyBorder="1" applyProtection="1">
      <protection locked="0"/>
    </xf>
    <xf numFmtId="0" fontId="6" fillId="17" borderId="39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/>
    </xf>
    <xf numFmtId="0" fontId="2" fillId="17" borderId="3" xfId="0" applyFont="1" applyFill="1" applyBorder="1" applyAlignment="1" applyProtection="1">
      <alignment horizontal="center"/>
      <protection locked="0"/>
    </xf>
    <xf numFmtId="165" fontId="2" fillId="17" borderId="5" xfId="0" applyNumberFormat="1" applyFont="1" applyFill="1" applyBorder="1" applyProtection="1">
      <protection locked="0"/>
    </xf>
    <xf numFmtId="165" fontId="2" fillId="17" borderId="3" xfId="0" applyNumberFormat="1" applyFont="1" applyFill="1" applyBorder="1" applyProtection="1">
      <protection locked="0"/>
    </xf>
    <xf numFmtId="165" fontId="2" fillId="17" borderId="5" xfId="0" applyNumberFormat="1" applyFont="1" applyFill="1" applyBorder="1" applyAlignment="1" applyProtection="1">
      <alignment horizontal="left" indent="4"/>
      <protection locked="0"/>
    </xf>
    <xf numFmtId="166" fontId="2" fillId="17" borderId="5" xfId="0" applyNumberFormat="1" applyFont="1" applyFill="1" applyBorder="1" applyProtection="1">
      <protection locked="0"/>
    </xf>
    <xf numFmtId="167" fontId="2" fillId="17" borderId="12" xfId="0" applyNumberFormat="1" applyFont="1" applyFill="1" applyBorder="1" applyProtection="1"/>
    <xf numFmtId="2" fontId="2" fillId="17" borderId="12" xfId="0" applyNumberFormat="1" applyFont="1" applyFill="1" applyBorder="1" applyProtection="1">
      <protection locked="0"/>
    </xf>
    <xf numFmtId="2" fontId="2" fillId="17" borderId="12" xfId="0" applyNumberFormat="1" applyFont="1" applyFill="1" applyBorder="1" applyAlignment="1" applyProtection="1">
      <alignment horizontal="left" indent="3"/>
    </xf>
    <xf numFmtId="2" fontId="2" fillId="17" borderId="22" xfId="0" applyNumberFormat="1" applyFont="1" applyFill="1" applyBorder="1" applyAlignment="1" applyProtection="1">
      <alignment horizontal="left" indent="3"/>
    </xf>
    <xf numFmtId="0" fontId="2" fillId="17" borderId="40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top"/>
    </xf>
    <xf numFmtId="2" fontId="2" fillId="17" borderId="3" xfId="0" applyNumberFormat="1" applyFont="1" applyFill="1" applyBorder="1" applyProtection="1">
      <protection locked="0"/>
    </xf>
    <xf numFmtId="165" fontId="2" fillId="17" borderId="3" xfId="0" applyNumberFormat="1" applyFont="1" applyFill="1" applyBorder="1" applyAlignment="1" applyProtection="1">
      <alignment horizontal="left" indent="4"/>
      <protection locked="0"/>
    </xf>
    <xf numFmtId="166" fontId="2" fillId="17" borderId="3" xfId="0" applyNumberFormat="1" applyFont="1" applyFill="1" applyBorder="1" applyProtection="1">
      <protection locked="0"/>
    </xf>
    <xf numFmtId="0" fontId="2" fillId="17" borderId="3" xfId="0" applyFont="1" applyFill="1" applyBorder="1" applyAlignment="1">
      <alignment horizontal="center"/>
    </xf>
    <xf numFmtId="167" fontId="2" fillId="17" borderId="3" xfId="0" applyNumberFormat="1" applyFont="1" applyFill="1" applyBorder="1" applyProtection="1"/>
    <xf numFmtId="2" fontId="2" fillId="17" borderId="9" xfId="0" applyNumberFormat="1" applyFont="1" applyFill="1" applyBorder="1" applyAlignment="1" applyProtection="1">
      <alignment horizontal="left" indent="3"/>
    </xf>
    <xf numFmtId="2" fontId="2" fillId="17" borderId="3" xfId="0" applyNumberFormat="1" applyFont="1" applyFill="1" applyBorder="1" applyAlignment="1" applyProtection="1">
      <alignment horizontal="left" indent="3"/>
    </xf>
    <xf numFmtId="0" fontId="2" fillId="17" borderId="45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/>
    </xf>
    <xf numFmtId="0" fontId="2" fillId="17" borderId="41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/>
    </xf>
    <xf numFmtId="0" fontId="2" fillId="17" borderId="7" xfId="0" applyFont="1" applyFill="1" applyBorder="1" applyProtection="1">
      <protection locked="0"/>
    </xf>
    <xf numFmtId="0" fontId="2" fillId="17" borderId="7" xfId="0" applyFont="1" applyFill="1" applyBorder="1" applyAlignment="1" applyProtection="1">
      <alignment horizontal="center"/>
      <protection locked="0"/>
    </xf>
    <xf numFmtId="165" fontId="2" fillId="17" borderId="7" xfId="0" applyNumberFormat="1" applyFont="1" applyFill="1" applyBorder="1" applyProtection="1">
      <protection locked="0"/>
    </xf>
    <xf numFmtId="2" fontId="2" fillId="17" borderId="7" xfId="0" applyNumberFormat="1" applyFont="1" applyFill="1" applyBorder="1" applyProtection="1">
      <protection locked="0"/>
    </xf>
    <xf numFmtId="165" fontId="2" fillId="17" borderId="7" xfId="0" applyNumberFormat="1" applyFont="1" applyFill="1" applyBorder="1" applyAlignment="1" applyProtection="1">
      <alignment horizontal="left" indent="4"/>
      <protection locked="0"/>
    </xf>
    <xf numFmtId="167" fontId="2" fillId="17" borderId="7" xfId="0" applyNumberFormat="1" applyFont="1" applyFill="1" applyBorder="1" applyProtection="1"/>
    <xf numFmtId="2" fontId="2" fillId="17" borderId="7" xfId="0" applyNumberFormat="1" applyFont="1" applyFill="1" applyBorder="1" applyAlignment="1" applyProtection="1">
      <alignment horizontal="left" indent="3"/>
    </xf>
    <xf numFmtId="2" fontId="2" fillId="17" borderId="10" xfId="0" applyNumberFormat="1" applyFont="1" applyFill="1" applyBorder="1" applyAlignment="1" applyProtection="1">
      <alignment horizontal="left" indent="3"/>
    </xf>
    <xf numFmtId="0" fontId="2" fillId="20" borderId="12" xfId="0" applyFont="1" applyFill="1" applyBorder="1" applyAlignment="1">
      <alignment horizontal="center"/>
    </xf>
    <xf numFmtId="0" fontId="2" fillId="20" borderId="25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2" fillId="10" borderId="3" xfId="0" applyFont="1" applyFill="1" applyBorder="1" applyProtection="1">
      <protection locked="0"/>
    </xf>
    <xf numFmtId="0" fontId="2" fillId="10" borderId="5" xfId="0" applyFont="1" applyFill="1" applyBorder="1" applyAlignment="1" applyProtection="1">
      <alignment horizontal="center"/>
      <protection locked="0"/>
    </xf>
    <xf numFmtId="165" fontId="2" fillId="10" borderId="5" xfId="0" applyNumberFormat="1" applyFont="1" applyFill="1" applyBorder="1" applyProtection="1">
      <protection locked="0"/>
    </xf>
    <xf numFmtId="2" fontId="2" fillId="10" borderId="5" xfId="0" applyNumberFormat="1" applyFont="1" applyFill="1" applyBorder="1" applyProtection="1">
      <protection locked="0"/>
    </xf>
    <xf numFmtId="165" fontId="2" fillId="10" borderId="5" xfId="0" applyNumberFormat="1" applyFont="1" applyFill="1" applyBorder="1" applyAlignment="1" applyProtection="1">
      <alignment horizontal="left" indent="4"/>
      <protection locked="0"/>
    </xf>
    <xf numFmtId="2" fontId="2" fillId="10" borderId="12" xfId="0" applyNumberFormat="1" applyFont="1" applyFill="1" applyBorder="1" applyProtection="1">
      <protection locked="0"/>
    </xf>
    <xf numFmtId="167" fontId="2" fillId="10" borderId="12" xfId="0" applyNumberFormat="1" applyFont="1" applyFill="1" applyBorder="1" applyProtection="1"/>
    <xf numFmtId="2" fontId="2" fillId="10" borderId="12" xfId="0" applyNumberFormat="1" applyFont="1" applyFill="1" applyBorder="1" applyAlignment="1" applyProtection="1">
      <alignment horizontal="left" indent="3"/>
    </xf>
    <xf numFmtId="2" fontId="2" fillId="10" borderId="22" xfId="0" applyNumberFormat="1" applyFont="1" applyFill="1" applyBorder="1" applyAlignment="1" applyProtection="1">
      <alignment horizontal="left" indent="3"/>
    </xf>
    <xf numFmtId="0" fontId="2" fillId="10" borderId="3" xfId="0" applyFont="1" applyFill="1" applyBorder="1" applyAlignment="1" applyProtection="1">
      <alignment horizontal="center"/>
      <protection locked="0"/>
    </xf>
    <xf numFmtId="165" fontId="2" fillId="10" borderId="3" xfId="0" applyNumberFormat="1" applyFont="1" applyFill="1" applyBorder="1" applyProtection="1">
      <protection locked="0"/>
    </xf>
    <xf numFmtId="2" fontId="2" fillId="10" borderId="3" xfId="0" applyNumberFormat="1" applyFont="1" applyFill="1" applyBorder="1" applyProtection="1">
      <protection locked="0"/>
    </xf>
    <xf numFmtId="165" fontId="2" fillId="10" borderId="3" xfId="0" applyNumberFormat="1" applyFont="1" applyFill="1" applyBorder="1" applyAlignment="1" applyProtection="1">
      <alignment horizontal="left" indent="4"/>
      <protection locked="0"/>
    </xf>
    <xf numFmtId="166" fontId="2" fillId="10" borderId="3" xfId="0" applyNumberFormat="1" applyFont="1" applyFill="1" applyBorder="1" applyProtection="1">
      <protection locked="0"/>
    </xf>
    <xf numFmtId="167" fontId="2" fillId="10" borderId="3" xfId="0" applyNumberFormat="1" applyFont="1" applyFill="1" applyBorder="1" applyProtection="1"/>
    <xf numFmtId="2" fontId="2" fillId="10" borderId="3" xfId="0" applyNumberFormat="1" applyFont="1" applyFill="1" applyBorder="1" applyAlignment="1" applyProtection="1">
      <alignment horizontal="left" indent="3"/>
    </xf>
    <xf numFmtId="2" fontId="2" fillId="10" borderId="9" xfId="0" applyNumberFormat="1" applyFont="1" applyFill="1" applyBorder="1" applyAlignment="1" applyProtection="1">
      <alignment horizontal="left" indent="3"/>
    </xf>
    <xf numFmtId="164" fontId="2" fillId="10" borderId="3" xfId="0" applyNumberFormat="1" applyFont="1" applyFill="1" applyBorder="1" applyProtection="1">
      <protection locked="0"/>
    </xf>
    <xf numFmtId="164" fontId="2" fillId="10" borderId="3" xfId="0" applyNumberFormat="1" applyFont="1" applyFill="1" applyBorder="1" applyAlignment="1" applyProtection="1">
      <alignment horizontal="left" indent="4"/>
      <protection locked="0"/>
    </xf>
    <xf numFmtId="0" fontId="2" fillId="10" borderId="7" xfId="0" applyFont="1" applyFill="1" applyBorder="1" applyProtection="1">
      <protection locked="0"/>
    </xf>
    <xf numFmtId="0" fontId="2" fillId="10" borderId="7" xfId="0" applyFont="1" applyFill="1" applyBorder="1" applyAlignment="1" applyProtection="1">
      <alignment horizontal="center"/>
      <protection locked="0"/>
    </xf>
    <xf numFmtId="165" fontId="2" fillId="10" borderId="7" xfId="0" applyNumberFormat="1" applyFont="1" applyFill="1" applyBorder="1" applyProtection="1">
      <protection locked="0"/>
    </xf>
    <xf numFmtId="165" fontId="2" fillId="10" borderId="7" xfId="0" applyNumberFormat="1" applyFont="1" applyFill="1" applyBorder="1" applyAlignment="1" applyProtection="1">
      <alignment horizontal="left" indent="4"/>
      <protection locked="0"/>
    </xf>
    <xf numFmtId="2" fontId="2" fillId="10" borderId="7" xfId="0" applyNumberFormat="1" applyFont="1" applyFill="1" applyBorder="1" applyProtection="1">
      <protection locked="0"/>
    </xf>
    <xf numFmtId="167" fontId="2" fillId="10" borderId="7" xfId="0" applyNumberFormat="1" applyFont="1" applyFill="1" applyBorder="1" applyProtection="1"/>
    <xf numFmtId="2" fontId="2" fillId="10" borderId="7" xfId="0" applyNumberFormat="1" applyFont="1" applyFill="1" applyBorder="1" applyAlignment="1" applyProtection="1">
      <alignment horizontal="left" indent="3"/>
    </xf>
    <xf numFmtId="2" fontId="2" fillId="10" borderId="10" xfId="0" applyNumberFormat="1" applyFont="1" applyFill="1" applyBorder="1" applyAlignment="1" applyProtection="1">
      <alignment horizontal="left" indent="3"/>
    </xf>
    <xf numFmtId="164" fontId="2" fillId="3" borderId="5" xfId="0" applyNumberFormat="1" applyFont="1" applyFill="1" applyBorder="1" applyProtection="1">
      <protection locked="0"/>
    </xf>
    <xf numFmtId="0" fontId="20" fillId="0" borderId="0" xfId="0" applyFont="1" applyBorder="1" applyAlignment="1">
      <alignment horizontal="center"/>
    </xf>
    <xf numFmtId="164" fontId="2" fillId="2" borderId="5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17" borderId="5" xfId="0" applyFont="1" applyFill="1" applyBorder="1" applyProtection="1">
      <protection locked="0"/>
    </xf>
    <xf numFmtId="0" fontId="2" fillId="17" borderId="5" xfId="0" applyFont="1" applyFill="1" applyBorder="1" applyAlignment="1" applyProtection="1">
      <alignment horizontal="center"/>
      <protection locked="0"/>
    </xf>
    <xf numFmtId="164" fontId="2" fillId="17" borderId="5" xfId="0" applyNumberFormat="1" applyFont="1" applyFill="1" applyBorder="1" applyProtection="1">
      <protection locked="0"/>
    </xf>
    <xf numFmtId="166" fontId="2" fillId="17" borderId="12" xfId="0" applyNumberFormat="1" applyFont="1" applyFill="1" applyBorder="1" applyProtection="1">
      <protection locked="0"/>
    </xf>
    <xf numFmtId="166" fontId="2" fillId="17" borderId="5" xfId="0" applyNumberFormat="1" applyFont="1" applyFill="1" applyBorder="1" applyAlignment="1" applyProtection="1">
      <alignment horizontal="left" indent="4"/>
      <protection locked="0"/>
    </xf>
    <xf numFmtId="167" fontId="2" fillId="17" borderId="5" xfId="0" applyNumberFormat="1" applyFont="1" applyFill="1" applyBorder="1" applyProtection="1"/>
    <xf numFmtId="2" fontId="2" fillId="17" borderId="5" xfId="0" applyNumberFormat="1" applyFont="1" applyFill="1" applyBorder="1" applyProtection="1">
      <protection locked="0"/>
    </xf>
    <xf numFmtId="2" fontId="2" fillId="17" borderId="5" xfId="0" applyNumberFormat="1" applyFont="1" applyFill="1" applyBorder="1" applyAlignment="1" applyProtection="1">
      <alignment horizontal="left" indent="3"/>
    </xf>
    <xf numFmtId="2" fontId="2" fillId="17" borderId="21" xfId="0" applyNumberFormat="1" applyFont="1" applyFill="1" applyBorder="1" applyAlignment="1" applyProtection="1">
      <alignment horizontal="left" indent="3"/>
    </xf>
    <xf numFmtId="164" fontId="2" fillId="17" borderId="3" xfId="0" applyNumberFormat="1" applyFont="1" applyFill="1" applyBorder="1" applyProtection="1">
      <protection locked="0"/>
    </xf>
    <xf numFmtId="166" fontId="2" fillId="17" borderId="12" xfId="0" applyNumberFormat="1" applyFont="1" applyFill="1" applyBorder="1" applyAlignment="1" applyProtection="1">
      <alignment horizontal="left" indent="4"/>
      <protection locked="0"/>
    </xf>
    <xf numFmtId="164" fontId="2" fillId="17" borderId="7" xfId="0" applyNumberFormat="1" applyFont="1" applyFill="1" applyBorder="1" applyProtection="1">
      <protection locked="0"/>
    </xf>
    <xf numFmtId="166" fontId="2" fillId="17" borderId="7" xfId="0" applyNumberFormat="1" applyFont="1" applyFill="1" applyBorder="1" applyProtection="1">
      <protection locked="0"/>
    </xf>
    <xf numFmtId="166" fontId="2" fillId="17" borderId="4" xfId="0" applyNumberFormat="1" applyFont="1" applyFill="1" applyBorder="1" applyProtection="1">
      <protection locked="0"/>
    </xf>
    <xf numFmtId="166" fontId="2" fillId="17" borderId="4" xfId="0" applyNumberFormat="1" applyFont="1" applyFill="1" applyBorder="1" applyAlignment="1" applyProtection="1">
      <alignment horizontal="left" indent="4"/>
      <protection locked="0"/>
    </xf>
    <xf numFmtId="2" fontId="2" fillId="17" borderId="4" xfId="0" applyNumberFormat="1" applyFont="1" applyFill="1" applyBorder="1" applyProtection="1">
      <protection locked="0"/>
    </xf>
    <xf numFmtId="166" fontId="2" fillId="15" borderId="5" xfId="0" applyNumberFormat="1" applyFont="1" applyFill="1" applyBorder="1" applyAlignment="1" applyProtection="1">
      <alignment horizontal="left" indent="4"/>
      <protection locked="0"/>
    </xf>
    <xf numFmtId="167" fontId="2" fillId="15" borderId="5" xfId="0" applyNumberFormat="1" applyFont="1" applyFill="1" applyBorder="1" applyProtection="1"/>
    <xf numFmtId="2" fontId="2" fillId="15" borderId="5" xfId="0" applyNumberFormat="1" applyFont="1" applyFill="1" applyBorder="1" applyProtection="1">
      <protection locked="0"/>
    </xf>
    <xf numFmtId="2" fontId="2" fillId="15" borderId="5" xfId="0" applyNumberFormat="1" applyFont="1" applyFill="1" applyBorder="1" applyAlignment="1" applyProtection="1">
      <alignment horizontal="left" indent="3"/>
    </xf>
    <xf numFmtId="2" fontId="2" fillId="15" borderId="21" xfId="0" applyNumberFormat="1" applyFont="1" applyFill="1" applyBorder="1" applyAlignment="1" applyProtection="1">
      <alignment horizontal="left" indent="3"/>
    </xf>
    <xf numFmtId="164" fontId="2" fillId="15" borderId="3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6" fontId="2" fillId="15" borderId="4" xfId="0" applyNumberFormat="1" applyFont="1" applyFill="1" applyBorder="1" applyProtection="1">
      <protection locked="0"/>
    </xf>
    <xf numFmtId="166" fontId="2" fillId="15" borderId="4" xfId="0" applyNumberFormat="1" applyFont="1" applyFill="1" applyBorder="1" applyAlignment="1" applyProtection="1">
      <alignment horizontal="left" indent="4"/>
      <protection locked="0"/>
    </xf>
    <xf numFmtId="2" fontId="2" fillId="15" borderId="4" xfId="0" applyNumberFormat="1" applyFont="1" applyFill="1" applyBorder="1" applyProtection="1">
      <protection locked="0"/>
    </xf>
    <xf numFmtId="0" fontId="2" fillId="21" borderId="5" xfId="0" applyFont="1" applyFill="1" applyBorder="1" applyProtection="1">
      <protection locked="0"/>
    </xf>
    <xf numFmtId="0" fontId="2" fillId="21" borderId="5" xfId="0" applyFont="1" applyFill="1" applyBorder="1" applyAlignment="1" applyProtection="1">
      <alignment horizontal="center"/>
      <protection locked="0"/>
    </xf>
    <xf numFmtId="164" fontId="2" fillId="21" borderId="5" xfId="0" applyNumberFormat="1" applyFont="1" applyFill="1" applyBorder="1" applyProtection="1">
      <protection locked="0"/>
    </xf>
    <xf numFmtId="166" fontId="2" fillId="21" borderId="5" xfId="0" applyNumberFormat="1" applyFont="1" applyFill="1" applyBorder="1" applyProtection="1">
      <protection locked="0"/>
    </xf>
    <xf numFmtId="166" fontId="2" fillId="21" borderId="5" xfId="0" applyNumberFormat="1" applyFont="1" applyFill="1" applyBorder="1" applyAlignment="1" applyProtection="1">
      <alignment horizontal="left" indent="4"/>
      <protection locked="0"/>
    </xf>
    <xf numFmtId="167" fontId="2" fillId="21" borderId="5" xfId="0" applyNumberFormat="1" applyFont="1" applyFill="1" applyBorder="1" applyProtection="1"/>
    <xf numFmtId="2" fontId="2" fillId="21" borderId="5" xfId="0" applyNumberFormat="1" applyFont="1" applyFill="1" applyBorder="1" applyProtection="1">
      <protection locked="0"/>
    </xf>
    <xf numFmtId="2" fontId="2" fillId="21" borderId="5" xfId="0" applyNumberFormat="1" applyFont="1" applyFill="1" applyBorder="1" applyAlignment="1" applyProtection="1">
      <alignment horizontal="left" indent="3"/>
    </xf>
    <xf numFmtId="2" fontId="2" fillId="21" borderId="21" xfId="0" applyNumberFormat="1" applyFont="1" applyFill="1" applyBorder="1" applyAlignment="1" applyProtection="1">
      <alignment horizontal="left" indent="3"/>
    </xf>
    <xf numFmtId="0" fontId="2" fillId="21" borderId="3" xfId="0" applyFont="1" applyFill="1" applyBorder="1" applyProtection="1">
      <protection locked="0"/>
    </xf>
    <xf numFmtId="0" fontId="2" fillId="21" borderId="3" xfId="0" applyFont="1" applyFill="1" applyBorder="1" applyAlignment="1" applyProtection="1">
      <alignment horizontal="center"/>
      <protection locked="0"/>
    </xf>
    <xf numFmtId="164" fontId="2" fillId="21" borderId="3" xfId="0" applyNumberFormat="1" applyFont="1" applyFill="1" applyBorder="1" applyProtection="1">
      <protection locked="0"/>
    </xf>
    <xf numFmtId="166" fontId="2" fillId="21" borderId="3" xfId="0" applyNumberFormat="1" applyFont="1" applyFill="1" applyBorder="1" applyProtection="1">
      <protection locked="0"/>
    </xf>
    <xf numFmtId="166" fontId="2" fillId="21" borderId="12" xfId="0" applyNumberFormat="1" applyFont="1" applyFill="1" applyBorder="1" applyProtection="1">
      <protection locked="0"/>
    </xf>
    <xf numFmtId="166" fontId="2" fillId="21" borderId="12" xfId="0" applyNumberFormat="1" applyFont="1" applyFill="1" applyBorder="1" applyAlignment="1" applyProtection="1">
      <alignment horizontal="left" indent="4"/>
      <protection locked="0"/>
    </xf>
    <xf numFmtId="167" fontId="2" fillId="21" borderId="3" xfId="0" applyNumberFormat="1" applyFont="1" applyFill="1" applyBorder="1" applyProtection="1"/>
    <xf numFmtId="2" fontId="2" fillId="21" borderId="12" xfId="0" applyNumberFormat="1" applyFont="1" applyFill="1" applyBorder="1" applyProtection="1">
      <protection locked="0"/>
    </xf>
    <xf numFmtId="2" fontId="2" fillId="21" borderId="3" xfId="0" applyNumberFormat="1" applyFont="1" applyFill="1" applyBorder="1" applyAlignment="1" applyProtection="1">
      <alignment horizontal="left" indent="3"/>
    </xf>
    <xf numFmtId="2" fontId="2" fillId="21" borderId="12" xfId="0" applyNumberFormat="1" applyFont="1" applyFill="1" applyBorder="1" applyAlignment="1" applyProtection="1">
      <alignment horizontal="left" indent="3"/>
    </xf>
    <xf numFmtId="2" fontId="2" fillId="21" borderId="9" xfId="0" applyNumberFormat="1" applyFont="1" applyFill="1" applyBorder="1" applyAlignment="1" applyProtection="1">
      <alignment horizontal="left" indent="3"/>
    </xf>
    <xf numFmtId="0" fontId="4" fillId="21" borderId="3" xfId="0" applyFont="1" applyFill="1" applyBorder="1" applyProtection="1">
      <protection locked="0"/>
    </xf>
    <xf numFmtId="0" fontId="4" fillId="21" borderId="7" xfId="0" applyFont="1" applyFill="1" applyBorder="1" applyProtection="1">
      <protection locked="0"/>
    </xf>
    <xf numFmtId="0" fontId="2" fillId="21" borderId="7" xfId="0" applyFont="1" applyFill="1" applyBorder="1" applyAlignment="1" applyProtection="1">
      <alignment horizontal="center"/>
      <protection locked="0"/>
    </xf>
    <xf numFmtId="164" fontId="2" fillId="21" borderId="7" xfId="0" applyNumberFormat="1" applyFont="1" applyFill="1" applyBorder="1" applyProtection="1">
      <protection locked="0"/>
    </xf>
    <xf numFmtId="0" fontId="2" fillId="21" borderId="7" xfId="0" applyFont="1" applyFill="1" applyBorder="1" applyProtection="1">
      <protection locked="0"/>
    </xf>
    <xf numFmtId="166" fontId="2" fillId="21" borderId="4" xfId="0" applyNumberFormat="1" applyFont="1" applyFill="1" applyBorder="1" applyProtection="1">
      <protection locked="0"/>
    </xf>
    <xf numFmtId="166" fontId="2" fillId="21" borderId="4" xfId="0" applyNumberFormat="1" applyFont="1" applyFill="1" applyBorder="1" applyAlignment="1" applyProtection="1">
      <alignment horizontal="left" indent="4"/>
      <protection locked="0"/>
    </xf>
    <xf numFmtId="167" fontId="2" fillId="21" borderId="7" xfId="0" applyNumberFormat="1" applyFont="1" applyFill="1" applyBorder="1" applyProtection="1"/>
    <xf numFmtId="2" fontId="2" fillId="21" borderId="4" xfId="0" applyNumberFormat="1" applyFont="1" applyFill="1" applyBorder="1" applyProtection="1">
      <protection locked="0"/>
    </xf>
    <xf numFmtId="2" fontId="2" fillId="21" borderId="7" xfId="0" applyNumberFormat="1" applyFont="1" applyFill="1" applyBorder="1" applyAlignment="1" applyProtection="1">
      <alignment horizontal="left" indent="3"/>
    </xf>
    <xf numFmtId="2" fontId="2" fillId="21" borderId="10" xfId="0" applyNumberFormat="1" applyFont="1" applyFill="1" applyBorder="1" applyAlignment="1" applyProtection="1">
      <alignment horizontal="left" indent="3"/>
    </xf>
    <xf numFmtId="2" fontId="2" fillId="22" borderId="5" xfId="0" applyNumberFormat="1" applyFont="1" applyFill="1" applyBorder="1" applyAlignment="1">
      <alignment horizontal="center"/>
    </xf>
    <xf numFmtId="2" fontId="2" fillId="22" borderId="3" xfId="0" applyNumberFormat="1" applyFont="1" applyFill="1" applyBorder="1" applyAlignment="1">
      <alignment horizontal="center"/>
    </xf>
    <xf numFmtId="165" fontId="2" fillId="22" borderId="3" xfId="0" applyNumberFormat="1" applyFont="1" applyFill="1" applyBorder="1" applyAlignment="1">
      <alignment horizontal="center"/>
    </xf>
    <xf numFmtId="2" fontId="2" fillId="22" borderId="30" xfId="0" applyNumberFormat="1" applyFont="1" applyFill="1" applyBorder="1" applyAlignment="1">
      <alignment horizontal="center"/>
    </xf>
    <xf numFmtId="2" fontId="2" fillId="22" borderId="1" xfId="0" applyNumberFormat="1" applyFont="1" applyFill="1" applyBorder="1" applyAlignment="1">
      <alignment horizontal="center"/>
    </xf>
    <xf numFmtId="165" fontId="2" fillId="22" borderId="7" xfId="0" applyNumberFormat="1" applyFont="1" applyFill="1" applyBorder="1" applyAlignment="1">
      <alignment horizontal="center"/>
    </xf>
    <xf numFmtId="0" fontId="2" fillId="10" borderId="39" xfId="0" applyFont="1" applyFill="1" applyBorder="1"/>
    <xf numFmtId="0" fontId="2" fillId="10" borderId="24" xfId="0" applyFont="1" applyFill="1" applyBorder="1" applyAlignment="1">
      <alignment horizontal="center"/>
    </xf>
    <xf numFmtId="2" fontId="2" fillId="10" borderId="5" xfId="0" applyNumberFormat="1" applyFont="1" applyFill="1" applyBorder="1" applyAlignment="1">
      <alignment horizontal="center"/>
    </xf>
    <xf numFmtId="0" fontId="21" fillId="10" borderId="5" xfId="3" applyFont="1" applyFill="1" applyBorder="1">
      <alignment vertical="top"/>
    </xf>
    <xf numFmtId="0" fontId="2" fillId="10" borderId="40" xfId="0" applyFont="1" applyFill="1" applyBorder="1"/>
    <xf numFmtId="0" fontId="2" fillId="10" borderId="25" xfId="0" applyFon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center"/>
    </xf>
    <xf numFmtId="0" fontId="21" fillId="10" borderId="3" xfId="3" applyFont="1" applyFill="1" applyBorder="1">
      <alignment vertical="top"/>
    </xf>
    <xf numFmtId="0" fontId="2" fillId="10" borderId="3" xfId="0" applyFont="1" applyFill="1" applyBorder="1" applyAlignment="1">
      <alignment horizontal="center" vertical="top"/>
    </xf>
    <xf numFmtId="0" fontId="2" fillId="10" borderId="41" xfId="0" applyFont="1" applyFill="1" applyBorder="1"/>
    <xf numFmtId="0" fontId="2" fillId="10" borderId="27" xfId="0" applyFont="1" applyFill="1" applyBorder="1" applyAlignment="1">
      <alignment horizontal="center"/>
    </xf>
    <xf numFmtId="2" fontId="2" fillId="10" borderId="7" xfId="0" applyNumberFormat="1" applyFont="1" applyFill="1" applyBorder="1" applyAlignment="1">
      <alignment horizontal="center"/>
    </xf>
    <xf numFmtId="0" fontId="21" fillId="10" borderId="7" xfId="3" applyFont="1" applyFill="1" applyBorder="1">
      <alignment vertical="top"/>
    </xf>
    <xf numFmtId="166" fontId="2" fillId="10" borderId="5" xfId="0" applyNumberFormat="1" applyFont="1" applyFill="1" applyBorder="1" applyAlignment="1">
      <alignment horizontal="center"/>
    </xf>
    <xf numFmtId="167" fontId="2" fillId="10" borderId="5" xfId="0" applyNumberFormat="1" applyFont="1" applyFill="1" applyBorder="1" applyAlignment="1">
      <alignment horizontal="center"/>
    </xf>
    <xf numFmtId="164" fontId="2" fillId="10" borderId="5" xfId="0" applyNumberFormat="1" applyFont="1" applyFill="1" applyBorder="1" applyAlignment="1">
      <alignment horizontal="center"/>
    </xf>
    <xf numFmtId="2" fontId="2" fillId="10" borderId="13" xfId="0" applyNumberFormat="1" applyFont="1" applyFill="1" applyBorder="1" applyAlignment="1">
      <alignment horizontal="left" indent="3"/>
    </xf>
    <xf numFmtId="166" fontId="2" fillId="10" borderId="3" xfId="0" applyNumberFormat="1" applyFont="1" applyFill="1" applyBorder="1" applyAlignment="1">
      <alignment horizontal="center"/>
    </xf>
    <xf numFmtId="167" fontId="2" fillId="10" borderId="3" xfId="0" applyNumberFormat="1" applyFont="1" applyFill="1" applyBorder="1" applyAlignment="1">
      <alignment horizontal="center"/>
    </xf>
    <xf numFmtId="164" fontId="2" fillId="10" borderId="3" xfId="0" applyNumberFormat="1" applyFont="1" applyFill="1" applyBorder="1" applyAlignment="1">
      <alignment horizontal="center"/>
    </xf>
    <xf numFmtId="2" fontId="2" fillId="10" borderId="15" xfId="0" applyNumberFormat="1" applyFont="1" applyFill="1" applyBorder="1" applyAlignment="1">
      <alignment horizontal="left" indent="3"/>
    </xf>
    <xf numFmtId="166" fontId="2" fillId="10" borderId="7" xfId="0" applyNumberFormat="1" applyFont="1" applyFill="1" applyBorder="1"/>
    <xf numFmtId="166" fontId="2" fillId="10" borderId="7" xfId="0" applyNumberFormat="1" applyFont="1" applyFill="1" applyBorder="1" applyAlignment="1">
      <alignment horizontal="center"/>
    </xf>
    <xf numFmtId="167" fontId="2" fillId="10" borderId="7" xfId="0" applyNumberFormat="1" applyFont="1" applyFill="1" applyBorder="1" applyAlignment="1">
      <alignment horizontal="center"/>
    </xf>
    <xf numFmtId="164" fontId="2" fillId="10" borderId="7" xfId="0" applyNumberFormat="1" applyFont="1" applyFill="1" applyBorder="1" applyAlignment="1">
      <alignment horizontal="center"/>
    </xf>
    <xf numFmtId="2" fontId="2" fillId="10" borderId="60" xfId="0" applyNumberFormat="1" applyFont="1" applyFill="1" applyBorder="1" applyAlignment="1">
      <alignment horizontal="left" indent="3"/>
    </xf>
    <xf numFmtId="2" fontId="2" fillId="10" borderId="7" xfId="0" applyNumberFormat="1" applyFont="1" applyFill="1" applyBorder="1" applyAlignment="1">
      <alignment horizontal="left" indent="3"/>
    </xf>
    <xf numFmtId="2" fontId="2" fillId="10" borderId="10" xfId="0" applyNumberFormat="1" applyFont="1" applyFill="1" applyBorder="1" applyAlignment="1">
      <alignment horizontal="left" indent="3"/>
    </xf>
    <xf numFmtId="0" fontId="2" fillId="6" borderId="39" xfId="0" applyFont="1" applyFill="1" applyBorder="1"/>
    <xf numFmtId="0" fontId="2" fillId="6" borderId="24" xfId="0" applyFont="1" applyFill="1" applyBorder="1" applyAlignment="1">
      <alignment horizontal="center"/>
    </xf>
    <xf numFmtId="0" fontId="21" fillId="6" borderId="5" xfId="3" applyFont="1" applyFill="1" applyBorder="1">
      <alignment vertical="top"/>
    </xf>
    <xf numFmtId="0" fontId="2" fillId="6" borderId="40" xfId="0" applyFont="1" applyFill="1" applyBorder="1"/>
    <xf numFmtId="0" fontId="2" fillId="6" borderId="25" xfId="0" applyFont="1" applyFill="1" applyBorder="1" applyAlignment="1">
      <alignment horizontal="center"/>
    </xf>
    <xf numFmtId="0" fontId="21" fillId="6" borderId="3" xfId="3" applyFont="1" applyFill="1" applyBorder="1">
      <alignment vertical="top"/>
    </xf>
    <xf numFmtId="0" fontId="2" fillId="6" borderId="27" xfId="0" applyFont="1" applyFill="1" applyBorder="1" applyAlignment="1">
      <alignment horizontal="center"/>
    </xf>
    <xf numFmtId="0" fontId="21" fillId="6" borderId="7" xfId="3" applyFont="1" applyFill="1" applyBorder="1">
      <alignment vertical="top"/>
    </xf>
    <xf numFmtId="0" fontId="2" fillId="8" borderId="39" xfId="0" applyFont="1" applyFill="1" applyBorder="1"/>
    <xf numFmtId="0" fontId="2" fillId="8" borderId="24" xfId="0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/>
    </xf>
    <xf numFmtId="0" fontId="21" fillId="8" borderId="5" xfId="3" applyFont="1" applyFill="1" applyBorder="1">
      <alignment vertical="top"/>
    </xf>
    <xf numFmtId="0" fontId="2" fillId="8" borderId="40" xfId="0" applyFont="1" applyFill="1" applyBorder="1"/>
    <xf numFmtId="0" fontId="2" fillId="8" borderId="25" xfId="0" applyFont="1" applyFill="1" applyBorder="1" applyAlignment="1">
      <alignment horizontal="center"/>
    </xf>
    <xf numFmtId="0" fontId="21" fillId="8" borderId="3" xfId="3" applyFont="1" applyFill="1" applyBorder="1">
      <alignment vertical="top"/>
    </xf>
    <xf numFmtId="0" fontId="2" fillId="8" borderId="41" xfId="0" applyFont="1" applyFill="1" applyBorder="1"/>
    <xf numFmtId="0" fontId="2" fillId="8" borderId="27" xfId="0" applyFont="1" applyFill="1" applyBorder="1" applyAlignment="1">
      <alignment horizontal="center"/>
    </xf>
    <xf numFmtId="0" fontId="21" fillId="8" borderId="7" xfId="3" applyFont="1" applyFill="1" applyBorder="1">
      <alignment vertical="top"/>
    </xf>
    <xf numFmtId="0" fontId="2" fillId="20" borderId="28" xfId="0" applyFont="1" applyFill="1" applyBorder="1" applyAlignment="1">
      <alignment horizontal="center" vertical="center" wrapText="1"/>
    </xf>
    <xf numFmtId="0" fontId="2" fillId="20" borderId="39" xfId="0" applyFont="1" applyFill="1" applyBorder="1"/>
    <xf numFmtId="0" fontId="2" fillId="20" borderId="24" xfId="0" applyFont="1" applyFill="1" applyBorder="1" applyAlignment="1">
      <alignment horizontal="center"/>
    </xf>
    <xf numFmtId="2" fontId="2" fillId="20" borderId="5" xfId="0" applyNumberFormat="1" applyFont="1" applyFill="1" applyBorder="1" applyAlignment="1">
      <alignment horizontal="center"/>
    </xf>
    <xf numFmtId="0" fontId="21" fillId="20" borderId="5" xfId="3" applyFont="1" applyFill="1" applyBorder="1">
      <alignment vertical="top"/>
    </xf>
    <xf numFmtId="0" fontId="2" fillId="20" borderId="40" xfId="0" applyFont="1" applyFill="1" applyBorder="1"/>
    <xf numFmtId="0" fontId="2" fillId="20" borderId="25" xfId="0" applyFont="1" applyFill="1" applyBorder="1" applyAlignment="1">
      <alignment horizontal="center"/>
    </xf>
    <xf numFmtId="2" fontId="2" fillId="20" borderId="3" xfId="0" applyNumberFormat="1" applyFont="1" applyFill="1" applyBorder="1" applyAlignment="1">
      <alignment horizontal="center"/>
    </xf>
    <xf numFmtId="0" fontId="21" fillId="20" borderId="3" xfId="3" applyFont="1" applyFill="1" applyBorder="1">
      <alignment vertical="top"/>
    </xf>
    <xf numFmtId="165" fontId="2" fillId="20" borderId="3" xfId="0" applyNumberFormat="1" applyFont="1" applyFill="1" applyBorder="1" applyAlignment="1">
      <alignment horizontal="center"/>
    </xf>
    <xf numFmtId="0" fontId="2" fillId="20" borderId="29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/>
    </xf>
    <xf numFmtId="0" fontId="2" fillId="20" borderId="41" xfId="0" applyFont="1" applyFill="1" applyBorder="1"/>
    <xf numFmtId="0" fontId="2" fillId="20" borderId="27" xfId="0" applyFont="1" applyFill="1" applyBorder="1" applyAlignment="1">
      <alignment horizontal="center"/>
    </xf>
    <xf numFmtId="2" fontId="2" fillId="20" borderId="7" xfId="0" applyNumberFormat="1" applyFont="1" applyFill="1" applyBorder="1" applyAlignment="1">
      <alignment horizontal="center"/>
    </xf>
    <xf numFmtId="0" fontId="21" fillId="20" borderId="7" xfId="3" applyFont="1" applyFill="1" applyBorder="1">
      <alignment vertical="top"/>
    </xf>
    <xf numFmtId="166" fontId="2" fillId="20" borderId="5" xfId="0" applyNumberFormat="1" applyFont="1" applyFill="1" applyBorder="1"/>
    <xf numFmtId="165" fontId="2" fillId="20" borderId="5" xfId="0" applyNumberFormat="1" applyFont="1" applyFill="1" applyBorder="1" applyAlignment="1">
      <alignment horizontal="center"/>
    </xf>
    <xf numFmtId="166" fontId="2" fillId="20" borderId="5" xfId="0" applyNumberFormat="1" applyFont="1" applyFill="1" applyBorder="1" applyAlignment="1">
      <alignment horizontal="center"/>
    </xf>
    <xf numFmtId="167" fontId="2" fillId="20" borderId="5" xfId="0" applyNumberFormat="1" applyFont="1" applyFill="1" applyBorder="1" applyAlignment="1">
      <alignment horizontal="center"/>
    </xf>
    <xf numFmtId="164" fontId="2" fillId="20" borderId="5" xfId="0" applyNumberFormat="1" applyFont="1" applyFill="1" applyBorder="1" applyAlignment="1">
      <alignment horizontal="center"/>
    </xf>
    <xf numFmtId="2" fontId="2" fillId="20" borderId="13" xfId="0" applyNumberFormat="1" applyFont="1" applyFill="1" applyBorder="1" applyAlignment="1">
      <alignment horizontal="left" indent="3"/>
    </xf>
    <xf numFmtId="2" fontId="2" fillId="20" borderId="5" xfId="0" applyNumberFormat="1" applyFont="1" applyFill="1" applyBorder="1" applyAlignment="1">
      <alignment horizontal="left" indent="3"/>
    </xf>
    <xf numFmtId="2" fontId="2" fillId="20" borderId="21" xfId="0" applyNumberFormat="1" applyFont="1" applyFill="1" applyBorder="1" applyAlignment="1">
      <alignment horizontal="left" indent="3"/>
    </xf>
    <xf numFmtId="166" fontId="2" fillId="20" borderId="3" xfId="0" applyNumberFormat="1" applyFont="1" applyFill="1" applyBorder="1"/>
    <xf numFmtId="166" fontId="2" fillId="20" borderId="3" xfId="0" applyNumberFormat="1" applyFont="1" applyFill="1" applyBorder="1" applyAlignment="1">
      <alignment horizontal="center"/>
    </xf>
    <xf numFmtId="167" fontId="2" fillId="20" borderId="3" xfId="0" applyNumberFormat="1" applyFont="1" applyFill="1" applyBorder="1" applyAlignment="1">
      <alignment horizontal="center"/>
    </xf>
    <xf numFmtId="164" fontId="2" fillId="20" borderId="12" xfId="0" applyNumberFormat="1" applyFont="1" applyFill="1" applyBorder="1" applyAlignment="1">
      <alignment horizontal="center"/>
    </xf>
    <xf numFmtId="2" fontId="2" fillId="20" borderId="15" xfId="0" applyNumberFormat="1" applyFont="1" applyFill="1" applyBorder="1" applyAlignment="1">
      <alignment horizontal="left" indent="3"/>
    </xf>
    <xf numFmtId="2" fontId="2" fillId="20" borderId="3" xfId="0" applyNumberFormat="1" applyFont="1" applyFill="1" applyBorder="1" applyAlignment="1">
      <alignment horizontal="left" indent="3"/>
    </xf>
    <xf numFmtId="2" fontId="2" fillId="20" borderId="9" xfId="0" applyNumberFormat="1" applyFont="1" applyFill="1" applyBorder="1" applyAlignment="1">
      <alignment horizontal="left" indent="3"/>
    </xf>
    <xf numFmtId="166" fontId="2" fillId="20" borderId="7" xfId="0" applyNumberFormat="1" applyFont="1" applyFill="1" applyBorder="1"/>
    <xf numFmtId="165" fontId="2" fillId="20" borderId="7" xfId="0" applyNumberFormat="1" applyFont="1" applyFill="1" applyBorder="1" applyAlignment="1">
      <alignment horizontal="center"/>
    </xf>
    <xf numFmtId="166" fontId="2" fillId="20" borderId="7" xfId="0" applyNumberFormat="1" applyFont="1" applyFill="1" applyBorder="1" applyAlignment="1">
      <alignment horizontal="center"/>
    </xf>
    <xf numFmtId="167" fontId="2" fillId="20" borderId="7" xfId="0" applyNumberFormat="1" applyFont="1" applyFill="1" applyBorder="1" applyAlignment="1">
      <alignment horizontal="center"/>
    </xf>
    <xf numFmtId="164" fontId="2" fillId="20" borderId="4" xfId="0" applyNumberFormat="1" applyFont="1" applyFill="1" applyBorder="1" applyAlignment="1">
      <alignment horizontal="center"/>
    </xf>
    <xf numFmtId="2" fontId="2" fillId="20" borderId="60" xfId="0" applyNumberFormat="1" applyFont="1" applyFill="1" applyBorder="1" applyAlignment="1">
      <alignment horizontal="left" indent="3"/>
    </xf>
    <xf numFmtId="2" fontId="2" fillId="20" borderId="7" xfId="0" applyNumberFormat="1" applyFont="1" applyFill="1" applyBorder="1" applyAlignment="1">
      <alignment horizontal="left" indent="3"/>
    </xf>
    <xf numFmtId="2" fontId="2" fillId="20" borderId="10" xfId="0" applyNumberFormat="1" applyFont="1" applyFill="1" applyBorder="1" applyAlignment="1">
      <alignment horizontal="left" indent="3"/>
    </xf>
    <xf numFmtId="0" fontId="2" fillId="6" borderId="45" xfId="0" applyFont="1" applyFill="1" applyBorder="1"/>
    <xf numFmtId="2" fontId="2" fillId="6" borderId="13" xfId="0" applyNumberFormat="1" applyFont="1" applyFill="1" applyBorder="1" applyAlignment="1">
      <alignment horizontal="left" indent="3"/>
    </xf>
    <xf numFmtId="2" fontId="2" fillId="6" borderId="15" xfId="0" applyNumberFormat="1" applyFont="1" applyFill="1" applyBorder="1" applyAlignment="1">
      <alignment horizontal="left" indent="3"/>
    </xf>
    <xf numFmtId="166" fontId="2" fillId="6" borderId="26" xfId="0" applyNumberFormat="1" applyFont="1" applyFill="1" applyBorder="1" applyAlignment="1">
      <alignment horizontal="center"/>
    </xf>
    <xf numFmtId="2" fontId="2" fillId="6" borderId="60" xfId="0" applyNumberFormat="1" applyFont="1" applyFill="1" applyBorder="1" applyAlignment="1">
      <alignment horizontal="left" indent="3"/>
    </xf>
    <xf numFmtId="166" fontId="2" fillId="8" borderId="5" xfId="0" applyNumberFormat="1" applyFont="1" applyFill="1" applyBorder="1" applyAlignment="1">
      <alignment horizontal="center"/>
    </xf>
    <xf numFmtId="167" fontId="2" fillId="8" borderId="5" xfId="0" applyNumberFormat="1" applyFont="1" applyFill="1" applyBorder="1" applyAlignment="1">
      <alignment horizontal="center"/>
    </xf>
    <xf numFmtId="164" fontId="2" fillId="8" borderId="5" xfId="0" applyNumberFormat="1" applyFont="1" applyFill="1" applyBorder="1" applyAlignment="1">
      <alignment horizontal="center"/>
    </xf>
    <xf numFmtId="2" fontId="2" fillId="8" borderId="13" xfId="0" applyNumberFormat="1" applyFont="1" applyFill="1" applyBorder="1" applyAlignment="1">
      <alignment horizontal="left" indent="3"/>
    </xf>
    <xf numFmtId="2" fontId="2" fillId="8" borderId="15" xfId="0" applyNumberFormat="1" applyFont="1" applyFill="1" applyBorder="1" applyAlignment="1">
      <alignment horizontal="left" indent="3"/>
    </xf>
    <xf numFmtId="164" fontId="2" fillId="8" borderId="4" xfId="0" applyNumberFormat="1" applyFont="1" applyFill="1" applyBorder="1" applyAlignment="1">
      <alignment horizontal="center"/>
    </xf>
    <xf numFmtId="2" fontId="2" fillId="8" borderId="60" xfId="0" applyNumberFormat="1" applyFont="1" applyFill="1" applyBorder="1" applyAlignment="1">
      <alignment horizontal="left" indent="3"/>
    </xf>
    <xf numFmtId="0" fontId="2" fillId="6" borderId="24" xfId="0" applyFont="1" applyFill="1" applyBorder="1"/>
    <xf numFmtId="0" fontId="4" fillId="6" borderId="27" xfId="0" applyFont="1" applyFill="1" applyBorder="1"/>
    <xf numFmtId="0" fontId="2" fillId="6" borderId="10" xfId="0" applyFont="1" applyFill="1" applyBorder="1"/>
    <xf numFmtId="0" fontId="2" fillId="16" borderId="28" xfId="0" applyFont="1" applyFill="1" applyBorder="1"/>
    <xf numFmtId="166" fontId="2" fillId="16" borderId="12" xfId="0" applyNumberFormat="1" applyFont="1" applyFill="1" applyBorder="1" applyAlignment="1">
      <alignment horizontal="left" indent="4"/>
    </xf>
    <xf numFmtId="167" fontId="2" fillId="16" borderId="12" xfId="0" applyNumberFormat="1" applyFont="1" applyFill="1" applyBorder="1"/>
    <xf numFmtId="2" fontId="2" fillId="16" borderId="12" xfId="0" applyNumberFormat="1" applyFont="1" applyFill="1" applyBorder="1"/>
    <xf numFmtId="0" fontId="9" fillId="16" borderId="25" xfId="0" applyFont="1" applyFill="1" applyBorder="1"/>
    <xf numFmtId="0" fontId="9" fillId="16" borderId="3" xfId="0" applyFont="1" applyFill="1" applyBorder="1" applyAlignment="1">
      <alignment horizontal="center"/>
    </xf>
    <xf numFmtId="0" fontId="4" fillId="16" borderId="27" xfId="0" applyFont="1" applyFill="1" applyBorder="1"/>
    <xf numFmtId="0" fontId="2" fillId="16" borderId="7" xfId="0" applyFont="1" applyFill="1" applyBorder="1"/>
    <xf numFmtId="0" fontId="2" fillId="16" borderId="10" xfId="0" applyFont="1" applyFill="1" applyBorder="1"/>
    <xf numFmtId="0" fontId="2" fillId="10" borderId="28" xfId="0" applyFont="1" applyFill="1" applyBorder="1"/>
    <xf numFmtId="166" fontId="2" fillId="10" borderId="12" xfId="0" applyNumberFormat="1" applyFont="1" applyFill="1" applyBorder="1" applyAlignment="1">
      <alignment horizontal="left" indent="4"/>
    </xf>
    <xf numFmtId="0" fontId="4" fillId="10" borderId="25" xfId="0" applyFont="1" applyFill="1" applyBorder="1"/>
    <xf numFmtId="0" fontId="2" fillId="10" borderId="3" xfId="0" applyFont="1" applyFill="1" applyBorder="1"/>
    <xf numFmtId="0" fontId="2" fillId="10" borderId="9" xfId="0" applyFont="1" applyFill="1" applyBorder="1"/>
    <xf numFmtId="0" fontId="4" fillId="10" borderId="27" xfId="0" applyFont="1" applyFill="1" applyBorder="1"/>
    <xf numFmtId="0" fontId="2" fillId="10" borderId="7" xfId="0" applyFont="1" applyFill="1" applyBorder="1"/>
    <xf numFmtId="0" fontId="2" fillId="10" borderId="10" xfId="0" applyFont="1" applyFill="1" applyBorder="1"/>
    <xf numFmtId="0" fontId="2" fillId="8" borderId="28" xfId="0" applyFont="1" applyFill="1" applyBorder="1"/>
    <xf numFmtId="166" fontId="2" fillId="8" borderId="12" xfId="0" applyNumberFormat="1" applyFont="1" applyFill="1" applyBorder="1" applyAlignment="1">
      <alignment horizontal="left" indent="4"/>
    </xf>
    <xf numFmtId="167" fontId="2" fillId="8" borderId="12" xfId="0" applyNumberFormat="1" applyFont="1" applyFill="1" applyBorder="1"/>
    <xf numFmtId="2" fontId="2" fillId="8" borderId="12" xfId="0" applyNumberFormat="1" applyFont="1" applyFill="1" applyBorder="1"/>
    <xf numFmtId="166" fontId="2" fillId="8" borderId="3" xfId="0" applyNumberFormat="1" applyFont="1" applyFill="1" applyBorder="1" applyAlignment="1"/>
    <xf numFmtId="166" fontId="2" fillId="8" borderId="3" xfId="0" applyNumberFormat="1" applyFont="1" applyFill="1" applyBorder="1" applyAlignment="1">
      <alignment horizontal="left" indent="3"/>
    </xf>
    <xf numFmtId="166" fontId="2" fillId="2" borderId="7" xfId="0" applyNumberFormat="1" applyFont="1" applyFill="1" applyBorder="1"/>
    <xf numFmtId="166" fontId="2" fillId="2" borderId="5" xfId="0" applyNumberFormat="1" applyFont="1" applyFill="1" applyBorder="1"/>
    <xf numFmtId="167" fontId="2" fillId="2" borderId="5" xfId="0" applyNumberFormat="1" applyFont="1" applyFill="1" applyBorder="1"/>
    <xf numFmtId="0" fontId="6" fillId="6" borderId="27" xfId="0" applyFont="1" applyFill="1" applyBorder="1" applyAlignment="1">
      <alignment horizontal="center" vertical="center" wrapText="1"/>
    </xf>
    <xf numFmtId="0" fontId="6" fillId="23" borderId="39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/>
    </xf>
    <xf numFmtId="0" fontId="2" fillId="23" borderId="5" xfId="0" applyFont="1" applyFill="1" applyBorder="1"/>
    <xf numFmtId="166" fontId="2" fillId="23" borderId="5" xfId="0" applyNumberFormat="1" applyFont="1" applyFill="1" applyBorder="1"/>
    <xf numFmtId="165" fontId="2" fillId="23" borderId="5" xfId="0" applyNumberFormat="1" applyFont="1" applyFill="1" applyBorder="1"/>
    <xf numFmtId="2" fontId="2" fillId="23" borderId="5" xfId="0" applyNumberFormat="1" applyFont="1" applyFill="1" applyBorder="1"/>
    <xf numFmtId="167" fontId="2" fillId="23" borderId="5" xfId="0" applyNumberFormat="1" applyFont="1" applyFill="1" applyBorder="1"/>
    <xf numFmtId="164" fontId="2" fillId="23" borderId="5" xfId="0" applyNumberFormat="1" applyFont="1" applyFill="1" applyBorder="1"/>
    <xf numFmtId="2" fontId="2" fillId="23" borderId="13" xfId="0" applyNumberFormat="1" applyFont="1" applyFill="1" applyBorder="1" applyAlignment="1">
      <alignment horizontal="left" indent="3"/>
    </xf>
    <xf numFmtId="2" fontId="2" fillId="23" borderId="5" xfId="0" applyNumberFormat="1" applyFont="1" applyFill="1" applyBorder="1" applyAlignment="1">
      <alignment horizontal="left" indent="3"/>
    </xf>
    <xf numFmtId="2" fontId="2" fillId="23" borderId="21" xfId="0" applyNumberFormat="1" applyFont="1" applyFill="1" applyBorder="1" applyAlignment="1">
      <alignment horizontal="left" indent="3"/>
    </xf>
    <xf numFmtId="0" fontId="2" fillId="23" borderId="40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top"/>
    </xf>
    <xf numFmtId="0" fontId="2" fillId="23" borderId="3" xfId="0" applyFont="1" applyFill="1" applyBorder="1"/>
    <xf numFmtId="0" fontId="2" fillId="23" borderId="3" xfId="0" applyFont="1" applyFill="1" applyBorder="1" applyAlignment="1">
      <alignment horizontal="center"/>
    </xf>
    <xf numFmtId="166" fontId="2" fillId="23" borderId="12" xfId="0" applyNumberFormat="1" applyFont="1" applyFill="1" applyBorder="1"/>
    <xf numFmtId="165" fontId="2" fillId="23" borderId="3" xfId="0" applyNumberFormat="1" applyFont="1" applyFill="1" applyBorder="1"/>
    <xf numFmtId="2" fontId="2" fillId="23" borderId="3" xfId="0" applyNumberFormat="1" applyFont="1" applyFill="1" applyBorder="1"/>
    <xf numFmtId="166" fontId="2" fillId="23" borderId="3" xfId="0" applyNumberFormat="1" applyFont="1" applyFill="1" applyBorder="1"/>
    <xf numFmtId="167" fontId="2" fillId="23" borderId="12" xfId="0" applyNumberFormat="1" applyFont="1" applyFill="1" applyBorder="1"/>
    <xf numFmtId="164" fontId="2" fillId="23" borderId="12" xfId="0" applyNumberFormat="1" applyFont="1" applyFill="1" applyBorder="1"/>
    <xf numFmtId="2" fontId="2" fillId="23" borderId="15" xfId="0" applyNumberFormat="1" applyFont="1" applyFill="1" applyBorder="1" applyAlignment="1">
      <alignment horizontal="left" indent="3"/>
    </xf>
    <xf numFmtId="2" fontId="2" fillId="23" borderId="12" xfId="0" applyNumberFormat="1" applyFont="1" applyFill="1" applyBorder="1" applyAlignment="1">
      <alignment horizontal="left" indent="3"/>
    </xf>
    <xf numFmtId="2" fontId="2" fillId="23" borderId="22" xfId="0" applyNumberFormat="1" applyFont="1" applyFill="1" applyBorder="1" applyAlignment="1">
      <alignment horizontal="left" indent="3"/>
    </xf>
    <xf numFmtId="167" fontId="2" fillId="23" borderId="3" xfId="0" applyNumberFormat="1" applyFont="1" applyFill="1" applyBorder="1"/>
    <xf numFmtId="2" fontId="2" fillId="23" borderId="9" xfId="0" applyNumberFormat="1" applyFont="1" applyFill="1" applyBorder="1" applyAlignment="1">
      <alignment horizontal="left" indent="3"/>
    </xf>
    <xf numFmtId="0" fontId="2" fillId="23" borderId="45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/>
    </xf>
    <xf numFmtId="0" fontId="2" fillId="23" borderId="41" xfId="0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center"/>
    </xf>
    <xf numFmtId="0" fontId="2" fillId="23" borderId="1" xfId="0" applyFont="1" applyFill="1" applyBorder="1"/>
    <xf numFmtId="166" fontId="2" fillId="23" borderId="18" xfId="0" applyNumberFormat="1" applyFont="1" applyFill="1" applyBorder="1"/>
    <xf numFmtId="165" fontId="2" fillId="23" borderId="1" xfId="0" applyNumberFormat="1" applyFont="1" applyFill="1" applyBorder="1"/>
    <xf numFmtId="2" fontId="2" fillId="23" borderId="1" xfId="0" applyNumberFormat="1" applyFont="1" applyFill="1" applyBorder="1"/>
    <xf numFmtId="166" fontId="2" fillId="23" borderId="1" xfId="0" applyNumberFormat="1" applyFont="1" applyFill="1" applyBorder="1"/>
    <xf numFmtId="167" fontId="2" fillId="23" borderId="1" xfId="0" applyNumberFormat="1" applyFont="1" applyFill="1" applyBorder="1"/>
    <xf numFmtId="2" fontId="2" fillId="23" borderId="56" xfId="0" applyNumberFormat="1" applyFont="1" applyFill="1" applyBorder="1" applyAlignment="1">
      <alignment horizontal="left" indent="3"/>
    </xf>
    <xf numFmtId="2" fontId="2" fillId="23" borderId="1" xfId="0" applyNumberFormat="1" applyFont="1" applyFill="1" applyBorder="1" applyAlignment="1">
      <alignment horizontal="left" indent="3"/>
    </xf>
    <xf numFmtId="2" fontId="2" fillId="23" borderId="2" xfId="0" applyNumberFormat="1" applyFont="1" applyFill="1" applyBorder="1" applyAlignment="1">
      <alignment horizontal="left" indent="3"/>
    </xf>
    <xf numFmtId="165" fontId="2" fillId="15" borderId="3" xfId="0" applyNumberFormat="1" applyFont="1" applyFill="1" applyBorder="1"/>
    <xf numFmtId="2" fontId="2" fillId="15" borderId="3" xfId="0" applyNumberFormat="1" applyFont="1" applyFill="1" applyBorder="1"/>
    <xf numFmtId="167" fontId="2" fillId="15" borderId="3" xfId="0" applyNumberFormat="1" applyFont="1" applyFill="1" applyBorder="1"/>
    <xf numFmtId="164" fontId="2" fillId="15" borderId="3" xfId="0" applyNumberFormat="1" applyFont="1" applyFill="1" applyBorder="1"/>
    <xf numFmtId="0" fontId="4" fillId="15" borderId="3" xfId="0" applyFont="1" applyFill="1" applyBorder="1"/>
    <xf numFmtId="0" fontId="2" fillId="8" borderId="5" xfId="0" applyFont="1" applyFill="1" applyBorder="1"/>
    <xf numFmtId="165" fontId="2" fillId="8" borderId="5" xfId="0" applyNumberFormat="1" applyFont="1" applyFill="1" applyBorder="1"/>
    <xf numFmtId="164" fontId="2" fillId="8" borderId="5" xfId="0" applyNumberFormat="1" applyFont="1" applyFill="1" applyBorder="1"/>
    <xf numFmtId="164" fontId="2" fillId="8" borderId="12" xfId="0" applyNumberFormat="1" applyFont="1" applyFill="1" applyBorder="1"/>
    <xf numFmtId="0" fontId="2" fillId="24" borderId="47" xfId="12" applyFont="1" applyFill="1" applyBorder="1" applyProtection="1">
      <protection locked="0"/>
    </xf>
    <xf numFmtId="0" fontId="2" fillId="24" borderId="47" xfId="12" applyFont="1" applyFill="1" applyBorder="1" applyAlignment="1" applyProtection="1">
      <alignment horizontal="center"/>
      <protection locked="0"/>
    </xf>
    <xf numFmtId="0" fontId="2" fillId="24" borderId="51" xfId="12" applyFont="1" applyFill="1" applyBorder="1" applyAlignment="1" applyProtection="1">
      <alignment horizontal="center"/>
      <protection locked="0"/>
    </xf>
    <xf numFmtId="166" fontId="2" fillId="24" borderId="3" xfId="12" applyNumberFormat="1" applyFont="1" applyFill="1" applyBorder="1" applyProtection="1">
      <protection locked="0"/>
    </xf>
    <xf numFmtId="166" fontId="2" fillId="24" borderId="53" xfId="12" applyNumberFormat="1" applyFont="1" applyFill="1" applyBorder="1" applyProtection="1">
      <protection locked="0"/>
    </xf>
    <xf numFmtId="166" fontId="2" fillId="24" borderId="47" xfId="12" applyNumberFormat="1" applyFont="1" applyFill="1" applyBorder="1" applyProtection="1">
      <protection locked="0"/>
    </xf>
    <xf numFmtId="166" fontId="2" fillId="24" borderId="51" xfId="12" applyNumberFormat="1" applyFont="1" applyFill="1" applyBorder="1" applyProtection="1">
      <protection locked="0"/>
    </xf>
    <xf numFmtId="166" fontId="2" fillId="24" borderId="3" xfId="12" applyNumberFormat="1" applyFont="1" applyFill="1" applyBorder="1" applyAlignment="1" applyProtection="1">
      <alignment horizontal="left" indent="3"/>
      <protection locked="0"/>
    </xf>
    <xf numFmtId="166" fontId="2" fillId="24" borderId="52" xfId="12" applyNumberFormat="1" applyFont="1" applyFill="1" applyBorder="1" applyProtection="1">
      <protection locked="0"/>
    </xf>
    <xf numFmtId="167" fontId="2" fillId="24" borderId="47" xfId="12" applyNumberFormat="1" applyFont="1" applyFill="1" applyBorder="1" applyProtection="1"/>
    <xf numFmtId="2" fontId="2" fillId="24" borderId="48" xfId="12" applyNumberFormat="1" applyFont="1" applyFill="1" applyBorder="1" applyProtection="1">
      <protection locked="0"/>
    </xf>
    <xf numFmtId="2" fontId="2" fillId="24" borderId="47" xfId="12" applyNumberFormat="1" applyFont="1" applyFill="1" applyBorder="1" applyAlignment="1" applyProtection="1">
      <alignment horizontal="left" indent="3"/>
    </xf>
    <xf numFmtId="2" fontId="2" fillId="24" borderId="48" xfId="12" applyNumberFormat="1" applyFont="1" applyFill="1" applyBorder="1" applyAlignment="1" applyProtection="1">
      <alignment horizontal="left" indent="3"/>
    </xf>
    <xf numFmtId="2" fontId="2" fillId="24" borderId="57" xfId="12" applyNumberFormat="1" applyFont="1" applyFill="1" applyBorder="1" applyAlignment="1" applyProtection="1">
      <alignment horizontal="left" indent="3"/>
    </xf>
    <xf numFmtId="2" fontId="2" fillId="24" borderId="53" xfId="12" applyNumberFormat="1" applyFont="1" applyFill="1" applyBorder="1" applyProtection="1">
      <protection locked="0"/>
    </xf>
    <xf numFmtId="0" fontId="2" fillId="24" borderId="51" xfId="12" applyFont="1" applyFill="1" applyBorder="1" applyProtection="1">
      <protection locked="0"/>
    </xf>
    <xf numFmtId="0" fontId="2" fillId="24" borderId="49" xfId="12" applyFont="1" applyFill="1" applyBorder="1" applyProtection="1">
      <protection locked="0"/>
    </xf>
    <xf numFmtId="0" fontId="2" fillId="24" borderId="49" xfId="12" applyFont="1" applyFill="1" applyBorder="1" applyAlignment="1" applyProtection="1">
      <alignment horizontal="center"/>
      <protection locked="0"/>
    </xf>
    <xf numFmtId="166" fontId="2" fillId="24" borderId="50" xfId="12" applyNumberFormat="1" applyFont="1" applyFill="1" applyBorder="1" applyProtection="1">
      <protection locked="0"/>
    </xf>
    <xf numFmtId="2" fontId="2" fillId="24" borderId="49" xfId="12" applyNumberFormat="1" applyFont="1" applyFill="1" applyBorder="1" applyProtection="1">
      <protection locked="0"/>
    </xf>
    <xf numFmtId="166" fontId="2" fillId="24" borderId="49" xfId="12" applyNumberFormat="1" applyFont="1" applyFill="1" applyBorder="1" applyProtection="1">
      <protection locked="0"/>
    </xf>
    <xf numFmtId="166" fontId="2" fillId="24" borderId="58" xfId="12" applyNumberFormat="1" applyFont="1" applyFill="1" applyBorder="1" applyProtection="1">
      <protection locked="0"/>
    </xf>
    <xf numFmtId="166" fontId="2" fillId="24" borderId="54" xfId="12" applyNumberFormat="1" applyFont="1" applyFill="1" applyBorder="1" applyAlignment="1" applyProtection="1">
      <alignment horizontal="left" indent="3"/>
      <protection locked="0"/>
    </xf>
    <xf numFmtId="166" fontId="2" fillId="24" borderId="55" xfId="12" applyNumberFormat="1" applyFont="1" applyFill="1" applyBorder="1" applyProtection="1">
      <protection locked="0"/>
    </xf>
    <xf numFmtId="167" fontId="2" fillId="24" borderId="49" xfId="12" applyNumberFormat="1" applyFont="1" applyFill="1" applyBorder="1" applyProtection="1"/>
    <xf numFmtId="2" fontId="2" fillId="24" borderId="50" xfId="12" applyNumberFormat="1" applyFont="1" applyFill="1" applyBorder="1" applyProtection="1">
      <protection locked="0"/>
    </xf>
    <xf numFmtId="2" fontId="2" fillId="24" borderId="49" xfId="12" applyNumberFormat="1" applyFont="1" applyFill="1" applyBorder="1" applyAlignment="1" applyProtection="1">
      <alignment horizontal="left" indent="3"/>
    </xf>
    <xf numFmtId="2" fontId="2" fillId="24" borderId="59" xfId="12" applyNumberFormat="1" applyFont="1" applyFill="1" applyBorder="1" applyAlignment="1" applyProtection="1">
      <alignment horizontal="left" indent="3"/>
    </xf>
    <xf numFmtId="165" fontId="2" fillId="15" borderId="5" xfId="0" applyNumberFormat="1" applyFont="1" applyFill="1" applyBorder="1"/>
    <xf numFmtId="2" fontId="2" fillId="15" borderId="5" xfId="0" applyNumberFormat="1" applyFont="1" applyFill="1" applyBorder="1"/>
    <xf numFmtId="167" fontId="2" fillId="15" borderId="5" xfId="0" applyNumberFormat="1" applyFont="1" applyFill="1" applyBorder="1"/>
    <xf numFmtId="164" fontId="2" fillId="15" borderId="5" xfId="0" applyNumberFormat="1" applyFont="1" applyFill="1" applyBorder="1"/>
    <xf numFmtId="0" fontId="2" fillId="15" borderId="9" xfId="0" applyFont="1" applyFill="1" applyBorder="1"/>
    <xf numFmtId="0" fontId="4" fillId="15" borderId="7" xfId="0" applyFont="1" applyFill="1" applyBorder="1"/>
    <xf numFmtId="0" fontId="2" fillId="15" borderId="10" xfId="0" applyFont="1" applyFill="1" applyBorder="1"/>
    <xf numFmtId="2" fontId="2" fillId="15" borderId="7" xfId="0" applyNumberFormat="1" applyFont="1" applyFill="1" applyBorder="1"/>
    <xf numFmtId="165" fontId="2" fillId="15" borderId="7" xfId="0" applyNumberFormat="1" applyFont="1" applyFill="1" applyBorder="1"/>
    <xf numFmtId="167" fontId="2" fillId="15" borderId="7" xfId="0" applyNumberFormat="1" applyFont="1" applyFill="1" applyBorder="1"/>
    <xf numFmtId="166" fontId="2" fillId="15" borderId="3" xfId="0" applyNumberFormat="1" applyFont="1" applyFill="1" applyBorder="1" applyAlignment="1">
      <alignment horizontal="left" indent="3"/>
    </xf>
    <xf numFmtId="166" fontId="2" fillId="15" borderId="7" xfId="0" applyNumberFormat="1" applyFont="1" applyFill="1" applyBorder="1" applyAlignment="1">
      <alignment horizontal="left" indent="3"/>
    </xf>
    <xf numFmtId="2" fontId="2" fillId="2" borderId="5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166" fontId="2" fillId="23" borderId="5" xfId="0" applyNumberFormat="1" applyFont="1" applyFill="1" applyBorder="1" applyAlignment="1">
      <alignment horizontal="center"/>
    </xf>
    <xf numFmtId="166" fontId="2" fillId="23" borderId="3" xfId="0" applyNumberFormat="1" applyFont="1" applyFill="1" applyBorder="1" applyAlignment="1">
      <alignment horizontal="center"/>
    </xf>
    <xf numFmtId="166" fontId="2" fillId="23" borderId="1" xfId="0" applyNumberFormat="1" applyFont="1" applyFill="1" applyBorder="1" applyAlignment="1">
      <alignment horizontal="center"/>
    </xf>
    <xf numFmtId="166" fontId="2" fillId="24" borderId="3" xfId="12" applyNumberFormat="1" applyFont="1" applyFill="1" applyBorder="1" applyAlignment="1" applyProtection="1">
      <alignment horizontal="center"/>
      <protection locked="0"/>
    </xf>
    <xf numFmtId="166" fontId="2" fillId="24" borderId="54" xfId="12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 vertical="center" wrapText="1"/>
    </xf>
    <xf numFmtId="165" fontId="2" fillId="5" borderId="5" xfId="0" applyNumberFormat="1" applyFont="1" applyFill="1" applyBorder="1" applyAlignment="1" applyProtection="1">
      <alignment horizontal="center"/>
      <protection locked="0"/>
    </xf>
    <xf numFmtId="0" fontId="6" fillId="23" borderId="44" xfId="0" applyFont="1" applyFill="1" applyBorder="1" applyAlignment="1">
      <alignment horizontal="center" vertical="center" wrapText="1"/>
    </xf>
    <xf numFmtId="0" fontId="2" fillId="23" borderId="12" xfId="0" applyFont="1" applyFill="1" applyBorder="1" applyAlignment="1">
      <alignment horizontal="center"/>
    </xf>
    <xf numFmtId="0" fontId="2" fillId="23" borderId="3" xfId="0" applyFont="1" applyFill="1" applyBorder="1" applyProtection="1">
      <protection locked="0"/>
    </xf>
    <xf numFmtId="0" fontId="2" fillId="23" borderId="3" xfId="0" applyFont="1" applyFill="1" applyBorder="1" applyAlignment="1" applyProtection="1">
      <alignment horizontal="center"/>
      <protection locked="0"/>
    </xf>
    <xf numFmtId="166" fontId="2" fillId="23" borderId="5" xfId="0" applyNumberFormat="1" applyFont="1" applyFill="1" applyBorder="1" applyProtection="1">
      <protection locked="0"/>
    </xf>
    <xf numFmtId="166" fontId="2" fillId="23" borderId="3" xfId="0" applyNumberFormat="1" applyFont="1" applyFill="1" applyBorder="1" applyProtection="1">
      <protection locked="0"/>
    </xf>
    <xf numFmtId="166" fontId="2" fillId="23" borderId="5" xfId="0" applyNumberFormat="1" applyFont="1" applyFill="1" applyBorder="1" applyAlignment="1" applyProtection="1">
      <alignment horizontal="left" indent="4"/>
      <protection locked="0"/>
    </xf>
    <xf numFmtId="167" fontId="2" fillId="23" borderId="12" xfId="0" applyNumberFormat="1" applyFont="1" applyFill="1" applyBorder="1" applyProtection="1"/>
    <xf numFmtId="2" fontId="2" fillId="23" borderId="12" xfId="0" applyNumberFormat="1" applyFont="1" applyFill="1" applyBorder="1" applyAlignment="1" applyProtection="1">
      <alignment horizontal="left" indent="3"/>
    </xf>
    <xf numFmtId="2" fontId="2" fillId="23" borderId="22" xfId="0" applyNumberFormat="1" applyFont="1" applyFill="1" applyBorder="1" applyAlignment="1" applyProtection="1">
      <alignment horizontal="left" indent="3"/>
    </xf>
    <xf numFmtId="166" fontId="2" fillId="23" borderId="3" xfId="0" applyNumberFormat="1" applyFont="1" applyFill="1" applyBorder="1" applyAlignment="1" applyProtection="1">
      <alignment horizontal="left" indent="4"/>
      <protection locked="0"/>
    </xf>
    <xf numFmtId="2" fontId="2" fillId="23" borderId="3" xfId="0" applyNumberFormat="1" applyFont="1" applyFill="1" applyBorder="1" applyProtection="1">
      <protection locked="0"/>
    </xf>
    <xf numFmtId="167" fontId="2" fillId="23" borderId="3" xfId="0" applyNumberFormat="1" applyFont="1" applyFill="1" applyBorder="1" applyProtection="1"/>
    <xf numFmtId="2" fontId="2" fillId="23" borderId="9" xfId="0" applyNumberFormat="1" applyFont="1" applyFill="1" applyBorder="1" applyAlignment="1" applyProtection="1">
      <alignment horizontal="left" indent="3"/>
    </xf>
    <xf numFmtId="2" fontId="2" fillId="23" borderId="3" xfId="0" applyNumberFormat="1" applyFont="1" applyFill="1" applyBorder="1" applyAlignment="1" applyProtection="1">
      <alignment horizontal="left" indent="3"/>
    </xf>
    <xf numFmtId="0" fontId="2" fillId="23" borderId="7" xfId="0" applyFont="1" applyFill="1" applyBorder="1" applyProtection="1">
      <protection locked="0"/>
    </xf>
    <xf numFmtId="0" fontId="2" fillId="23" borderId="7" xfId="0" applyFont="1" applyFill="1" applyBorder="1" applyAlignment="1" applyProtection="1">
      <alignment horizontal="center"/>
      <protection locked="0"/>
    </xf>
    <xf numFmtId="166" fontId="2" fillId="23" borderId="7" xfId="0" applyNumberFormat="1" applyFont="1" applyFill="1" applyBorder="1" applyProtection="1">
      <protection locked="0"/>
    </xf>
    <xf numFmtId="166" fontId="2" fillId="23" borderId="7" xfId="0" applyNumberFormat="1" applyFont="1" applyFill="1" applyBorder="1" applyAlignment="1" applyProtection="1">
      <alignment horizontal="left" indent="4"/>
      <protection locked="0"/>
    </xf>
    <xf numFmtId="167" fontId="2" fillId="23" borderId="7" xfId="0" applyNumberFormat="1" applyFont="1" applyFill="1" applyBorder="1" applyProtection="1"/>
    <xf numFmtId="2" fontId="2" fillId="23" borderId="7" xfId="0" applyNumberFormat="1" applyFont="1" applyFill="1" applyBorder="1" applyProtection="1">
      <protection locked="0"/>
    </xf>
    <xf numFmtId="2" fontId="2" fillId="23" borderId="7" xfId="0" applyNumberFormat="1" applyFont="1" applyFill="1" applyBorder="1" applyAlignment="1" applyProtection="1">
      <alignment horizontal="left" indent="3"/>
    </xf>
    <xf numFmtId="2" fontId="2" fillId="23" borderId="10" xfId="0" applyNumberFormat="1" applyFont="1" applyFill="1" applyBorder="1" applyAlignment="1" applyProtection="1">
      <alignment horizontal="left" indent="3"/>
    </xf>
    <xf numFmtId="0" fontId="2" fillId="23" borderId="5" xfId="0" applyFont="1" applyFill="1" applyBorder="1" applyProtection="1">
      <protection locked="0"/>
    </xf>
    <xf numFmtId="0" fontId="2" fillId="23" borderId="5" xfId="0" applyFont="1" applyFill="1" applyBorder="1" applyAlignment="1" applyProtection="1">
      <alignment horizontal="center"/>
      <protection locked="0"/>
    </xf>
    <xf numFmtId="167" fontId="2" fillId="23" borderId="5" xfId="0" applyNumberFormat="1" applyFont="1" applyFill="1" applyBorder="1" applyProtection="1"/>
    <xf numFmtId="2" fontId="2" fillId="23" borderId="5" xfId="0" applyNumberFormat="1" applyFont="1" applyFill="1" applyBorder="1" applyProtection="1">
      <protection locked="0"/>
    </xf>
    <xf numFmtId="2" fontId="2" fillId="23" borderId="5" xfId="0" applyNumberFormat="1" applyFont="1" applyFill="1" applyBorder="1" applyAlignment="1" applyProtection="1">
      <alignment horizontal="left" indent="3"/>
    </xf>
    <xf numFmtId="2" fontId="2" fillId="23" borderId="21" xfId="0" applyNumberFormat="1" applyFont="1" applyFill="1" applyBorder="1" applyAlignment="1" applyProtection="1">
      <alignment horizontal="left" indent="3"/>
    </xf>
    <xf numFmtId="165" fontId="2" fillId="5" borderId="12" xfId="0" applyNumberFormat="1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Protection="1">
      <protection locked="0"/>
    </xf>
    <xf numFmtId="0" fontId="2" fillId="2" borderId="30" xfId="0" applyFont="1" applyFill="1" applyBorder="1" applyProtection="1">
      <protection locked="0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25" borderId="61" xfId="12" applyFont="1" applyFill="1" applyBorder="1" applyProtection="1">
      <protection locked="0"/>
    </xf>
    <xf numFmtId="0" fontId="2" fillId="25" borderId="48" xfId="12" applyFont="1" applyFill="1" applyBorder="1" applyAlignment="1" applyProtection="1">
      <alignment horizontal="center"/>
      <protection locked="0"/>
    </xf>
    <xf numFmtId="166" fontId="2" fillId="25" borderId="48" xfId="12" applyNumberFormat="1" applyFont="1" applyFill="1" applyBorder="1" applyProtection="1">
      <protection locked="0"/>
    </xf>
    <xf numFmtId="166" fontId="2" fillId="25" borderId="3" xfId="12" applyNumberFormat="1" applyFont="1" applyFill="1" applyBorder="1" applyProtection="1">
      <protection locked="0"/>
    </xf>
    <xf numFmtId="166" fontId="2" fillId="25" borderId="48" xfId="12" applyNumberFormat="1" applyFont="1" applyFill="1" applyBorder="1" applyAlignment="1" applyProtection="1">
      <alignment horizontal="left" indent="3"/>
      <protection locked="0"/>
    </xf>
    <xf numFmtId="167" fontId="2" fillId="25" borderId="48" xfId="12" applyNumberFormat="1" applyFont="1" applyFill="1" applyBorder="1" applyProtection="1"/>
    <xf numFmtId="2" fontId="2" fillId="25" borderId="48" xfId="12" applyNumberFormat="1" applyFont="1" applyFill="1" applyBorder="1" applyProtection="1">
      <protection locked="0"/>
    </xf>
    <xf numFmtId="2" fontId="2" fillId="25" borderId="62" xfId="12" applyNumberFormat="1" applyFont="1" applyFill="1" applyBorder="1" applyAlignment="1" applyProtection="1">
      <alignment horizontal="left" indent="3"/>
    </xf>
    <xf numFmtId="2" fontId="2" fillId="25" borderId="63" xfId="12" applyNumberFormat="1" applyFont="1" applyFill="1" applyBorder="1" applyAlignment="1" applyProtection="1">
      <alignment horizontal="left" indent="3"/>
    </xf>
    <xf numFmtId="0" fontId="2" fillId="25" borderId="47" xfId="12" applyFont="1" applyFill="1" applyBorder="1" applyProtection="1">
      <protection locked="0"/>
    </xf>
    <xf numFmtId="0" fontId="2" fillId="25" borderId="47" xfId="12" applyFont="1" applyFill="1" applyBorder="1" applyAlignment="1" applyProtection="1">
      <alignment horizontal="center"/>
      <protection locked="0"/>
    </xf>
    <xf numFmtId="166" fontId="2" fillId="25" borderId="47" xfId="12" applyNumberFormat="1" applyFont="1" applyFill="1" applyBorder="1" applyProtection="1">
      <protection locked="0"/>
    </xf>
    <xf numFmtId="167" fontId="2" fillId="25" borderId="47" xfId="12" applyNumberFormat="1" applyFont="1" applyFill="1" applyBorder="1" applyProtection="1"/>
    <xf numFmtId="2" fontId="2" fillId="25" borderId="47" xfId="12" applyNumberFormat="1" applyFont="1" applyFill="1" applyBorder="1" applyAlignment="1" applyProtection="1">
      <alignment horizontal="left" indent="3"/>
    </xf>
    <xf numFmtId="2" fontId="2" fillId="25" borderId="64" xfId="12" applyNumberFormat="1" applyFont="1" applyFill="1" applyBorder="1" applyAlignment="1" applyProtection="1">
      <alignment horizontal="left" indent="3"/>
    </xf>
    <xf numFmtId="0" fontId="2" fillId="25" borderId="65" xfId="12" applyFont="1" applyFill="1" applyBorder="1" applyProtection="1">
      <protection locked="0"/>
    </xf>
    <xf numFmtId="0" fontId="2" fillId="25" borderId="3" xfId="12" applyFont="1" applyFill="1" applyBorder="1" applyProtection="1">
      <protection locked="0"/>
    </xf>
    <xf numFmtId="0" fontId="2" fillId="25" borderId="66" xfId="12" applyFont="1" applyFill="1" applyBorder="1" applyProtection="1">
      <protection locked="0"/>
    </xf>
    <xf numFmtId="166" fontId="2" fillId="25" borderId="66" xfId="12" applyNumberFormat="1" applyFont="1" applyFill="1" applyBorder="1" applyProtection="1">
      <protection locked="0"/>
    </xf>
    <xf numFmtId="0" fontId="2" fillId="25" borderId="67" xfId="12" applyFont="1" applyFill="1" applyBorder="1" applyProtection="1">
      <protection locked="0"/>
    </xf>
    <xf numFmtId="166" fontId="2" fillId="25" borderId="67" xfId="12" applyNumberFormat="1" applyFont="1" applyFill="1" applyBorder="1" applyProtection="1">
      <protection locked="0"/>
    </xf>
    <xf numFmtId="0" fontId="2" fillId="25" borderId="12" xfId="12" applyFont="1" applyFill="1" applyBorder="1" applyProtection="1">
      <protection locked="0"/>
    </xf>
    <xf numFmtId="0" fontId="2" fillId="25" borderId="53" xfId="12" applyFont="1" applyFill="1" applyBorder="1" applyAlignment="1" applyProtection="1">
      <alignment horizontal="center"/>
      <protection locked="0"/>
    </xf>
    <xf numFmtId="166" fontId="2" fillId="25" borderId="51" xfId="12" applyNumberFormat="1" applyFont="1" applyFill="1" applyBorder="1" applyProtection="1">
      <protection locked="0"/>
    </xf>
    <xf numFmtId="166" fontId="2" fillId="25" borderId="52" xfId="12" applyNumberFormat="1" applyFont="1" applyFill="1" applyBorder="1" applyAlignment="1" applyProtection="1">
      <alignment horizontal="left" indent="3"/>
      <protection locked="0"/>
    </xf>
    <xf numFmtId="0" fontId="2" fillId="25" borderId="68" xfId="12" applyFont="1" applyFill="1" applyBorder="1" applyProtection="1">
      <protection locked="0"/>
    </xf>
    <xf numFmtId="0" fontId="2" fillId="25" borderId="69" xfId="12" applyFont="1" applyFill="1" applyBorder="1" applyAlignment="1" applyProtection="1">
      <alignment horizontal="center"/>
      <protection locked="0"/>
    </xf>
    <xf numFmtId="166" fontId="2" fillId="25" borderId="49" xfId="12" applyNumberFormat="1" applyFont="1" applyFill="1" applyBorder="1" applyProtection="1">
      <protection locked="0"/>
    </xf>
    <xf numFmtId="166" fontId="2" fillId="25" borderId="69" xfId="12" applyNumberFormat="1" applyFont="1" applyFill="1" applyBorder="1" applyProtection="1">
      <protection locked="0"/>
    </xf>
    <xf numFmtId="166" fontId="2" fillId="25" borderId="68" xfId="12" applyNumberFormat="1" applyFont="1" applyFill="1" applyBorder="1" applyProtection="1">
      <protection locked="0"/>
    </xf>
    <xf numFmtId="166" fontId="2" fillId="25" borderId="49" xfId="12" applyNumberFormat="1" applyFont="1" applyFill="1" applyBorder="1" applyAlignment="1" applyProtection="1">
      <alignment horizontal="left" indent="3"/>
      <protection locked="0"/>
    </xf>
    <xf numFmtId="167" fontId="2" fillId="25" borderId="69" xfId="12" applyNumberFormat="1" applyFont="1" applyFill="1" applyBorder="1" applyProtection="1"/>
    <xf numFmtId="2" fontId="2" fillId="25" borderId="49" xfId="12" applyNumberFormat="1" applyFont="1" applyFill="1" applyBorder="1" applyProtection="1">
      <protection locked="0"/>
    </xf>
    <xf numFmtId="2" fontId="2" fillId="25" borderId="70" xfId="12" applyNumberFormat="1" applyFont="1" applyFill="1" applyBorder="1" applyAlignment="1" applyProtection="1">
      <alignment horizontal="left" indent="3"/>
    </xf>
    <xf numFmtId="2" fontId="2" fillId="25" borderId="69" xfId="12" applyNumberFormat="1" applyFont="1" applyFill="1" applyBorder="1" applyAlignment="1" applyProtection="1">
      <alignment horizontal="left" indent="3"/>
    </xf>
    <xf numFmtId="2" fontId="2" fillId="25" borderId="71" xfId="12" applyNumberFormat="1" applyFont="1" applyFill="1" applyBorder="1" applyAlignment="1" applyProtection="1">
      <alignment horizontal="left" indent="3"/>
    </xf>
    <xf numFmtId="0" fontId="2" fillId="26" borderId="73" xfId="12" applyFont="1" applyFill="1" applyBorder="1" applyProtection="1">
      <protection locked="0"/>
    </xf>
    <xf numFmtId="0" fontId="2" fillId="26" borderId="73" xfId="12" applyFont="1" applyFill="1" applyBorder="1" applyAlignment="1" applyProtection="1">
      <alignment horizontal="center"/>
      <protection locked="0"/>
    </xf>
    <xf numFmtId="0" fontId="2" fillId="26" borderId="76" xfId="12" applyFont="1" applyFill="1" applyBorder="1" applyAlignment="1" applyProtection="1">
      <alignment horizontal="center"/>
      <protection locked="0"/>
    </xf>
    <xf numFmtId="166" fontId="2" fillId="26" borderId="12" xfId="12" applyNumberFormat="1" applyFont="1" applyFill="1" applyBorder="1" applyProtection="1">
      <protection locked="0"/>
    </xf>
    <xf numFmtId="166" fontId="2" fillId="26" borderId="72" xfId="12" applyNumberFormat="1" applyFont="1" applyFill="1" applyBorder="1" applyProtection="1">
      <protection locked="0"/>
    </xf>
    <xf numFmtId="166" fontId="2" fillId="26" borderId="73" xfId="12" applyNumberFormat="1" applyFont="1" applyFill="1" applyBorder="1" applyProtection="1">
      <protection locked="0"/>
    </xf>
    <xf numFmtId="166" fontId="2" fillId="26" borderId="48" xfId="12" applyNumberFormat="1" applyFont="1" applyFill="1" applyBorder="1" applyAlignment="1" applyProtection="1">
      <alignment horizontal="left" indent="3"/>
      <protection locked="0"/>
    </xf>
    <xf numFmtId="166" fontId="2" fillId="26" borderId="48" xfId="12" applyNumberFormat="1" applyFont="1" applyFill="1" applyBorder="1" applyProtection="1">
      <protection locked="0"/>
    </xf>
    <xf numFmtId="167" fontId="2" fillId="26" borderId="48" xfId="12" applyNumberFormat="1" applyFont="1" applyFill="1" applyBorder="1" applyProtection="1"/>
    <xf numFmtId="2" fontId="2" fillId="27" borderId="48" xfId="12" applyNumberFormat="1" applyFont="1" applyFill="1" applyBorder="1" applyProtection="1">
      <protection locked="0"/>
    </xf>
    <xf numFmtId="2" fontId="2" fillId="26" borderId="48" xfId="12" applyNumberFormat="1" applyFont="1" applyFill="1" applyBorder="1" applyAlignment="1" applyProtection="1">
      <alignment horizontal="left" indent="3"/>
    </xf>
    <xf numFmtId="2" fontId="2" fillId="26" borderId="74" xfId="12" applyNumberFormat="1" applyFont="1" applyFill="1" applyBorder="1" applyAlignment="1" applyProtection="1">
      <alignment horizontal="left" indent="3"/>
    </xf>
    <xf numFmtId="0" fontId="2" fillId="26" borderId="47" xfId="12" applyFont="1" applyFill="1" applyBorder="1" applyProtection="1">
      <protection locked="0"/>
    </xf>
    <xf numFmtId="0" fontId="2" fillId="26" borderId="47" xfId="12" applyFont="1" applyFill="1" applyBorder="1" applyAlignment="1" applyProtection="1">
      <alignment horizontal="center"/>
      <protection locked="0"/>
    </xf>
    <xf numFmtId="0" fontId="2" fillId="26" borderId="51" xfId="12" applyFont="1" applyFill="1" applyBorder="1" applyAlignment="1" applyProtection="1">
      <alignment horizontal="center"/>
      <protection locked="0"/>
    </xf>
    <xf numFmtId="166" fontId="2" fillId="26" borderId="3" xfId="12" applyNumberFormat="1" applyFont="1" applyFill="1" applyBorder="1" applyProtection="1">
      <protection locked="0"/>
    </xf>
    <xf numFmtId="166" fontId="2" fillId="26" borderId="53" xfId="12" applyNumberFormat="1" applyFont="1" applyFill="1" applyBorder="1" applyProtection="1">
      <protection locked="0"/>
    </xf>
    <xf numFmtId="166" fontId="2" fillId="26" borderId="47" xfId="12" applyNumberFormat="1" applyFont="1" applyFill="1" applyBorder="1" applyProtection="1">
      <protection locked="0"/>
    </xf>
    <xf numFmtId="167" fontId="2" fillId="26" borderId="47" xfId="12" applyNumberFormat="1" applyFont="1" applyFill="1" applyBorder="1" applyProtection="1"/>
    <xf numFmtId="2" fontId="2" fillId="26" borderId="47" xfId="12" applyNumberFormat="1" applyFont="1" applyFill="1" applyBorder="1" applyAlignment="1" applyProtection="1">
      <alignment horizontal="left" indent="3"/>
    </xf>
    <xf numFmtId="2" fontId="2" fillId="26" borderId="64" xfId="12" applyNumberFormat="1" applyFont="1" applyFill="1" applyBorder="1" applyAlignment="1" applyProtection="1">
      <alignment horizontal="left" indent="3"/>
    </xf>
    <xf numFmtId="0" fontId="2" fillId="26" borderId="69" xfId="12" applyFont="1" applyFill="1" applyBorder="1" applyAlignment="1" applyProtection="1">
      <alignment horizontal="center"/>
      <protection locked="0"/>
    </xf>
    <xf numFmtId="166" fontId="2" fillId="26" borderId="50" xfId="12" applyNumberFormat="1" applyFont="1" applyFill="1" applyBorder="1" applyProtection="1">
      <protection locked="0"/>
    </xf>
    <xf numFmtId="166" fontId="2" fillId="26" borderId="69" xfId="12" applyNumberFormat="1" applyFont="1" applyFill="1" applyBorder="1" applyProtection="1">
      <protection locked="0"/>
    </xf>
    <xf numFmtId="166" fontId="2" fillId="26" borderId="49" xfId="12" applyNumberFormat="1" applyFont="1" applyFill="1" applyBorder="1" applyAlignment="1" applyProtection="1">
      <alignment horizontal="left" indent="3"/>
      <protection locked="0"/>
    </xf>
    <xf numFmtId="166" fontId="2" fillId="26" borderId="49" xfId="12" applyNumberFormat="1" applyFont="1" applyFill="1" applyBorder="1" applyProtection="1">
      <protection locked="0"/>
    </xf>
    <xf numFmtId="167" fontId="2" fillId="26" borderId="69" xfId="12" applyNumberFormat="1" applyFont="1" applyFill="1" applyBorder="1" applyProtection="1"/>
    <xf numFmtId="2" fontId="2" fillId="27" borderId="49" xfId="12" applyNumberFormat="1" applyFont="1" applyFill="1" applyBorder="1" applyProtection="1">
      <protection locked="0"/>
    </xf>
    <xf numFmtId="2" fontId="2" fillId="26" borderId="69" xfId="12" applyNumberFormat="1" applyFont="1" applyFill="1" applyBorder="1" applyAlignment="1" applyProtection="1">
      <alignment horizontal="left" indent="3"/>
    </xf>
    <xf numFmtId="2" fontId="2" fillId="26" borderId="71" xfId="12" applyNumberFormat="1" applyFont="1" applyFill="1" applyBorder="1" applyAlignment="1" applyProtection="1">
      <alignment horizontal="left" indent="3"/>
    </xf>
    <xf numFmtId="0" fontId="2" fillId="18" borderId="73" xfId="12" applyFont="1" applyFill="1" applyBorder="1" applyProtection="1">
      <protection locked="0"/>
    </xf>
    <xf numFmtId="0" fontId="2" fillId="18" borderId="73" xfId="12" applyFont="1" applyFill="1" applyBorder="1" applyAlignment="1" applyProtection="1">
      <alignment horizontal="center"/>
      <protection locked="0"/>
    </xf>
    <xf numFmtId="0" fontId="2" fillId="18" borderId="76" xfId="12" applyFont="1" applyFill="1" applyBorder="1" applyAlignment="1" applyProtection="1">
      <alignment horizontal="center"/>
      <protection locked="0"/>
    </xf>
    <xf numFmtId="166" fontId="2" fillId="18" borderId="12" xfId="12" applyNumberFormat="1" applyFont="1" applyFill="1" applyBorder="1" applyProtection="1">
      <protection locked="0"/>
    </xf>
    <xf numFmtId="166" fontId="2" fillId="18" borderId="72" xfId="12" applyNumberFormat="1" applyFont="1" applyFill="1" applyBorder="1" applyProtection="1">
      <protection locked="0"/>
    </xf>
    <xf numFmtId="166" fontId="2" fillId="18" borderId="73" xfId="12" applyNumberFormat="1" applyFont="1" applyFill="1" applyBorder="1" applyProtection="1">
      <protection locked="0"/>
    </xf>
    <xf numFmtId="166" fontId="2" fillId="18" borderId="76" xfId="12" applyNumberFormat="1" applyFont="1" applyFill="1" applyBorder="1" applyProtection="1">
      <protection locked="0"/>
    </xf>
    <xf numFmtId="166" fontId="2" fillId="18" borderId="12" xfId="12" applyNumberFormat="1" applyFont="1" applyFill="1" applyBorder="1" applyAlignment="1" applyProtection="1">
      <alignment horizontal="left" indent="3"/>
      <protection locked="0"/>
    </xf>
    <xf numFmtId="167" fontId="2" fillId="18" borderId="48" xfId="12" applyNumberFormat="1" applyFont="1" applyFill="1" applyBorder="1" applyProtection="1"/>
    <xf numFmtId="2" fontId="2" fillId="28" borderId="48" xfId="12" applyNumberFormat="1" applyFont="1" applyFill="1" applyBorder="1" applyProtection="1">
      <protection locked="0"/>
    </xf>
    <xf numFmtId="2" fontId="2" fillId="18" borderId="74" xfId="12" applyNumberFormat="1" applyFont="1" applyFill="1" applyBorder="1" applyAlignment="1" applyProtection="1">
      <alignment horizontal="left" indent="3"/>
    </xf>
    <xf numFmtId="2" fontId="2" fillId="18" borderId="64" xfId="12" applyNumberFormat="1" applyFont="1" applyFill="1" applyBorder="1" applyAlignment="1" applyProtection="1">
      <alignment horizontal="left" indent="3"/>
    </xf>
    <xf numFmtId="0" fontId="2" fillId="18" borderId="77" xfId="12" applyFont="1" applyFill="1" applyBorder="1" applyProtection="1">
      <protection locked="0"/>
    </xf>
    <xf numFmtId="0" fontId="2" fillId="18" borderId="3" xfId="12" applyFont="1" applyFill="1" applyBorder="1" applyProtection="1">
      <protection locked="0"/>
    </xf>
    <xf numFmtId="0" fontId="2" fillId="18" borderId="53" xfId="12" applyFont="1" applyFill="1" applyBorder="1" applyAlignment="1" applyProtection="1">
      <alignment horizontal="center"/>
      <protection locked="0"/>
    </xf>
    <xf numFmtId="0" fontId="2" fillId="18" borderId="69" xfId="12" applyFont="1" applyFill="1" applyBorder="1" applyAlignment="1" applyProtection="1">
      <alignment horizontal="center"/>
      <protection locked="0"/>
    </xf>
    <xf numFmtId="2" fontId="2" fillId="18" borderId="69" xfId="12" applyNumberFormat="1" applyFont="1" applyFill="1" applyBorder="1" applyProtection="1">
      <protection locked="0"/>
    </xf>
    <xf numFmtId="166" fontId="2" fillId="18" borderId="69" xfId="12" applyNumberFormat="1" applyFont="1" applyFill="1" applyBorder="1" applyProtection="1">
      <protection locked="0"/>
    </xf>
    <xf numFmtId="167" fontId="2" fillId="18" borderId="69" xfId="12" applyNumberFormat="1" applyFont="1" applyFill="1" applyBorder="1" applyProtection="1"/>
    <xf numFmtId="2" fontId="2" fillId="28" borderId="49" xfId="12" applyNumberFormat="1" applyFont="1" applyFill="1" applyBorder="1" applyProtection="1">
      <protection locked="0"/>
    </xf>
    <xf numFmtId="2" fontId="2" fillId="18" borderId="69" xfId="12" applyNumberFormat="1" applyFont="1" applyFill="1" applyBorder="1" applyAlignment="1" applyProtection="1">
      <alignment horizontal="left" indent="3"/>
    </xf>
    <xf numFmtId="2" fontId="2" fillId="18" borderId="71" xfId="12" applyNumberFormat="1" applyFont="1" applyFill="1" applyBorder="1" applyAlignment="1" applyProtection="1">
      <alignment horizontal="left" indent="3"/>
    </xf>
    <xf numFmtId="0" fontId="2" fillId="29" borderId="47" xfId="12" applyFont="1" applyFill="1" applyBorder="1" applyProtection="1">
      <protection locked="0"/>
    </xf>
    <xf numFmtId="0" fontId="2" fillId="29" borderId="47" xfId="12" applyFont="1" applyFill="1" applyBorder="1" applyAlignment="1" applyProtection="1">
      <alignment horizontal="center"/>
      <protection locked="0"/>
    </xf>
    <xf numFmtId="0" fontId="2" fillId="29" borderId="51" xfId="12" applyFont="1" applyFill="1" applyBorder="1" applyAlignment="1" applyProtection="1">
      <alignment horizontal="center"/>
      <protection locked="0"/>
    </xf>
    <xf numFmtId="2" fontId="2" fillId="29" borderId="12" xfId="12" applyNumberFormat="1" applyFont="1" applyFill="1" applyBorder="1" applyProtection="1">
      <protection locked="0"/>
    </xf>
    <xf numFmtId="166" fontId="2" fillId="29" borderId="72" xfId="12" applyNumberFormat="1" applyFont="1" applyFill="1" applyBorder="1" applyProtection="1">
      <protection locked="0"/>
    </xf>
    <xf numFmtId="166" fontId="2" fillId="29" borderId="73" xfId="12" applyNumberFormat="1" applyFont="1" applyFill="1" applyBorder="1" applyProtection="1">
      <protection locked="0"/>
    </xf>
    <xf numFmtId="166" fontId="2" fillId="29" borderId="47" xfId="12" applyNumberFormat="1" applyFont="1" applyFill="1" applyBorder="1" applyProtection="1">
      <protection locked="0"/>
    </xf>
    <xf numFmtId="166" fontId="2" fillId="29" borderId="51" xfId="12" applyNumberFormat="1" applyFont="1" applyFill="1" applyBorder="1" applyProtection="1">
      <protection locked="0"/>
    </xf>
    <xf numFmtId="166" fontId="2" fillId="29" borderId="12" xfId="12" applyNumberFormat="1" applyFont="1" applyFill="1" applyBorder="1" applyAlignment="1" applyProtection="1">
      <alignment horizontal="left" indent="3"/>
      <protection locked="0"/>
    </xf>
    <xf numFmtId="166" fontId="2" fillId="29" borderId="12" xfId="12" applyNumberFormat="1" applyFont="1" applyFill="1" applyBorder="1" applyProtection="1">
      <protection locked="0"/>
    </xf>
    <xf numFmtId="167" fontId="2" fillId="29" borderId="52" xfId="12" applyNumberFormat="1" applyFont="1" applyFill="1" applyBorder="1" applyProtection="1"/>
    <xf numFmtId="2" fontId="2" fillId="30" borderId="48" xfId="12" applyNumberFormat="1" applyFont="1" applyFill="1" applyBorder="1" applyProtection="1">
      <protection locked="0"/>
    </xf>
    <xf numFmtId="2" fontId="2" fillId="29" borderId="48" xfId="12" applyNumberFormat="1" applyFont="1" applyFill="1" applyBorder="1" applyAlignment="1" applyProtection="1">
      <alignment horizontal="left" indent="3"/>
    </xf>
    <xf numFmtId="2" fontId="2" fillId="29" borderId="74" xfId="12" applyNumberFormat="1" applyFont="1" applyFill="1" applyBorder="1" applyAlignment="1" applyProtection="1">
      <alignment horizontal="left" indent="3"/>
    </xf>
    <xf numFmtId="166" fontId="2" fillId="29" borderId="3" xfId="12" applyNumberFormat="1" applyFont="1" applyFill="1" applyBorder="1" applyProtection="1">
      <protection locked="0"/>
    </xf>
    <xf numFmtId="166" fontId="2" fillId="29" borderId="53" xfId="12" applyNumberFormat="1" applyFont="1" applyFill="1" applyBorder="1" applyProtection="1">
      <protection locked="0"/>
    </xf>
    <xf numFmtId="166" fontId="2" fillId="29" borderId="3" xfId="12" applyNumberFormat="1" applyFont="1" applyFill="1" applyBorder="1" applyAlignment="1" applyProtection="1">
      <alignment horizontal="left" indent="3"/>
      <protection locked="0"/>
    </xf>
    <xf numFmtId="2" fontId="2" fillId="29" borderId="64" xfId="12" applyNumberFormat="1" applyFont="1" applyFill="1" applyBorder="1" applyAlignment="1" applyProtection="1">
      <alignment horizontal="left" indent="3"/>
    </xf>
    <xf numFmtId="167" fontId="2" fillId="29" borderId="53" xfId="12" applyNumberFormat="1" applyFont="1" applyFill="1" applyBorder="1" applyProtection="1"/>
    <xf numFmtId="2" fontId="2" fillId="29" borderId="47" xfId="12" applyNumberFormat="1" applyFont="1" applyFill="1" applyBorder="1" applyAlignment="1" applyProtection="1">
      <alignment horizontal="left" indent="3"/>
    </xf>
    <xf numFmtId="0" fontId="2" fillId="29" borderId="69" xfId="12" applyFont="1" applyFill="1" applyBorder="1" applyProtection="1">
      <protection locked="0"/>
    </xf>
    <xf numFmtId="0" fontId="2" fillId="29" borderId="69" xfId="12" applyFont="1" applyFill="1" applyBorder="1" applyAlignment="1" applyProtection="1">
      <alignment horizontal="center"/>
      <protection locked="0"/>
    </xf>
    <xf numFmtId="166" fontId="2" fillId="29" borderId="50" xfId="12" applyNumberFormat="1" applyFont="1" applyFill="1" applyBorder="1" applyProtection="1">
      <protection locked="0"/>
    </xf>
    <xf numFmtId="166" fontId="2" fillId="29" borderId="69" xfId="12" applyNumberFormat="1" applyFont="1" applyFill="1" applyBorder="1" applyProtection="1">
      <protection locked="0"/>
    </xf>
    <xf numFmtId="166" fontId="2" fillId="29" borderId="70" xfId="12" applyNumberFormat="1" applyFont="1" applyFill="1" applyBorder="1" applyProtection="1">
      <protection locked="0"/>
    </xf>
    <xf numFmtId="166" fontId="2" fillId="29" borderId="7" xfId="12" applyNumberFormat="1" applyFont="1" applyFill="1" applyBorder="1" applyAlignment="1" applyProtection="1">
      <alignment horizontal="left" indent="3"/>
      <protection locked="0"/>
    </xf>
    <xf numFmtId="166" fontId="2" fillId="29" borderId="7" xfId="12" applyNumberFormat="1" applyFont="1" applyFill="1" applyBorder="1" applyProtection="1">
      <protection locked="0"/>
    </xf>
    <xf numFmtId="167" fontId="2" fillId="29" borderId="75" xfId="12" applyNumberFormat="1" applyFont="1" applyFill="1" applyBorder="1" applyProtection="1"/>
    <xf numFmtId="2" fontId="2" fillId="30" borderId="49" xfId="12" applyNumberFormat="1" applyFont="1" applyFill="1" applyBorder="1" applyProtection="1">
      <protection locked="0"/>
    </xf>
    <xf numFmtId="2" fontId="2" fillId="29" borderId="69" xfId="12" applyNumberFormat="1" applyFont="1" applyFill="1" applyBorder="1" applyAlignment="1" applyProtection="1">
      <alignment horizontal="left" indent="3"/>
    </xf>
    <xf numFmtId="2" fontId="2" fillId="29" borderId="71" xfId="12" applyNumberFormat="1" applyFont="1" applyFill="1" applyBorder="1" applyAlignment="1" applyProtection="1">
      <alignment horizontal="left" indent="3"/>
    </xf>
    <xf numFmtId="0" fontId="2" fillId="11" borderId="3" xfId="6" applyFont="1" applyFill="1" applyBorder="1" applyAlignment="1">
      <alignment horizontal="left"/>
    </xf>
    <xf numFmtId="0" fontId="2" fillId="11" borderId="3" xfId="6" applyFont="1" applyFill="1" applyBorder="1" applyAlignment="1">
      <alignment horizontal="center"/>
    </xf>
    <xf numFmtId="166" fontId="2" fillId="11" borderId="3" xfId="6" applyNumberFormat="1" applyFont="1" applyFill="1" applyBorder="1" applyAlignment="1">
      <alignment horizontal="right"/>
    </xf>
    <xf numFmtId="166" fontId="2" fillId="11" borderId="3" xfId="6" applyNumberFormat="1" applyFont="1" applyFill="1" applyBorder="1"/>
    <xf numFmtId="166" fontId="2" fillId="11" borderId="3" xfId="6" applyNumberFormat="1" applyFont="1" applyFill="1" applyBorder="1" applyAlignment="1">
      <alignment horizontal="center"/>
    </xf>
    <xf numFmtId="167" fontId="2" fillId="11" borderId="3" xfId="6" applyNumberFormat="1" applyFont="1" applyFill="1" applyBorder="1"/>
    <xf numFmtId="2" fontId="2" fillId="11" borderId="3" xfId="6" applyNumberFormat="1" applyFont="1" applyFill="1" applyBorder="1"/>
    <xf numFmtId="2" fontId="2" fillId="11" borderId="3" xfId="6" applyNumberFormat="1" applyFont="1" applyFill="1" applyBorder="1" applyAlignment="1">
      <alignment horizontal="center"/>
    </xf>
    <xf numFmtId="2" fontId="2" fillId="11" borderId="3" xfId="6" applyNumberFormat="1" applyFont="1" applyFill="1" applyBorder="1" applyAlignment="1">
      <alignment horizontal="left" indent="3"/>
    </xf>
    <xf numFmtId="0" fontId="2" fillId="9" borderId="3" xfId="6" applyFont="1" applyFill="1" applyBorder="1" applyAlignment="1">
      <alignment horizontal="left"/>
    </xf>
    <xf numFmtId="0" fontId="2" fillId="9" borderId="3" xfId="6" applyFont="1" applyFill="1" applyBorder="1" applyAlignment="1">
      <alignment horizontal="center"/>
    </xf>
    <xf numFmtId="166" fontId="2" fillId="9" borderId="3" xfId="6" applyNumberFormat="1" applyFont="1" applyFill="1" applyBorder="1" applyAlignment="1">
      <alignment horizontal="right"/>
    </xf>
    <xf numFmtId="166" fontId="2" fillId="9" borderId="3" xfId="6" applyNumberFormat="1" applyFont="1" applyFill="1" applyBorder="1"/>
    <xf numFmtId="166" fontId="2" fillId="9" borderId="3" xfId="6" applyNumberFormat="1" applyFont="1" applyFill="1" applyBorder="1" applyAlignment="1">
      <alignment horizontal="center"/>
    </xf>
    <xf numFmtId="167" fontId="2" fillId="9" borderId="3" xfId="6" applyNumberFormat="1" applyFont="1" applyFill="1" applyBorder="1"/>
    <xf numFmtId="2" fontId="2" fillId="9" borderId="3" xfId="6" applyNumberFormat="1" applyFont="1" applyFill="1" applyBorder="1"/>
    <xf numFmtId="2" fontId="2" fillId="9" borderId="3" xfId="6" applyNumberFormat="1" applyFont="1" applyFill="1" applyBorder="1" applyAlignment="1">
      <alignment horizontal="center"/>
    </xf>
    <xf numFmtId="2" fontId="2" fillId="9" borderId="3" xfId="6" applyNumberFormat="1" applyFont="1" applyFill="1" applyBorder="1" applyAlignment="1">
      <alignment horizontal="left" indent="3"/>
    </xf>
    <xf numFmtId="2" fontId="2" fillId="11" borderId="3" xfId="6" applyNumberFormat="1" applyFont="1" applyFill="1" applyBorder="1" applyAlignment="1">
      <alignment horizontal="right"/>
    </xf>
    <xf numFmtId="167" fontId="2" fillId="11" borderId="3" xfId="6" applyNumberFormat="1" applyFont="1" applyFill="1" applyBorder="1" applyAlignment="1">
      <alignment horizontal="right"/>
    </xf>
    <xf numFmtId="0" fontId="2" fillId="6" borderId="5" xfId="6" applyFont="1" applyFill="1" applyBorder="1"/>
    <xf numFmtId="0" fontId="2" fillId="6" borderId="5" xfId="6" applyFont="1" applyFill="1" applyBorder="1" applyAlignment="1">
      <alignment horizontal="center"/>
    </xf>
    <xf numFmtId="166" fontId="2" fillId="6" borderId="5" xfId="6" applyNumberFormat="1" applyFont="1" applyFill="1" applyBorder="1"/>
    <xf numFmtId="166" fontId="2" fillId="6" borderId="5" xfId="6" applyNumberFormat="1" applyFont="1" applyFill="1" applyBorder="1" applyAlignment="1">
      <alignment horizontal="center"/>
    </xf>
    <xf numFmtId="167" fontId="2" fillId="6" borderId="5" xfId="6" applyNumberFormat="1" applyFont="1" applyFill="1" applyBorder="1"/>
    <xf numFmtId="2" fontId="2" fillId="6" borderId="5" xfId="6" applyNumberFormat="1" applyFont="1" applyFill="1" applyBorder="1"/>
    <xf numFmtId="2" fontId="2" fillId="6" borderId="5" xfId="6" applyNumberFormat="1" applyFont="1" applyFill="1" applyBorder="1" applyAlignment="1">
      <alignment horizontal="center"/>
    </xf>
    <xf numFmtId="2" fontId="2" fillId="6" borderId="5" xfId="6" applyNumberFormat="1" applyFont="1" applyFill="1" applyBorder="1" applyAlignment="1">
      <alignment horizontal="left" indent="3"/>
    </xf>
    <xf numFmtId="2" fontId="2" fillId="6" borderId="21" xfId="6" applyNumberFormat="1" applyFont="1" applyFill="1" applyBorder="1" applyAlignment="1">
      <alignment horizontal="left" indent="3"/>
    </xf>
    <xf numFmtId="0" fontId="2" fillId="6" borderId="3" xfId="6" applyFont="1" applyFill="1" applyBorder="1"/>
    <xf numFmtId="0" fontId="2" fillId="12" borderId="5" xfId="6" applyFont="1" applyFill="1" applyBorder="1"/>
    <xf numFmtId="0" fontId="2" fillId="12" borderId="5" xfId="6" applyFont="1" applyFill="1" applyBorder="1" applyAlignment="1">
      <alignment horizontal="center"/>
    </xf>
    <xf numFmtId="166" fontId="2" fillId="12" borderId="5" xfId="6" applyNumberFormat="1" applyFont="1" applyFill="1" applyBorder="1"/>
    <xf numFmtId="166" fontId="2" fillId="12" borderId="5" xfId="6" applyNumberFormat="1" applyFont="1" applyFill="1" applyBorder="1" applyAlignment="1">
      <alignment horizontal="center"/>
    </xf>
    <xf numFmtId="167" fontId="2" fillId="12" borderId="5" xfId="6" applyNumberFormat="1" applyFont="1" applyFill="1" applyBorder="1"/>
    <xf numFmtId="2" fontId="2" fillId="12" borderId="5" xfId="6" applyNumberFormat="1" applyFont="1" applyFill="1" applyBorder="1"/>
    <xf numFmtId="2" fontId="2" fillId="12" borderId="5" xfId="6" applyNumberFormat="1" applyFont="1" applyFill="1" applyBorder="1" applyAlignment="1">
      <alignment horizontal="center"/>
    </xf>
    <xf numFmtId="2" fontId="2" fillId="12" borderId="5" xfId="6" applyNumberFormat="1" applyFont="1" applyFill="1" applyBorder="1" applyAlignment="1">
      <alignment horizontal="left" indent="3"/>
    </xf>
    <xf numFmtId="2" fontId="2" fillId="12" borderId="21" xfId="6" applyNumberFormat="1" applyFont="1" applyFill="1" applyBorder="1" applyAlignment="1">
      <alignment horizontal="left" indent="3"/>
    </xf>
    <xf numFmtId="2" fontId="2" fillId="12" borderId="3" xfId="6" applyNumberFormat="1" applyFont="1" applyFill="1" applyBorder="1" applyAlignment="1">
      <alignment horizontal="left" indent="3"/>
    </xf>
    <xf numFmtId="2" fontId="2" fillId="12" borderId="7" xfId="6" applyNumberFormat="1" applyFont="1" applyFill="1" applyBorder="1" applyAlignment="1">
      <alignment horizontal="left" indent="3"/>
    </xf>
    <xf numFmtId="0" fontId="2" fillId="13" borderId="3" xfId="6" applyFont="1" applyFill="1" applyBorder="1"/>
    <xf numFmtId="0" fontId="2" fillId="13" borderId="3" xfId="6" applyFont="1" applyFill="1" applyBorder="1" applyAlignment="1">
      <alignment horizontal="center"/>
    </xf>
    <xf numFmtId="166" fontId="2" fillId="13" borderId="3" xfId="6" applyNumberFormat="1" applyFont="1" applyFill="1" applyBorder="1"/>
    <xf numFmtId="166" fontId="2" fillId="13" borderId="3" xfId="6" applyNumberFormat="1" applyFont="1" applyFill="1" applyBorder="1" applyAlignment="1">
      <alignment horizontal="center"/>
    </xf>
    <xf numFmtId="167" fontId="2" fillId="13" borderId="3" xfId="6" applyNumberFormat="1" applyFont="1" applyFill="1" applyBorder="1"/>
    <xf numFmtId="2" fontId="2" fillId="13" borderId="3" xfId="6" applyNumberFormat="1" applyFont="1" applyFill="1" applyBorder="1"/>
    <xf numFmtId="2" fontId="2" fillId="13" borderId="3" xfId="6" applyNumberFormat="1" applyFont="1" applyFill="1" applyBorder="1" applyAlignment="1">
      <alignment horizontal="center"/>
    </xf>
    <xf numFmtId="2" fontId="2" fillId="13" borderId="3" xfId="6" applyNumberFormat="1" applyFont="1" applyFill="1" applyBorder="1" applyAlignment="1">
      <alignment horizontal="left" indent="3"/>
    </xf>
    <xf numFmtId="2" fontId="2" fillId="13" borderId="9" xfId="6" applyNumberFormat="1" applyFont="1" applyFill="1" applyBorder="1" applyAlignment="1">
      <alignment horizontal="left" indent="3"/>
    </xf>
    <xf numFmtId="0" fontId="2" fillId="4" borderId="5" xfId="6" applyFont="1" applyFill="1" applyBorder="1"/>
    <xf numFmtId="0" fontId="2" fillId="4" borderId="5" xfId="6" applyFont="1" applyFill="1" applyBorder="1" applyAlignment="1">
      <alignment horizontal="center"/>
    </xf>
    <xf numFmtId="166" fontId="2" fillId="4" borderId="5" xfId="6" applyNumberFormat="1" applyFont="1" applyFill="1" applyBorder="1"/>
    <xf numFmtId="166" fontId="2" fillId="4" borderId="5" xfId="6" applyNumberFormat="1" applyFont="1" applyFill="1" applyBorder="1" applyAlignment="1">
      <alignment horizontal="center"/>
    </xf>
    <xf numFmtId="167" fontId="2" fillId="4" borderId="5" xfId="6" applyNumberFormat="1" applyFont="1" applyFill="1" applyBorder="1"/>
    <xf numFmtId="2" fontId="2" fillId="4" borderId="5" xfId="6" applyNumberFormat="1" applyFont="1" applyFill="1" applyBorder="1"/>
    <xf numFmtId="2" fontId="2" fillId="4" borderId="5" xfId="6" applyNumberFormat="1" applyFont="1" applyFill="1" applyBorder="1" applyAlignment="1">
      <alignment horizontal="center"/>
    </xf>
    <xf numFmtId="2" fontId="2" fillId="4" borderId="5" xfId="6" applyNumberFormat="1" applyFont="1" applyFill="1" applyBorder="1" applyAlignment="1">
      <alignment horizontal="left" indent="3"/>
    </xf>
    <xf numFmtId="2" fontId="2" fillId="4" borderId="21" xfId="6" applyNumberFormat="1" applyFont="1" applyFill="1" applyBorder="1" applyAlignment="1">
      <alignment horizontal="left" indent="3"/>
    </xf>
    <xf numFmtId="0" fontId="2" fillId="4" borderId="3" xfId="6" applyFont="1" applyFill="1" applyBorder="1"/>
    <xf numFmtId="0" fontId="2" fillId="4" borderId="3" xfId="6" applyFont="1" applyFill="1" applyBorder="1" applyAlignment="1">
      <alignment horizontal="center"/>
    </xf>
    <xf numFmtId="166" fontId="2" fillId="4" borderId="3" xfId="6" applyNumberFormat="1" applyFont="1" applyFill="1" applyBorder="1"/>
    <xf numFmtId="166" fontId="2" fillId="4" borderId="3" xfId="6" applyNumberFormat="1" applyFont="1" applyFill="1" applyBorder="1" applyAlignment="1">
      <alignment horizontal="center"/>
    </xf>
    <xf numFmtId="167" fontId="2" fillId="4" borderId="3" xfId="6" applyNumberFormat="1" applyFont="1" applyFill="1" applyBorder="1"/>
    <xf numFmtId="2" fontId="2" fillId="4" borderId="3" xfId="6" applyNumberFormat="1" applyFont="1" applyFill="1" applyBorder="1"/>
    <xf numFmtId="2" fontId="2" fillId="4" borderId="3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left" indent="3"/>
    </xf>
    <xf numFmtId="2" fontId="2" fillId="4" borderId="9" xfId="6" applyNumberFormat="1" applyFont="1" applyFill="1" applyBorder="1" applyAlignment="1">
      <alignment horizontal="left" indent="3"/>
    </xf>
    <xf numFmtId="0" fontId="2" fillId="16" borderId="33" xfId="0" applyFont="1" applyFill="1" applyBorder="1" applyAlignment="1">
      <alignment horizontal="left" vertical="top" wrapText="1"/>
    </xf>
    <xf numFmtId="0" fontId="2" fillId="16" borderId="5" xfId="6" applyFont="1" applyFill="1" applyBorder="1"/>
    <xf numFmtId="0" fontId="2" fillId="16" borderId="5" xfId="6" applyFont="1" applyFill="1" applyBorder="1" applyAlignment="1">
      <alignment horizontal="center"/>
    </xf>
    <xf numFmtId="166" fontId="2" fillId="16" borderId="5" xfId="6" applyNumberFormat="1" applyFont="1" applyFill="1" applyBorder="1"/>
    <xf numFmtId="166" fontId="2" fillId="16" borderId="5" xfId="6" applyNumberFormat="1" applyFont="1" applyFill="1" applyBorder="1" applyAlignment="1">
      <alignment horizontal="center"/>
    </xf>
    <xf numFmtId="167" fontId="2" fillId="16" borderId="5" xfId="6" applyNumberFormat="1" applyFont="1" applyFill="1" applyBorder="1"/>
    <xf numFmtId="2" fontId="2" fillId="16" borderId="5" xfId="6" applyNumberFormat="1" applyFont="1" applyFill="1" applyBorder="1"/>
    <xf numFmtId="2" fontId="2" fillId="16" borderId="5" xfId="6" applyNumberFormat="1" applyFont="1" applyFill="1" applyBorder="1" applyAlignment="1">
      <alignment horizontal="center"/>
    </xf>
    <xf numFmtId="2" fontId="2" fillId="16" borderId="5" xfId="6" applyNumberFormat="1" applyFont="1" applyFill="1" applyBorder="1" applyAlignment="1">
      <alignment horizontal="left" indent="3"/>
    </xf>
    <xf numFmtId="2" fontId="2" fillId="16" borderId="21" xfId="6" applyNumberFormat="1" applyFont="1" applyFill="1" applyBorder="1" applyAlignment="1">
      <alignment horizontal="left" indent="3"/>
    </xf>
    <xf numFmtId="0" fontId="2" fillId="16" borderId="37" xfId="0" applyFont="1" applyFill="1" applyBorder="1" applyAlignment="1">
      <alignment horizontal="left" vertical="top" wrapText="1"/>
    </xf>
    <xf numFmtId="0" fontId="2" fillId="16" borderId="3" xfId="6" applyFont="1" applyFill="1" applyBorder="1"/>
    <xf numFmtId="0" fontId="2" fillId="16" borderId="3" xfId="6" applyFont="1" applyFill="1" applyBorder="1" applyAlignment="1">
      <alignment horizontal="center"/>
    </xf>
    <xf numFmtId="166" fontId="2" fillId="16" borderId="3" xfId="6" applyNumberFormat="1" applyFont="1" applyFill="1" applyBorder="1"/>
    <xf numFmtId="166" fontId="2" fillId="16" borderId="3" xfId="6" applyNumberFormat="1" applyFont="1" applyFill="1" applyBorder="1" applyAlignment="1">
      <alignment horizontal="center"/>
    </xf>
    <xf numFmtId="167" fontId="2" fillId="16" borderId="3" xfId="6" applyNumberFormat="1" applyFont="1" applyFill="1" applyBorder="1"/>
    <xf numFmtId="2" fontId="2" fillId="16" borderId="3" xfId="6" applyNumberFormat="1" applyFont="1" applyFill="1" applyBorder="1"/>
    <xf numFmtId="2" fontId="2" fillId="16" borderId="3" xfId="6" applyNumberFormat="1" applyFont="1" applyFill="1" applyBorder="1" applyAlignment="1">
      <alignment horizontal="center"/>
    </xf>
    <xf numFmtId="2" fontId="2" fillId="16" borderId="3" xfId="6" applyNumberFormat="1" applyFont="1" applyFill="1" applyBorder="1" applyAlignment="1">
      <alignment horizontal="left" indent="3"/>
    </xf>
    <xf numFmtId="2" fontId="2" fillId="16" borderId="9" xfId="6" applyNumberFormat="1" applyFont="1" applyFill="1" applyBorder="1" applyAlignment="1">
      <alignment horizontal="left" indent="3"/>
    </xf>
    <xf numFmtId="0" fontId="2" fillId="16" borderId="3" xfId="6" applyFont="1" applyFill="1" applyBorder="1" applyAlignment="1">
      <alignment horizontal="left"/>
    </xf>
    <xf numFmtId="166" fontId="2" fillId="16" borderId="3" xfId="6" applyNumberFormat="1" applyFont="1" applyFill="1" applyBorder="1" applyAlignment="1">
      <alignment horizontal="right"/>
    </xf>
    <xf numFmtId="0" fontId="2" fillId="16" borderId="38" xfId="0" applyFont="1" applyFill="1" applyBorder="1" applyAlignment="1">
      <alignment horizontal="left" vertical="top" wrapText="1"/>
    </xf>
    <xf numFmtId="0" fontId="2" fillId="12" borderId="33" xfId="0" applyFont="1" applyFill="1" applyBorder="1" applyAlignment="1">
      <alignment horizontal="left" vertical="top" wrapText="1"/>
    </xf>
    <xf numFmtId="0" fontId="2" fillId="12" borderId="37" xfId="0" applyFont="1" applyFill="1" applyBorder="1" applyAlignment="1">
      <alignment horizontal="left" vertical="top" wrapText="1"/>
    </xf>
    <xf numFmtId="0" fontId="2" fillId="12" borderId="38" xfId="0" applyFont="1" applyFill="1" applyBorder="1" applyAlignment="1">
      <alignment horizontal="left" vertical="top" wrapText="1"/>
    </xf>
    <xf numFmtId="0" fontId="6" fillId="14" borderId="33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center"/>
    </xf>
    <xf numFmtId="0" fontId="6" fillId="14" borderId="37" xfId="0" applyFont="1" applyFill="1" applyBorder="1" applyAlignment="1">
      <alignment horizontal="left" vertical="top" wrapText="1"/>
    </xf>
    <xf numFmtId="0" fontId="2" fillId="14" borderId="3" xfId="0" applyFont="1" applyFill="1" applyBorder="1" applyAlignment="1">
      <alignment horizontal="center"/>
    </xf>
    <xf numFmtId="0" fontId="6" fillId="14" borderId="38" xfId="0" applyFont="1" applyFill="1" applyBorder="1" applyAlignment="1">
      <alignment horizontal="left" vertical="top" wrapText="1"/>
    </xf>
    <xf numFmtId="0" fontId="2" fillId="14" borderId="7" xfId="0" applyFont="1" applyFill="1" applyBorder="1" applyAlignment="1">
      <alignment horizontal="center"/>
    </xf>
    <xf numFmtId="0" fontId="2" fillId="11" borderId="5" xfId="6" applyFont="1" applyFill="1" applyBorder="1" applyAlignment="1">
      <alignment horizontal="left"/>
    </xf>
    <xf numFmtId="0" fontId="2" fillId="11" borderId="5" xfId="6" applyFont="1" applyFill="1" applyBorder="1" applyAlignment="1">
      <alignment horizontal="center"/>
    </xf>
    <xf numFmtId="166" fontId="2" fillId="11" borderId="5" xfId="6" applyNumberFormat="1" applyFont="1" applyFill="1" applyBorder="1" applyAlignment="1">
      <alignment horizontal="right"/>
    </xf>
    <xf numFmtId="166" fontId="2" fillId="11" borderId="5" xfId="6" applyNumberFormat="1" applyFont="1" applyFill="1" applyBorder="1"/>
    <xf numFmtId="166" fontId="2" fillId="11" borderId="5" xfId="6" applyNumberFormat="1" applyFont="1" applyFill="1" applyBorder="1" applyAlignment="1">
      <alignment horizontal="center"/>
    </xf>
    <xf numFmtId="167" fontId="2" fillId="11" borderId="5" xfId="6" applyNumberFormat="1" applyFont="1" applyFill="1" applyBorder="1"/>
    <xf numFmtId="2" fontId="2" fillId="11" borderId="5" xfId="6" applyNumberFormat="1" applyFont="1" applyFill="1" applyBorder="1"/>
    <xf numFmtId="2" fontId="2" fillId="11" borderId="5" xfId="6" applyNumberFormat="1" applyFont="1" applyFill="1" applyBorder="1" applyAlignment="1">
      <alignment horizontal="center"/>
    </xf>
    <xf numFmtId="2" fontId="2" fillId="11" borderId="5" xfId="6" applyNumberFormat="1" applyFont="1" applyFill="1" applyBorder="1" applyAlignment="1">
      <alignment horizontal="left" indent="3"/>
    </xf>
    <xf numFmtId="2" fontId="2" fillId="11" borderId="21" xfId="6" applyNumberFormat="1" applyFont="1" applyFill="1" applyBorder="1" applyAlignment="1">
      <alignment horizontal="left" indent="3"/>
    </xf>
    <xf numFmtId="2" fontId="2" fillId="9" borderId="22" xfId="6" applyNumberFormat="1" applyFont="1" applyFill="1" applyBorder="1" applyAlignment="1">
      <alignment horizontal="left" indent="3"/>
    </xf>
    <xf numFmtId="2" fontId="2" fillId="11" borderId="22" xfId="6" applyNumberFormat="1" applyFont="1" applyFill="1" applyBorder="1" applyAlignment="1">
      <alignment horizontal="left" indent="3"/>
    </xf>
    <xf numFmtId="0" fontId="2" fillId="11" borderId="7" xfId="6" applyFont="1" applyFill="1" applyBorder="1" applyAlignment="1">
      <alignment horizontal="left"/>
    </xf>
    <xf numFmtId="0" fontId="2" fillId="11" borderId="7" xfId="6" applyFont="1" applyFill="1" applyBorder="1" applyAlignment="1">
      <alignment horizontal="center"/>
    </xf>
    <xf numFmtId="166" fontId="2" fillId="11" borderId="7" xfId="6" applyNumberFormat="1" applyFont="1" applyFill="1" applyBorder="1" applyAlignment="1">
      <alignment horizontal="right"/>
    </xf>
    <xf numFmtId="2" fontId="2" fillId="11" borderId="7" xfId="6" applyNumberFormat="1" applyFont="1" applyFill="1" applyBorder="1" applyAlignment="1">
      <alignment horizontal="right"/>
    </xf>
    <xf numFmtId="166" fontId="2" fillId="11" borderId="7" xfId="6" applyNumberFormat="1" applyFont="1" applyFill="1" applyBorder="1" applyAlignment="1">
      <alignment horizontal="center"/>
    </xf>
    <xf numFmtId="167" fontId="2" fillId="11" borderId="7" xfId="6" applyNumberFormat="1" applyFont="1" applyFill="1" applyBorder="1" applyAlignment="1">
      <alignment horizontal="right"/>
    </xf>
    <xf numFmtId="2" fontId="2" fillId="11" borderId="7" xfId="6" applyNumberFormat="1" applyFont="1" applyFill="1" applyBorder="1" applyAlignment="1">
      <alignment horizontal="center"/>
    </xf>
    <xf numFmtId="2" fontId="2" fillId="11" borderId="7" xfId="6" applyNumberFormat="1" applyFont="1" applyFill="1" applyBorder="1" applyAlignment="1">
      <alignment horizontal="left" indent="3"/>
    </xf>
    <xf numFmtId="2" fontId="2" fillId="11" borderId="16" xfId="6" applyNumberFormat="1" applyFont="1" applyFill="1" applyBorder="1" applyAlignment="1">
      <alignment horizontal="left" indent="3"/>
    </xf>
    <xf numFmtId="2" fontId="2" fillId="16" borderId="22" xfId="6" applyNumberFormat="1" applyFont="1" applyFill="1" applyBorder="1" applyAlignment="1">
      <alignment horizontal="left" indent="3"/>
    </xf>
    <xf numFmtId="0" fontId="2" fillId="16" borderId="7" xfId="6" applyFont="1" applyFill="1" applyBorder="1"/>
    <xf numFmtId="0" fontId="2" fillId="16" borderId="7" xfId="6" applyFont="1" applyFill="1" applyBorder="1" applyAlignment="1">
      <alignment horizontal="center"/>
    </xf>
    <xf numFmtId="166" fontId="2" fillId="16" borderId="7" xfId="6" applyNumberFormat="1" applyFont="1" applyFill="1" applyBorder="1"/>
    <xf numFmtId="166" fontId="2" fillId="16" borderId="7" xfId="6" applyNumberFormat="1" applyFont="1" applyFill="1" applyBorder="1" applyAlignment="1">
      <alignment horizontal="center"/>
    </xf>
    <xf numFmtId="167" fontId="2" fillId="16" borderId="7" xfId="6" applyNumberFormat="1" applyFont="1" applyFill="1" applyBorder="1"/>
    <xf numFmtId="2" fontId="2" fillId="16" borderId="7" xfId="6" applyNumberFormat="1" applyFont="1" applyFill="1" applyBorder="1"/>
    <xf numFmtId="2" fontId="2" fillId="16" borderId="7" xfId="6" applyNumberFormat="1" applyFont="1" applyFill="1" applyBorder="1" applyAlignment="1">
      <alignment horizontal="center"/>
    </xf>
    <xf numFmtId="2" fontId="2" fillId="16" borderId="7" xfId="6" applyNumberFormat="1" applyFont="1" applyFill="1" applyBorder="1" applyAlignment="1">
      <alignment horizontal="left" indent="3"/>
    </xf>
    <xf numFmtId="2" fontId="2" fillId="16" borderId="10" xfId="6" applyNumberFormat="1" applyFont="1" applyFill="1" applyBorder="1" applyAlignment="1">
      <alignment horizontal="left" indent="3"/>
    </xf>
    <xf numFmtId="0" fontId="2" fillId="4" borderId="7" xfId="6" applyFont="1" applyFill="1" applyBorder="1"/>
    <xf numFmtId="0" fontId="2" fillId="4" borderId="7" xfId="6" applyFont="1" applyFill="1" applyBorder="1" applyAlignment="1">
      <alignment horizontal="center"/>
    </xf>
    <xf numFmtId="166" fontId="2" fillId="4" borderId="7" xfId="6" applyNumberFormat="1" applyFont="1" applyFill="1" applyBorder="1"/>
    <xf numFmtId="166" fontId="2" fillId="4" borderId="7" xfId="6" applyNumberFormat="1" applyFont="1" applyFill="1" applyBorder="1" applyAlignment="1">
      <alignment horizontal="center"/>
    </xf>
    <xf numFmtId="167" fontId="2" fillId="4" borderId="7" xfId="6" applyNumberFormat="1" applyFont="1" applyFill="1" applyBorder="1"/>
    <xf numFmtId="2" fontId="2" fillId="4" borderId="7" xfId="6" applyNumberFormat="1" applyFont="1" applyFill="1" applyBorder="1"/>
    <xf numFmtId="2" fontId="2" fillId="4" borderId="7" xfId="6" applyNumberFormat="1" applyFont="1" applyFill="1" applyBorder="1" applyAlignment="1">
      <alignment horizontal="center"/>
    </xf>
    <xf numFmtId="2" fontId="2" fillId="4" borderId="7" xfId="6" applyNumberFormat="1" applyFont="1" applyFill="1" applyBorder="1" applyAlignment="1">
      <alignment horizontal="left" indent="3"/>
    </xf>
    <xf numFmtId="2" fontId="2" fillId="4" borderId="10" xfId="6" applyNumberFormat="1" applyFont="1" applyFill="1" applyBorder="1" applyAlignment="1">
      <alignment horizontal="left" indent="3"/>
    </xf>
    <xf numFmtId="0" fontId="23" fillId="0" borderId="0" xfId="0" applyFont="1" applyAlignment="1">
      <alignment vertical="center"/>
    </xf>
    <xf numFmtId="166" fontId="2" fillId="11" borderId="3" xfId="6" applyNumberFormat="1" applyFont="1" applyFill="1" applyBorder="1" applyAlignment="1">
      <alignment horizontal="left" indent="3"/>
    </xf>
    <xf numFmtId="166" fontId="2" fillId="6" borderId="5" xfId="6" applyNumberFormat="1" applyFont="1" applyFill="1" applyBorder="1" applyAlignment="1">
      <alignment horizontal="left" indent="3"/>
    </xf>
    <xf numFmtId="166" fontId="2" fillId="6" borderId="3" xfId="6" applyNumberFormat="1" applyFont="1" applyFill="1" applyBorder="1" applyAlignment="1">
      <alignment horizontal="left" indent="3"/>
    </xf>
    <xf numFmtId="166" fontId="2" fillId="12" borderId="5" xfId="6" applyNumberFormat="1" applyFont="1" applyFill="1" applyBorder="1" applyAlignment="1">
      <alignment horizontal="left" indent="3"/>
    </xf>
    <xf numFmtId="0" fontId="9" fillId="10" borderId="12" xfId="6" applyFont="1" applyFill="1" applyBorder="1"/>
    <xf numFmtId="0" fontId="9" fillId="10" borderId="12" xfId="6" applyFont="1" applyFill="1" applyBorder="1" applyAlignment="1">
      <alignment horizontal="center"/>
    </xf>
    <xf numFmtId="166" fontId="2" fillId="10" borderId="12" xfId="6" applyNumberFormat="1" applyFont="1" applyFill="1" applyBorder="1" applyAlignment="1">
      <alignment horizontal="left" indent="3"/>
    </xf>
    <xf numFmtId="0" fontId="9" fillId="10" borderId="18" xfId="6" applyFont="1" applyFill="1" applyBorder="1"/>
    <xf numFmtId="0" fontId="9" fillId="10" borderId="18" xfId="6" applyFont="1" applyFill="1" applyBorder="1" applyAlignment="1">
      <alignment horizontal="center"/>
    </xf>
    <xf numFmtId="166" fontId="2" fillId="10" borderId="18" xfId="6" applyNumberFormat="1" applyFont="1" applyFill="1" applyBorder="1" applyAlignment="1">
      <alignment horizontal="left" indent="3"/>
    </xf>
    <xf numFmtId="0" fontId="2" fillId="13" borderId="5" xfId="6" applyFont="1" applyFill="1" applyBorder="1"/>
    <xf numFmtId="0" fontId="2" fillId="13" borderId="5" xfId="6" applyFont="1" applyFill="1" applyBorder="1" applyAlignment="1">
      <alignment horizontal="center"/>
    </xf>
    <xf numFmtId="166" fontId="2" fillId="13" borderId="5" xfId="6" applyNumberFormat="1" applyFont="1" applyFill="1" applyBorder="1"/>
    <xf numFmtId="166" fontId="2" fillId="13" borderId="5" xfId="6" applyNumberFormat="1" applyFont="1" applyFill="1" applyBorder="1" applyAlignment="1">
      <alignment horizontal="center"/>
    </xf>
    <xf numFmtId="167" fontId="2" fillId="13" borderId="5" xfId="6" applyNumberFormat="1" applyFont="1" applyFill="1" applyBorder="1"/>
    <xf numFmtId="2" fontId="2" fillId="13" borderId="5" xfId="6" applyNumberFormat="1" applyFont="1" applyFill="1" applyBorder="1"/>
    <xf numFmtId="2" fontId="2" fillId="13" borderId="5" xfId="6" applyNumberFormat="1" applyFont="1" applyFill="1" applyBorder="1" applyAlignment="1">
      <alignment horizontal="center"/>
    </xf>
    <xf numFmtId="166" fontId="2" fillId="13" borderId="5" xfId="6" applyNumberFormat="1" applyFont="1" applyFill="1" applyBorder="1" applyAlignment="1">
      <alignment horizontal="left" indent="3"/>
    </xf>
    <xf numFmtId="2" fontId="2" fillId="13" borderId="21" xfId="6" applyNumberFormat="1" applyFont="1" applyFill="1" applyBorder="1" applyAlignment="1">
      <alignment horizontal="left" indent="3"/>
    </xf>
    <xf numFmtId="166" fontId="2" fillId="13" borderId="3" xfId="6" applyNumberFormat="1" applyFont="1" applyFill="1" applyBorder="1" applyAlignment="1">
      <alignment horizontal="left" indent="3"/>
    </xf>
    <xf numFmtId="0" fontId="2" fillId="13" borderId="1" xfId="6" applyFont="1" applyFill="1" applyBorder="1"/>
    <xf numFmtId="0" fontId="2" fillId="13" borderId="1" xfId="6" applyFont="1" applyFill="1" applyBorder="1" applyAlignment="1">
      <alignment horizontal="center"/>
    </xf>
    <xf numFmtId="166" fontId="2" fillId="13" borderId="1" xfId="6" applyNumberFormat="1" applyFont="1" applyFill="1" applyBorder="1"/>
    <xf numFmtId="166" fontId="2" fillId="13" borderId="1" xfId="6" applyNumberFormat="1" applyFont="1" applyFill="1" applyBorder="1" applyAlignment="1">
      <alignment horizontal="center"/>
    </xf>
    <xf numFmtId="167" fontId="2" fillId="13" borderId="1" xfId="6" applyNumberFormat="1" applyFont="1" applyFill="1" applyBorder="1"/>
    <xf numFmtId="2" fontId="2" fillId="13" borderId="1" xfId="6" applyNumberFormat="1" applyFont="1" applyFill="1" applyBorder="1"/>
    <xf numFmtId="2" fontId="2" fillId="13" borderId="1" xfId="6" applyNumberFormat="1" applyFont="1" applyFill="1" applyBorder="1" applyAlignment="1">
      <alignment horizontal="center"/>
    </xf>
    <xf numFmtId="166" fontId="2" fillId="13" borderId="1" xfId="6" applyNumberFormat="1" applyFont="1" applyFill="1" applyBorder="1" applyAlignment="1">
      <alignment horizontal="left" indent="3"/>
    </xf>
    <xf numFmtId="2" fontId="2" fillId="13" borderId="2" xfId="6" applyNumberFormat="1" applyFont="1" applyFill="1" applyBorder="1" applyAlignment="1">
      <alignment horizontal="left" indent="3"/>
    </xf>
    <xf numFmtId="166" fontId="2" fillId="11" borderId="5" xfId="6" applyNumberFormat="1" applyFont="1" applyFill="1" applyBorder="1" applyAlignment="1">
      <alignment horizontal="left" indent="3"/>
    </xf>
    <xf numFmtId="166" fontId="2" fillId="11" borderId="7" xfId="6" applyNumberFormat="1" applyFont="1" applyFill="1" applyBorder="1"/>
    <xf numFmtId="167" fontId="2" fillId="11" borderId="7" xfId="6" applyNumberFormat="1" applyFont="1" applyFill="1" applyBorder="1"/>
    <xf numFmtId="2" fontId="2" fillId="11" borderId="7" xfId="6" applyNumberFormat="1" applyFont="1" applyFill="1" applyBorder="1"/>
    <xf numFmtId="166" fontId="2" fillId="11" borderId="7" xfId="6" applyNumberFormat="1" applyFont="1" applyFill="1" applyBorder="1" applyAlignment="1">
      <alignment horizontal="left" indent="3"/>
    </xf>
    <xf numFmtId="0" fontId="2" fillId="10" borderId="12" xfId="4" applyFont="1" applyFill="1" applyBorder="1"/>
    <xf numFmtId="0" fontId="2" fillId="10" borderId="12" xfId="4" applyFont="1" applyFill="1" applyBorder="1" applyAlignment="1">
      <alignment horizontal="center"/>
    </xf>
    <xf numFmtId="0" fontId="2" fillId="13" borderId="5" xfId="4" applyFont="1" applyFill="1" applyBorder="1"/>
    <xf numFmtId="0" fontId="2" fillId="13" borderId="5" xfId="4" applyFont="1" applyFill="1" applyBorder="1" applyAlignment="1">
      <alignment horizontal="center"/>
    </xf>
    <xf numFmtId="166" fontId="2" fillId="13" borderId="5" xfId="4" applyNumberFormat="1" applyFont="1" applyFill="1" applyBorder="1"/>
    <xf numFmtId="166" fontId="2" fillId="13" borderId="5" xfId="4" applyNumberFormat="1" applyFont="1" applyFill="1" applyBorder="1" applyAlignment="1">
      <alignment horizontal="center"/>
    </xf>
    <xf numFmtId="167" fontId="2" fillId="13" borderId="5" xfId="4" applyNumberFormat="1" applyFont="1" applyFill="1" applyBorder="1"/>
    <xf numFmtId="2" fontId="2" fillId="13" borderId="5" xfId="4" applyNumberFormat="1" applyFont="1" applyFill="1" applyBorder="1"/>
    <xf numFmtId="2" fontId="2" fillId="13" borderId="5" xfId="4" applyNumberFormat="1" applyFont="1" applyFill="1" applyBorder="1" applyAlignment="1">
      <alignment horizontal="center"/>
    </xf>
    <xf numFmtId="2" fontId="2" fillId="13" borderId="5" xfId="4" applyNumberFormat="1" applyFont="1" applyFill="1" applyBorder="1" applyAlignment="1">
      <alignment horizontal="left" indent="3"/>
    </xf>
    <xf numFmtId="2" fontId="2" fillId="13" borderId="21" xfId="4" applyNumberFormat="1" applyFont="1" applyFill="1" applyBorder="1" applyAlignment="1">
      <alignment horizontal="left" indent="3"/>
    </xf>
    <xf numFmtId="0" fontId="2" fillId="4" borderId="5" xfId="4" applyFont="1" applyFill="1" applyBorder="1"/>
    <xf numFmtId="0" fontId="2" fillId="4" borderId="5" xfId="4" applyFont="1" applyFill="1" applyBorder="1" applyAlignment="1">
      <alignment horizontal="center"/>
    </xf>
    <xf numFmtId="166" fontId="2" fillId="4" borderId="5" xfId="4" applyNumberFormat="1" applyFont="1" applyFill="1" applyBorder="1" applyAlignment="1">
      <alignment horizontal="right"/>
    </xf>
    <xf numFmtId="166" fontId="2" fillId="4" borderId="12" xfId="4" applyNumberFormat="1" applyFont="1" applyFill="1" applyBorder="1"/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6" fontId="2" fillId="4" borderId="5" xfId="4" applyNumberFormat="1" applyFont="1" applyFill="1" applyBorder="1"/>
    <xf numFmtId="167" fontId="2" fillId="4" borderId="5" xfId="4" applyNumberFormat="1" applyFont="1" applyFill="1" applyBorder="1"/>
    <xf numFmtId="2" fontId="2" fillId="4" borderId="5" xfId="4" applyNumberFormat="1" applyFont="1" applyFill="1" applyBorder="1"/>
    <xf numFmtId="2" fontId="2" fillId="4" borderId="5" xfId="4" applyNumberFormat="1" applyFont="1" applyFill="1" applyBorder="1" applyAlignment="1">
      <alignment horizontal="center"/>
    </xf>
    <xf numFmtId="2" fontId="2" fillId="4" borderId="5" xfId="4" applyNumberFormat="1" applyFont="1" applyFill="1" applyBorder="1" applyAlignment="1">
      <alignment horizontal="left" indent="3"/>
    </xf>
    <xf numFmtId="2" fontId="2" fillId="4" borderId="21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9" xfId="4" applyNumberFormat="1" applyFont="1" applyFill="1" applyBorder="1" applyAlignment="1">
      <alignment horizontal="left" indent="3"/>
    </xf>
    <xf numFmtId="0" fontId="2" fillId="11" borderId="5" xfId="4" applyFont="1" applyFill="1" applyBorder="1" applyAlignment="1">
      <alignment horizontal="left"/>
    </xf>
    <xf numFmtId="0" fontId="2" fillId="11" borderId="5" xfId="4" applyFont="1" applyFill="1" applyBorder="1" applyAlignment="1">
      <alignment horizontal="center"/>
    </xf>
    <xf numFmtId="166" fontId="2" fillId="11" borderId="5" xfId="4" applyNumberFormat="1" applyFont="1" applyFill="1" applyBorder="1" applyAlignment="1">
      <alignment horizontal="right"/>
    </xf>
    <xf numFmtId="166" fontId="2" fillId="11" borderId="5" xfId="4" applyNumberFormat="1" applyFont="1" applyFill="1" applyBorder="1"/>
    <xf numFmtId="166" fontId="2" fillId="11" borderId="5" xfId="4" applyNumberFormat="1" applyFont="1" applyFill="1" applyBorder="1" applyAlignment="1">
      <alignment horizontal="center"/>
    </xf>
    <xf numFmtId="167" fontId="2" fillId="11" borderId="5" xfId="4" applyNumberFormat="1" applyFont="1" applyFill="1" applyBorder="1"/>
    <xf numFmtId="2" fontId="2" fillId="11" borderId="5" xfId="4" applyNumberFormat="1" applyFont="1" applyFill="1" applyBorder="1"/>
    <xf numFmtId="2" fontId="2" fillId="11" borderId="5" xfId="4" applyNumberFormat="1" applyFont="1" applyFill="1" applyBorder="1" applyAlignment="1">
      <alignment horizontal="center"/>
    </xf>
    <xf numFmtId="2" fontId="2" fillId="11" borderId="5" xfId="4" applyNumberFormat="1" applyFont="1" applyFill="1" applyBorder="1" applyAlignment="1">
      <alignment horizontal="left" indent="3"/>
    </xf>
    <xf numFmtId="2" fontId="2" fillId="11" borderId="21" xfId="4" applyNumberFormat="1" applyFont="1" applyFill="1" applyBorder="1" applyAlignment="1">
      <alignment horizontal="left" indent="3"/>
    </xf>
    <xf numFmtId="166" fontId="2" fillId="4" borderId="5" xfId="4" applyNumberFormat="1" applyFont="1" applyFill="1" applyBorder="1" applyAlignment="1">
      <alignment horizontal="center"/>
    </xf>
    <xf numFmtId="166" fontId="2" fillId="6" borderId="1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 vertical="center"/>
    </xf>
    <xf numFmtId="166" fontId="2" fillId="6" borderId="12" xfId="4" applyNumberFormat="1" applyFont="1" applyFill="1" applyBorder="1" applyAlignment="1">
      <alignment vertical="center"/>
    </xf>
    <xf numFmtId="1" fontId="2" fillId="6" borderId="12" xfId="4" applyNumberFormat="1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left" vertical="center"/>
    </xf>
    <xf numFmtId="0" fontId="2" fillId="6" borderId="5" xfId="4" applyFont="1" applyFill="1" applyBorder="1" applyAlignment="1">
      <alignment horizontal="center" vertical="center"/>
    </xf>
    <xf numFmtId="1" fontId="2" fillId="6" borderId="5" xfId="4" applyNumberFormat="1" applyFont="1" applyFill="1" applyBorder="1" applyAlignment="1">
      <alignment horizontal="center" vertical="center"/>
    </xf>
    <xf numFmtId="166" fontId="2" fillId="6" borderId="5" xfId="0" applyNumberFormat="1" applyFont="1" applyFill="1" applyBorder="1" applyAlignment="1">
      <alignment horizontal="center" vertical="center"/>
    </xf>
    <xf numFmtId="167" fontId="2" fillId="6" borderId="5" xfId="0" applyNumberFormat="1" applyFont="1" applyFill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2" fontId="2" fillId="6" borderId="21" xfId="0" applyNumberFormat="1" applyFont="1" applyFill="1" applyBorder="1" applyAlignment="1">
      <alignment horizontal="center" vertical="center"/>
    </xf>
    <xf numFmtId="166" fontId="2" fillId="6" borderId="4" xfId="4" applyNumberFormat="1" applyFont="1" applyFill="1" applyBorder="1" applyAlignment="1">
      <alignment vertical="center"/>
    </xf>
    <xf numFmtId="1" fontId="2" fillId="6" borderId="4" xfId="4" applyNumberFormat="1" applyFont="1" applyFill="1" applyBorder="1" applyAlignment="1">
      <alignment horizontal="center" vertical="center"/>
    </xf>
    <xf numFmtId="166" fontId="2" fillId="6" borderId="4" xfId="0" applyNumberFormat="1" applyFont="1" applyFill="1" applyBorder="1" applyAlignment="1">
      <alignment horizontal="center" vertical="center"/>
    </xf>
    <xf numFmtId="167" fontId="2" fillId="6" borderId="4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2" fontId="2" fillId="6" borderId="16" xfId="0" applyNumberFormat="1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vertical="center"/>
    </xf>
    <xf numFmtId="0" fontId="9" fillId="10" borderId="3" xfId="0" applyFont="1" applyFill="1" applyBorder="1" applyAlignment="1">
      <alignment vertical="center"/>
    </xf>
    <xf numFmtId="0" fontId="9" fillId="10" borderId="3" xfId="0" applyFont="1" applyFill="1" applyBorder="1" applyAlignment="1">
      <alignment horizontal="center" vertical="center"/>
    </xf>
    <xf numFmtId="166" fontId="2" fillId="10" borderId="3" xfId="0" applyNumberFormat="1" applyFont="1" applyFill="1" applyBorder="1" applyAlignment="1">
      <alignment horizontal="center" vertical="center"/>
    </xf>
    <xf numFmtId="167" fontId="2" fillId="10" borderId="3" xfId="0" applyNumberFormat="1" applyFont="1" applyFill="1" applyBorder="1" applyAlignment="1">
      <alignment horizontal="center" vertical="center"/>
    </xf>
    <xf numFmtId="2" fontId="2" fillId="10" borderId="3" xfId="0" applyNumberFormat="1" applyFont="1" applyFill="1" applyBorder="1" applyAlignment="1">
      <alignment horizontal="center" vertical="center"/>
    </xf>
    <xf numFmtId="2" fontId="2" fillId="10" borderId="9" xfId="0" applyNumberFormat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vertical="center"/>
    </xf>
    <xf numFmtId="0" fontId="2" fillId="13" borderId="5" xfId="0" applyFont="1" applyFill="1" applyBorder="1" applyAlignment="1">
      <alignment horizontal="center" vertical="center"/>
    </xf>
    <xf numFmtId="166" fontId="2" fillId="13" borderId="5" xfId="0" applyNumberFormat="1" applyFont="1" applyFill="1" applyBorder="1" applyAlignment="1">
      <alignment horizontal="center" vertical="center"/>
    </xf>
    <xf numFmtId="167" fontId="2" fillId="13" borderId="5" xfId="0" applyNumberFormat="1" applyFont="1" applyFill="1" applyBorder="1" applyAlignment="1">
      <alignment horizontal="center" vertical="center"/>
    </xf>
    <xf numFmtId="2" fontId="2" fillId="13" borderId="5" xfId="0" applyNumberFormat="1" applyFont="1" applyFill="1" applyBorder="1" applyAlignment="1">
      <alignment horizontal="center" vertical="center"/>
    </xf>
    <xf numFmtId="2" fontId="2" fillId="13" borderId="21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center" vertical="center"/>
    </xf>
    <xf numFmtId="166" fontId="2" fillId="10" borderId="5" xfId="0" applyNumberFormat="1" applyFont="1" applyFill="1" applyBorder="1" applyAlignment="1">
      <alignment horizontal="center" vertical="center"/>
    </xf>
    <xf numFmtId="167" fontId="2" fillId="10" borderId="5" xfId="0" applyNumberFormat="1" applyFont="1" applyFill="1" applyBorder="1" applyAlignment="1">
      <alignment horizontal="center" vertical="center"/>
    </xf>
    <xf numFmtId="2" fontId="2" fillId="10" borderId="5" xfId="0" applyNumberFormat="1" applyFont="1" applyFill="1" applyBorder="1" applyAlignment="1">
      <alignment horizontal="center" vertical="center"/>
    </xf>
    <xf numFmtId="2" fontId="2" fillId="10" borderId="21" xfId="0" applyNumberFormat="1" applyFont="1" applyFill="1" applyBorder="1" applyAlignment="1">
      <alignment horizontal="center" vertical="center"/>
    </xf>
    <xf numFmtId="2" fontId="2" fillId="13" borderId="12" xfId="0" applyNumberFormat="1" applyFont="1" applyFill="1" applyBorder="1" applyAlignment="1">
      <alignment horizontal="left" vertical="center"/>
    </xf>
    <xf numFmtId="0" fontId="2" fillId="13" borderId="12" xfId="0" applyFont="1" applyFill="1" applyBorder="1" applyAlignment="1">
      <alignment horizontal="center" vertical="center"/>
    </xf>
    <xf numFmtId="166" fontId="2" fillId="13" borderId="12" xfId="0" applyNumberFormat="1" applyFont="1" applyFill="1" applyBorder="1" applyAlignment="1">
      <alignment horizontal="center" vertical="center"/>
    </xf>
    <xf numFmtId="167" fontId="2" fillId="13" borderId="12" xfId="0" applyNumberFormat="1" applyFont="1" applyFill="1" applyBorder="1" applyAlignment="1">
      <alignment horizontal="center" vertical="center"/>
    </xf>
    <xf numFmtId="2" fontId="2" fillId="13" borderId="12" xfId="0" applyNumberFormat="1" applyFont="1" applyFill="1" applyBorder="1" applyAlignment="1">
      <alignment horizontal="center" vertical="center"/>
    </xf>
    <xf numFmtId="2" fontId="2" fillId="13" borderId="22" xfId="0" applyNumberFormat="1" applyFont="1" applyFill="1" applyBorder="1" applyAlignment="1">
      <alignment horizontal="center" vertical="center"/>
    </xf>
    <xf numFmtId="1" fontId="2" fillId="13" borderId="3" xfId="0" applyNumberFormat="1" applyFont="1" applyFill="1" applyBorder="1" applyAlignment="1">
      <alignment horizontal="center" vertical="center"/>
    </xf>
    <xf numFmtId="0" fontId="2" fillId="13" borderId="5" xfId="0" applyFont="1" applyFill="1" applyBorder="1"/>
    <xf numFmtId="166" fontId="2" fillId="13" borderId="5" xfId="0" applyNumberFormat="1" applyFont="1" applyFill="1" applyBorder="1"/>
    <xf numFmtId="166" fontId="2" fillId="13" borderId="5" xfId="0" applyNumberFormat="1" applyFont="1" applyFill="1" applyBorder="1" applyAlignment="1">
      <alignment horizontal="center"/>
    </xf>
    <xf numFmtId="167" fontId="2" fillId="13" borderId="5" xfId="0" applyNumberFormat="1" applyFont="1" applyFill="1" applyBorder="1"/>
    <xf numFmtId="2" fontId="2" fillId="13" borderId="5" xfId="0" applyNumberFormat="1" applyFont="1" applyFill="1" applyBorder="1"/>
    <xf numFmtId="2" fontId="2" fillId="13" borderId="5" xfId="0" applyNumberFormat="1" applyFont="1" applyFill="1" applyBorder="1" applyAlignment="1">
      <alignment horizontal="center"/>
    </xf>
    <xf numFmtId="2" fontId="2" fillId="13" borderId="5" xfId="0" applyNumberFormat="1" applyFont="1" applyFill="1" applyBorder="1" applyAlignment="1">
      <alignment horizontal="left" indent="3"/>
    </xf>
    <xf numFmtId="2" fontId="2" fillId="13" borderId="21" xfId="0" applyNumberFormat="1" applyFont="1" applyFill="1" applyBorder="1" applyAlignment="1">
      <alignment horizontal="left" indent="3"/>
    </xf>
  </cellXfs>
  <cellStyles count="18">
    <cellStyle name="Comma" xfId="1" builtinId="3"/>
    <cellStyle name="Excel Built-in Normal" xfId="12"/>
    <cellStyle name="Įprastas 2" xfId="6"/>
    <cellStyle name="Įprastas 2 2" xfId="7"/>
    <cellStyle name="Įprastas 3" xfId="9"/>
    <cellStyle name="Įprastas 4" xfId="10"/>
    <cellStyle name="Įprastas 5" xfId="11"/>
    <cellStyle name="Įprastas 6" xfId="15"/>
    <cellStyle name="Įprastas 7" xfId="17"/>
    <cellStyle name="Normal" xfId="0" builtinId="0"/>
    <cellStyle name="Normal 2" xfId="2"/>
    <cellStyle name="Normal 3" xfId="3"/>
    <cellStyle name="Paprastas 2" xfId="4"/>
    <cellStyle name="Paprastas 3" xfId="5"/>
    <cellStyle name="Paprastas 4" xfId="8"/>
    <cellStyle name="Paprastas 5" xfId="13"/>
    <cellStyle name="Paprastas 6" xfId="14"/>
    <cellStyle name="Paprastas 7" xfId="16"/>
  </cellStyles>
  <dxfs count="0"/>
  <tableStyles count="0" defaultTableStyle="TableStyleMedium9" defaultPivotStyle="PivotStyleLight16"/>
  <colors>
    <mruColors>
      <color rgb="FFFFFF99"/>
      <color rgb="FFFFFF66"/>
      <color rgb="FFFFCC99"/>
      <color rgb="FFFFCCCC"/>
      <color rgb="FFFF6600"/>
      <color rgb="FFFF9966"/>
      <color rgb="FFFFCC00"/>
      <color rgb="FFFF9900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41"/>
  <sheetViews>
    <sheetView tabSelected="1" zoomScaleNormal="100" workbookViewId="0">
      <selection activeCell="V6" sqref="V6"/>
    </sheetView>
  </sheetViews>
  <sheetFormatPr defaultRowHeight="11.25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8.710937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10.5703125" style="1" customWidth="1"/>
    <col min="11" max="11" width="13.710937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12.42578125" style="1" bestFit="1" customWidth="1"/>
    <col min="19" max="19" width="9.140625" style="1" customWidth="1"/>
    <col min="20" max="20" width="10.42578125" style="1" bestFit="1" customWidth="1"/>
    <col min="21" max="30" width="9.140625" style="1"/>
    <col min="31" max="31" width="14.140625" style="1" bestFit="1" customWidth="1"/>
    <col min="32" max="32" width="16.5703125" style="1" bestFit="1" customWidth="1"/>
    <col min="33" max="16384" width="9.140625" style="1"/>
  </cols>
  <sheetData>
    <row r="1" spans="1:17" s="10" customFormat="1" ht="13.5" customHeight="1">
      <c r="A1" s="1438" t="s">
        <v>556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  <c r="Q1" s="1438"/>
    </row>
    <row r="2" spans="1:17" s="10" customFormat="1" ht="12" customHeight="1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</row>
    <row r="3" spans="1:17" s="2118" customFormat="1" ht="14.25" customHeight="1">
      <c r="A3" s="1822" t="s">
        <v>27</v>
      </c>
      <c r="B3" s="1822"/>
      <c r="C3" s="1822"/>
      <c r="D3" s="1822"/>
      <c r="E3" s="1822"/>
      <c r="F3" s="1822"/>
      <c r="G3" s="1822"/>
      <c r="H3" s="1822"/>
      <c r="I3" s="1822"/>
      <c r="J3" s="1822"/>
      <c r="K3" s="1822"/>
      <c r="L3" s="1822"/>
      <c r="M3" s="1822"/>
      <c r="N3" s="1822"/>
      <c r="O3" s="1822"/>
      <c r="P3" s="1822"/>
      <c r="Q3" s="1822"/>
    </row>
    <row r="4" spans="1:17" s="10" customFormat="1" ht="13.5" customHeight="1" thickBot="1">
      <c r="A4" s="425"/>
      <c r="B4" s="425"/>
      <c r="C4" s="425"/>
      <c r="D4" s="425"/>
      <c r="E4" s="1311" t="s">
        <v>268</v>
      </c>
      <c r="F4" s="1311"/>
      <c r="G4" s="1311"/>
      <c r="H4" s="1311"/>
      <c r="I4" s="425">
        <v>7.1</v>
      </c>
      <c r="J4" s="425" t="s">
        <v>267</v>
      </c>
      <c r="K4" s="425" t="s">
        <v>269</v>
      </c>
      <c r="L4" s="426">
        <v>326</v>
      </c>
      <c r="M4" s="425"/>
      <c r="N4" s="425"/>
      <c r="O4" s="425"/>
      <c r="P4" s="425"/>
      <c r="Q4" s="425"/>
    </row>
    <row r="5" spans="1:17" s="10" customFormat="1" ht="13.5" customHeight="1">
      <c r="A5" s="1338" t="s">
        <v>1</v>
      </c>
      <c r="B5" s="1315" t="s">
        <v>0</v>
      </c>
      <c r="C5" s="1318" t="s">
        <v>2</v>
      </c>
      <c r="D5" s="1318" t="s">
        <v>3</v>
      </c>
      <c r="E5" s="1318" t="s">
        <v>11</v>
      </c>
      <c r="F5" s="1322" t="s">
        <v>12</v>
      </c>
      <c r="G5" s="1323"/>
      <c r="H5" s="1323"/>
      <c r="I5" s="1324"/>
      <c r="J5" s="1318" t="s">
        <v>4</v>
      </c>
      <c r="K5" s="1318" t="s">
        <v>13</v>
      </c>
      <c r="L5" s="1318" t="s">
        <v>5</v>
      </c>
      <c r="M5" s="1318" t="s">
        <v>6</v>
      </c>
      <c r="N5" s="1318" t="s">
        <v>14</v>
      </c>
      <c r="O5" s="1318" t="s">
        <v>15</v>
      </c>
      <c r="P5" s="1318" t="s">
        <v>22</v>
      </c>
      <c r="Q5" s="1327" t="s">
        <v>23</v>
      </c>
    </row>
    <row r="6" spans="1:17" s="10" customFormat="1" ht="39" customHeight="1">
      <c r="A6" s="1339"/>
      <c r="B6" s="1316"/>
      <c r="C6" s="1319"/>
      <c r="D6" s="1321"/>
      <c r="E6" s="1321"/>
      <c r="F6" s="972" t="s">
        <v>16</v>
      </c>
      <c r="G6" s="972" t="s">
        <v>17</v>
      </c>
      <c r="H6" s="972" t="s">
        <v>18</v>
      </c>
      <c r="I6" s="972" t="s">
        <v>19</v>
      </c>
      <c r="J6" s="1321"/>
      <c r="K6" s="1321"/>
      <c r="L6" s="1321"/>
      <c r="M6" s="1321"/>
      <c r="N6" s="1321"/>
      <c r="O6" s="1321"/>
      <c r="P6" s="1321"/>
      <c r="Q6" s="1328"/>
    </row>
    <row r="7" spans="1:17" s="10" customFormat="1" ht="13.5" customHeight="1">
      <c r="A7" s="1340"/>
      <c r="B7" s="1341"/>
      <c r="C7" s="1321"/>
      <c r="D7" s="56" t="s">
        <v>7</v>
      </c>
      <c r="E7" s="56" t="s">
        <v>8</v>
      </c>
      <c r="F7" s="56" t="s">
        <v>9</v>
      </c>
      <c r="G7" s="56" t="s">
        <v>9</v>
      </c>
      <c r="H7" s="56" t="s">
        <v>9</v>
      </c>
      <c r="I7" s="56" t="s">
        <v>9</v>
      </c>
      <c r="J7" s="56" t="s">
        <v>20</v>
      </c>
      <c r="K7" s="56" t="s">
        <v>9</v>
      </c>
      <c r="L7" s="56" t="s">
        <v>20</v>
      </c>
      <c r="M7" s="56" t="s">
        <v>57</v>
      </c>
      <c r="N7" s="56" t="s">
        <v>282</v>
      </c>
      <c r="O7" s="56" t="s">
        <v>283</v>
      </c>
      <c r="P7" s="57" t="s">
        <v>24</v>
      </c>
      <c r="Q7" s="58" t="s">
        <v>284</v>
      </c>
    </row>
    <row r="8" spans="1:17" s="10" customFormat="1" ht="13.5" customHeight="1" thickBot="1">
      <c r="A8" s="59">
        <v>1</v>
      </c>
      <c r="B8" s="60">
        <v>2</v>
      </c>
      <c r="C8" s="61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1">
        <v>12</v>
      </c>
      <c r="M8" s="62">
        <v>13</v>
      </c>
      <c r="N8" s="62">
        <v>14</v>
      </c>
      <c r="O8" s="63">
        <v>15</v>
      </c>
      <c r="P8" s="61">
        <v>16</v>
      </c>
      <c r="Q8" s="64">
        <v>17</v>
      </c>
    </row>
    <row r="9" spans="1:17" s="10" customFormat="1" ht="13.5" customHeight="1">
      <c r="A9" s="2072" t="s">
        <v>63</v>
      </c>
      <c r="B9" s="2073">
        <v>1</v>
      </c>
      <c r="C9" s="2078" t="s">
        <v>33</v>
      </c>
      <c r="D9" s="2079">
        <v>40</v>
      </c>
      <c r="E9" s="2079">
        <v>2007</v>
      </c>
      <c r="F9" s="2080">
        <v>9.6690000000000005</v>
      </c>
      <c r="G9" s="2081">
        <v>6.6972800000000001</v>
      </c>
      <c r="H9" s="2081">
        <v>2.9717199999999999</v>
      </c>
      <c r="I9" s="2081">
        <v>0</v>
      </c>
      <c r="J9" s="2081">
        <v>2350.71</v>
      </c>
      <c r="K9" s="2082">
        <v>0</v>
      </c>
      <c r="L9" s="2081">
        <v>2350.71</v>
      </c>
      <c r="M9" s="2083">
        <v>0</v>
      </c>
      <c r="N9" s="2084">
        <v>61.040000000000006</v>
      </c>
      <c r="O9" s="2085">
        <v>0</v>
      </c>
      <c r="P9" s="2086">
        <v>0</v>
      </c>
      <c r="Q9" s="2087">
        <v>0</v>
      </c>
    </row>
    <row r="10" spans="1:17" s="10" customFormat="1" ht="13.5" customHeight="1">
      <c r="A10" s="2074"/>
      <c r="B10" s="2075">
        <v>2</v>
      </c>
      <c r="C10" s="1987" t="s">
        <v>357</v>
      </c>
      <c r="D10" s="1988">
        <v>61</v>
      </c>
      <c r="E10" s="1988">
        <v>1965</v>
      </c>
      <c r="F10" s="1989">
        <v>15.959</v>
      </c>
      <c r="G10" s="1990">
        <v>7.5571270000000004</v>
      </c>
      <c r="H10" s="1990">
        <v>8.4018610000000002</v>
      </c>
      <c r="I10" s="1990">
        <v>0</v>
      </c>
      <c r="J10" s="1990">
        <v>2700.04</v>
      </c>
      <c r="K10" s="1991">
        <v>0</v>
      </c>
      <c r="L10" s="1990">
        <v>2700.04</v>
      </c>
      <c r="M10" s="1992">
        <v>0</v>
      </c>
      <c r="N10" s="1993">
        <v>61.040000000000006</v>
      </c>
      <c r="O10" s="1994">
        <v>0</v>
      </c>
      <c r="P10" s="1995">
        <v>0</v>
      </c>
      <c r="Q10" s="2088">
        <v>0</v>
      </c>
    </row>
    <row r="11" spans="1:17" s="10" customFormat="1" ht="13.5" customHeight="1">
      <c r="A11" s="2074"/>
      <c r="B11" s="2075">
        <v>3</v>
      </c>
      <c r="C11" s="1978" t="s">
        <v>65</v>
      </c>
      <c r="D11" s="1979">
        <v>47</v>
      </c>
      <c r="E11" s="1979">
        <v>2007</v>
      </c>
      <c r="F11" s="1980">
        <v>13.404</v>
      </c>
      <c r="G11" s="1996">
        <v>9.2354850000000006</v>
      </c>
      <c r="H11" s="1980">
        <v>3.76</v>
      </c>
      <c r="I11" s="1980">
        <v>0.40851999999999999</v>
      </c>
      <c r="J11" s="1980">
        <v>2876.41</v>
      </c>
      <c r="K11" s="1982">
        <v>0.40851999999999999</v>
      </c>
      <c r="L11" s="1980">
        <v>2876.41</v>
      </c>
      <c r="M11" s="1997">
        <v>1.4202425940669099E-4</v>
      </c>
      <c r="N11" s="1996">
        <v>61.040000000000006</v>
      </c>
      <c r="O11" s="1985">
        <v>8.6691607941844183E-3</v>
      </c>
      <c r="P11" s="1986">
        <v>8.5214555644014585</v>
      </c>
      <c r="Q11" s="2089">
        <v>0.52014964765106508</v>
      </c>
    </row>
    <row r="12" spans="1:17" s="10" customFormat="1" ht="13.5" customHeight="1">
      <c r="A12" s="2074"/>
      <c r="B12" s="2075">
        <v>4</v>
      </c>
      <c r="C12" s="1978" t="s">
        <v>64</v>
      </c>
      <c r="D12" s="1979">
        <v>40</v>
      </c>
      <c r="E12" s="1979">
        <v>2007</v>
      </c>
      <c r="F12" s="1980">
        <v>10.641</v>
      </c>
      <c r="G12" s="1996">
        <v>6.8816179999999996</v>
      </c>
      <c r="H12" s="1980">
        <v>3.2</v>
      </c>
      <c r="I12" s="1980">
        <v>0.55938500000000002</v>
      </c>
      <c r="J12" s="1980">
        <v>2352.7399999999998</v>
      </c>
      <c r="K12" s="1982">
        <v>0.55938500000000002</v>
      </c>
      <c r="L12" s="1980">
        <v>2352.7399999999998</v>
      </c>
      <c r="M12" s="1997">
        <v>2.3775895339051491E-4</v>
      </c>
      <c r="N12" s="1996">
        <v>61.040000000000006</v>
      </c>
      <c r="O12" s="1985">
        <v>1.4512806514957032E-2</v>
      </c>
      <c r="P12" s="1986">
        <v>14.265537203430895</v>
      </c>
      <c r="Q12" s="2089">
        <v>0.87076839089742186</v>
      </c>
    </row>
    <row r="13" spans="1:17" s="10" customFormat="1" ht="13.5" customHeight="1">
      <c r="A13" s="2074"/>
      <c r="B13" s="2075">
        <v>5</v>
      </c>
      <c r="C13" s="1987" t="s">
        <v>34</v>
      </c>
      <c r="D13" s="1988">
        <v>52</v>
      </c>
      <c r="E13" s="1988">
        <v>2009</v>
      </c>
      <c r="F13" s="1989">
        <v>14.737</v>
      </c>
      <c r="G13" s="1990">
        <v>9.030481</v>
      </c>
      <c r="H13" s="1990">
        <v>4.16</v>
      </c>
      <c r="I13" s="1990">
        <v>1.546522</v>
      </c>
      <c r="J13" s="1990">
        <v>2686.29</v>
      </c>
      <c r="K13" s="1991">
        <v>1.546522</v>
      </c>
      <c r="L13" s="1990">
        <v>2686.29</v>
      </c>
      <c r="M13" s="1992">
        <v>5.7570924955980185E-4</v>
      </c>
      <c r="N13" s="1993">
        <v>61.040000000000006</v>
      </c>
      <c r="O13" s="1994">
        <v>3.5141292593130306E-2</v>
      </c>
      <c r="P13" s="1995">
        <v>34.542554973588111</v>
      </c>
      <c r="Q13" s="2088">
        <v>2.1084775555878186</v>
      </c>
    </row>
    <row r="14" spans="1:17" s="10" customFormat="1" ht="13.5" customHeight="1">
      <c r="A14" s="2074"/>
      <c r="B14" s="2075">
        <v>6</v>
      </c>
      <c r="C14" s="1978" t="s">
        <v>68</v>
      </c>
      <c r="D14" s="1979">
        <v>116</v>
      </c>
      <c r="E14" s="1979">
        <v>2007</v>
      </c>
      <c r="F14" s="1980">
        <v>30.635000000000002</v>
      </c>
      <c r="G14" s="1981">
        <v>23.613030999999999</v>
      </c>
      <c r="H14" s="1981">
        <v>0</v>
      </c>
      <c r="I14" s="1981">
        <v>7.0219699999999996</v>
      </c>
      <c r="J14" s="1981">
        <v>7056.51</v>
      </c>
      <c r="K14" s="1982">
        <v>7.0219699999999996</v>
      </c>
      <c r="L14" s="1981">
        <v>7056.51</v>
      </c>
      <c r="M14" s="1983">
        <v>9.9510522907216166E-4</v>
      </c>
      <c r="N14" s="1984">
        <v>61.040000000000006</v>
      </c>
      <c r="O14" s="1985">
        <v>6.0741223182564752E-2</v>
      </c>
      <c r="P14" s="1986">
        <v>59.706313744329698</v>
      </c>
      <c r="Q14" s="2089">
        <v>3.6444733909538849</v>
      </c>
    </row>
    <row r="15" spans="1:17" s="10" customFormat="1" ht="13.5" customHeight="1">
      <c r="A15" s="2074"/>
      <c r="B15" s="2075">
        <v>7</v>
      </c>
      <c r="C15" s="1978" t="s">
        <v>66</v>
      </c>
      <c r="D15" s="1979">
        <v>62</v>
      </c>
      <c r="E15" s="1979">
        <v>2007</v>
      </c>
      <c r="F15" s="1980">
        <v>15.465</v>
      </c>
      <c r="G15" s="1981">
        <v>11.15202</v>
      </c>
      <c r="H15" s="1981">
        <v>0</v>
      </c>
      <c r="I15" s="1981">
        <v>4.3129790000000003</v>
      </c>
      <c r="J15" s="1981">
        <v>3936.72</v>
      </c>
      <c r="K15" s="1982">
        <v>4.3129790000000003</v>
      </c>
      <c r="L15" s="1981">
        <v>3936.72</v>
      </c>
      <c r="M15" s="1983">
        <v>1.0955767745737569E-3</v>
      </c>
      <c r="N15" s="1984">
        <v>61.040000000000006</v>
      </c>
      <c r="O15" s="1985">
        <v>6.6874006319982124E-2</v>
      </c>
      <c r="P15" s="1986">
        <v>65.734606474425419</v>
      </c>
      <c r="Q15" s="2089">
        <v>4.012440379198928</v>
      </c>
    </row>
    <row r="16" spans="1:17" s="10" customFormat="1" ht="13.5" customHeight="1">
      <c r="A16" s="2074"/>
      <c r="B16" s="2075">
        <v>8</v>
      </c>
      <c r="C16" s="1978" t="s">
        <v>67</v>
      </c>
      <c r="D16" s="1979">
        <v>70</v>
      </c>
      <c r="E16" s="1979">
        <v>2008</v>
      </c>
      <c r="F16" s="1980">
        <v>22.83</v>
      </c>
      <c r="G16" s="1981">
        <v>10.944982</v>
      </c>
      <c r="H16" s="1981">
        <v>0</v>
      </c>
      <c r="I16" s="1981">
        <v>11.137867</v>
      </c>
      <c r="J16" s="1981">
        <v>4787.37</v>
      </c>
      <c r="K16" s="1982">
        <v>11.137867</v>
      </c>
      <c r="L16" s="1981">
        <v>4787.37</v>
      </c>
      <c r="M16" s="1983">
        <v>2.3265105893214857E-3</v>
      </c>
      <c r="N16" s="1984">
        <v>61.040000000000006</v>
      </c>
      <c r="O16" s="1985">
        <v>0.14201020637218351</v>
      </c>
      <c r="P16" s="1986">
        <v>139.59063535928914</v>
      </c>
      <c r="Q16" s="2089">
        <v>8.5206123823310094</v>
      </c>
    </row>
    <row r="17" spans="1:17" s="10" customFormat="1" ht="13.5" customHeight="1">
      <c r="A17" s="2074"/>
      <c r="B17" s="2075">
        <v>9</v>
      </c>
      <c r="C17" s="1978" t="s">
        <v>358</v>
      </c>
      <c r="D17" s="1979">
        <v>30</v>
      </c>
      <c r="E17" s="1979">
        <v>1967</v>
      </c>
      <c r="F17" s="1980">
        <v>8.3719999999999999</v>
      </c>
      <c r="G17" s="1996">
        <v>0</v>
      </c>
      <c r="H17" s="1980">
        <v>0</v>
      </c>
      <c r="I17" s="1980">
        <v>8.3719999999999999</v>
      </c>
      <c r="J17" s="1980">
        <v>1550</v>
      </c>
      <c r="K17" s="1982">
        <v>8.3719999999999999</v>
      </c>
      <c r="L17" s="1980">
        <v>1550</v>
      </c>
      <c r="M17" s="1997">
        <v>5.4012903225806449E-3</v>
      </c>
      <c r="N17" s="1996">
        <v>60.604000000000006</v>
      </c>
      <c r="O17" s="1985">
        <v>0.32733979870967744</v>
      </c>
      <c r="P17" s="1986">
        <v>324.0774193548387</v>
      </c>
      <c r="Q17" s="2089">
        <v>19.640387922580643</v>
      </c>
    </row>
    <row r="18" spans="1:17" s="10" customFormat="1" ht="13.5" customHeight="1" thickBot="1">
      <c r="A18" s="2076"/>
      <c r="B18" s="2077">
        <v>10</v>
      </c>
      <c r="C18" s="2090" t="s">
        <v>359</v>
      </c>
      <c r="D18" s="2091">
        <v>90</v>
      </c>
      <c r="E18" s="2091">
        <v>1967</v>
      </c>
      <c r="F18" s="2092">
        <v>25.274000000000001</v>
      </c>
      <c r="G18" s="2093">
        <v>0</v>
      </c>
      <c r="H18" s="2092">
        <v>0</v>
      </c>
      <c r="I18" s="2092">
        <v>25.274000000000001</v>
      </c>
      <c r="J18" s="2092">
        <v>4485</v>
      </c>
      <c r="K18" s="2094">
        <v>25.274000000000001</v>
      </c>
      <c r="L18" s="2092">
        <v>4485</v>
      </c>
      <c r="M18" s="2095">
        <v>5.6352285395763662E-3</v>
      </c>
      <c r="N18" s="2093">
        <v>60.604000000000006</v>
      </c>
      <c r="O18" s="2096">
        <v>0.34151739041248613</v>
      </c>
      <c r="P18" s="2097">
        <v>338.11371237458201</v>
      </c>
      <c r="Q18" s="2098">
        <v>20.491043424749169</v>
      </c>
    </row>
    <row r="19" spans="1:17" s="10" customFormat="1" ht="13.5" customHeight="1">
      <c r="A19" s="2046" t="s">
        <v>69</v>
      </c>
      <c r="B19" s="107">
        <v>1</v>
      </c>
      <c r="C19" s="2047" t="s">
        <v>72</v>
      </c>
      <c r="D19" s="2048">
        <v>46</v>
      </c>
      <c r="E19" s="2048">
        <v>2007</v>
      </c>
      <c r="F19" s="2049">
        <v>17.172000000000001</v>
      </c>
      <c r="G19" s="2049">
        <v>9.1774020000000007</v>
      </c>
      <c r="H19" s="2049">
        <v>3.68</v>
      </c>
      <c r="I19" s="2049">
        <v>4.314597</v>
      </c>
      <c r="J19" s="2049">
        <v>2821.98</v>
      </c>
      <c r="K19" s="2050">
        <v>4.314597</v>
      </c>
      <c r="L19" s="2049">
        <v>2821.98</v>
      </c>
      <c r="M19" s="2051">
        <v>1.5289254353326388E-3</v>
      </c>
      <c r="N19" s="2052">
        <v>61.040000000000006</v>
      </c>
      <c r="O19" s="2053">
        <v>9.3325608572704291E-2</v>
      </c>
      <c r="P19" s="2054">
        <v>91.735526119958337</v>
      </c>
      <c r="Q19" s="2055">
        <v>5.5995365143622573</v>
      </c>
    </row>
    <row r="20" spans="1:17" s="10" customFormat="1" ht="13.5" customHeight="1">
      <c r="A20" s="2056"/>
      <c r="B20" s="104">
        <v>2</v>
      </c>
      <c r="C20" s="2057" t="s">
        <v>74</v>
      </c>
      <c r="D20" s="2058">
        <v>46</v>
      </c>
      <c r="E20" s="2058">
        <v>2006</v>
      </c>
      <c r="F20" s="2059"/>
      <c r="G20" s="2059">
        <v>10.188466999999999</v>
      </c>
      <c r="H20" s="2059">
        <v>3.68</v>
      </c>
      <c r="I20" s="2059">
        <v>5.4465339999999998</v>
      </c>
      <c r="J20" s="2059">
        <v>2989.78</v>
      </c>
      <c r="K20" s="2060">
        <v>5.4465339999999998</v>
      </c>
      <c r="L20" s="2059">
        <v>2989.78</v>
      </c>
      <c r="M20" s="2061">
        <v>1.8217173169932234E-3</v>
      </c>
      <c r="N20" s="2062">
        <v>61.040000000000006</v>
      </c>
      <c r="O20" s="2063">
        <v>0.11119762502926636</v>
      </c>
      <c r="P20" s="2064">
        <v>109.3030390195934</v>
      </c>
      <c r="Q20" s="2065">
        <v>6.6718575017559818</v>
      </c>
    </row>
    <row r="21" spans="1:17" s="10" customFormat="1" ht="13.5" customHeight="1">
      <c r="A21" s="2056"/>
      <c r="B21" s="104">
        <v>3</v>
      </c>
      <c r="C21" s="2057" t="s">
        <v>73</v>
      </c>
      <c r="D21" s="2058">
        <v>49</v>
      </c>
      <c r="E21" s="2058">
        <v>2007</v>
      </c>
      <c r="F21" s="2059">
        <v>16.219000000000001</v>
      </c>
      <c r="G21" s="2059">
        <v>6.9862919999999997</v>
      </c>
      <c r="H21" s="2059">
        <v>4</v>
      </c>
      <c r="I21" s="2059">
        <v>5.2327159999999999</v>
      </c>
      <c r="J21" s="2059">
        <v>2531.39</v>
      </c>
      <c r="K21" s="2060">
        <v>5.2327159999999999</v>
      </c>
      <c r="L21" s="2059">
        <v>2531.39</v>
      </c>
      <c r="M21" s="2061">
        <v>2.0671314969246146E-3</v>
      </c>
      <c r="N21" s="2062">
        <v>61.040000000000006</v>
      </c>
      <c r="O21" s="2063">
        <v>0.12617770657227848</v>
      </c>
      <c r="P21" s="2064">
        <v>124.02788981547687</v>
      </c>
      <c r="Q21" s="2065">
        <v>7.5706623943367086</v>
      </c>
    </row>
    <row r="22" spans="1:17" s="10" customFormat="1" ht="13.5" customHeight="1">
      <c r="A22" s="2056"/>
      <c r="B22" s="104">
        <v>4</v>
      </c>
      <c r="C22" s="2057" t="s">
        <v>71</v>
      </c>
      <c r="D22" s="2058">
        <v>16</v>
      </c>
      <c r="E22" s="2058">
        <v>2005</v>
      </c>
      <c r="F22" s="2059">
        <v>7.1429999999999998</v>
      </c>
      <c r="G22" s="2059">
        <v>3.1781259999999998</v>
      </c>
      <c r="H22" s="2059">
        <v>1.36</v>
      </c>
      <c r="I22" s="2059">
        <v>2.6048780000000002</v>
      </c>
      <c r="J22" s="2059">
        <v>1150.31</v>
      </c>
      <c r="K22" s="2060">
        <v>2.6048780000000002</v>
      </c>
      <c r="L22" s="2059">
        <v>1150.31</v>
      </c>
      <c r="M22" s="2061">
        <v>2.2645008736775305E-3</v>
      </c>
      <c r="N22" s="2062">
        <v>61.040000000000006</v>
      </c>
      <c r="O22" s="2063">
        <v>0.13822513332927647</v>
      </c>
      <c r="P22" s="2064">
        <v>135.87005242065183</v>
      </c>
      <c r="Q22" s="2065">
        <v>8.2935079997565886</v>
      </c>
    </row>
    <row r="23" spans="1:17" s="10" customFormat="1" ht="13.5" customHeight="1">
      <c r="A23" s="2056"/>
      <c r="B23" s="104">
        <v>5</v>
      </c>
      <c r="C23" s="2057" t="s">
        <v>361</v>
      </c>
      <c r="D23" s="2058">
        <v>50</v>
      </c>
      <c r="E23" s="2058">
        <v>2006</v>
      </c>
      <c r="F23" s="2059">
        <v>17.62</v>
      </c>
      <c r="G23" s="2059">
        <v>7.4366120000000002</v>
      </c>
      <c r="H23" s="2059">
        <v>4</v>
      </c>
      <c r="I23" s="2059">
        <v>6.183389</v>
      </c>
      <c r="J23" s="2059">
        <v>2532.42</v>
      </c>
      <c r="K23" s="2060">
        <v>6.183389</v>
      </c>
      <c r="L23" s="2059">
        <v>2532.42</v>
      </c>
      <c r="M23" s="2061">
        <v>2.441691741496276E-3</v>
      </c>
      <c r="N23" s="2062">
        <v>61.040000000000006</v>
      </c>
      <c r="O23" s="2063">
        <v>0.14904086390093271</v>
      </c>
      <c r="P23" s="2064">
        <v>146.50150448977655</v>
      </c>
      <c r="Q23" s="2065">
        <v>8.9424518340559604</v>
      </c>
    </row>
    <row r="24" spans="1:17" s="10" customFormat="1" ht="13.5" customHeight="1">
      <c r="A24" s="2056"/>
      <c r="B24" s="104">
        <v>6</v>
      </c>
      <c r="C24" s="2057" t="s">
        <v>70</v>
      </c>
      <c r="D24" s="2058">
        <v>28</v>
      </c>
      <c r="E24" s="2058">
        <v>2001</v>
      </c>
      <c r="F24" s="2059">
        <v>16.370999999999999</v>
      </c>
      <c r="G24" s="2059">
        <v>3.8626</v>
      </c>
      <c r="H24" s="2059">
        <v>4.8</v>
      </c>
      <c r="I24" s="2059">
        <v>7.7084039999999998</v>
      </c>
      <c r="J24" s="2059">
        <v>2440.5300000000002</v>
      </c>
      <c r="K24" s="2060">
        <v>7.7084039999999998</v>
      </c>
      <c r="L24" s="2059">
        <v>2440.5300000000002</v>
      </c>
      <c r="M24" s="2061">
        <v>3.1584959004806331E-3</v>
      </c>
      <c r="N24" s="2062">
        <v>61.040000000000006</v>
      </c>
      <c r="O24" s="2063">
        <v>0.19279458976533786</v>
      </c>
      <c r="P24" s="2064">
        <v>189.50975402883799</v>
      </c>
      <c r="Q24" s="2065">
        <v>11.567675385920273</v>
      </c>
    </row>
    <row r="25" spans="1:17" s="10" customFormat="1" ht="13.5" customHeight="1">
      <c r="A25" s="2056"/>
      <c r="B25" s="104">
        <v>7</v>
      </c>
      <c r="C25" s="2057" t="s">
        <v>76</v>
      </c>
      <c r="D25" s="2058">
        <v>46</v>
      </c>
      <c r="E25" s="2058">
        <v>2001</v>
      </c>
      <c r="F25" s="2059">
        <v>24.669</v>
      </c>
      <c r="G25" s="2059">
        <v>5.5881959999999999</v>
      </c>
      <c r="H25" s="2059">
        <v>7.28</v>
      </c>
      <c r="I25" s="2059">
        <v>11.800805</v>
      </c>
      <c r="J25" s="2059">
        <v>3175.32</v>
      </c>
      <c r="K25" s="2060">
        <v>11.800805</v>
      </c>
      <c r="L25" s="2059">
        <v>3175.32</v>
      </c>
      <c r="M25" s="2061">
        <v>3.7164144086265323E-3</v>
      </c>
      <c r="N25" s="2062">
        <v>61.040000000000006</v>
      </c>
      <c r="O25" s="2063">
        <v>0.22684993550256355</v>
      </c>
      <c r="P25" s="2064">
        <v>222.98486451759194</v>
      </c>
      <c r="Q25" s="2065">
        <v>13.610996130153813</v>
      </c>
    </row>
    <row r="26" spans="1:17" s="10" customFormat="1" ht="13.5" customHeight="1">
      <c r="A26" s="2056"/>
      <c r="B26" s="104">
        <v>8</v>
      </c>
      <c r="C26" s="2066" t="s">
        <v>360</v>
      </c>
      <c r="D26" s="2058">
        <v>60</v>
      </c>
      <c r="E26" s="2058">
        <v>1978</v>
      </c>
      <c r="F26" s="2067">
        <v>34.433</v>
      </c>
      <c r="G26" s="2059">
        <v>8.9677290000000003</v>
      </c>
      <c r="H26" s="2059">
        <v>11.52</v>
      </c>
      <c r="I26" s="2059">
        <v>13.945271</v>
      </c>
      <c r="J26" s="2059">
        <v>3663.79</v>
      </c>
      <c r="K26" s="2060">
        <v>13.945271</v>
      </c>
      <c r="L26" s="2059">
        <v>3663.79</v>
      </c>
      <c r="M26" s="2061">
        <v>3.8062418970519598E-3</v>
      </c>
      <c r="N26" s="2062">
        <v>61.040000000000006</v>
      </c>
      <c r="O26" s="2063">
        <v>0.23233300539605165</v>
      </c>
      <c r="P26" s="2064">
        <v>228.37451382311758</v>
      </c>
      <c r="Q26" s="2099">
        <v>13.939980323763098</v>
      </c>
    </row>
    <row r="27" spans="1:17" s="10" customFormat="1" ht="13.5" customHeight="1">
      <c r="A27" s="2056"/>
      <c r="B27" s="104">
        <v>9</v>
      </c>
      <c r="C27" s="2057" t="s">
        <v>75</v>
      </c>
      <c r="D27" s="2058">
        <v>34</v>
      </c>
      <c r="E27" s="2058">
        <v>2003</v>
      </c>
      <c r="F27" s="2059">
        <v>18.818000000000001</v>
      </c>
      <c r="G27" s="2059">
        <v>4.1899930000000003</v>
      </c>
      <c r="H27" s="2059">
        <v>5.44</v>
      </c>
      <c r="I27" s="2059">
        <v>9.1880070000000007</v>
      </c>
      <c r="J27" s="2059">
        <v>2349.59</v>
      </c>
      <c r="K27" s="2060">
        <v>9.1880070000000007</v>
      </c>
      <c r="L27" s="2059">
        <v>2349.59</v>
      </c>
      <c r="M27" s="2061">
        <v>3.9104724654088589E-3</v>
      </c>
      <c r="N27" s="2062">
        <v>61.040000000000006</v>
      </c>
      <c r="O27" s="2063">
        <v>0.23869523928855677</v>
      </c>
      <c r="P27" s="2064">
        <v>234.62834792453151</v>
      </c>
      <c r="Q27" s="2065">
        <v>14.321714357313406</v>
      </c>
    </row>
    <row r="28" spans="1:17" s="10" customFormat="1" ht="13.5" customHeight="1" thickBot="1">
      <c r="A28" s="2068"/>
      <c r="B28" s="108">
        <v>10</v>
      </c>
      <c r="C28" s="2100" t="s">
        <v>77</v>
      </c>
      <c r="D28" s="2101">
        <v>23</v>
      </c>
      <c r="E28" s="2101">
        <v>2002</v>
      </c>
      <c r="F28" s="2102">
        <v>7.6230000000000002</v>
      </c>
      <c r="G28" s="2102">
        <v>0</v>
      </c>
      <c r="H28" s="2102">
        <v>0</v>
      </c>
      <c r="I28" s="2102">
        <v>7.6229979999999999</v>
      </c>
      <c r="J28" s="2102">
        <v>1743.26</v>
      </c>
      <c r="K28" s="2103">
        <v>7.6229979999999999</v>
      </c>
      <c r="L28" s="2102">
        <v>1743.26</v>
      </c>
      <c r="M28" s="2104">
        <v>4.3728405401374437E-3</v>
      </c>
      <c r="N28" s="2105">
        <v>61.040000000000006</v>
      </c>
      <c r="O28" s="2106">
        <v>0.26691818656998961</v>
      </c>
      <c r="P28" s="2107">
        <v>262.37043240824664</v>
      </c>
      <c r="Q28" s="2108">
        <v>16.015091194199375</v>
      </c>
    </row>
    <row r="29" spans="1:17" ht="12.75" customHeight="1">
      <c r="A29" s="2069" t="s">
        <v>78</v>
      </c>
      <c r="B29" s="80">
        <v>1</v>
      </c>
      <c r="C29" s="2008" t="s">
        <v>80</v>
      </c>
      <c r="D29" s="2009">
        <v>36</v>
      </c>
      <c r="E29" s="2009">
        <v>1987</v>
      </c>
      <c r="F29" s="2010">
        <v>13.481</v>
      </c>
      <c r="G29" s="2010">
        <v>4.7023149999999996</v>
      </c>
      <c r="H29" s="2010">
        <v>8.64</v>
      </c>
      <c r="I29" s="2010">
        <v>0.13869000000000001</v>
      </c>
      <c r="J29" s="2010">
        <v>2176.88</v>
      </c>
      <c r="K29" s="2011">
        <v>0.13869000000000001</v>
      </c>
      <c r="L29" s="2010">
        <v>2176.88</v>
      </c>
      <c r="M29" s="2012">
        <v>6.3710447980596085E-5</v>
      </c>
      <c r="N29" s="2013">
        <v>61.040000000000006</v>
      </c>
      <c r="O29" s="2014">
        <v>3.8888857447355856E-3</v>
      </c>
      <c r="P29" s="2015">
        <v>3.8226268788357651</v>
      </c>
      <c r="Q29" s="2016">
        <v>0.23333314468413513</v>
      </c>
    </row>
    <row r="30" spans="1:17" s="2" customFormat="1" ht="12.75" customHeight="1">
      <c r="A30" s="2070"/>
      <c r="B30" s="81">
        <v>2</v>
      </c>
      <c r="C30" s="177" t="s">
        <v>79</v>
      </c>
      <c r="D30" s="178">
        <v>35</v>
      </c>
      <c r="E30" s="178" t="s">
        <v>35</v>
      </c>
      <c r="F30" s="179">
        <v>17.565999999999999</v>
      </c>
      <c r="G30" s="179">
        <v>4.6970020000000003</v>
      </c>
      <c r="H30" s="179">
        <v>8.64</v>
      </c>
      <c r="I30" s="179">
        <v>4.2290000000000001</v>
      </c>
      <c r="J30" s="179">
        <v>2212.0500000000002</v>
      </c>
      <c r="K30" s="180">
        <v>4.2290000000000001</v>
      </c>
      <c r="L30" s="179">
        <v>2212.0500000000002</v>
      </c>
      <c r="M30" s="181">
        <v>1.9118012703148663E-3</v>
      </c>
      <c r="N30" s="182">
        <v>61.040000000000006</v>
      </c>
      <c r="O30" s="183">
        <v>0.11669634954001945</v>
      </c>
      <c r="P30" s="2017">
        <v>114.70807621889197</v>
      </c>
      <c r="Q30" s="184">
        <v>7.0017809724011668</v>
      </c>
    </row>
    <row r="31" spans="1:17" s="3" customFormat="1" ht="13.5" customHeight="1">
      <c r="A31" s="2070"/>
      <c r="B31" s="81">
        <v>3</v>
      </c>
      <c r="C31" s="177" t="s">
        <v>81</v>
      </c>
      <c r="D31" s="178">
        <v>20</v>
      </c>
      <c r="E31" s="178">
        <v>1982</v>
      </c>
      <c r="F31" s="179">
        <v>10.635</v>
      </c>
      <c r="G31" s="179">
        <v>2.8801480000000002</v>
      </c>
      <c r="H31" s="179">
        <v>3.2</v>
      </c>
      <c r="I31" s="179">
        <v>4.5548489999999999</v>
      </c>
      <c r="J31" s="179">
        <v>1071.97</v>
      </c>
      <c r="K31" s="180">
        <v>4.5548489999999999</v>
      </c>
      <c r="L31" s="179">
        <v>1071.97</v>
      </c>
      <c r="M31" s="181">
        <v>4.2490452158176067E-3</v>
      </c>
      <c r="N31" s="182">
        <v>61.040000000000006</v>
      </c>
      <c r="O31" s="183">
        <v>0.25936171997350677</v>
      </c>
      <c r="P31" s="2017">
        <v>254.94271294905641</v>
      </c>
      <c r="Q31" s="184">
        <v>15.561703198410406</v>
      </c>
    </row>
    <row r="32" spans="1:17" ht="12.75" customHeight="1">
      <c r="A32" s="2070"/>
      <c r="B32" s="81">
        <v>4</v>
      </c>
      <c r="C32" s="177" t="s">
        <v>84</v>
      </c>
      <c r="D32" s="178">
        <v>37</v>
      </c>
      <c r="E32" s="178">
        <v>1985</v>
      </c>
      <c r="F32" s="179">
        <v>23.428999999999998</v>
      </c>
      <c r="G32" s="179">
        <v>5.2583869999999999</v>
      </c>
      <c r="H32" s="179">
        <v>8.64</v>
      </c>
      <c r="I32" s="179">
        <v>9.5306080000000009</v>
      </c>
      <c r="J32" s="179">
        <v>2212.4</v>
      </c>
      <c r="K32" s="180">
        <v>9.5306080000000009</v>
      </c>
      <c r="L32" s="179">
        <v>2212.4</v>
      </c>
      <c r="M32" s="181">
        <v>4.3078141384921354E-3</v>
      </c>
      <c r="N32" s="182">
        <v>61.040000000000006</v>
      </c>
      <c r="O32" s="183">
        <v>0.26294897501355996</v>
      </c>
      <c r="P32" s="2017">
        <v>258.46884830952808</v>
      </c>
      <c r="Q32" s="184">
        <v>15.776938500813596</v>
      </c>
    </row>
    <row r="33" spans="1:19" ht="11.25" customHeight="1">
      <c r="A33" s="2070"/>
      <c r="B33" s="81">
        <v>5</v>
      </c>
      <c r="C33" s="177" t="s">
        <v>85</v>
      </c>
      <c r="D33" s="178">
        <v>20</v>
      </c>
      <c r="E33" s="178">
        <v>1975</v>
      </c>
      <c r="F33" s="179">
        <v>10.523999999999999</v>
      </c>
      <c r="G33" s="179">
        <v>2.5630060000000001</v>
      </c>
      <c r="H33" s="179">
        <v>3.2</v>
      </c>
      <c r="I33" s="179">
        <v>4.7609969999999997</v>
      </c>
      <c r="J33" s="179">
        <v>1098.2</v>
      </c>
      <c r="K33" s="180">
        <v>4.7609969999999997</v>
      </c>
      <c r="L33" s="179">
        <v>1098.2</v>
      </c>
      <c r="M33" s="181">
        <v>4.3352731742851936E-3</v>
      </c>
      <c r="N33" s="182">
        <v>61.040000000000006</v>
      </c>
      <c r="O33" s="183">
        <v>0.26462507455836826</v>
      </c>
      <c r="P33" s="2017">
        <v>260.11639045711161</v>
      </c>
      <c r="Q33" s="184">
        <v>15.877504473502094</v>
      </c>
    </row>
    <row r="34" spans="1:19" ht="11.25" customHeight="1">
      <c r="A34" s="2070"/>
      <c r="B34" s="81">
        <v>6</v>
      </c>
      <c r="C34" s="177" t="s">
        <v>82</v>
      </c>
      <c r="D34" s="178">
        <v>72</v>
      </c>
      <c r="E34" s="178">
        <v>1985</v>
      </c>
      <c r="F34" s="179">
        <v>49.029000000000003</v>
      </c>
      <c r="G34" s="179">
        <v>10.777232</v>
      </c>
      <c r="H34" s="179">
        <v>17.28</v>
      </c>
      <c r="I34" s="179">
        <v>20.971788</v>
      </c>
      <c r="J34" s="179">
        <v>4428.07</v>
      </c>
      <c r="K34" s="180">
        <v>20.971788</v>
      </c>
      <c r="L34" s="179">
        <v>4428.07</v>
      </c>
      <c r="M34" s="181">
        <v>4.736101281145059E-3</v>
      </c>
      <c r="N34" s="182">
        <v>61.040000000000006</v>
      </c>
      <c r="O34" s="183">
        <v>0.28909162220109441</v>
      </c>
      <c r="P34" s="2017">
        <v>284.16607686870356</v>
      </c>
      <c r="Q34" s="184">
        <v>17.345497332065669</v>
      </c>
    </row>
    <row r="35" spans="1:19" ht="11.25" customHeight="1">
      <c r="A35" s="2070"/>
      <c r="B35" s="81">
        <v>7</v>
      </c>
      <c r="C35" s="177" t="s">
        <v>83</v>
      </c>
      <c r="D35" s="178">
        <v>72</v>
      </c>
      <c r="E35" s="178">
        <v>1989</v>
      </c>
      <c r="F35" s="179">
        <v>50.634</v>
      </c>
      <c r="G35" s="179">
        <v>9.1277450000000009</v>
      </c>
      <c r="H35" s="179">
        <v>17.28</v>
      </c>
      <c r="I35" s="179">
        <v>24.226268999999998</v>
      </c>
      <c r="J35" s="179">
        <v>4195.87</v>
      </c>
      <c r="K35" s="180">
        <v>24.226268999999998</v>
      </c>
      <c r="L35" s="179">
        <v>4195.87</v>
      </c>
      <c r="M35" s="181">
        <v>5.7738368919914105E-3</v>
      </c>
      <c r="N35" s="182">
        <v>61.040000000000006</v>
      </c>
      <c r="O35" s="183">
        <v>0.35243500388715571</v>
      </c>
      <c r="P35" s="2017">
        <v>346.4302135194846</v>
      </c>
      <c r="Q35" s="184">
        <v>21.146100233229344</v>
      </c>
    </row>
    <row r="36" spans="1:19" ht="11.25" customHeight="1">
      <c r="A36" s="2070"/>
      <c r="B36" s="81">
        <v>8</v>
      </c>
      <c r="C36" s="177" t="s">
        <v>87</v>
      </c>
      <c r="D36" s="178">
        <v>40</v>
      </c>
      <c r="E36" s="178">
        <v>1983</v>
      </c>
      <c r="F36" s="179">
        <v>24.837</v>
      </c>
      <c r="G36" s="179">
        <v>5.4654290000000003</v>
      </c>
      <c r="H36" s="179">
        <v>6.4</v>
      </c>
      <c r="I36" s="179">
        <v>12.971571000000001</v>
      </c>
      <c r="J36" s="179">
        <v>2186.7199999999998</v>
      </c>
      <c r="K36" s="180">
        <v>12.971571000000001</v>
      </c>
      <c r="L36" s="179">
        <v>2186.7199999999998</v>
      </c>
      <c r="M36" s="181">
        <v>5.9319762017999572E-3</v>
      </c>
      <c r="N36" s="182">
        <v>61.040000000000006</v>
      </c>
      <c r="O36" s="183">
        <v>0.36208782735786943</v>
      </c>
      <c r="P36" s="2017">
        <v>355.91857210799742</v>
      </c>
      <c r="Q36" s="184">
        <v>21.725269641472163</v>
      </c>
    </row>
    <row r="37" spans="1:19" ht="11.25" customHeight="1">
      <c r="A37" s="2070"/>
      <c r="B37" s="81">
        <v>9</v>
      </c>
      <c r="C37" s="177" t="s">
        <v>88</v>
      </c>
      <c r="D37" s="178">
        <v>36</v>
      </c>
      <c r="E37" s="178">
        <v>1986</v>
      </c>
      <c r="F37" s="179">
        <v>26.241</v>
      </c>
      <c r="G37" s="179">
        <v>5.3733680000000001</v>
      </c>
      <c r="H37" s="179">
        <v>5.76</v>
      </c>
      <c r="I37" s="179">
        <v>15.107633999999999</v>
      </c>
      <c r="J37" s="179">
        <v>1988.92</v>
      </c>
      <c r="K37" s="180">
        <v>15.107633999999999</v>
      </c>
      <c r="L37" s="179">
        <v>1988.92</v>
      </c>
      <c r="M37" s="181">
        <v>7.5958982764515407E-3</v>
      </c>
      <c r="N37" s="182">
        <v>61.040000000000006</v>
      </c>
      <c r="O37" s="183">
        <v>0.46365363079460209</v>
      </c>
      <c r="P37" s="2017">
        <v>455.75389658709241</v>
      </c>
      <c r="Q37" s="184">
        <v>27.819217847676125</v>
      </c>
    </row>
    <row r="38" spans="1:19" ht="15.75" customHeight="1" thickBot="1">
      <c r="A38" s="2071"/>
      <c r="B38" s="82">
        <v>10</v>
      </c>
      <c r="C38" s="185" t="s">
        <v>86</v>
      </c>
      <c r="D38" s="186">
        <v>20</v>
      </c>
      <c r="E38" s="186">
        <v>1991</v>
      </c>
      <c r="F38" s="187">
        <v>15.452999999999999</v>
      </c>
      <c r="G38" s="187">
        <v>2.6937720000000001</v>
      </c>
      <c r="H38" s="187">
        <v>3.2</v>
      </c>
      <c r="I38" s="187">
        <v>9.5592269999999999</v>
      </c>
      <c r="J38" s="187">
        <v>1071.33</v>
      </c>
      <c r="K38" s="188">
        <v>9.5592269999999999</v>
      </c>
      <c r="L38" s="187">
        <v>1071.33</v>
      </c>
      <c r="M38" s="189">
        <v>8.9227660944806927E-3</v>
      </c>
      <c r="N38" s="190">
        <v>61.040000000000006</v>
      </c>
      <c r="O38" s="191">
        <v>0.54464564240710156</v>
      </c>
      <c r="P38" s="2018">
        <v>535.36596566884157</v>
      </c>
      <c r="Q38" s="192">
        <v>32.678738544426096</v>
      </c>
    </row>
    <row r="39" spans="1:19" ht="11.25" customHeight="1">
      <c r="A39" s="1406" t="s">
        <v>89</v>
      </c>
      <c r="B39" s="265">
        <v>1</v>
      </c>
      <c r="C39" s="494" t="s">
        <v>91</v>
      </c>
      <c r="D39" s="495">
        <v>32</v>
      </c>
      <c r="E39" s="495">
        <v>1986</v>
      </c>
      <c r="F39" s="496">
        <v>18.68</v>
      </c>
      <c r="G39" s="496">
        <v>5.221991</v>
      </c>
      <c r="H39" s="496">
        <v>7.68</v>
      </c>
      <c r="I39" s="496">
        <v>5.7780129999999996</v>
      </c>
      <c r="J39" s="496">
        <v>1927.93</v>
      </c>
      <c r="K39" s="497">
        <v>5.7780129999999996</v>
      </c>
      <c r="L39" s="496">
        <v>1927.93</v>
      </c>
      <c r="M39" s="498">
        <v>2.9970035219121023E-3</v>
      </c>
      <c r="N39" s="499">
        <v>61.040000000000006</v>
      </c>
      <c r="O39" s="500">
        <v>0.18293709497751476</v>
      </c>
      <c r="P39" s="501">
        <v>179.82021131472615</v>
      </c>
      <c r="Q39" s="502">
        <v>10.976225698650886</v>
      </c>
    </row>
    <row r="40" spans="1:19">
      <c r="A40" s="1406"/>
      <c r="B40" s="265">
        <v>2</v>
      </c>
      <c r="C40" s="494" t="s">
        <v>96</v>
      </c>
      <c r="D40" s="495">
        <v>60</v>
      </c>
      <c r="E40" s="495">
        <v>1985</v>
      </c>
      <c r="F40" s="496">
        <v>36.697000000000003</v>
      </c>
      <c r="G40" s="496">
        <v>8.8898379999999992</v>
      </c>
      <c r="H40" s="496">
        <v>9.52</v>
      </c>
      <c r="I40" s="496">
        <v>18.28716</v>
      </c>
      <c r="J40" s="496">
        <v>3133.55</v>
      </c>
      <c r="K40" s="497">
        <v>18.28716</v>
      </c>
      <c r="L40" s="496">
        <v>3133.55</v>
      </c>
      <c r="M40" s="498">
        <v>5.8359241116305782E-3</v>
      </c>
      <c r="N40" s="499">
        <v>61.040000000000006</v>
      </c>
      <c r="O40" s="500">
        <v>0.35622480777393051</v>
      </c>
      <c r="P40" s="501">
        <v>350.15544669783469</v>
      </c>
      <c r="Q40" s="502">
        <v>21.373488466435834</v>
      </c>
    </row>
    <row r="41" spans="1:19">
      <c r="A41" s="1406"/>
      <c r="B41" s="265">
        <v>3</v>
      </c>
      <c r="C41" s="494" t="s">
        <v>92</v>
      </c>
      <c r="D41" s="495">
        <v>88</v>
      </c>
      <c r="E41" s="495">
        <v>1986</v>
      </c>
      <c r="F41" s="496">
        <v>67.94</v>
      </c>
      <c r="G41" s="496">
        <v>12.456985</v>
      </c>
      <c r="H41" s="496">
        <v>19.52</v>
      </c>
      <c r="I41" s="496">
        <v>35.963030000000003</v>
      </c>
      <c r="J41" s="496">
        <v>5195.53</v>
      </c>
      <c r="K41" s="497">
        <v>35.963030000000003</v>
      </c>
      <c r="L41" s="496">
        <v>5195.53</v>
      </c>
      <c r="M41" s="498">
        <v>6.9219174944615859E-3</v>
      </c>
      <c r="N41" s="499">
        <v>61.040000000000006</v>
      </c>
      <c r="O41" s="500">
        <v>0.42251384386193525</v>
      </c>
      <c r="P41" s="501">
        <v>415.31504966769518</v>
      </c>
      <c r="Q41" s="502">
        <v>25.350830631716114</v>
      </c>
    </row>
    <row r="42" spans="1:19" ht="12.75" customHeight="1">
      <c r="A42" s="1406"/>
      <c r="B42" s="265">
        <v>4</v>
      </c>
      <c r="C42" s="494" t="s">
        <v>461</v>
      </c>
      <c r="D42" s="495">
        <v>72</v>
      </c>
      <c r="E42" s="495">
        <v>1977</v>
      </c>
      <c r="F42" s="496">
        <v>48.652000000000001</v>
      </c>
      <c r="G42" s="496">
        <v>10.117820999999999</v>
      </c>
      <c r="H42" s="496">
        <v>11.52</v>
      </c>
      <c r="I42" s="496">
        <v>27.014175000000002</v>
      </c>
      <c r="J42" s="496">
        <v>3773.19</v>
      </c>
      <c r="K42" s="497">
        <v>27.014175000000002</v>
      </c>
      <c r="L42" s="496">
        <v>3773.19</v>
      </c>
      <c r="M42" s="498">
        <v>7.1595056172628468E-3</v>
      </c>
      <c r="N42" s="499">
        <v>61.040000000000006</v>
      </c>
      <c r="O42" s="500">
        <v>0.43701622287772424</v>
      </c>
      <c r="P42" s="501">
        <v>429.57033703577082</v>
      </c>
      <c r="Q42" s="502">
        <v>26.220973372663455</v>
      </c>
      <c r="S42" s="596"/>
    </row>
    <row r="43" spans="1:19" s="6" customFormat="1">
      <c r="A43" s="1406"/>
      <c r="B43" s="265">
        <v>5</v>
      </c>
      <c r="C43" s="494" t="s">
        <v>97</v>
      </c>
      <c r="D43" s="495">
        <v>70</v>
      </c>
      <c r="E43" s="495" t="s">
        <v>35</v>
      </c>
      <c r="F43" s="496">
        <v>22.010999999999999</v>
      </c>
      <c r="G43" s="496">
        <v>6.5494969999999997</v>
      </c>
      <c r="H43" s="496">
        <v>0.48</v>
      </c>
      <c r="I43" s="496">
        <v>14.981498999999999</v>
      </c>
      <c r="J43" s="496">
        <v>2072.2600000000002</v>
      </c>
      <c r="K43" s="497">
        <v>14.981498999999999</v>
      </c>
      <c r="L43" s="496">
        <v>2072.2600000000002</v>
      </c>
      <c r="M43" s="498">
        <v>7.2295460029146909E-3</v>
      </c>
      <c r="N43" s="499">
        <v>61.040000000000006</v>
      </c>
      <c r="O43" s="500">
        <v>0.44129148801791279</v>
      </c>
      <c r="P43" s="501">
        <v>433.77276017488145</v>
      </c>
      <c r="Q43" s="502">
        <v>26.477489281074767</v>
      </c>
      <c r="S43" s="597"/>
    </row>
    <row r="44" spans="1:19">
      <c r="A44" s="1406"/>
      <c r="B44" s="265">
        <v>6</v>
      </c>
      <c r="C44" s="494" t="s">
        <v>90</v>
      </c>
      <c r="D44" s="495">
        <v>40</v>
      </c>
      <c r="E44" s="495">
        <v>1987</v>
      </c>
      <c r="F44" s="496">
        <v>28.408999999999999</v>
      </c>
      <c r="G44" s="496">
        <v>5.0676319999999997</v>
      </c>
      <c r="H44" s="496">
        <v>6.4</v>
      </c>
      <c r="I44" s="496">
        <v>16.941369000000002</v>
      </c>
      <c r="J44" s="496">
        <v>2155.0100000000002</v>
      </c>
      <c r="K44" s="497">
        <v>16.941369000000002</v>
      </c>
      <c r="L44" s="496">
        <v>2155.0100000000002</v>
      </c>
      <c r="M44" s="498">
        <v>7.8613876501733172E-3</v>
      </c>
      <c r="N44" s="499">
        <v>61.040000000000006</v>
      </c>
      <c r="O44" s="500">
        <v>0.47985910216657934</v>
      </c>
      <c r="P44" s="501">
        <v>471.68325901039901</v>
      </c>
      <c r="Q44" s="502">
        <v>28.79154612999476</v>
      </c>
    </row>
    <row r="45" spans="1:19">
      <c r="A45" s="1406"/>
      <c r="B45" s="265">
        <v>7</v>
      </c>
      <c r="C45" s="494" t="s">
        <v>95</v>
      </c>
      <c r="D45" s="495">
        <v>60</v>
      </c>
      <c r="E45" s="495">
        <v>1980</v>
      </c>
      <c r="F45" s="496">
        <v>43.259</v>
      </c>
      <c r="G45" s="496">
        <v>7.971857</v>
      </c>
      <c r="H45" s="496">
        <v>9.6</v>
      </c>
      <c r="I45" s="496">
        <v>25.687148000000001</v>
      </c>
      <c r="J45" s="496">
        <v>3250.97</v>
      </c>
      <c r="K45" s="497">
        <v>25.687148000000001</v>
      </c>
      <c r="L45" s="496">
        <v>3250.97</v>
      </c>
      <c r="M45" s="498">
        <v>7.9013795882459711E-3</v>
      </c>
      <c r="N45" s="499">
        <v>61.040000000000006</v>
      </c>
      <c r="O45" s="500">
        <v>0.48230021006653412</v>
      </c>
      <c r="P45" s="501">
        <v>474.08277529475828</v>
      </c>
      <c r="Q45" s="502">
        <v>28.938012603992046</v>
      </c>
    </row>
    <row r="46" spans="1:19">
      <c r="A46" s="1406"/>
      <c r="B46" s="265">
        <v>8</v>
      </c>
      <c r="C46" s="494" t="s">
        <v>280</v>
      </c>
      <c r="D46" s="495">
        <v>31</v>
      </c>
      <c r="E46" s="495">
        <v>1986</v>
      </c>
      <c r="F46" s="496">
        <v>24.727</v>
      </c>
      <c r="G46" s="496">
        <v>4.4090629999999997</v>
      </c>
      <c r="H46" s="496">
        <v>4.96</v>
      </c>
      <c r="I46" s="496">
        <v>15.357943000000001</v>
      </c>
      <c r="J46" s="496">
        <v>1870.28</v>
      </c>
      <c r="K46" s="497">
        <v>15.357943000000001</v>
      </c>
      <c r="L46" s="496">
        <v>1870.28</v>
      </c>
      <c r="M46" s="498">
        <v>8.2115742027931652E-3</v>
      </c>
      <c r="N46" s="499">
        <v>61.040000000000006</v>
      </c>
      <c r="O46" s="500">
        <v>0.5012344893384949</v>
      </c>
      <c r="P46" s="501">
        <v>492.69445216758987</v>
      </c>
      <c r="Q46" s="502">
        <v>30.074069360309689</v>
      </c>
    </row>
    <row r="47" spans="1:19">
      <c r="A47" s="1406"/>
      <c r="B47" s="265">
        <v>9</v>
      </c>
      <c r="C47" s="494" t="s">
        <v>94</v>
      </c>
      <c r="D47" s="495">
        <v>59</v>
      </c>
      <c r="E47" s="495">
        <v>1964</v>
      </c>
      <c r="F47" s="496">
        <v>39.067999999999998</v>
      </c>
      <c r="G47" s="496">
        <v>7.7683</v>
      </c>
      <c r="H47" s="496">
        <v>9.1199999999999992</v>
      </c>
      <c r="I47" s="496">
        <v>22.179697000000001</v>
      </c>
      <c r="J47" s="496">
        <v>2642.27</v>
      </c>
      <c r="K47" s="497">
        <v>22.179697000000001</v>
      </c>
      <c r="L47" s="496">
        <v>2642.27</v>
      </c>
      <c r="M47" s="498">
        <v>8.3941826535516816E-3</v>
      </c>
      <c r="N47" s="499">
        <v>61.040000000000006</v>
      </c>
      <c r="O47" s="500">
        <v>0.51238090917279466</v>
      </c>
      <c r="P47" s="501">
        <v>503.65095921310086</v>
      </c>
      <c r="Q47" s="502">
        <v>30.742854550367678</v>
      </c>
    </row>
    <row r="48" spans="1:19" ht="12" thickBot="1">
      <c r="A48" s="1407"/>
      <c r="B48" s="807">
        <v>10</v>
      </c>
      <c r="C48" s="521" t="s">
        <v>93</v>
      </c>
      <c r="D48" s="522">
        <v>71</v>
      </c>
      <c r="E48" s="522">
        <v>1985</v>
      </c>
      <c r="F48" s="523">
        <v>64.655000000000001</v>
      </c>
      <c r="G48" s="523">
        <v>9.0261859999999992</v>
      </c>
      <c r="H48" s="523">
        <v>17.28</v>
      </c>
      <c r="I48" s="523">
        <v>38.348801999999999</v>
      </c>
      <c r="J48" s="523">
        <v>4324.5</v>
      </c>
      <c r="K48" s="524">
        <v>38.348801999999999</v>
      </c>
      <c r="L48" s="523">
        <v>4324.5</v>
      </c>
      <c r="M48" s="525">
        <v>8.8678002081165452E-3</v>
      </c>
      <c r="N48" s="526">
        <v>61.040000000000006</v>
      </c>
      <c r="O48" s="527">
        <v>0.54129052470343397</v>
      </c>
      <c r="P48" s="528">
        <v>532.06801248699276</v>
      </c>
      <c r="Q48" s="529">
        <v>32.477431482206043</v>
      </c>
    </row>
    <row r="49" spans="1:17" s="7" customFormat="1" ht="11.25" customHeight="1">
      <c r="A49" s="1408" t="s">
        <v>98</v>
      </c>
      <c r="B49" s="808">
        <v>1</v>
      </c>
      <c r="C49" s="2019" t="s">
        <v>103</v>
      </c>
      <c r="D49" s="2020">
        <v>22</v>
      </c>
      <c r="E49" s="2020">
        <v>1981</v>
      </c>
      <c r="F49" s="2021">
        <v>13.467000000000001</v>
      </c>
      <c r="G49" s="2021">
        <v>3.228208</v>
      </c>
      <c r="H49" s="2021">
        <v>3.52</v>
      </c>
      <c r="I49" s="2021">
        <v>6.7187950000000001</v>
      </c>
      <c r="J49" s="2021">
        <v>1167.51</v>
      </c>
      <c r="K49" s="2022">
        <v>6.7187950000000001</v>
      </c>
      <c r="L49" s="2021">
        <v>1167.51</v>
      </c>
      <c r="M49" s="2023">
        <v>5.7548072393384213E-3</v>
      </c>
      <c r="N49" s="2024">
        <v>61.040000000000006</v>
      </c>
      <c r="O49" s="2025">
        <v>0.35127343388921728</v>
      </c>
      <c r="P49" s="2026">
        <v>345.28843436030525</v>
      </c>
      <c r="Q49" s="2027">
        <v>21.076406033353035</v>
      </c>
    </row>
    <row r="50" spans="1:17" s="7" customFormat="1">
      <c r="A50" s="1409"/>
      <c r="B50" s="804">
        <v>2</v>
      </c>
      <c r="C50" s="2019" t="s">
        <v>462</v>
      </c>
      <c r="D50" s="2020">
        <v>60</v>
      </c>
      <c r="E50" s="2020">
        <v>1988</v>
      </c>
      <c r="F50" s="2021">
        <v>43.962000000000003</v>
      </c>
      <c r="G50" s="2021">
        <v>9.9716529999999999</v>
      </c>
      <c r="H50" s="2021">
        <v>9.6</v>
      </c>
      <c r="I50" s="2021">
        <v>24.390357999999999</v>
      </c>
      <c r="J50" s="2021">
        <v>3234.74</v>
      </c>
      <c r="K50" s="2022">
        <v>24.390357999999999</v>
      </c>
      <c r="L50" s="2021">
        <v>3234.74</v>
      </c>
      <c r="M50" s="2023">
        <v>7.5401293457897697E-3</v>
      </c>
      <c r="N50" s="2024">
        <v>61.040000000000006</v>
      </c>
      <c r="O50" s="2025">
        <v>0.46024949526700759</v>
      </c>
      <c r="P50" s="2026">
        <v>452.40776074738619</v>
      </c>
      <c r="Q50" s="2027">
        <v>27.614969716020457</v>
      </c>
    </row>
    <row r="51" spans="1:17" ht="13.5" customHeight="1">
      <c r="A51" s="1409"/>
      <c r="B51" s="804">
        <v>3</v>
      </c>
      <c r="C51" s="2019" t="s">
        <v>463</v>
      </c>
      <c r="D51" s="2020">
        <v>36</v>
      </c>
      <c r="E51" s="2020">
        <v>1979</v>
      </c>
      <c r="F51" s="2021">
        <v>31.841999999999999</v>
      </c>
      <c r="G51" s="2021">
        <v>5.9371689999999999</v>
      </c>
      <c r="H51" s="2021">
        <v>8.64</v>
      </c>
      <c r="I51" s="2021">
        <v>17.264831999999998</v>
      </c>
      <c r="J51" s="2021">
        <v>2065.8000000000002</v>
      </c>
      <c r="K51" s="2022">
        <v>17.264831999999998</v>
      </c>
      <c r="L51" s="2021">
        <v>2065.8000000000002</v>
      </c>
      <c r="M51" s="2023">
        <v>8.3574557072320643E-3</v>
      </c>
      <c r="N51" s="2024">
        <v>61.040000000000006</v>
      </c>
      <c r="O51" s="2025">
        <v>0.51013909636944521</v>
      </c>
      <c r="P51" s="2026">
        <v>501.44734243392384</v>
      </c>
      <c r="Q51" s="2027">
        <v>30.608345782166715</v>
      </c>
    </row>
    <row r="52" spans="1:17" ht="12.75" customHeight="1">
      <c r="A52" s="1409"/>
      <c r="B52" s="804">
        <v>4</v>
      </c>
      <c r="C52" s="2019" t="s">
        <v>105</v>
      </c>
      <c r="D52" s="2020">
        <v>108</v>
      </c>
      <c r="E52" s="2020" t="s">
        <v>35</v>
      </c>
      <c r="F52" s="2021">
        <v>49.271000000000001</v>
      </c>
      <c r="G52" s="2021">
        <v>9.7161349999999995</v>
      </c>
      <c r="H52" s="2021">
        <v>17.2</v>
      </c>
      <c r="I52" s="2021">
        <v>22.354861</v>
      </c>
      <c r="J52" s="2021">
        <v>2642.7</v>
      </c>
      <c r="K52" s="2022">
        <v>22.354861</v>
      </c>
      <c r="L52" s="2021">
        <v>2642.7</v>
      </c>
      <c r="M52" s="2023">
        <v>8.4590990275097439E-3</v>
      </c>
      <c r="N52" s="2024">
        <v>61.040000000000006</v>
      </c>
      <c r="O52" s="2025">
        <v>0.51634340463919481</v>
      </c>
      <c r="P52" s="2026">
        <v>507.54594165058467</v>
      </c>
      <c r="Q52" s="2027">
        <v>30.980604278351688</v>
      </c>
    </row>
    <row r="53" spans="1:17" s="6" customFormat="1">
      <c r="A53" s="1409"/>
      <c r="B53" s="804">
        <v>5</v>
      </c>
      <c r="C53" s="2019" t="s">
        <v>102</v>
      </c>
      <c r="D53" s="2020">
        <v>47</v>
      </c>
      <c r="E53" s="2020" t="s">
        <v>35</v>
      </c>
      <c r="F53" s="2021">
        <v>22.225999999999999</v>
      </c>
      <c r="G53" s="2021">
        <v>5.0788840000000004</v>
      </c>
      <c r="H53" s="2021">
        <v>0</v>
      </c>
      <c r="I53" s="2021">
        <v>17.147123000000001</v>
      </c>
      <c r="J53" s="2021">
        <v>1879.63</v>
      </c>
      <c r="K53" s="2022">
        <v>17.147123000000001</v>
      </c>
      <c r="L53" s="2021">
        <v>1879.63</v>
      </c>
      <c r="M53" s="2023">
        <v>9.1226055127870912E-3</v>
      </c>
      <c r="N53" s="2024">
        <v>61.040000000000006</v>
      </c>
      <c r="O53" s="2025">
        <v>0.55684384050052416</v>
      </c>
      <c r="P53" s="2026">
        <v>547.35633076722547</v>
      </c>
      <c r="Q53" s="2027">
        <v>33.410630430031446</v>
      </c>
    </row>
    <row r="54" spans="1:17">
      <c r="A54" s="1409"/>
      <c r="B54" s="804">
        <v>6</v>
      </c>
      <c r="C54" s="2019" t="s">
        <v>101</v>
      </c>
      <c r="D54" s="2020">
        <v>60</v>
      </c>
      <c r="E54" s="2020">
        <v>1981</v>
      </c>
      <c r="F54" s="2021">
        <v>49.945</v>
      </c>
      <c r="G54" s="2021">
        <v>9.9795999999999996</v>
      </c>
      <c r="H54" s="2021">
        <v>9.6</v>
      </c>
      <c r="I54" s="2021">
        <v>30.365385</v>
      </c>
      <c r="J54" s="2021">
        <v>3139.2</v>
      </c>
      <c r="K54" s="2022">
        <v>30.365385</v>
      </c>
      <c r="L54" s="2021">
        <v>3139.2</v>
      </c>
      <c r="M54" s="2023">
        <v>9.6729692278287472E-3</v>
      </c>
      <c r="N54" s="2024">
        <v>61.040000000000006</v>
      </c>
      <c r="O54" s="2025">
        <v>0.5904380416666668</v>
      </c>
      <c r="P54" s="2026">
        <v>580.37815366972484</v>
      </c>
      <c r="Q54" s="2027">
        <v>35.426282500000006</v>
      </c>
    </row>
    <row r="55" spans="1:17" s="6" customFormat="1">
      <c r="A55" s="1409"/>
      <c r="B55" s="804">
        <v>7</v>
      </c>
      <c r="C55" s="2019" t="s">
        <v>464</v>
      </c>
      <c r="D55" s="2020">
        <v>24</v>
      </c>
      <c r="E55" s="2020">
        <v>1940</v>
      </c>
      <c r="F55" s="2021">
        <v>19.614999999999998</v>
      </c>
      <c r="G55" s="2021">
        <v>3.534208</v>
      </c>
      <c r="H55" s="2021">
        <v>0.25</v>
      </c>
      <c r="I55" s="2021">
        <v>15.830795</v>
      </c>
      <c r="J55" s="2021">
        <v>1626.2</v>
      </c>
      <c r="K55" s="2022">
        <v>15.830795</v>
      </c>
      <c r="L55" s="2021">
        <v>1626.2</v>
      </c>
      <c r="M55" s="2023">
        <v>9.7348388882056332E-3</v>
      </c>
      <c r="N55" s="2024">
        <v>61.040000000000006</v>
      </c>
      <c r="O55" s="2025">
        <v>0.5942145657360719</v>
      </c>
      <c r="P55" s="2026">
        <v>584.09033329233796</v>
      </c>
      <c r="Q55" s="2027">
        <v>35.652873944164313</v>
      </c>
    </row>
    <row r="56" spans="1:17">
      <c r="A56" s="1409"/>
      <c r="B56" s="804">
        <v>8</v>
      </c>
      <c r="C56" s="2019" t="s">
        <v>104</v>
      </c>
      <c r="D56" s="2020">
        <v>25</v>
      </c>
      <c r="E56" s="2020">
        <v>1940</v>
      </c>
      <c r="F56" s="2021">
        <v>23.411999999999999</v>
      </c>
      <c r="G56" s="2021">
        <v>3.7985039999999999</v>
      </c>
      <c r="H56" s="2021">
        <v>3.52</v>
      </c>
      <c r="I56" s="2021">
        <v>16.093494</v>
      </c>
      <c r="J56" s="2021">
        <v>1544.26</v>
      </c>
      <c r="K56" s="2022">
        <v>16.093494</v>
      </c>
      <c r="L56" s="2021">
        <v>1544.26</v>
      </c>
      <c r="M56" s="2023">
        <v>1.0421492494787148E-2</v>
      </c>
      <c r="N56" s="2024">
        <v>61.040000000000006</v>
      </c>
      <c r="O56" s="2025">
        <v>0.63612790188180757</v>
      </c>
      <c r="P56" s="2026">
        <v>625.28954968722883</v>
      </c>
      <c r="Q56" s="2027">
        <v>38.167674112908458</v>
      </c>
    </row>
    <row r="57" spans="1:17">
      <c r="A57" s="1409"/>
      <c r="B57" s="804">
        <v>9</v>
      </c>
      <c r="C57" s="2019" t="s">
        <v>100</v>
      </c>
      <c r="D57" s="2020">
        <v>48</v>
      </c>
      <c r="E57" s="2020">
        <v>1963</v>
      </c>
      <c r="F57" s="2021">
        <v>27.276</v>
      </c>
      <c r="G57" s="2021">
        <v>6.8362590000000001</v>
      </c>
      <c r="H57" s="2021">
        <v>0.49</v>
      </c>
      <c r="I57" s="2021">
        <v>19.949746999999999</v>
      </c>
      <c r="J57" s="2021">
        <v>1913.87</v>
      </c>
      <c r="K57" s="2022">
        <v>19.949746999999999</v>
      </c>
      <c r="L57" s="2021">
        <v>1913.87</v>
      </c>
      <c r="M57" s="2023">
        <v>1.0423773297036894E-2</v>
      </c>
      <c r="N57" s="2024">
        <v>61.040000000000006</v>
      </c>
      <c r="O57" s="2025">
        <v>0.63626712205113212</v>
      </c>
      <c r="P57" s="2026">
        <v>625.42639782221363</v>
      </c>
      <c r="Q57" s="2027">
        <v>38.17602732306792</v>
      </c>
    </row>
    <row r="58" spans="1:17" s="6" customFormat="1" ht="12" thickBot="1">
      <c r="A58" s="1409"/>
      <c r="B58" s="805">
        <v>10</v>
      </c>
      <c r="C58" s="2019" t="s">
        <v>99</v>
      </c>
      <c r="D58" s="2020">
        <v>32</v>
      </c>
      <c r="E58" s="2020">
        <v>1960</v>
      </c>
      <c r="F58" s="2021">
        <v>18.41</v>
      </c>
      <c r="G58" s="2021">
        <v>3.4132980000000002</v>
      </c>
      <c r="H58" s="2021">
        <v>0.32</v>
      </c>
      <c r="I58" s="2021">
        <v>14.676701</v>
      </c>
      <c r="J58" s="2021">
        <v>1214.6199999999999</v>
      </c>
      <c r="K58" s="2022">
        <v>14.676701</v>
      </c>
      <c r="L58" s="2021">
        <v>1214.6199999999999</v>
      </c>
      <c r="M58" s="2023">
        <v>1.2083368460917818E-2</v>
      </c>
      <c r="N58" s="2024">
        <v>61.040000000000006</v>
      </c>
      <c r="O58" s="2025">
        <v>0.73756881085442372</v>
      </c>
      <c r="P58" s="2026">
        <v>725.00210765506915</v>
      </c>
      <c r="Q58" s="2027">
        <v>44.254128651265425</v>
      </c>
    </row>
    <row r="59" spans="1:17" ht="12.75" customHeight="1">
      <c r="A59" s="1442" t="s">
        <v>106</v>
      </c>
      <c r="B59" s="16">
        <v>1</v>
      </c>
      <c r="C59" s="2028" t="s">
        <v>466</v>
      </c>
      <c r="D59" s="2029">
        <v>4</v>
      </c>
      <c r="E59" s="2029">
        <v>1951</v>
      </c>
      <c r="F59" s="2030">
        <v>2.0049999999999999</v>
      </c>
      <c r="G59" s="2030">
        <v>1.7209270000000001</v>
      </c>
      <c r="H59" s="2030">
        <v>0</v>
      </c>
      <c r="I59" s="2030">
        <v>0.28407300000000002</v>
      </c>
      <c r="J59" s="2030">
        <v>224.57</v>
      </c>
      <c r="K59" s="2031">
        <v>0.28407300000000002</v>
      </c>
      <c r="L59" s="2030">
        <v>224.57</v>
      </c>
      <c r="M59" s="2032">
        <v>1.2649641537159906E-3</v>
      </c>
      <c r="N59" s="2033">
        <v>61.040000000000006</v>
      </c>
      <c r="O59" s="2034">
        <v>7.7213411942824078E-2</v>
      </c>
      <c r="P59" s="2035">
        <v>75.897849222959437</v>
      </c>
      <c r="Q59" s="2036">
        <v>4.6328047165694439</v>
      </c>
    </row>
    <row r="60" spans="1:17" s="6" customFormat="1">
      <c r="A60" s="1443"/>
      <c r="B60" s="17">
        <v>2</v>
      </c>
      <c r="C60" s="2037" t="s">
        <v>36</v>
      </c>
      <c r="D60" s="2038">
        <v>4</v>
      </c>
      <c r="E60" s="2038">
        <v>1963</v>
      </c>
      <c r="F60" s="2039">
        <v>2.3620000000000001</v>
      </c>
      <c r="G60" s="2039">
        <v>0.42417899999999997</v>
      </c>
      <c r="H60" s="2039">
        <v>0.04</v>
      </c>
      <c r="I60" s="2039">
        <v>1.897821</v>
      </c>
      <c r="J60" s="2039">
        <v>150.99</v>
      </c>
      <c r="K60" s="2040">
        <v>1.897821</v>
      </c>
      <c r="L60" s="2039">
        <v>150.99</v>
      </c>
      <c r="M60" s="2041">
        <v>1.2569183389628452E-2</v>
      </c>
      <c r="N60" s="2042">
        <v>61.040000000000006</v>
      </c>
      <c r="O60" s="2043">
        <v>0.76722295410292085</v>
      </c>
      <c r="P60" s="2044">
        <v>754.15100337770718</v>
      </c>
      <c r="Q60" s="2045">
        <v>46.033377246175249</v>
      </c>
    </row>
    <row r="61" spans="1:17">
      <c r="A61" s="1443"/>
      <c r="B61" s="17">
        <v>3</v>
      </c>
      <c r="C61" s="2037" t="s">
        <v>465</v>
      </c>
      <c r="D61" s="2038">
        <v>12</v>
      </c>
      <c r="E61" s="2038">
        <v>1952</v>
      </c>
      <c r="F61" s="2039">
        <v>8.5739999999999998</v>
      </c>
      <c r="G61" s="2039">
        <v>1.5135080000000001</v>
      </c>
      <c r="H61" s="2039">
        <v>0.12</v>
      </c>
      <c r="I61" s="2039">
        <v>6.9404909999999997</v>
      </c>
      <c r="J61" s="2039">
        <v>548.26</v>
      </c>
      <c r="K61" s="2040">
        <v>6.9404909999999997</v>
      </c>
      <c r="L61" s="2039">
        <v>548.26</v>
      </c>
      <c r="M61" s="2041">
        <v>1.2659123408601758E-2</v>
      </c>
      <c r="N61" s="2042">
        <v>61.040000000000006</v>
      </c>
      <c r="O61" s="2043">
        <v>0.77271289286105138</v>
      </c>
      <c r="P61" s="2044">
        <v>759.54740451610542</v>
      </c>
      <c r="Q61" s="2045">
        <v>46.362773571663077</v>
      </c>
    </row>
    <row r="62" spans="1:17" s="6" customFormat="1" ht="12.75" customHeight="1">
      <c r="A62" s="1443"/>
      <c r="B62" s="17">
        <v>4</v>
      </c>
      <c r="C62" s="2037" t="s">
        <v>109</v>
      </c>
      <c r="D62" s="2038">
        <v>4</v>
      </c>
      <c r="E62" s="2038">
        <v>1955</v>
      </c>
      <c r="F62" s="2039">
        <v>2.7690000000000001</v>
      </c>
      <c r="G62" s="2039">
        <v>0</v>
      </c>
      <c r="H62" s="2039">
        <v>0</v>
      </c>
      <c r="I62" s="2039">
        <v>2.7690000000000001</v>
      </c>
      <c r="J62" s="2039">
        <v>214.32</v>
      </c>
      <c r="K62" s="2040">
        <v>2.7690000000000001</v>
      </c>
      <c r="L62" s="2039">
        <v>214.32</v>
      </c>
      <c r="M62" s="2041">
        <v>1.2919932810750281E-2</v>
      </c>
      <c r="N62" s="2042">
        <v>61.040000000000006</v>
      </c>
      <c r="O62" s="2043">
        <v>0.7886326987681973</v>
      </c>
      <c r="P62" s="2044">
        <v>775.19596864501693</v>
      </c>
      <c r="Q62" s="2045">
        <v>47.31796192609184</v>
      </c>
    </row>
    <row r="63" spans="1:17" s="6" customFormat="1" ht="12.75" customHeight="1">
      <c r="A63" s="1443"/>
      <c r="B63" s="17">
        <v>5</v>
      </c>
      <c r="C63" s="2037" t="s">
        <v>112</v>
      </c>
      <c r="D63" s="2038">
        <v>4</v>
      </c>
      <c r="E63" s="2038">
        <v>1940</v>
      </c>
      <c r="F63" s="2039">
        <v>6.6189999999999998</v>
      </c>
      <c r="G63" s="2039">
        <v>1.588768</v>
      </c>
      <c r="H63" s="2039">
        <v>0.04</v>
      </c>
      <c r="I63" s="2039">
        <v>4.9902329999999999</v>
      </c>
      <c r="J63" s="2039">
        <v>383.02000000000004</v>
      </c>
      <c r="K63" s="2040">
        <v>4.9902329999999999</v>
      </c>
      <c r="L63" s="2039">
        <v>383.02000000000004</v>
      </c>
      <c r="M63" s="2041">
        <v>1.3028648634536054E-2</v>
      </c>
      <c r="N63" s="2042">
        <v>61.040000000000006</v>
      </c>
      <c r="O63" s="2043">
        <v>0.79526871265208088</v>
      </c>
      <c r="P63" s="2044">
        <v>781.71891807216321</v>
      </c>
      <c r="Q63" s="2045">
        <v>47.716122759124843</v>
      </c>
    </row>
    <row r="64" spans="1:17" ht="13.5" customHeight="1">
      <c r="A64" s="1443"/>
      <c r="B64" s="17">
        <v>6</v>
      </c>
      <c r="C64" s="2037" t="s">
        <v>110</v>
      </c>
      <c r="D64" s="2038">
        <v>6</v>
      </c>
      <c r="E64" s="2038">
        <v>1959</v>
      </c>
      <c r="F64" s="2039">
        <v>6.0039999999999996</v>
      </c>
      <c r="G64" s="2039">
        <v>1.311725</v>
      </c>
      <c r="H64" s="2039">
        <v>0.06</v>
      </c>
      <c r="I64" s="2039">
        <v>4.6322749999999999</v>
      </c>
      <c r="J64" s="2039">
        <v>310.93</v>
      </c>
      <c r="K64" s="2040">
        <v>4.6322749999999999</v>
      </c>
      <c r="L64" s="2039">
        <v>310.93</v>
      </c>
      <c r="M64" s="2041">
        <v>1.489812819605699E-2</v>
      </c>
      <c r="N64" s="2042">
        <v>61.040000000000006</v>
      </c>
      <c r="O64" s="2043">
        <v>0.90938174508731873</v>
      </c>
      <c r="P64" s="2044">
        <v>893.88769176341941</v>
      </c>
      <c r="Q64" s="2045">
        <v>54.562904705239127</v>
      </c>
    </row>
    <row r="65" spans="1:17" ht="12.75" customHeight="1">
      <c r="A65" s="1443"/>
      <c r="B65" s="17">
        <v>7</v>
      </c>
      <c r="C65" s="2037" t="s">
        <v>107</v>
      </c>
      <c r="D65" s="2038">
        <v>13</v>
      </c>
      <c r="E65" s="2038" t="s">
        <v>35</v>
      </c>
      <c r="F65" s="2039">
        <v>6.6980000000000004</v>
      </c>
      <c r="G65" s="2039">
        <v>0</v>
      </c>
      <c r="H65" s="2039">
        <v>0</v>
      </c>
      <c r="I65" s="2039">
        <v>6.6980000000000004</v>
      </c>
      <c r="J65" s="2039">
        <v>397.64</v>
      </c>
      <c r="K65" s="2040">
        <v>6.6980000000000004</v>
      </c>
      <c r="L65" s="2039">
        <v>397.64</v>
      </c>
      <c r="M65" s="2041">
        <v>1.6844381852932303E-2</v>
      </c>
      <c r="N65" s="2042">
        <v>61.040000000000006</v>
      </c>
      <c r="O65" s="2043">
        <v>1.0281810683029879</v>
      </c>
      <c r="P65" s="2044">
        <v>1010.6629111759382</v>
      </c>
      <c r="Q65" s="2045">
        <v>61.690864098179276</v>
      </c>
    </row>
    <row r="66" spans="1:17" ht="12.75" customHeight="1">
      <c r="A66" s="1443"/>
      <c r="B66" s="17">
        <v>8</v>
      </c>
      <c r="C66" s="2037" t="s">
        <v>108</v>
      </c>
      <c r="D66" s="2038">
        <v>4</v>
      </c>
      <c r="E66" s="2038">
        <v>1952</v>
      </c>
      <c r="F66" s="2039">
        <v>1.8783129999999999</v>
      </c>
      <c r="G66" s="2039">
        <v>0</v>
      </c>
      <c r="H66" s="2039">
        <v>0</v>
      </c>
      <c r="I66" s="2039">
        <v>1.8783129999999999</v>
      </c>
      <c r="J66" s="2039">
        <v>108</v>
      </c>
      <c r="K66" s="2040">
        <v>1.8783129999999999</v>
      </c>
      <c r="L66" s="2039">
        <v>108</v>
      </c>
      <c r="M66" s="2041">
        <v>1.7391787037037035E-2</v>
      </c>
      <c r="N66" s="2042">
        <v>61.040000000000006</v>
      </c>
      <c r="O66" s="2043">
        <v>1.0615946807407408</v>
      </c>
      <c r="P66" s="2044">
        <v>1043.5072222222223</v>
      </c>
      <c r="Q66" s="2045">
        <v>63.695680844444453</v>
      </c>
    </row>
    <row r="67" spans="1:17" ht="13.5" customHeight="1">
      <c r="A67" s="1443"/>
      <c r="B67" s="17">
        <v>9</v>
      </c>
      <c r="C67" s="2037" t="s">
        <v>111</v>
      </c>
      <c r="D67" s="2038">
        <v>6</v>
      </c>
      <c r="E67" s="2038">
        <v>1940</v>
      </c>
      <c r="F67" s="2039">
        <v>5.4139999999999997</v>
      </c>
      <c r="G67" s="2039">
        <v>0.16103999999999999</v>
      </c>
      <c r="H67" s="2039">
        <v>0</v>
      </c>
      <c r="I67" s="2039">
        <v>5.2529599999999999</v>
      </c>
      <c r="J67" s="2039">
        <v>250.65</v>
      </c>
      <c r="K67" s="2040">
        <v>5.2529599999999999</v>
      </c>
      <c r="L67" s="2039">
        <v>250.65</v>
      </c>
      <c r="M67" s="2041">
        <v>2.0957350887691999E-2</v>
      </c>
      <c r="N67" s="2042">
        <v>61.040000000000006</v>
      </c>
      <c r="O67" s="2043">
        <v>1.2792366981847199</v>
      </c>
      <c r="P67" s="2044">
        <v>1257.44105326152</v>
      </c>
      <c r="Q67" s="2045">
        <v>76.754201891083184</v>
      </c>
    </row>
    <row r="68" spans="1:17" ht="13.5" customHeight="1" thickBot="1">
      <c r="A68" s="1444"/>
      <c r="B68" s="18">
        <v>10</v>
      </c>
      <c r="C68" s="2109" t="s">
        <v>140</v>
      </c>
      <c r="D68" s="2110">
        <v>8</v>
      </c>
      <c r="E68" s="2110" t="s">
        <v>35</v>
      </c>
      <c r="F68" s="2111">
        <v>5.5519999999999996</v>
      </c>
      <c r="G68" s="2111">
        <v>0</v>
      </c>
      <c r="H68" s="2111">
        <v>0</v>
      </c>
      <c r="I68" s="2111">
        <v>5.5519999999999996</v>
      </c>
      <c r="J68" s="2111">
        <v>248.01</v>
      </c>
      <c r="K68" s="2112">
        <v>5.5519999999999996</v>
      </c>
      <c r="L68" s="2111">
        <v>248.01</v>
      </c>
      <c r="M68" s="2113">
        <v>2.2386194105076408E-2</v>
      </c>
      <c r="N68" s="2114">
        <v>61.040000000000006</v>
      </c>
      <c r="O68" s="2115">
        <v>1.366453288173864</v>
      </c>
      <c r="P68" s="2116">
        <v>1343.1716463045843</v>
      </c>
      <c r="Q68" s="2117">
        <v>81.987197290431837</v>
      </c>
    </row>
    <row r="69" spans="1:17" s="148" customFormat="1" ht="13.5" customHeight="1">
      <c r="A69" s="1074"/>
      <c r="B69" s="98"/>
      <c r="C69" s="1075"/>
      <c r="D69" s="1076"/>
      <c r="E69" s="1076"/>
      <c r="F69" s="1077"/>
      <c r="G69" s="1077"/>
      <c r="H69" s="1077"/>
      <c r="I69" s="1077"/>
      <c r="J69" s="1077"/>
      <c r="K69" s="1078"/>
      <c r="L69" s="1077"/>
      <c r="M69" s="1079"/>
      <c r="N69" s="1080"/>
      <c r="O69" s="1081"/>
      <c r="P69" s="1082"/>
      <c r="Q69" s="1082"/>
    </row>
    <row r="70" spans="1:17" ht="15">
      <c r="A70" s="1530" t="s">
        <v>29</v>
      </c>
      <c r="B70" s="1530"/>
      <c r="C70" s="1530"/>
      <c r="D70" s="1530"/>
      <c r="E70" s="1530"/>
      <c r="F70" s="1530"/>
      <c r="G70" s="1530"/>
      <c r="H70" s="1530"/>
      <c r="I70" s="1530"/>
      <c r="J70" s="1530"/>
      <c r="K70" s="1530"/>
      <c r="L70" s="1530"/>
      <c r="M70" s="1530"/>
      <c r="N70" s="1530"/>
      <c r="O70" s="1530"/>
      <c r="P70" s="1530"/>
      <c r="Q70" s="1530"/>
    </row>
    <row r="71" spans="1:17" ht="13.5" thickBot="1">
      <c r="A71" s="425"/>
      <c r="B71" s="425"/>
      <c r="C71" s="425"/>
      <c r="D71" s="425"/>
      <c r="E71" s="1311" t="s">
        <v>268</v>
      </c>
      <c r="F71" s="1311"/>
      <c r="G71" s="1311"/>
      <c r="H71" s="1311"/>
      <c r="I71" s="425">
        <v>8.1999999999999993</v>
      </c>
      <c r="J71" s="425" t="s">
        <v>267</v>
      </c>
      <c r="K71" s="425" t="s">
        <v>269</v>
      </c>
      <c r="L71" s="426">
        <v>78.400000000000006</v>
      </c>
      <c r="M71" s="425"/>
      <c r="N71" s="425"/>
      <c r="O71" s="425"/>
      <c r="P71" s="425"/>
      <c r="Q71" s="425"/>
    </row>
    <row r="72" spans="1:17" ht="12.75" customHeight="1">
      <c r="A72" s="1312" t="s">
        <v>1</v>
      </c>
      <c r="B72" s="1315" t="s">
        <v>0</v>
      </c>
      <c r="C72" s="1318" t="s">
        <v>2</v>
      </c>
      <c r="D72" s="1318" t="s">
        <v>3</v>
      </c>
      <c r="E72" s="1318" t="s">
        <v>11</v>
      </c>
      <c r="F72" s="1322" t="s">
        <v>12</v>
      </c>
      <c r="G72" s="1323"/>
      <c r="H72" s="1323"/>
      <c r="I72" s="1324"/>
      <c r="J72" s="1318" t="s">
        <v>4</v>
      </c>
      <c r="K72" s="1318" t="s">
        <v>13</v>
      </c>
      <c r="L72" s="1318" t="s">
        <v>5</v>
      </c>
      <c r="M72" s="1318" t="s">
        <v>6</v>
      </c>
      <c r="N72" s="1318" t="s">
        <v>14</v>
      </c>
      <c r="O72" s="1318" t="s">
        <v>15</v>
      </c>
      <c r="P72" s="1318" t="s">
        <v>22</v>
      </c>
      <c r="Q72" s="1359" t="s">
        <v>23</v>
      </c>
    </row>
    <row r="73" spans="1:17" ht="55.5" customHeight="1">
      <c r="A73" s="1358"/>
      <c r="B73" s="1341"/>
      <c r="C73" s="1321"/>
      <c r="D73" s="1321"/>
      <c r="E73" s="1321"/>
      <c r="F73" s="43" t="s">
        <v>16</v>
      </c>
      <c r="G73" s="44" t="s">
        <v>17</v>
      </c>
      <c r="H73" s="44" t="s">
        <v>28</v>
      </c>
      <c r="I73" s="43" t="s">
        <v>19</v>
      </c>
      <c r="J73" s="1321"/>
      <c r="K73" s="1321"/>
      <c r="L73" s="1321"/>
      <c r="M73" s="1321"/>
      <c r="N73" s="1321"/>
      <c r="O73" s="1321"/>
      <c r="P73" s="1321"/>
      <c r="Q73" s="1360"/>
    </row>
    <row r="74" spans="1:17" ht="13.5" customHeight="1" thickBot="1">
      <c r="A74" s="829"/>
      <c r="B74" s="830"/>
      <c r="C74" s="831"/>
      <c r="D74" s="8" t="s">
        <v>7</v>
      </c>
      <c r="E74" s="832" t="s">
        <v>8</v>
      </c>
      <c r="F74" s="832" t="s">
        <v>9</v>
      </c>
      <c r="G74" s="832" t="s">
        <v>9</v>
      </c>
      <c r="H74" s="832" t="s">
        <v>9</v>
      </c>
      <c r="I74" s="832" t="s">
        <v>9</v>
      </c>
      <c r="J74" s="832" t="s">
        <v>20</v>
      </c>
      <c r="K74" s="832" t="s">
        <v>9</v>
      </c>
      <c r="L74" s="832" t="s">
        <v>20</v>
      </c>
      <c r="M74" s="832" t="s">
        <v>52</v>
      </c>
      <c r="N74" s="8" t="s">
        <v>282</v>
      </c>
      <c r="O74" s="8" t="s">
        <v>283</v>
      </c>
      <c r="P74" s="599" t="s">
        <v>24</v>
      </c>
      <c r="Q74" s="600" t="s">
        <v>284</v>
      </c>
    </row>
    <row r="75" spans="1:17">
      <c r="A75" s="1351" t="s">
        <v>166</v>
      </c>
      <c r="B75" s="11">
        <v>1</v>
      </c>
      <c r="C75" s="1626" t="s">
        <v>670</v>
      </c>
      <c r="D75" s="1627">
        <v>60</v>
      </c>
      <c r="E75" s="11">
        <v>2005</v>
      </c>
      <c r="F75" s="52">
        <v>15.83</v>
      </c>
      <c r="G75" s="1628">
        <v>9.02</v>
      </c>
      <c r="H75" s="1628">
        <v>3.73</v>
      </c>
      <c r="I75" s="1592">
        <v>3.08</v>
      </c>
      <c r="J75" s="74">
        <v>4933.47</v>
      </c>
      <c r="K75" s="605">
        <f t="shared" ref="K75:K114" si="0">I75/J75*L75</f>
        <v>2.9887450415224985</v>
      </c>
      <c r="L75" s="606">
        <v>4787.3</v>
      </c>
      <c r="M75" s="607">
        <f>K75/L75</f>
        <v>6.2430702933229554E-4</v>
      </c>
      <c r="N75" s="608">
        <f>49.4*1.09</f>
        <v>53.846000000000004</v>
      </c>
      <c r="O75" s="1684">
        <f>M75*N75</f>
        <v>3.3616436301426786E-2</v>
      </c>
      <c r="P75" s="75">
        <f>M75*60*1000</f>
        <v>37.458421759937728</v>
      </c>
      <c r="Q75" s="76">
        <f>P75*N75/1000</f>
        <v>2.0169861780856069</v>
      </c>
    </row>
    <row r="76" spans="1:17">
      <c r="A76" s="1352"/>
      <c r="B76" s="12">
        <v>2</v>
      </c>
      <c r="C76" s="1629" t="s">
        <v>39</v>
      </c>
      <c r="D76" s="1630">
        <v>18</v>
      </c>
      <c r="E76" s="12">
        <v>2006</v>
      </c>
      <c r="F76" s="39">
        <v>4.49</v>
      </c>
      <c r="G76" s="1631">
        <v>1.42</v>
      </c>
      <c r="H76" s="1631">
        <v>1.6</v>
      </c>
      <c r="I76" s="39">
        <f>F76-G76-H76</f>
        <v>1.4700000000000002</v>
      </c>
      <c r="J76" s="77">
        <v>1988.27</v>
      </c>
      <c r="K76" s="51">
        <f t="shared" si="0"/>
        <v>1.1192145432964338</v>
      </c>
      <c r="L76" s="46">
        <v>1513.81</v>
      </c>
      <c r="M76" s="40">
        <f t="shared" ref="M76:M114" si="1">K76/L76</f>
        <v>7.3933620685319413E-4</v>
      </c>
      <c r="N76" s="609">
        <f>49.4*1.09</f>
        <v>53.846000000000004</v>
      </c>
      <c r="O76" s="1685">
        <f t="shared" ref="O76:O114" si="2">M76*N76</f>
        <v>3.9810297394217091E-2</v>
      </c>
      <c r="P76" s="78">
        <f t="shared" ref="P76:P114" si="3">M76*60*1000</f>
        <v>44.360172411191648</v>
      </c>
      <c r="Q76" s="79">
        <f t="shared" ref="Q76:Q114" si="4">P76*N76/1000</f>
        <v>2.3886178436530257</v>
      </c>
    </row>
    <row r="77" spans="1:17">
      <c r="A77" s="1352"/>
      <c r="B77" s="12">
        <v>3</v>
      </c>
      <c r="C77" s="1629" t="s">
        <v>38</v>
      </c>
      <c r="D77" s="1630">
        <v>118</v>
      </c>
      <c r="E77" s="12">
        <v>2007</v>
      </c>
      <c r="F77" s="39">
        <v>40.46</v>
      </c>
      <c r="G77" s="1631">
        <v>17.600000000000001</v>
      </c>
      <c r="H77" s="1631">
        <v>16.53</v>
      </c>
      <c r="I77" s="39">
        <f>F77-G77-H77</f>
        <v>6.3299999999999983</v>
      </c>
      <c r="J77" s="77">
        <v>7736.38</v>
      </c>
      <c r="K77" s="51">
        <f t="shared" si="0"/>
        <v>5.7125280299054584</v>
      </c>
      <c r="L77" s="46">
        <v>6981.72</v>
      </c>
      <c r="M77" s="40">
        <f t="shared" si="1"/>
        <v>8.1821213539148775E-4</v>
      </c>
      <c r="N77" s="609">
        <f t="shared" ref="N77:N82" si="5">49.4*1.09</f>
        <v>53.846000000000004</v>
      </c>
      <c r="O77" s="1685">
        <f t="shared" si="2"/>
        <v>4.4057450642290052E-2</v>
      </c>
      <c r="P77" s="78">
        <f t="shared" si="3"/>
        <v>49.092728123489266</v>
      </c>
      <c r="Q77" s="79">
        <f t="shared" si="4"/>
        <v>2.6434470385374036</v>
      </c>
    </row>
    <row r="78" spans="1:17">
      <c r="A78" s="1352"/>
      <c r="B78" s="12">
        <v>4</v>
      </c>
      <c r="C78" s="1629" t="s">
        <v>671</v>
      </c>
      <c r="D78" s="1630">
        <v>38</v>
      </c>
      <c r="E78" s="12">
        <v>2004</v>
      </c>
      <c r="F78" s="39">
        <v>7.55</v>
      </c>
      <c r="G78" s="1631">
        <v>5.59</v>
      </c>
      <c r="H78" s="1631">
        <v>0</v>
      </c>
      <c r="I78" s="1593">
        <v>1.96</v>
      </c>
      <c r="J78" s="77">
        <v>2371.6999999999998</v>
      </c>
      <c r="K78" s="51">
        <f t="shared" si="0"/>
        <v>1.96</v>
      </c>
      <c r="L78" s="46">
        <v>2371.6999999999998</v>
      </c>
      <c r="M78" s="40">
        <f t="shared" si="1"/>
        <v>8.2641143483577187E-4</v>
      </c>
      <c r="N78" s="609">
        <f t="shared" si="5"/>
        <v>53.846000000000004</v>
      </c>
      <c r="O78" s="1685">
        <f t="shared" si="2"/>
        <v>4.4498950120166976E-2</v>
      </c>
      <c r="P78" s="78">
        <f t="shared" si="3"/>
        <v>49.584686090146313</v>
      </c>
      <c r="Q78" s="79">
        <f t="shared" si="4"/>
        <v>2.6699370072100188</v>
      </c>
    </row>
    <row r="79" spans="1:17">
      <c r="A79" s="1352"/>
      <c r="B79" s="12">
        <v>5</v>
      </c>
      <c r="C79" s="1629" t="s">
        <v>672</v>
      </c>
      <c r="D79" s="1630">
        <v>86</v>
      </c>
      <c r="E79" s="12">
        <v>2006</v>
      </c>
      <c r="F79" s="39">
        <v>15.74</v>
      </c>
      <c r="G79" s="1631">
        <v>11.16</v>
      </c>
      <c r="H79" s="1631">
        <v>2.11</v>
      </c>
      <c r="I79" s="39">
        <f>F79-G79-H79</f>
        <v>2.4700000000000002</v>
      </c>
      <c r="J79" s="77">
        <v>5054.6000000000004</v>
      </c>
      <c r="K79" s="51">
        <f t="shared" si="0"/>
        <v>2.4700000000000002</v>
      </c>
      <c r="L79" s="1686">
        <v>5054.6000000000004</v>
      </c>
      <c r="M79" s="40">
        <f t="shared" si="1"/>
        <v>4.8866379139793456E-4</v>
      </c>
      <c r="N79" s="609">
        <f t="shared" si="5"/>
        <v>53.846000000000004</v>
      </c>
      <c r="O79" s="1685">
        <f t="shared" si="2"/>
        <v>2.6312590511613186E-2</v>
      </c>
      <c r="P79" s="78">
        <f t="shared" si="3"/>
        <v>29.319827483876075</v>
      </c>
      <c r="Q79" s="79">
        <f t="shared" si="4"/>
        <v>1.5787554306967913</v>
      </c>
    </row>
    <row r="80" spans="1:17" s="35" customFormat="1" ht="12.75" customHeight="1">
      <c r="A80" s="1352"/>
      <c r="B80" s="34">
        <v>6</v>
      </c>
      <c r="C80" s="1629" t="s">
        <v>419</v>
      </c>
      <c r="D80" s="1630">
        <v>64</v>
      </c>
      <c r="E80" s="12">
        <v>1987</v>
      </c>
      <c r="F80" s="39">
        <v>1.94</v>
      </c>
      <c r="G80" s="1631">
        <v>1.94</v>
      </c>
      <c r="H80" s="1631">
        <v>0</v>
      </c>
      <c r="I80" s="1593">
        <v>0</v>
      </c>
      <c r="J80" s="77">
        <v>2419.35</v>
      </c>
      <c r="K80" s="51">
        <f t="shared" si="0"/>
        <v>0</v>
      </c>
      <c r="L80" s="46">
        <v>2419.35</v>
      </c>
      <c r="M80" s="40">
        <f t="shared" si="1"/>
        <v>0</v>
      </c>
      <c r="N80" s="609">
        <f t="shared" si="5"/>
        <v>53.846000000000004</v>
      </c>
      <c r="O80" s="1685">
        <f t="shared" si="2"/>
        <v>0</v>
      </c>
      <c r="P80" s="78">
        <f t="shared" si="3"/>
        <v>0</v>
      </c>
      <c r="Q80" s="79">
        <f t="shared" si="4"/>
        <v>0</v>
      </c>
    </row>
    <row r="81" spans="1:27">
      <c r="A81" s="1352"/>
      <c r="B81" s="12">
        <v>7</v>
      </c>
      <c r="C81" s="1629" t="s">
        <v>40</v>
      </c>
      <c r="D81" s="1630">
        <v>22</v>
      </c>
      <c r="E81" s="12">
        <v>2006</v>
      </c>
      <c r="F81" s="39">
        <v>7.02</v>
      </c>
      <c r="G81" s="1631">
        <v>5.09</v>
      </c>
      <c r="H81" s="1631">
        <v>0</v>
      </c>
      <c r="I81" s="39">
        <f>F81-G81-H81</f>
        <v>1.9299999999999997</v>
      </c>
      <c r="J81" s="77">
        <v>1698.17</v>
      </c>
      <c r="K81" s="51">
        <f t="shared" si="0"/>
        <v>1.9299999999999997</v>
      </c>
      <c r="L81" s="46">
        <v>1698.17</v>
      </c>
      <c r="M81" s="40">
        <f t="shared" si="1"/>
        <v>1.1365175453576495E-3</v>
      </c>
      <c r="N81" s="609">
        <f t="shared" si="5"/>
        <v>53.846000000000004</v>
      </c>
      <c r="O81" s="1685">
        <f t="shared" si="2"/>
        <v>6.1196923747327998E-2</v>
      </c>
      <c r="P81" s="78">
        <f t="shared" si="3"/>
        <v>68.191052721458973</v>
      </c>
      <c r="Q81" s="79">
        <f t="shared" si="4"/>
        <v>3.6718154248396799</v>
      </c>
    </row>
    <row r="82" spans="1:27">
      <c r="A82" s="1352"/>
      <c r="B82" s="12">
        <v>8</v>
      </c>
      <c r="C82" s="1629" t="s">
        <v>37</v>
      </c>
      <c r="D82" s="1630">
        <v>51</v>
      </c>
      <c r="E82" s="12">
        <v>2005</v>
      </c>
      <c r="F82" s="39">
        <v>10.16</v>
      </c>
      <c r="G82" s="1631">
        <v>5.59</v>
      </c>
      <c r="H82" s="1631">
        <v>0</v>
      </c>
      <c r="I82" s="39">
        <f>F82-G82-H82</f>
        <v>4.57</v>
      </c>
      <c r="J82" s="77">
        <v>3073.94</v>
      </c>
      <c r="K82" s="51">
        <f t="shared" si="0"/>
        <v>4.462541949419963</v>
      </c>
      <c r="L82" s="46">
        <v>3001.66</v>
      </c>
      <c r="M82" s="40">
        <f t="shared" si="1"/>
        <v>1.48669134726117E-3</v>
      </c>
      <c r="N82" s="609">
        <f t="shared" si="5"/>
        <v>53.846000000000004</v>
      </c>
      <c r="O82" s="1685">
        <f t="shared" si="2"/>
        <v>8.0052382284624968E-2</v>
      </c>
      <c r="P82" s="78">
        <f t="shared" si="3"/>
        <v>89.201480835670196</v>
      </c>
      <c r="Q82" s="79">
        <f t="shared" si="4"/>
        <v>4.8031429370774976</v>
      </c>
    </row>
    <row r="83" spans="1:27">
      <c r="A83" s="1352"/>
      <c r="B83" s="12">
        <v>9</v>
      </c>
      <c r="C83" s="1629" t="s">
        <v>673</v>
      </c>
      <c r="D83" s="1630">
        <v>72</v>
      </c>
      <c r="E83" s="12">
        <v>2005</v>
      </c>
      <c r="F83" s="39">
        <v>20.72</v>
      </c>
      <c r="G83" s="1631">
        <v>13.39</v>
      </c>
      <c r="H83" s="1631">
        <v>3.54</v>
      </c>
      <c r="I83" s="1593">
        <v>3.79</v>
      </c>
      <c r="J83" s="77">
        <v>5350</v>
      </c>
      <c r="K83" s="51">
        <f t="shared" si="0"/>
        <v>3.79</v>
      </c>
      <c r="L83" s="46">
        <v>5350</v>
      </c>
      <c r="M83" s="40">
        <f t="shared" si="1"/>
        <v>7.0841121495327105E-4</v>
      </c>
      <c r="N83" s="609">
        <f>49.4*1.09</f>
        <v>53.846000000000004</v>
      </c>
      <c r="O83" s="1685">
        <f t="shared" si="2"/>
        <v>3.8145110280373838E-2</v>
      </c>
      <c r="P83" s="78">
        <f t="shared" si="3"/>
        <v>42.504672897196265</v>
      </c>
      <c r="Q83" s="79">
        <f t="shared" si="4"/>
        <v>2.2887066168224299</v>
      </c>
    </row>
    <row r="84" spans="1:27" ht="12.75" customHeight="1" thickBot="1">
      <c r="A84" s="1426"/>
      <c r="B84" s="26">
        <v>10</v>
      </c>
      <c r="C84" s="1683" t="s">
        <v>297</v>
      </c>
      <c r="D84" s="1632">
        <v>39</v>
      </c>
      <c r="E84" s="26">
        <v>2007</v>
      </c>
      <c r="F84" s="41">
        <v>9.74</v>
      </c>
      <c r="G84" s="1633">
        <v>6.53</v>
      </c>
      <c r="H84" s="1633">
        <v>1.02</v>
      </c>
      <c r="I84" s="41">
        <f>F84-G84-H84</f>
        <v>2.19</v>
      </c>
      <c r="J84" s="934">
        <v>2368.7800000000002</v>
      </c>
      <c r="K84" s="47">
        <f t="shared" si="0"/>
        <v>2.19</v>
      </c>
      <c r="L84" s="935">
        <v>2368.7800000000002</v>
      </c>
      <c r="M84" s="42">
        <f t="shared" si="1"/>
        <v>9.2452654953182646E-4</v>
      </c>
      <c r="N84" s="936">
        <f>49.4*1.09</f>
        <v>53.846000000000004</v>
      </c>
      <c r="O84" s="1687">
        <f t="shared" si="2"/>
        <v>4.978205658609073E-2</v>
      </c>
      <c r="P84" s="937">
        <f t="shared" si="3"/>
        <v>55.471592971909587</v>
      </c>
      <c r="Q84" s="938">
        <f t="shared" si="4"/>
        <v>2.9869233951654439</v>
      </c>
    </row>
    <row r="85" spans="1:27" ht="14.25" customHeight="1">
      <c r="A85" s="1644" t="s">
        <v>167</v>
      </c>
      <c r="B85" s="1499">
        <v>1</v>
      </c>
      <c r="C85" s="1645" t="s">
        <v>674</v>
      </c>
      <c r="D85" s="1646">
        <v>100</v>
      </c>
      <c r="E85" s="1002">
        <v>1972</v>
      </c>
      <c r="F85" s="1647">
        <v>36.39</v>
      </c>
      <c r="G85" s="1648">
        <v>10.11</v>
      </c>
      <c r="H85" s="1648">
        <v>13.27</v>
      </c>
      <c r="I85" s="1592">
        <v>13.01</v>
      </c>
      <c r="J85" s="1660">
        <v>4426.37</v>
      </c>
      <c r="K85" s="1661">
        <f t="shared" si="0"/>
        <v>13.010088176090113</v>
      </c>
      <c r="L85" s="1662">
        <v>4426.3999999999996</v>
      </c>
      <c r="M85" s="1663">
        <f t="shared" si="1"/>
        <v>2.9392030038157676E-3</v>
      </c>
      <c r="N85" s="1664">
        <f>49.4*1.09</f>
        <v>53.846000000000004</v>
      </c>
      <c r="O85" s="1665">
        <f t="shared" si="2"/>
        <v>0.15826432494346385</v>
      </c>
      <c r="P85" s="1666">
        <f t="shared" si="3"/>
        <v>176.35218022894605</v>
      </c>
      <c r="Q85" s="1667">
        <f t="shared" si="4"/>
        <v>9.4958594966078298</v>
      </c>
    </row>
    <row r="86" spans="1:27">
      <c r="A86" s="1500"/>
      <c r="B86" s="1003">
        <v>2</v>
      </c>
      <c r="C86" s="1649" t="s">
        <v>420</v>
      </c>
      <c r="D86" s="1650">
        <v>72</v>
      </c>
      <c r="E86" s="1003">
        <v>1975</v>
      </c>
      <c r="F86" s="1651">
        <v>20.87</v>
      </c>
      <c r="G86" s="1652">
        <v>6.76</v>
      </c>
      <c r="H86" s="1652">
        <v>5.76</v>
      </c>
      <c r="I86" s="1651">
        <f>F86-G86-H86</f>
        <v>8.3500000000000014</v>
      </c>
      <c r="J86" s="1668">
        <v>3784.51</v>
      </c>
      <c r="K86" s="1653">
        <f t="shared" si="0"/>
        <v>8.3500000000000014</v>
      </c>
      <c r="L86" s="1669">
        <v>3784.51</v>
      </c>
      <c r="M86" s="1670">
        <f t="shared" si="1"/>
        <v>2.2063622503309547E-3</v>
      </c>
      <c r="N86" s="1671">
        <f>49.4*1.09</f>
        <v>53.846000000000004</v>
      </c>
      <c r="O86" s="1672">
        <f t="shared" si="2"/>
        <v>0.1188037817313206</v>
      </c>
      <c r="P86" s="1673">
        <f t="shared" si="3"/>
        <v>132.38173501985727</v>
      </c>
      <c r="Q86" s="1674">
        <f t="shared" si="4"/>
        <v>7.1282269038792352</v>
      </c>
    </row>
    <row r="87" spans="1:27">
      <c r="A87" s="1500"/>
      <c r="B87" s="1003">
        <v>3</v>
      </c>
      <c r="C87" s="1649" t="s">
        <v>55</v>
      </c>
      <c r="D87" s="1650">
        <v>60</v>
      </c>
      <c r="E87" s="1003">
        <v>1965</v>
      </c>
      <c r="F87" s="1651">
        <v>16.3</v>
      </c>
      <c r="G87" s="1652">
        <v>9.56</v>
      </c>
      <c r="H87" s="1652">
        <v>6.74</v>
      </c>
      <c r="I87" s="1651">
        <f>F87-G87-H87</f>
        <v>0</v>
      </c>
      <c r="J87" s="1668">
        <v>2708.87</v>
      </c>
      <c r="K87" s="1653">
        <f t="shared" si="0"/>
        <v>0</v>
      </c>
      <c r="L87" s="1669">
        <v>2708.87</v>
      </c>
      <c r="M87" s="1670">
        <f t="shared" si="1"/>
        <v>0</v>
      </c>
      <c r="N87" s="1671">
        <f t="shared" ref="N87:N92" si="6">49.4*1.09</f>
        <v>53.846000000000004</v>
      </c>
      <c r="O87" s="1672">
        <f t="shared" si="2"/>
        <v>0</v>
      </c>
      <c r="P87" s="1673">
        <f t="shared" si="3"/>
        <v>0</v>
      </c>
      <c r="Q87" s="1674">
        <f t="shared" si="4"/>
        <v>0</v>
      </c>
    </row>
    <row r="88" spans="1:27">
      <c r="A88" s="1500"/>
      <c r="B88" s="1003">
        <v>4</v>
      </c>
      <c r="C88" s="1649" t="s">
        <v>372</v>
      </c>
      <c r="D88" s="1650">
        <v>63</v>
      </c>
      <c r="E88" s="1003">
        <v>1960</v>
      </c>
      <c r="F88" s="1653">
        <v>8.9979999999999993</v>
      </c>
      <c r="G88" s="1652">
        <v>4.3499999999999996</v>
      </c>
      <c r="H88" s="1652">
        <v>1.43</v>
      </c>
      <c r="I88" s="1594">
        <v>1.218</v>
      </c>
      <c r="J88" s="1668">
        <v>923.99</v>
      </c>
      <c r="K88" s="1653">
        <f t="shared" si="0"/>
        <v>1.218</v>
      </c>
      <c r="L88" s="1669">
        <v>923.99</v>
      </c>
      <c r="M88" s="1670">
        <f t="shared" si="1"/>
        <v>1.3181960843732074E-3</v>
      </c>
      <c r="N88" s="1671">
        <f t="shared" si="6"/>
        <v>53.846000000000004</v>
      </c>
      <c r="O88" s="1672">
        <f t="shared" si="2"/>
        <v>7.0979586359159727E-2</v>
      </c>
      <c r="P88" s="1673">
        <f t="shared" si="3"/>
        <v>79.09176506239244</v>
      </c>
      <c r="Q88" s="1674">
        <f t="shared" si="4"/>
        <v>4.2587751815495842</v>
      </c>
    </row>
    <row r="89" spans="1:27">
      <c r="A89" s="1500"/>
      <c r="B89" s="1003">
        <v>5</v>
      </c>
      <c r="C89" s="1649" t="s">
        <v>411</v>
      </c>
      <c r="D89" s="1650">
        <v>38</v>
      </c>
      <c r="E89" s="1003">
        <v>1990</v>
      </c>
      <c r="F89" s="1651">
        <v>16.41</v>
      </c>
      <c r="G89" s="1652">
        <v>5.53</v>
      </c>
      <c r="H89" s="1652">
        <v>9.42</v>
      </c>
      <c r="I89" s="1593">
        <v>1.46</v>
      </c>
      <c r="J89" s="1668">
        <v>2118.5700000000002</v>
      </c>
      <c r="K89" s="1653">
        <f t="shared" si="0"/>
        <v>1.1385418466229578</v>
      </c>
      <c r="L89" s="1669">
        <v>1652.11</v>
      </c>
      <c r="M89" s="1670">
        <f t="shared" si="1"/>
        <v>6.8914409247747299E-4</v>
      </c>
      <c r="N89" s="1671">
        <f t="shared" si="6"/>
        <v>53.846000000000004</v>
      </c>
      <c r="O89" s="1672">
        <f t="shared" si="2"/>
        <v>3.7107652803542016E-2</v>
      </c>
      <c r="P89" s="1673">
        <f>M89*60*1000</f>
        <v>41.348645548648378</v>
      </c>
      <c r="Q89" s="1674">
        <f>P89*N89/1000</f>
        <v>2.2264591682125205</v>
      </c>
    </row>
    <row r="90" spans="1:27">
      <c r="A90" s="1500"/>
      <c r="B90" s="1003">
        <v>6</v>
      </c>
      <c r="C90" s="1649" t="s">
        <v>675</v>
      </c>
      <c r="D90" s="1650">
        <v>60</v>
      </c>
      <c r="E90" s="1003">
        <v>1968</v>
      </c>
      <c r="F90" s="1651">
        <v>14.79</v>
      </c>
      <c r="G90" s="1652">
        <v>6.95</v>
      </c>
      <c r="H90" s="1652">
        <v>6.09</v>
      </c>
      <c r="I90" s="1593">
        <v>1.75</v>
      </c>
      <c r="J90" s="1668">
        <v>2715.36</v>
      </c>
      <c r="K90" s="1653">
        <f t="shared" si="0"/>
        <v>1.75</v>
      </c>
      <c r="L90" s="1669">
        <v>2715.36</v>
      </c>
      <c r="M90" s="1670">
        <f t="shared" si="1"/>
        <v>6.4448176300748328E-4</v>
      </c>
      <c r="N90" s="1671">
        <f t="shared" si="6"/>
        <v>53.846000000000004</v>
      </c>
      <c r="O90" s="1672">
        <f t="shared" si="2"/>
        <v>3.470276501090095E-2</v>
      </c>
      <c r="P90" s="1673">
        <f t="shared" si="3"/>
        <v>38.668905780449002</v>
      </c>
      <c r="Q90" s="1674">
        <f t="shared" si="4"/>
        <v>2.0821659006540574</v>
      </c>
    </row>
    <row r="91" spans="1:27">
      <c r="A91" s="1500"/>
      <c r="B91" s="1003">
        <v>7</v>
      </c>
      <c r="C91" s="1649" t="s">
        <v>53</v>
      </c>
      <c r="D91" s="1650">
        <v>72</v>
      </c>
      <c r="E91" s="1003">
        <v>1973</v>
      </c>
      <c r="F91" s="1651">
        <v>26.36</v>
      </c>
      <c r="G91" s="1652">
        <v>7.47</v>
      </c>
      <c r="H91" s="1652">
        <v>11.52</v>
      </c>
      <c r="I91" s="1651">
        <f>F91-G91-H91</f>
        <v>7.370000000000001</v>
      </c>
      <c r="J91" s="1668">
        <v>3785.42</v>
      </c>
      <c r="K91" s="1653">
        <f t="shared" si="0"/>
        <v>7.370000000000001</v>
      </c>
      <c r="L91" s="1669">
        <v>3785.42</v>
      </c>
      <c r="M91" s="1670">
        <f t="shared" si="1"/>
        <v>1.9469438001595597E-3</v>
      </c>
      <c r="N91" s="1671">
        <f t="shared" si="6"/>
        <v>53.846000000000004</v>
      </c>
      <c r="O91" s="1672">
        <f t="shared" si="2"/>
        <v>0.10483513586339166</v>
      </c>
      <c r="P91" s="1673">
        <f t="shared" si="3"/>
        <v>116.81662800957358</v>
      </c>
      <c r="Q91" s="1674">
        <f t="shared" si="4"/>
        <v>6.2901081518034987</v>
      </c>
    </row>
    <row r="92" spans="1:27">
      <c r="A92" s="1500"/>
      <c r="B92" s="1003">
        <v>8</v>
      </c>
      <c r="C92" s="1649" t="s">
        <v>676</v>
      </c>
      <c r="D92" s="1650">
        <v>54</v>
      </c>
      <c r="E92" s="1003">
        <v>1980</v>
      </c>
      <c r="F92" s="1651">
        <v>26.54</v>
      </c>
      <c r="G92" s="1652">
        <v>6.29</v>
      </c>
      <c r="H92" s="1652">
        <v>13.2</v>
      </c>
      <c r="I92" s="1593">
        <v>7.05</v>
      </c>
      <c r="J92" s="1668">
        <v>3508.9</v>
      </c>
      <c r="K92" s="1653">
        <f t="shared" si="0"/>
        <v>7.05</v>
      </c>
      <c r="L92" s="1669">
        <v>3508.9</v>
      </c>
      <c r="M92" s="1670">
        <f t="shared" si="1"/>
        <v>2.0091766650517256E-3</v>
      </c>
      <c r="N92" s="1671">
        <f t="shared" si="6"/>
        <v>53.846000000000004</v>
      </c>
      <c r="O92" s="1672">
        <f t="shared" si="2"/>
        <v>0.10818612670637523</v>
      </c>
      <c r="P92" s="1673">
        <f t="shared" si="3"/>
        <v>120.55059990310353</v>
      </c>
      <c r="Q92" s="1674">
        <f t="shared" si="4"/>
        <v>6.4911676023825127</v>
      </c>
    </row>
    <row r="93" spans="1:27" ht="12.75">
      <c r="A93" s="1500"/>
      <c r="B93" s="1003">
        <v>9</v>
      </c>
      <c r="C93" s="1649" t="s">
        <v>56</v>
      </c>
      <c r="D93" s="1650">
        <v>54</v>
      </c>
      <c r="E93" s="1003">
        <v>1985</v>
      </c>
      <c r="F93" s="1651">
        <v>27.64</v>
      </c>
      <c r="G93" s="1652">
        <v>9.0399999999999991</v>
      </c>
      <c r="H93" s="1652">
        <v>13.22</v>
      </c>
      <c r="I93" s="1593">
        <v>5.38</v>
      </c>
      <c r="J93" s="1668">
        <v>3480.02</v>
      </c>
      <c r="K93" s="1653">
        <f t="shared" si="0"/>
        <v>5.38</v>
      </c>
      <c r="L93" s="1669">
        <v>3480.02</v>
      </c>
      <c r="M93" s="1670">
        <f t="shared" si="1"/>
        <v>1.5459681266199619E-3</v>
      </c>
      <c r="N93" s="1671">
        <f>49.4*1.09</f>
        <v>53.846000000000004</v>
      </c>
      <c r="O93" s="1672">
        <f t="shared" si="2"/>
        <v>8.3244199745978478E-2</v>
      </c>
      <c r="P93" s="1673">
        <f t="shared" si="3"/>
        <v>92.758087597197715</v>
      </c>
      <c r="Q93" s="1674">
        <f t="shared" si="4"/>
        <v>4.9946519847587085</v>
      </c>
      <c r="R93" s="95"/>
      <c r="S93" s="96"/>
      <c r="T93" s="96"/>
      <c r="AA93" s="97"/>
    </row>
    <row r="94" spans="1:27" ht="12" thickBot="1">
      <c r="A94" s="1654"/>
      <c r="B94" s="1655">
        <v>10</v>
      </c>
      <c r="C94" s="1656" t="s">
        <v>54</v>
      </c>
      <c r="D94" s="1657">
        <v>61</v>
      </c>
      <c r="E94" s="1004">
        <v>1975</v>
      </c>
      <c r="F94" s="1658">
        <v>23.18</v>
      </c>
      <c r="G94" s="1659">
        <v>8.5299999999999994</v>
      </c>
      <c r="H94" s="1659">
        <v>9.6</v>
      </c>
      <c r="I94" s="1658">
        <f>F94-G94-H94</f>
        <v>5.0500000000000007</v>
      </c>
      <c r="J94" s="1675">
        <v>3635.15</v>
      </c>
      <c r="K94" s="1676">
        <f t="shared" si="0"/>
        <v>5.0500000000000007</v>
      </c>
      <c r="L94" s="1677">
        <v>3635.15</v>
      </c>
      <c r="M94" s="1678">
        <f t="shared" si="1"/>
        <v>1.3892136500557063E-3</v>
      </c>
      <c r="N94" s="1679">
        <f>49.4*1.09</f>
        <v>53.846000000000004</v>
      </c>
      <c r="O94" s="1680">
        <f t="shared" si="2"/>
        <v>7.4803598200899574E-2</v>
      </c>
      <c r="P94" s="1681">
        <f t="shared" si="3"/>
        <v>83.352819003342375</v>
      </c>
      <c r="Q94" s="1682">
        <f t="shared" si="4"/>
        <v>4.4882158920539741</v>
      </c>
    </row>
    <row r="95" spans="1:27">
      <c r="A95" s="1429" t="s">
        <v>168</v>
      </c>
      <c r="B95" s="48">
        <v>1</v>
      </c>
      <c r="C95" s="1598" t="s">
        <v>46</v>
      </c>
      <c r="D95" s="1599">
        <v>108</v>
      </c>
      <c r="E95" s="48">
        <v>1968</v>
      </c>
      <c r="F95" s="1600">
        <v>36.44</v>
      </c>
      <c r="G95" s="1601">
        <v>7.82</v>
      </c>
      <c r="H95" s="1601">
        <v>17.2</v>
      </c>
      <c r="I95" s="1600">
        <f>F95-G95-H95</f>
        <v>11.419999999999998</v>
      </c>
      <c r="J95" s="1025">
        <v>2558.44</v>
      </c>
      <c r="K95" s="1600">
        <f t="shared" si="0"/>
        <v>11.419999999999998</v>
      </c>
      <c r="L95" s="1611">
        <v>2558.44</v>
      </c>
      <c r="M95" s="1612">
        <f t="shared" si="1"/>
        <v>4.4636575413142376E-3</v>
      </c>
      <c r="N95" s="1613">
        <f>49.4*1.09</f>
        <v>53.846000000000004</v>
      </c>
      <c r="O95" s="1614">
        <f t="shared" si="2"/>
        <v>0.24035010396960646</v>
      </c>
      <c r="P95" s="1026">
        <f t="shared" si="3"/>
        <v>267.81945247885426</v>
      </c>
      <c r="Q95" s="1027">
        <f t="shared" si="4"/>
        <v>14.421006238176387</v>
      </c>
    </row>
    <row r="96" spans="1:27" ht="12.75" customHeight="1">
      <c r="A96" s="1305"/>
      <c r="B96" s="49">
        <v>2</v>
      </c>
      <c r="C96" s="1602" t="s">
        <v>42</v>
      </c>
      <c r="D96" s="1603">
        <v>59</v>
      </c>
      <c r="E96" s="49">
        <v>1981</v>
      </c>
      <c r="F96" s="1604">
        <v>27.2</v>
      </c>
      <c r="G96" s="1605">
        <v>7.46</v>
      </c>
      <c r="H96" s="1605">
        <v>9.6</v>
      </c>
      <c r="I96" s="1604">
        <f>F96-G96-H96</f>
        <v>10.139999999999999</v>
      </c>
      <c r="J96" s="1029">
        <v>3418.76</v>
      </c>
      <c r="K96" s="1604">
        <f t="shared" si="0"/>
        <v>9.9546850905006483</v>
      </c>
      <c r="L96" s="1615">
        <v>3356.28</v>
      </c>
      <c r="M96" s="1616">
        <f t="shared" si="1"/>
        <v>2.9659876680433839E-3</v>
      </c>
      <c r="N96" s="1617">
        <f>49.4*1.09</f>
        <v>53.846000000000004</v>
      </c>
      <c r="O96" s="1618">
        <f t="shared" si="2"/>
        <v>0.15970657197346405</v>
      </c>
      <c r="P96" s="1033">
        <f t="shared" si="3"/>
        <v>177.95926008260304</v>
      </c>
      <c r="Q96" s="1034">
        <f t="shared" si="4"/>
        <v>9.5823943184078431</v>
      </c>
    </row>
    <row r="97" spans="1:17" ht="12.75" customHeight="1">
      <c r="A97" s="1305"/>
      <c r="B97" s="49">
        <v>3</v>
      </c>
      <c r="C97" s="1602" t="s">
        <v>41</v>
      </c>
      <c r="D97" s="1603">
        <v>57</v>
      </c>
      <c r="E97" s="49">
        <v>1982</v>
      </c>
      <c r="F97" s="1604">
        <v>32.020000000000003</v>
      </c>
      <c r="G97" s="1605">
        <v>7.07</v>
      </c>
      <c r="H97" s="1605">
        <v>8.64</v>
      </c>
      <c r="I97" s="1604">
        <f>F97-G97-H97</f>
        <v>16.310000000000002</v>
      </c>
      <c r="J97" s="1029">
        <v>3486.09</v>
      </c>
      <c r="K97" s="1604">
        <f t="shared" si="0"/>
        <v>16.310000000000002</v>
      </c>
      <c r="L97" s="1615">
        <v>3486.09</v>
      </c>
      <c r="M97" s="1616">
        <f t="shared" si="1"/>
        <v>4.6785940695736493E-3</v>
      </c>
      <c r="N97" s="1617">
        <f t="shared" ref="N97:N102" si="7">49.4*1.09</f>
        <v>53.846000000000004</v>
      </c>
      <c r="O97" s="1618">
        <f>M97*N97</f>
        <v>0.25192357627026274</v>
      </c>
      <c r="P97" s="1033">
        <f>M97*60*1000</f>
        <v>280.71564417441897</v>
      </c>
      <c r="Q97" s="1034">
        <f>P97*N97/1000</f>
        <v>15.115414576215764</v>
      </c>
    </row>
    <row r="98" spans="1:17" ht="12.75" customHeight="1">
      <c r="A98" s="1305"/>
      <c r="B98" s="49">
        <v>4</v>
      </c>
      <c r="C98" s="1602" t="s">
        <v>44</v>
      </c>
      <c r="D98" s="1603">
        <v>107</v>
      </c>
      <c r="E98" s="49">
        <v>1974</v>
      </c>
      <c r="F98" s="1604">
        <v>31.48</v>
      </c>
      <c r="G98" s="1605">
        <v>9.4499999999999993</v>
      </c>
      <c r="H98" s="1605">
        <v>17.12</v>
      </c>
      <c r="I98" s="1604">
        <f>F98-G98-H98</f>
        <v>4.91</v>
      </c>
      <c r="J98" s="1029">
        <v>2559.98</v>
      </c>
      <c r="K98" s="1604">
        <f t="shared" si="0"/>
        <v>4.8008667255212929</v>
      </c>
      <c r="L98" s="1615">
        <v>2503.08</v>
      </c>
      <c r="M98" s="1616">
        <f t="shared" si="1"/>
        <v>1.9179837342479238E-3</v>
      </c>
      <c r="N98" s="1617">
        <f t="shared" si="7"/>
        <v>53.846000000000004</v>
      </c>
      <c r="O98" s="1618">
        <f t="shared" si="2"/>
        <v>0.10327575215431371</v>
      </c>
      <c r="P98" s="1033">
        <f t="shared" si="3"/>
        <v>115.07902405487543</v>
      </c>
      <c r="Q98" s="1034">
        <f t="shared" si="4"/>
        <v>6.1965451292588236</v>
      </c>
    </row>
    <row r="99" spans="1:17" ht="12.75" customHeight="1">
      <c r="A99" s="1305"/>
      <c r="B99" s="49">
        <v>5</v>
      </c>
      <c r="C99" s="1602" t="s">
        <v>677</v>
      </c>
      <c r="D99" s="1603">
        <v>54</v>
      </c>
      <c r="E99" s="49">
        <v>1987</v>
      </c>
      <c r="F99" s="1604">
        <v>21.38</v>
      </c>
      <c r="G99" s="1605">
        <v>4.5999999999999996</v>
      </c>
      <c r="H99" s="1605">
        <v>12.51</v>
      </c>
      <c r="I99" s="1593">
        <v>4.2699999999999996</v>
      </c>
      <c r="J99" s="1029">
        <v>2177.62</v>
      </c>
      <c r="K99" s="1604">
        <f t="shared" si="0"/>
        <v>4.2699999999999996</v>
      </c>
      <c r="L99" s="1615">
        <v>2177.62</v>
      </c>
      <c r="M99" s="1616">
        <f t="shared" si="1"/>
        <v>1.9608563477558068E-3</v>
      </c>
      <c r="N99" s="1617">
        <f t="shared" si="7"/>
        <v>53.846000000000004</v>
      </c>
      <c r="O99" s="1618">
        <f t="shared" si="2"/>
        <v>0.10558427090125917</v>
      </c>
      <c r="P99" s="1033">
        <f t="shared" si="3"/>
        <v>117.6513808653484</v>
      </c>
      <c r="Q99" s="1034">
        <f t="shared" si="4"/>
        <v>6.3350562540755497</v>
      </c>
    </row>
    <row r="100" spans="1:17" ht="12.75" customHeight="1">
      <c r="A100" s="1305"/>
      <c r="B100" s="49">
        <v>6</v>
      </c>
      <c r="C100" s="1602" t="s">
        <v>45</v>
      </c>
      <c r="D100" s="1603">
        <v>118</v>
      </c>
      <c r="E100" s="49">
        <v>1961</v>
      </c>
      <c r="F100" s="1604">
        <v>20.67</v>
      </c>
      <c r="G100" s="1605">
        <v>11.3</v>
      </c>
      <c r="H100" s="1605">
        <v>0</v>
      </c>
      <c r="I100" s="1604">
        <f>F100-G100-H100</f>
        <v>9.370000000000001</v>
      </c>
      <c r="J100" s="1029">
        <v>2620.23</v>
      </c>
      <c r="K100" s="1604">
        <f t="shared" si="0"/>
        <v>9.370000000000001</v>
      </c>
      <c r="L100" s="1615">
        <v>2620.23</v>
      </c>
      <c r="M100" s="1616">
        <f t="shared" si="1"/>
        <v>3.5760219522713659E-3</v>
      </c>
      <c r="N100" s="1617">
        <f t="shared" si="7"/>
        <v>53.846000000000004</v>
      </c>
      <c r="O100" s="1618">
        <f t="shared" si="2"/>
        <v>0.19255447804200398</v>
      </c>
      <c r="P100" s="1033">
        <f t="shared" si="3"/>
        <v>214.56131713628196</v>
      </c>
      <c r="Q100" s="1034">
        <f t="shared" si="4"/>
        <v>11.553268682520239</v>
      </c>
    </row>
    <row r="101" spans="1:17" s="35" customFormat="1" ht="12.75" customHeight="1">
      <c r="A101" s="1305"/>
      <c r="B101" s="1606">
        <v>7</v>
      </c>
      <c r="C101" s="1602" t="s">
        <v>43</v>
      </c>
      <c r="D101" s="1603">
        <v>47</v>
      </c>
      <c r="E101" s="49">
        <v>1979</v>
      </c>
      <c r="F101" s="1604">
        <v>23.68</v>
      </c>
      <c r="G101" s="1605">
        <v>6.57</v>
      </c>
      <c r="H101" s="1605">
        <v>7.78</v>
      </c>
      <c r="I101" s="1604">
        <f>F101-G101-H101</f>
        <v>9.3299999999999983</v>
      </c>
      <c r="J101" s="1029">
        <v>2974.87</v>
      </c>
      <c r="K101" s="1604">
        <f t="shared" si="0"/>
        <v>9.1524556703318112</v>
      </c>
      <c r="L101" s="1615">
        <v>2918.26</v>
      </c>
      <c r="M101" s="1616">
        <f t="shared" si="1"/>
        <v>3.1362715009395359E-3</v>
      </c>
      <c r="N101" s="1617">
        <f t="shared" si="7"/>
        <v>53.846000000000004</v>
      </c>
      <c r="O101" s="1618">
        <f t="shared" si="2"/>
        <v>0.16887567523959027</v>
      </c>
      <c r="P101" s="1033">
        <f t="shared" si="3"/>
        <v>188.17629005637215</v>
      </c>
      <c r="Q101" s="1034">
        <f t="shared" si="4"/>
        <v>10.132540514375416</v>
      </c>
    </row>
    <row r="102" spans="1:17" ht="12.75" customHeight="1">
      <c r="A102" s="1305"/>
      <c r="B102" s="49">
        <v>8</v>
      </c>
      <c r="C102" s="1602" t="s">
        <v>412</v>
      </c>
      <c r="D102" s="1603">
        <v>41</v>
      </c>
      <c r="E102" s="49">
        <v>1987</v>
      </c>
      <c r="F102" s="1604">
        <v>15.69</v>
      </c>
      <c r="G102" s="1605">
        <v>4.6900000000000004</v>
      </c>
      <c r="H102" s="1605">
        <v>9.0399999999999991</v>
      </c>
      <c r="I102" s="1593">
        <v>1.96</v>
      </c>
      <c r="J102" s="1029">
        <v>2317.37</v>
      </c>
      <c r="K102" s="1604">
        <f t="shared" si="0"/>
        <v>1.7918576662337049</v>
      </c>
      <c r="L102" s="1615">
        <v>2118.5700000000002</v>
      </c>
      <c r="M102" s="1616">
        <f t="shared" si="1"/>
        <v>8.4578638715440354E-4</v>
      </c>
      <c r="N102" s="1617">
        <f t="shared" si="7"/>
        <v>53.846000000000004</v>
      </c>
      <c r="O102" s="1618">
        <f t="shared" si="2"/>
        <v>4.5542213802716017E-2</v>
      </c>
      <c r="P102" s="1033">
        <f t="shared" si="3"/>
        <v>50.747183229264216</v>
      </c>
      <c r="Q102" s="1034">
        <f t="shared" si="4"/>
        <v>2.7325328281629613</v>
      </c>
    </row>
    <row r="103" spans="1:17" s="35" customFormat="1" ht="12.75" customHeight="1">
      <c r="A103" s="1305"/>
      <c r="B103" s="1606">
        <v>9</v>
      </c>
      <c r="C103" s="1602" t="s">
        <v>678</v>
      </c>
      <c r="D103" s="1603">
        <v>47</v>
      </c>
      <c r="E103" s="49">
        <v>1981</v>
      </c>
      <c r="F103" s="1604">
        <v>30.48</v>
      </c>
      <c r="G103" s="1605">
        <v>6.52</v>
      </c>
      <c r="H103" s="1605">
        <v>11.47</v>
      </c>
      <c r="I103" s="1593">
        <v>12.49</v>
      </c>
      <c r="J103" s="1029">
        <v>2980.63</v>
      </c>
      <c r="K103" s="1604">
        <f t="shared" si="0"/>
        <v>11.958868158744963</v>
      </c>
      <c r="L103" s="1615">
        <v>2853.88</v>
      </c>
      <c r="M103" s="1616">
        <f t="shared" si="1"/>
        <v>4.1903892801186324E-3</v>
      </c>
      <c r="N103" s="1617">
        <f>49.4*1.09</f>
        <v>53.846000000000004</v>
      </c>
      <c r="O103" s="1618">
        <f t="shared" si="2"/>
        <v>0.22563570117726789</v>
      </c>
      <c r="P103" s="1033">
        <f t="shared" si="3"/>
        <v>251.42335680711793</v>
      </c>
      <c r="Q103" s="1034">
        <f t="shared" si="4"/>
        <v>13.538142070636074</v>
      </c>
    </row>
    <row r="104" spans="1:17" ht="12.75" customHeight="1" thickBot="1">
      <c r="A104" s="1306"/>
      <c r="B104" s="50">
        <v>10</v>
      </c>
      <c r="C104" s="1607" t="s">
        <v>47</v>
      </c>
      <c r="D104" s="1608">
        <v>92</v>
      </c>
      <c r="E104" s="50">
        <v>1991</v>
      </c>
      <c r="F104" s="1609">
        <v>39.28</v>
      </c>
      <c r="G104" s="1610">
        <v>8.59</v>
      </c>
      <c r="H104" s="1610">
        <v>15.12</v>
      </c>
      <c r="I104" s="1609">
        <f t="shared" ref="I104:I114" si="8">F104-G104-H104</f>
        <v>15.570000000000002</v>
      </c>
      <c r="J104" s="1619">
        <v>3722</v>
      </c>
      <c r="K104" s="1609">
        <f t="shared" si="0"/>
        <v>14.837431918323485</v>
      </c>
      <c r="L104" s="1620">
        <v>3546.88</v>
      </c>
      <c r="M104" s="1621">
        <f t="shared" si="1"/>
        <v>4.1832348199892537E-3</v>
      </c>
      <c r="N104" s="1622">
        <f>49.4*1.09</f>
        <v>53.846000000000004</v>
      </c>
      <c r="O104" s="1623">
        <f t="shared" si="2"/>
        <v>0.22525046211714136</v>
      </c>
      <c r="P104" s="1624">
        <f t="shared" si="3"/>
        <v>250.99408919935524</v>
      </c>
      <c r="Q104" s="1625">
        <f t="shared" si="4"/>
        <v>13.515027727028484</v>
      </c>
    </row>
    <row r="105" spans="1:17">
      <c r="A105" s="1372" t="s">
        <v>169</v>
      </c>
      <c r="B105" s="31">
        <v>1</v>
      </c>
      <c r="C105" s="1634" t="s">
        <v>58</v>
      </c>
      <c r="D105" s="1635">
        <v>28</v>
      </c>
      <c r="E105" s="16">
        <v>1957</v>
      </c>
      <c r="F105" s="1636">
        <v>5.44</v>
      </c>
      <c r="G105" s="1637">
        <v>0</v>
      </c>
      <c r="H105" s="1637">
        <v>0</v>
      </c>
      <c r="I105" s="1595">
        <f t="shared" si="8"/>
        <v>5.44</v>
      </c>
      <c r="J105" s="1035">
        <v>1461.6</v>
      </c>
      <c r="K105" s="1636">
        <f t="shared" si="0"/>
        <v>4.8390541871921187</v>
      </c>
      <c r="L105" s="1688">
        <v>1300.1400000000001</v>
      </c>
      <c r="M105" s="1689">
        <f t="shared" si="1"/>
        <v>3.7219485495347563E-3</v>
      </c>
      <c r="N105" s="1690">
        <f>49.4*1.09</f>
        <v>53.846000000000004</v>
      </c>
      <c r="O105" s="1691">
        <f t="shared" si="2"/>
        <v>0.20041204159824849</v>
      </c>
      <c r="P105" s="1037">
        <f t="shared" si="3"/>
        <v>223.31691297208539</v>
      </c>
      <c r="Q105" s="1038">
        <f t="shared" si="4"/>
        <v>12.02472249589491</v>
      </c>
    </row>
    <row r="106" spans="1:17" ht="12.75" customHeight="1">
      <c r="A106" s="1349"/>
      <c r="B106" s="17">
        <v>2</v>
      </c>
      <c r="C106" s="1638" t="s">
        <v>49</v>
      </c>
      <c r="D106" s="1639">
        <v>103</v>
      </c>
      <c r="E106" s="17">
        <v>1972</v>
      </c>
      <c r="F106" s="460">
        <v>36.14</v>
      </c>
      <c r="G106" s="1640">
        <v>7.3</v>
      </c>
      <c r="H106" s="1640">
        <v>15.82</v>
      </c>
      <c r="I106" s="460">
        <f t="shared" si="8"/>
        <v>13.02</v>
      </c>
      <c r="J106" s="118">
        <v>2557.61</v>
      </c>
      <c r="K106" s="460">
        <f t="shared" si="0"/>
        <v>12.67520755705522</v>
      </c>
      <c r="L106" s="461">
        <v>2489.88</v>
      </c>
      <c r="M106" s="822">
        <f t="shared" si="1"/>
        <v>5.0906901364946178E-3</v>
      </c>
      <c r="N106" s="823">
        <f>49.4*1.09</f>
        <v>53.846000000000004</v>
      </c>
      <c r="O106" s="1692">
        <f t="shared" si="2"/>
        <v>0.27411330108968923</v>
      </c>
      <c r="P106" s="28">
        <f t="shared" si="3"/>
        <v>305.44140818967708</v>
      </c>
      <c r="Q106" s="29">
        <f t="shared" si="4"/>
        <v>16.446798065381355</v>
      </c>
    </row>
    <row r="107" spans="1:17" ht="12.75" customHeight="1">
      <c r="A107" s="1349"/>
      <c r="B107" s="17">
        <v>3</v>
      </c>
      <c r="C107" s="1638" t="s">
        <v>48</v>
      </c>
      <c r="D107" s="1639">
        <v>77</v>
      </c>
      <c r="E107" s="17">
        <v>1960</v>
      </c>
      <c r="F107" s="460">
        <v>11.91</v>
      </c>
      <c r="G107" s="1640">
        <v>5.24</v>
      </c>
      <c r="H107" s="1640">
        <v>1.1399999999999999</v>
      </c>
      <c r="I107" s="460">
        <f t="shared" si="8"/>
        <v>5.53</v>
      </c>
      <c r="J107" s="118">
        <v>1264.19</v>
      </c>
      <c r="K107" s="460">
        <f t="shared" si="0"/>
        <v>5.4626788694737343</v>
      </c>
      <c r="L107" s="461">
        <v>1248.8</v>
      </c>
      <c r="M107" s="822">
        <f t="shared" si="1"/>
        <v>4.3743424643447586E-3</v>
      </c>
      <c r="N107" s="823">
        <f t="shared" ref="N107:N112" si="9">49.4*1.09</f>
        <v>53.846000000000004</v>
      </c>
      <c r="O107" s="1692">
        <f t="shared" si="2"/>
        <v>0.23554084433510789</v>
      </c>
      <c r="P107" s="28">
        <f t="shared" si="3"/>
        <v>262.46054786068549</v>
      </c>
      <c r="Q107" s="29">
        <f t="shared" si="4"/>
        <v>14.132450660106471</v>
      </c>
    </row>
    <row r="108" spans="1:17" ht="12.75" customHeight="1">
      <c r="A108" s="1349"/>
      <c r="B108" s="17">
        <v>4</v>
      </c>
      <c r="C108" s="1638" t="s">
        <v>59</v>
      </c>
      <c r="D108" s="1639">
        <v>18</v>
      </c>
      <c r="E108" s="17">
        <v>1959</v>
      </c>
      <c r="F108" s="460">
        <v>8.4499999999999993</v>
      </c>
      <c r="G108" s="1640">
        <v>1.94</v>
      </c>
      <c r="H108" s="1640">
        <v>0</v>
      </c>
      <c r="I108" s="460">
        <f t="shared" si="8"/>
        <v>6.51</v>
      </c>
      <c r="J108" s="118">
        <v>963.76</v>
      </c>
      <c r="K108" s="460">
        <f t="shared" si="0"/>
        <v>6.51</v>
      </c>
      <c r="L108" s="461">
        <v>963.76</v>
      </c>
      <c r="M108" s="822">
        <f t="shared" si="1"/>
        <v>6.7547937245787332E-3</v>
      </c>
      <c r="N108" s="823">
        <f t="shared" si="9"/>
        <v>53.846000000000004</v>
      </c>
      <c r="O108" s="1692">
        <f t="shared" si="2"/>
        <v>0.36371862289366647</v>
      </c>
      <c r="P108" s="28">
        <f t="shared" si="3"/>
        <v>405.28762347472394</v>
      </c>
      <c r="Q108" s="29">
        <f t="shared" si="4"/>
        <v>21.823117373619986</v>
      </c>
    </row>
    <row r="109" spans="1:17" ht="12.75" customHeight="1">
      <c r="A109" s="1349"/>
      <c r="B109" s="17">
        <v>5</v>
      </c>
      <c r="C109" s="1638" t="s">
        <v>51</v>
      </c>
      <c r="D109" s="1639">
        <v>25</v>
      </c>
      <c r="E109" s="17">
        <v>1957</v>
      </c>
      <c r="F109" s="460">
        <v>7.25</v>
      </c>
      <c r="G109" s="1640">
        <v>0</v>
      </c>
      <c r="H109" s="1640">
        <v>0</v>
      </c>
      <c r="I109" s="1596">
        <f t="shared" si="8"/>
        <v>7.25</v>
      </c>
      <c r="J109" s="118">
        <v>1561.46</v>
      </c>
      <c r="K109" s="460">
        <f t="shared" si="0"/>
        <v>7.2499999999999991</v>
      </c>
      <c r="L109" s="461">
        <v>1561.46</v>
      </c>
      <c r="M109" s="822">
        <f t="shared" si="1"/>
        <v>4.6430904409975274E-3</v>
      </c>
      <c r="N109" s="823">
        <f t="shared" si="9"/>
        <v>53.846000000000004</v>
      </c>
      <c r="O109" s="1692">
        <f t="shared" si="2"/>
        <v>0.25001184788595288</v>
      </c>
      <c r="P109" s="28">
        <f t="shared" si="3"/>
        <v>278.58542645985165</v>
      </c>
      <c r="Q109" s="29">
        <f t="shared" si="4"/>
        <v>15.000710873157173</v>
      </c>
    </row>
    <row r="110" spans="1:17" ht="12.75" customHeight="1">
      <c r="A110" s="1349"/>
      <c r="B110" s="17">
        <v>6</v>
      </c>
      <c r="C110" s="1638" t="s">
        <v>50</v>
      </c>
      <c r="D110" s="1639">
        <v>55</v>
      </c>
      <c r="E110" s="17">
        <v>1977</v>
      </c>
      <c r="F110" s="460">
        <v>24.13</v>
      </c>
      <c r="G110" s="1640">
        <v>3.8</v>
      </c>
      <c r="H110" s="1640">
        <v>8.56</v>
      </c>
      <c r="I110" s="460">
        <f t="shared" si="8"/>
        <v>11.769999999999998</v>
      </c>
      <c r="J110" s="118">
        <v>2217.3200000000002</v>
      </c>
      <c r="K110" s="460">
        <f t="shared" si="0"/>
        <v>11.769999999999998</v>
      </c>
      <c r="L110" s="461">
        <v>2217.3200000000002</v>
      </c>
      <c r="M110" s="822">
        <f t="shared" si="1"/>
        <v>5.3082099110638055E-3</v>
      </c>
      <c r="N110" s="823">
        <f t="shared" si="9"/>
        <v>53.846000000000004</v>
      </c>
      <c r="O110" s="1692">
        <f t="shared" si="2"/>
        <v>0.2858258708711417</v>
      </c>
      <c r="P110" s="28">
        <f t="shared" si="3"/>
        <v>318.49259466382836</v>
      </c>
      <c r="Q110" s="29">
        <f t="shared" si="4"/>
        <v>17.149552252268503</v>
      </c>
    </row>
    <row r="111" spans="1:17" ht="12.75" customHeight="1">
      <c r="A111" s="1349"/>
      <c r="B111" s="17">
        <v>7</v>
      </c>
      <c r="C111" s="1638" t="s">
        <v>60</v>
      </c>
      <c r="D111" s="1639">
        <v>20</v>
      </c>
      <c r="E111" s="17">
        <v>1959</v>
      </c>
      <c r="F111" s="460">
        <v>7.98</v>
      </c>
      <c r="G111" s="1640">
        <v>2.09</v>
      </c>
      <c r="H111" s="1640">
        <v>0</v>
      </c>
      <c r="I111" s="460">
        <f t="shared" si="8"/>
        <v>5.8900000000000006</v>
      </c>
      <c r="J111" s="118">
        <v>985.37</v>
      </c>
      <c r="K111" s="460">
        <f t="shared" si="0"/>
        <v>5.8900000000000006</v>
      </c>
      <c r="L111" s="461">
        <v>985.37</v>
      </c>
      <c r="M111" s="822">
        <f t="shared" si="1"/>
        <v>5.9774500948882149E-3</v>
      </c>
      <c r="N111" s="823">
        <f t="shared" si="9"/>
        <v>53.846000000000004</v>
      </c>
      <c r="O111" s="1692">
        <f t="shared" si="2"/>
        <v>0.32186177780935082</v>
      </c>
      <c r="P111" s="28">
        <f t="shared" si="3"/>
        <v>358.6470056932929</v>
      </c>
      <c r="Q111" s="29">
        <f t="shared" si="4"/>
        <v>19.311706668561051</v>
      </c>
    </row>
    <row r="112" spans="1:17" ht="13.5" customHeight="1">
      <c r="A112" s="1349"/>
      <c r="B112" s="17">
        <v>8</v>
      </c>
      <c r="C112" s="1638" t="s">
        <v>368</v>
      </c>
      <c r="D112" s="1639">
        <v>29</v>
      </c>
      <c r="E112" s="17">
        <v>1959</v>
      </c>
      <c r="F112" s="460">
        <v>8.57</v>
      </c>
      <c r="G112" s="1640">
        <v>4.07</v>
      </c>
      <c r="H112" s="1640">
        <v>0</v>
      </c>
      <c r="I112" s="460">
        <f t="shared" si="8"/>
        <v>4.5</v>
      </c>
      <c r="J112" s="118">
        <v>1470.5</v>
      </c>
      <c r="K112" s="460">
        <f t="shared" si="0"/>
        <v>4.5</v>
      </c>
      <c r="L112" s="461">
        <v>1470.5</v>
      </c>
      <c r="M112" s="822">
        <f t="shared" si="1"/>
        <v>3.0601836110166611E-3</v>
      </c>
      <c r="N112" s="823">
        <f t="shared" si="9"/>
        <v>53.846000000000004</v>
      </c>
      <c r="O112" s="1692">
        <f t="shared" si="2"/>
        <v>0.16477864671880313</v>
      </c>
      <c r="P112" s="28">
        <f t="shared" si="3"/>
        <v>183.61101666099967</v>
      </c>
      <c r="Q112" s="29">
        <f t="shared" si="4"/>
        <v>9.8867188031281898</v>
      </c>
    </row>
    <row r="113" spans="1:17" ht="12.75" customHeight="1">
      <c r="A113" s="1349"/>
      <c r="B113" s="17">
        <v>9</v>
      </c>
      <c r="C113" s="1638" t="s">
        <v>373</v>
      </c>
      <c r="D113" s="1639">
        <v>12</v>
      </c>
      <c r="E113" s="17">
        <v>1956</v>
      </c>
      <c r="F113" s="460">
        <v>5.76</v>
      </c>
      <c r="G113" s="1640">
        <v>1.5</v>
      </c>
      <c r="H113" s="1640">
        <v>0</v>
      </c>
      <c r="I113" s="460">
        <f t="shared" si="8"/>
        <v>4.26</v>
      </c>
      <c r="J113" s="118">
        <v>640.27</v>
      </c>
      <c r="K113" s="460">
        <f t="shared" si="0"/>
        <v>4.26</v>
      </c>
      <c r="L113" s="461">
        <v>640.27</v>
      </c>
      <c r="M113" s="822">
        <f t="shared" si="1"/>
        <v>6.6534430787011725E-3</v>
      </c>
      <c r="N113" s="823">
        <f>49.4*1.09</f>
        <v>53.846000000000004</v>
      </c>
      <c r="O113" s="1692">
        <f t="shared" si="2"/>
        <v>0.35826129601574336</v>
      </c>
      <c r="P113" s="28">
        <f t="shared" si="3"/>
        <v>399.20658472207037</v>
      </c>
      <c r="Q113" s="29">
        <f t="shared" si="4"/>
        <v>21.495677760944602</v>
      </c>
    </row>
    <row r="114" spans="1:17" ht="12.75" customHeight="1" thickBot="1">
      <c r="A114" s="1350"/>
      <c r="B114" s="18">
        <v>10</v>
      </c>
      <c r="C114" s="1641" t="s">
        <v>61</v>
      </c>
      <c r="D114" s="1642">
        <v>8</v>
      </c>
      <c r="E114" s="18">
        <v>1901</v>
      </c>
      <c r="F114" s="821">
        <v>1.7110000000000001</v>
      </c>
      <c r="G114" s="1643">
        <v>0</v>
      </c>
      <c r="H114" s="1643">
        <v>0</v>
      </c>
      <c r="I114" s="1597">
        <f t="shared" si="8"/>
        <v>1.7110000000000001</v>
      </c>
      <c r="J114" s="124">
        <v>330.14</v>
      </c>
      <c r="K114" s="463">
        <f t="shared" si="0"/>
        <v>1.5262903616647483</v>
      </c>
      <c r="L114" s="462">
        <v>294.5</v>
      </c>
      <c r="M114" s="824">
        <f t="shared" si="1"/>
        <v>5.1826497849397227E-3</v>
      </c>
      <c r="N114" s="1693">
        <f>49.4*1.09</f>
        <v>53.846000000000004</v>
      </c>
      <c r="O114" s="1694">
        <f t="shared" si="2"/>
        <v>0.27906496031986433</v>
      </c>
      <c r="P114" s="30">
        <f t="shared" si="3"/>
        <v>310.95898709638334</v>
      </c>
      <c r="Q114" s="116">
        <f t="shared" si="4"/>
        <v>16.743897619191859</v>
      </c>
    </row>
    <row r="115" spans="1:17">
      <c r="C115" s="1"/>
    </row>
    <row r="116" spans="1:17">
      <c r="A116" s="5" t="s">
        <v>113</v>
      </c>
      <c r="B116" s="102" t="s">
        <v>114</v>
      </c>
      <c r="C116" s="1"/>
      <c r="D116" s="1"/>
      <c r="E116" s="1"/>
    </row>
    <row r="117" spans="1:17">
      <c r="A117" s="335"/>
      <c r="B117" s="102" t="s">
        <v>115</v>
      </c>
      <c r="C117" s="1"/>
      <c r="D117" s="1"/>
      <c r="E117" s="1"/>
    </row>
    <row r="119" spans="1:17" ht="15">
      <c r="A119" s="1530" t="s">
        <v>370</v>
      </c>
      <c r="B119" s="1530"/>
      <c r="C119" s="1530"/>
      <c r="D119" s="1530"/>
      <c r="E119" s="1530"/>
      <c r="F119" s="1530"/>
      <c r="G119" s="1530"/>
      <c r="H119" s="1530"/>
      <c r="I119" s="1530"/>
      <c r="J119" s="1530"/>
      <c r="K119" s="1530"/>
      <c r="L119" s="1530"/>
      <c r="M119" s="1530"/>
      <c r="N119" s="1530"/>
      <c r="O119" s="1530"/>
      <c r="P119" s="1530"/>
      <c r="Q119" s="1530"/>
    </row>
    <row r="120" spans="1:17" ht="13.5" thickBot="1">
      <c r="A120" s="425"/>
      <c r="B120" s="425"/>
      <c r="C120" s="425"/>
      <c r="D120" s="425"/>
      <c r="E120" s="1311" t="s">
        <v>268</v>
      </c>
      <c r="F120" s="1311"/>
      <c r="G120" s="1311"/>
      <c r="H120" s="1311"/>
      <c r="I120" s="425">
        <v>7.5</v>
      </c>
      <c r="J120" s="425" t="s">
        <v>267</v>
      </c>
      <c r="K120" s="425" t="s">
        <v>269</v>
      </c>
      <c r="L120" s="426">
        <v>178.5</v>
      </c>
      <c r="M120" s="425"/>
      <c r="N120" s="425"/>
      <c r="O120" s="425"/>
      <c r="P120" s="425"/>
      <c r="Q120" s="425"/>
    </row>
    <row r="121" spans="1:17" ht="12.75" customHeight="1">
      <c r="A121" s="1312" t="s">
        <v>1</v>
      </c>
      <c r="B121" s="1315" t="s">
        <v>0</v>
      </c>
      <c r="C121" s="1318" t="s">
        <v>2</v>
      </c>
      <c r="D121" s="1318" t="s">
        <v>3</v>
      </c>
      <c r="E121" s="1318" t="s">
        <v>11</v>
      </c>
      <c r="F121" s="1322" t="s">
        <v>12</v>
      </c>
      <c r="G121" s="1323"/>
      <c r="H121" s="1323"/>
      <c r="I121" s="1324"/>
      <c r="J121" s="1318" t="s">
        <v>4</v>
      </c>
      <c r="K121" s="1318" t="s">
        <v>13</v>
      </c>
      <c r="L121" s="1318" t="s">
        <v>5</v>
      </c>
      <c r="M121" s="1318" t="s">
        <v>6</v>
      </c>
      <c r="N121" s="1318" t="s">
        <v>14</v>
      </c>
      <c r="O121" s="1318" t="s">
        <v>15</v>
      </c>
      <c r="P121" s="1318" t="s">
        <v>22</v>
      </c>
      <c r="Q121" s="1359" t="s">
        <v>23</v>
      </c>
    </row>
    <row r="122" spans="1:17" ht="55.5" customHeight="1">
      <c r="A122" s="1358"/>
      <c r="B122" s="1341"/>
      <c r="C122" s="1321"/>
      <c r="D122" s="1321"/>
      <c r="E122" s="1321"/>
      <c r="F122" s="809" t="s">
        <v>16</v>
      </c>
      <c r="G122" s="810" t="s">
        <v>17</v>
      </c>
      <c r="H122" s="810" t="s">
        <v>28</v>
      </c>
      <c r="I122" s="809" t="s">
        <v>19</v>
      </c>
      <c r="J122" s="1321"/>
      <c r="K122" s="1321"/>
      <c r="L122" s="1321"/>
      <c r="M122" s="1321"/>
      <c r="N122" s="1321"/>
      <c r="O122" s="1321"/>
      <c r="P122" s="1321"/>
      <c r="Q122" s="1360"/>
    </row>
    <row r="123" spans="1:17" ht="13.5" customHeight="1" thickBot="1">
      <c r="A123" s="829"/>
      <c r="B123" s="830"/>
      <c r="C123" s="831"/>
      <c r="D123" s="8" t="s">
        <v>7</v>
      </c>
      <c r="E123" s="832" t="s">
        <v>8</v>
      </c>
      <c r="F123" s="832" t="s">
        <v>9</v>
      </c>
      <c r="G123" s="832" t="s">
        <v>9</v>
      </c>
      <c r="H123" s="832" t="s">
        <v>9</v>
      </c>
      <c r="I123" s="832" t="s">
        <v>9</v>
      </c>
      <c r="J123" s="832" t="s">
        <v>20</v>
      </c>
      <c r="K123" s="832" t="s">
        <v>9</v>
      </c>
      <c r="L123" s="832" t="s">
        <v>20</v>
      </c>
      <c r="M123" s="832" t="s">
        <v>52</v>
      </c>
      <c r="N123" s="8" t="s">
        <v>282</v>
      </c>
      <c r="O123" s="8" t="s">
        <v>283</v>
      </c>
      <c r="P123" s="599" t="s">
        <v>24</v>
      </c>
      <c r="Q123" s="600" t="s">
        <v>284</v>
      </c>
    </row>
    <row r="124" spans="1:17">
      <c r="A124" s="1351" t="s">
        <v>166</v>
      </c>
      <c r="B124" s="11">
        <v>1</v>
      </c>
      <c r="C124" s="825" t="s">
        <v>633</v>
      </c>
      <c r="D124" s="453">
        <v>9</v>
      </c>
      <c r="E124" s="453">
        <v>1985</v>
      </c>
      <c r="F124" s="1531">
        <v>18.1327</v>
      </c>
      <c r="G124" s="812">
        <v>11.1248</v>
      </c>
      <c r="H124" s="812">
        <v>5.97</v>
      </c>
      <c r="I124" s="812">
        <f>F124-G124-H124</f>
        <v>1.0378999999999996</v>
      </c>
      <c r="J124" s="812">
        <v>3131.9</v>
      </c>
      <c r="K124" s="826">
        <f>I124</f>
        <v>1.0378999999999996</v>
      </c>
      <c r="L124" s="812">
        <f>J124</f>
        <v>3131.9</v>
      </c>
      <c r="M124" s="813">
        <f>K124/L124</f>
        <v>3.3139627702033893E-4</v>
      </c>
      <c r="N124" s="814">
        <v>57.7</v>
      </c>
      <c r="O124" s="815">
        <f>M124*N124</f>
        <v>1.9121565184073559E-2</v>
      </c>
      <c r="P124" s="815">
        <f>M124*60*1000</f>
        <v>19.883776621220335</v>
      </c>
      <c r="Q124" s="290">
        <f>P124*N124/1000</f>
        <v>1.1472939110444134</v>
      </c>
    </row>
    <row r="125" spans="1:17">
      <c r="A125" s="1352"/>
      <c r="B125" s="12">
        <v>2</v>
      </c>
      <c r="C125" s="329" t="s">
        <v>664</v>
      </c>
      <c r="D125" s="291">
        <v>63</v>
      </c>
      <c r="E125" s="291">
        <v>1982</v>
      </c>
      <c r="F125" s="1532">
        <v>16.6708</v>
      </c>
      <c r="G125" s="215">
        <v>7.8753000000000002</v>
      </c>
      <c r="H125" s="215">
        <v>6</v>
      </c>
      <c r="I125" s="266">
        <f t="shared" ref="I125:I163" si="10">F125-G125-H125</f>
        <v>2.7955000000000005</v>
      </c>
      <c r="J125" s="215">
        <v>3278.06</v>
      </c>
      <c r="K125" s="286">
        <f t="shared" ref="K125:L163" si="11">I125</f>
        <v>2.7955000000000005</v>
      </c>
      <c r="L125" s="266">
        <f t="shared" si="11"/>
        <v>3278.06</v>
      </c>
      <c r="M125" s="216">
        <f t="shared" ref="M125:M133" si="12">K125/L125</f>
        <v>8.5279098003087207E-4</v>
      </c>
      <c r="N125" s="327">
        <v>57.7</v>
      </c>
      <c r="O125" s="293">
        <f t="shared" ref="O125:O143" si="13">M125*N125</f>
        <v>4.920603954778132E-2</v>
      </c>
      <c r="P125" s="289">
        <f t="shared" ref="P125:P143" si="14">M125*60*1000</f>
        <v>51.167458801852327</v>
      </c>
      <c r="Q125" s="294">
        <f t="shared" ref="Q125:Q143" si="15">P125*N125/1000</f>
        <v>2.9523623728668795</v>
      </c>
    </row>
    <row r="126" spans="1:17">
      <c r="A126" s="1352"/>
      <c r="B126" s="12">
        <v>3</v>
      </c>
      <c r="C126" s="329" t="s">
        <v>665</v>
      </c>
      <c r="D126" s="291">
        <v>60</v>
      </c>
      <c r="E126" s="291">
        <v>1980</v>
      </c>
      <c r="F126" s="1532">
        <v>16.3918</v>
      </c>
      <c r="G126" s="215">
        <v>6.2690000000000001</v>
      </c>
      <c r="H126" s="215">
        <v>6</v>
      </c>
      <c r="I126" s="266">
        <f t="shared" si="10"/>
        <v>4.1227999999999998</v>
      </c>
      <c r="J126" s="215">
        <v>3156.44</v>
      </c>
      <c r="K126" s="286">
        <f t="shared" si="11"/>
        <v>4.1227999999999998</v>
      </c>
      <c r="L126" s="266">
        <f t="shared" si="11"/>
        <v>3156.44</v>
      </c>
      <c r="M126" s="216">
        <f t="shared" si="12"/>
        <v>1.3061550354196499E-3</v>
      </c>
      <c r="N126" s="327">
        <v>57.7</v>
      </c>
      <c r="O126" s="293">
        <f t="shared" si="13"/>
        <v>7.5365145543713805E-2</v>
      </c>
      <c r="P126" s="289">
        <f t="shared" si="14"/>
        <v>78.36930212517899</v>
      </c>
      <c r="Q126" s="294">
        <f t="shared" si="15"/>
        <v>4.521908732622828</v>
      </c>
    </row>
    <row r="127" spans="1:17">
      <c r="A127" s="1352"/>
      <c r="B127" s="12">
        <v>4</v>
      </c>
      <c r="C127" s="329" t="s">
        <v>634</v>
      </c>
      <c r="D127" s="291">
        <v>45</v>
      </c>
      <c r="E127" s="291">
        <v>2006</v>
      </c>
      <c r="F127" s="1532">
        <v>12.1286</v>
      </c>
      <c r="G127" s="215">
        <v>7.1398999999999999</v>
      </c>
      <c r="H127" s="215">
        <v>0</v>
      </c>
      <c r="I127" s="266">
        <f t="shared" si="10"/>
        <v>4.9887000000000006</v>
      </c>
      <c r="J127" s="215">
        <v>2893.9</v>
      </c>
      <c r="K127" s="286">
        <f t="shared" si="11"/>
        <v>4.9887000000000006</v>
      </c>
      <c r="L127" s="266">
        <f t="shared" si="11"/>
        <v>2893.9</v>
      </c>
      <c r="M127" s="216">
        <f t="shared" si="12"/>
        <v>1.7238674453160098E-3</v>
      </c>
      <c r="N127" s="327">
        <v>57.7</v>
      </c>
      <c r="O127" s="293">
        <f t="shared" si="13"/>
        <v>9.9467151594733766E-2</v>
      </c>
      <c r="P127" s="289">
        <f t="shared" si="14"/>
        <v>103.43204671896059</v>
      </c>
      <c r="Q127" s="294">
        <f t="shared" si="15"/>
        <v>5.9680290956840265</v>
      </c>
    </row>
    <row r="128" spans="1:17">
      <c r="A128" s="1352"/>
      <c r="B128" s="12">
        <v>5</v>
      </c>
      <c r="C128" s="329" t="s">
        <v>635</v>
      </c>
      <c r="D128" s="291">
        <v>63</v>
      </c>
      <c r="E128" s="291">
        <v>2011</v>
      </c>
      <c r="F128" s="1532">
        <v>14.153</v>
      </c>
      <c r="G128" s="215">
        <v>7.0635000000000003</v>
      </c>
      <c r="H128" s="215">
        <v>0</v>
      </c>
      <c r="I128" s="266">
        <f t="shared" si="10"/>
        <v>7.0895000000000001</v>
      </c>
      <c r="J128" s="215">
        <v>3332.56</v>
      </c>
      <c r="K128" s="286">
        <f t="shared" si="11"/>
        <v>7.0895000000000001</v>
      </c>
      <c r="L128" s="266">
        <f t="shared" si="11"/>
        <v>3332.56</v>
      </c>
      <c r="M128" s="216">
        <f t="shared" si="12"/>
        <v>2.1273435437021392E-3</v>
      </c>
      <c r="N128" s="327">
        <v>57.7</v>
      </c>
      <c r="O128" s="293">
        <f t="shared" si="13"/>
        <v>0.12274772247161343</v>
      </c>
      <c r="P128" s="289">
        <f t="shared" si="14"/>
        <v>127.64061262212833</v>
      </c>
      <c r="Q128" s="294">
        <f t="shared" si="15"/>
        <v>7.3648633482968053</v>
      </c>
    </row>
    <row r="129" spans="1:27" s="35" customFormat="1" ht="12.75" customHeight="1">
      <c r="A129" s="1352"/>
      <c r="B129" s="34">
        <v>6</v>
      </c>
      <c r="C129" s="329" t="s">
        <v>666</v>
      </c>
      <c r="D129" s="291">
        <v>48</v>
      </c>
      <c r="E129" s="291">
        <v>1964</v>
      </c>
      <c r="F129" s="1532">
        <v>16</v>
      </c>
      <c r="G129" s="215">
        <v>6.4130000000000003</v>
      </c>
      <c r="H129" s="215">
        <v>4.8</v>
      </c>
      <c r="I129" s="266">
        <f t="shared" si="10"/>
        <v>4.7869999999999999</v>
      </c>
      <c r="J129" s="215">
        <v>1945.78</v>
      </c>
      <c r="K129" s="286">
        <f t="shared" si="11"/>
        <v>4.7869999999999999</v>
      </c>
      <c r="L129" s="266">
        <f t="shared" si="11"/>
        <v>1945.78</v>
      </c>
      <c r="M129" s="216">
        <f t="shared" si="12"/>
        <v>2.460195911151312E-3</v>
      </c>
      <c r="N129" s="327">
        <v>57.7</v>
      </c>
      <c r="O129" s="293">
        <f t="shared" si="13"/>
        <v>0.14195330407343071</v>
      </c>
      <c r="P129" s="289">
        <f t="shared" si="14"/>
        <v>147.61175466907872</v>
      </c>
      <c r="Q129" s="294">
        <f t="shared" si="15"/>
        <v>8.5171982444058436</v>
      </c>
    </row>
    <row r="130" spans="1:27">
      <c r="A130" s="1352"/>
      <c r="B130" s="12">
        <v>7</v>
      </c>
      <c r="C130" s="329" t="s">
        <v>636</v>
      </c>
      <c r="D130" s="291">
        <v>37</v>
      </c>
      <c r="E130" s="291">
        <v>1981</v>
      </c>
      <c r="F130" s="1532">
        <v>12.5</v>
      </c>
      <c r="G130" s="215">
        <v>2.3517000000000001</v>
      </c>
      <c r="H130" s="215">
        <v>3.7</v>
      </c>
      <c r="I130" s="266">
        <f t="shared" si="10"/>
        <v>6.4482999999999988</v>
      </c>
      <c r="J130" s="215">
        <v>2262.5</v>
      </c>
      <c r="K130" s="286">
        <f t="shared" si="11"/>
        <v>6.4482999999999988</v>
      </c>
      <c r="L130" s="266">
        <f t="shared" si="11"/>
        <v>2262.5</v>
      </c>
      <c r="M130" s="216">
        <f t="shared" si="12"/>
        <v>2.8500773480662979E-3</v>
      </c>
      <c r="N130" s="327">
        <v>57.7</v>
      </c>
      <c r="O130" s="293">
        <f t="shared" si="13"/>
        <v>0.16444946298342539</v>
      </c>
      <c r="P130" s="289">
        <f t="shared" si="14"/>
        <v>171.00464088397788</v>
      </c>
      <c r="Q130" s="294">
        <f t="shared" si="15"/>
        <v>9.8669677790055239</v>
      </c>
    </row>
    <row r="131" spans="1:27">
      <c r="A131" s="1352"/>
      <c r="B131" s="12">
        <v>8</v>
      </c>
      <c r="C131" s="329" t="s">
        <v>637</v>
      </c>
      <c r="D131" s="291">
        <v>60</v>
      </c>
      <c r="E131" s="291">
        <v>2008</v>
      </c>
      <c r="F131" s="1532">
        <v>26.241299999999999</v>
      </c>
      <c r="G131" s="215">
        <v>11.577</v>
      </c>
      <c r="H131" s="215">
        <v>0</v>
      </c>
      <c r="I131" s="266">
        <f t="shared" si="10"/>
        <v>14.664299999999999</v>
      </c>
      <c r="J131" s="215">
        <v>4305.95</v>
      </c>
      <c r="K131" s="286">
        <f t="shared" si="11"/>
        <v>14.664299999999999</v>
      </c>
      <c r="L131" s="266">
        <f t="shared" si="11"/>
        <v>4305.95</v>
      </c>
      <c r="M131" s="216">
        <f t="shared" si="12"/>
        <v>3.4055899395023163E-3</v>
      </c>
      <c r="N131" s="327">
        <v>57.7</v>
      </c>
      <c r="O131" s="293">
        <f t="shared" si="13"/>
        <v>0.19650253950928367</v>
      </c>
      <c r="P131" s="289">
        <f t="shared" si="14"/>
        <v>204.33539637013897</v>
      </c>
      <c r="Q131" s="294">
        <f t="shared" si="15"/>
        <v>11.790152370557021</v>
      </c>
    </row>
    <row r="132" spans="1:27">
      <c r="A132" s="1352"/>
      <c r="B132" s="12">
        <v>9</v>
      </c>
      <c r="C132" s="329" t="s">
        <v>667</v>
      </c>
      <c r="D132" s="291">
        <v>35</v>
      </c>
      <c r="E132" s="291">
        <v>2008</v>
      </c>
      <c r="F132" s="1532">
        <v>12</v>
      </c>
      <c r="G132" s="215">
        <v>4.4880000000000004</v>
      </c>
      <c r="H132" s="215">
        <v>0</v>
      </c>
      <c r="I132" s="266">
        <f t="shared" si="10"/>
        <v>7.5119999999999996</v>
      </c>
      <c r="J132" s="215">
        <v>2000.03</v>
      </c>
      <c r="K132" s="286">
        <f t="shared" si="11"/>
        <v>7.5119999999999996</v>
      </c>
      <c r="L132" s="266">
        <f t="shared" si="11"/>
        <v>2000.03</v>
      </c>
      <c r="M132" s="216">
        <f t="shared" si="12"/>
        <v>3.7559436608450873E-3</v>
      </c>
      <c r="N132" s="327">
        <v>57.7</v>
      </c>
      <c r="O132" s="293">
        <f t="shared" si="13"/>
        <v>0.21671794923076154</v>
      </c>
      <c r="P132" s="289">
        <f t="shared" si="14"/>
        <v>225.35661965070526</v>
      </c>
      <c r="Q132" s="294">
        <f t="shared" si="15"/>
        <v>13.003076953845694</v>
      </c>
    </row>
    <row r="133" spans="1:27" ht="12.75" customHeight="1" thickBot="1">
      <c r="A133" s="1353"/>
      <c r="B133" s="33">
        <v>10</v>
      </c>
      <c r="C133" s="339" t="s">
        <v>668</v>
      </c>
      <c r="D133" s="362">
        <v>90</v>
      </c>
      <c r="E133" s="362">
        <v>1981</v>
      </c>
      <c r="F133" s="1533">
        <v>46.676299999999998</v>
      </c>
      <c r="G133" s="428">
        <v>17.5075</v>
      </c>
      <c r="H133" s="428">
        <v>9</v>
      </c>
      <c r="I133" s="567">
        <f t="shared" si="10"/>
        <v>20.168799999999997</v>
      </c>
      <c r="J133" s="428">
        <v>4784.78</v>
      </c>
      <c r="K133" s="1295">
        <f t="shared" si="11"/>
        <v>20.168799999999997</v>
      </c>
      <c r="L133" s="567">
        <f t="shared" si="11"/>
        <v>4784.78</v>
      </c>
      <c r="M133" s="356">
        <f t="shared" si="12"/>
        <v>4.2151990269145082E-3</v>
      </c>
      <c r="N133" s="1534">
        <v>57.7</v>
      </c>
      <c r="O133" s="363">
        <f t="shared" si="13"/>
        <v>0.24321698385296714</v>
      </c>
      <c r="P133" s="364">
        <f t="shared" si="14"/>
        <v>252.91194161487053</v>
      </c>
      <c r="Q133" s="365">
        <f t="shared" si="15"/>
        <v>14.593019031178029</v>
      </c>
    </row>
    <row r="134" spans="1:27" ht="14.25" customHeight="1">
      <c r="A134" s="1354" t="s">
        <v>167</v>
      </c>
      <c r="B134" s="107">
        <v>1</v>
      </c>
      <c r="C134" s="1535" t="s">
        <v>638</v>
      </c>
      <c r="D134" s="1536">
        <v>90</v>
      </c>
      <c r="E134" s="1536">
        <v>1974</v>
      </c>
      <c r="F134" s="1537">
        <v>41</v>
      </c>
      <c r="G134" s="1473">
        <v>10.9803</v>
      </c>
      <c r="H134" s="1473">
        <v>8.9700000000000006</v>
      </c>
      <c r="I134" s="1538">
        <f t="shared" si="10"/>
        <v>21.049700000000001</v>
      </c>
      <c r="J134" s="1473">
        <v>4571.25</v>
      </c>
      <c r="K134" s="1539">
        <f t="shared" si="11"/>
        <v>21.049700000000001</v>
      </c>
      <c r="L134" s="1473">
        <f t="shared" si="11"/>
        <v>4571.25</v>
      </c>
      <c r="M134" s="1540">
        <f>K134/L134</f>
        <v>4.604801750068362E-3</v>
      </c>
      <c r="N134" s="1541">
        <v>57.7</v>
      </c>
      <c r="O134" s="1542">
        <f t="shared" si="13"/>
        <v>0.26569706097894452</v>
      </c>
      <c r="P134" s="1542">
        <f t="shared" si="14"/>
        <v>276.28810500410174</v>
      </c>
      <c r="Q134" s="1543">
        <f t="shared" si="15"/>
        <v>15.941823658736672</v>
      </c>
    </row>
    <row r="135" spans="1:27">
      <c r="A135" s="1333"/>
      <c r="B135" s="104">
        <v>2</v>
      </c>
      <c r="C135" s="302" t="s">
        <v>639</v>
      </c>
      <c r="D135" s="1469">
        <v>44</v>
      </c>
      <c r="E135" s="1469">
        <v>2008</v>
      </c>
      <c r="F135" s="1544">
        <v>16.2</v>
      </c>
      <c r="G135" s="1482">
        <v>0</v>
      </c>
      <c r="H135" s="1482">
        <v>0</v>
      </c>
      <c r="I135" s="1538">
        <f t="shared" si="10"/>
        <v>16.2</v>
      </c>
      <c r="J135" s="1482">
        <v>2504.41</v>
      </c>
      <c r="K135" s="1545">
        <v>12.712999999999999</v>
      </c>
      <c r="L135" s="1538">
        <f t="shared" si="11"/>
        <v>2504.41</v>
      </c>
      <c r="M135" s="1474">
        <f>K135/L135</f>
        <v>5.0762455029328265E-3</v>
      </c>
      <c r="N135" s="1475">
        <v>57.7</v>
      </c>
      <c r="O135" s="1476">
        <f t="shared" si="13"/>
        <v>0.29289936551922413</v>
      </c>
      <c r="P135" s="1476">
        <f t="shared" si="14"/>
        <v>304.57473017596959</v>
      </c>
      <c r="Q135" s="1477">
        <f t="shared" si="15"/>
        <v>17.573961931153448</v>
      </c>
    </row>
    <row r="136" spans="1:27">
      <c r="A136" s="1333"/>
      <c r="B136" s="104">
        <v>3</v>
      </c>
      <c r="C136" s="302" t="s">
        <v>640</v>
      </c>
      <c r="D136" s="1469">
        <v>30</v>
      </c>
      <c r="E136" s="1469">
        <v>1993</v>
      </c>
      <c r="F136" s="1544">
        <v>25.641200000000001</v>
      </c>
      <c r="G136" s="1482">
        <v>9.7461000000000002</v>
      </c>
      <c r="H136" s="1482">
        <v>4.2</v>
      </c>
      <c r="I136" s="1538">
        <f t="shared" si="10"/>
        <v>11.6951</v>
      </c>
      <c r="J136" s="1482">
        <v>1983.11</v>
      </c>
      <c r="K136" s="1545">
        <f t="shared" si="11"/>
        <v>11.6951</v>
      </c>
      <c r="L136" s="1538">
        <f t="shared" si="11"/>
        <v>1983.11</v>
      </c>
      <c r="M136" s="1484">
        <f t="shared" ref="M136:M143" si="16">K136/L136</f>
        <v>5.897353147329195E-3</v>
      </c>
      <c r="N136" s="1475">
        <v>57.7</v>
      </c>
      <c r="O136" s="1476">
        <f t="shared" si="13"/>
        <v>0.34027727660089457</v>
      </c>
      <c r="P136" s="1476">
        <f t="shared" si="14"/>
        <v>353.84118883975168</v>
      </c>
      <c r="Q136" s="1485">
        <f t="shared" si="15"/>
        <v>20.416636596053671</v>
      </c>
    </row>
    <row r="137" spans="1:27">
      <c r="A137" s="1333"/>
      <c r="B137" s="104">
        <v>4</v>
      </c>
      <c r="C137" s="302" t="s">
        <v>494</v>
      </c>
      <c r="D137" s="1469">
        <v>20</v>
      </c>
      <c r="E137" s="1469">
        <v>2007</v>
      </c>
      <c r="F137" s="1544">
        <v>10.5</v>
      </c>
      <c r="G137" s="1482">
        <v>3.4169999999999998</v>
      </c>
      <c r="H137" s="1482">
        <v>0</v>
      </c>
      <c r="I137" s="1538">
        <f t="shared" si="10"/>
        <v>7.0830000000000002</v>
      </c>
      <c r="J137" s="1482">
        <v>1124.28</v>
      </c>
      <c r="K137" s="1545">
        <f t="shared" si="11"/>
        <v>7.0830000000000002</v>
      </c>
      <c r="L137" s="1538">
        <f t="shared" si="11"/>
        <v>1124.28</v>
      </c>
      <c r="M137" s="1484">
        <f t="shared" si="16"/>
        <v>6.3000320204931156E-3</v>
      </c>
      <c r="N137" s="1475">
        <v>57.7</v>
      </c>
      <c r="O137" s="1486">
        <f t="shared" si="13"/>
        <v>0.36351184758245281</v>
      </c>
      <c r="P137" s="1476">
        <f t="shared" si="14"/>
        <v>378.00192122958691</v>
      </c>
      <c r="Q137" s="1485">
        <f t="shared" si="15"/>
        <v>21.810710854947168</v>
      </c>
    </row>
    <row r="138" spans="1:27">
      <c r="A138" s="1333"/>
      <c r="B138" s="104">
        <v>5</v>
      </c>
      <c r="C138" s="302" t="s">
        <v>641</v>
      </c>
      <c r="D138" s="1469">
        <v>144</v>
      </c>
      <c r="E138" s="1469">
        <v>1989</v>
      </c>
      <c r="F138" s="1544">
        <v>87.447199999999995</v>
      </c>
      <c r="G138" s="1482">
        <v>21.546900000000001</v>
      </c>
      <c r="H138" s="1482">
        <v>14.4</v>
      </c>
      <c r="I138" s="1538">
        <f t="shared" si="10"/>
        <v>51.500299999999989</v>
      </c>
      <c r="J138" s="1482">
        <v>7654.78</v>
      </c>
      <c r="K138" s="1545">
        <f t="shared" si="11"/>
        <v>51.500299999999989</v>
      </c>
      <c r="L138" s="1538">
        <f t="shared" si="11"/>
        <v>7654.78</v>
      </c>
      <c r="M138" s="1484">
        <f t="shared" si="16"/>
        <v>6.7278615453350704E-3</v>
      </c>
      <c r="N138" s="1475">
        <v>57.7</v>
      </c>
      <c r="O138" s="1486">
        <f t="shared" si="13"/>
        <v>0.38819761116583357</v>
      </c>
      <c r="P138" s="1476">
        <f t="shared" si="14"/>
        <v>403.6716927201042</v>
      </c>
      <c r="Q138" s="1485">
        <f t="shared" si="15"/>
        <v>23.291856669950015</v>
      </c>
    </row>
    <row r="139" spans="1:27">
      <c r="A139" s="1333"/>
      <c r="B139" s="104">
        <v>6</v>
      </c>
      <c r="C139" s="302" t="s">
        <v>669</v>
      </c>
      <c r="D139" s="1469">
        <v>60</v>
      </c>
      <c r="E139" s="1469">
        <v>1970</v>
      </c>
      <c r="F139" s="1544">
        <v>39.200000000000003</v>
      </c>
      <c r="G139" s="1482">
        <v>10.5581</v>
      </c>
      <c r="H139" s="1482">
        <v>6</v>
      </c>
      <c r="I139" s="1538">
        <f t="shared" si="10"/>
        <v>22.641900000000003</v>
      </c>
      <c r="J139" s="1482">
        <v>3095.36</v>
      </c>
      <c r="K139" s="1545">
        <f t="shared" si="11"/>
        <v>22.641900000000003</v>
      </c>
      <c r="L139" s="1538">
        <f t="shared" si="11"/>
        <v>3095.36</v>
      </c>
      <c r="M139" s="1484">
        <f t="shared" si="16"/>
        <v>7.31478729453117E-3</v>
      </c>
      <c r="N139" s="1475">
        <v>57.7</v>
      </c>
      <c r="O139" s="1486">
        <f t="shared" si="13"/>
        <v>0.42206322689444853</v>
      </c>
      <c r="P139" s="1476">
        <f t="shared" si="14"/>
        <v>438.8872376718702</v>
      </c>
      <c r="Q139" s="1485">
        <f t="shared" si="15"/>
        <v>25.323793613666911</v>
      </c>
    </row>
    <row r="140" spans="1:27">
      <c r="A140" s="1333"/>
      <c r="B140" s="104">
        <v>7</v>
      </c>
      <c r="C140" s="302" t="s">
        <v>642</v>
      </c>
      <c r="D140" s="1469">
        <v>144</v>
      </c>
      <c r="E140" s="1469">
        <v>1980</v>
      </c>
      <c r="F140" s="1544">
        <v>94.416499999999999</v>
      </c>
      <c r="G140" s="1482">
        <v>23.503399999999999</v>
      </c>
      <c r="H140" s="1482">
        <v>14.37</v>
      </c>
      <c r="I140" s="1538">
        <f t="shared" si="10"/>
        <v>56.543100000000003</v>
      </c>
      <c r="J140" s="1482">
        <v>7489.04</v>
      </c>
      <c r="K140" s="1545">
        <f t="shared" si="11"/>
        <v>56.543100000000003</v>
      </c>
      <c r="L140" s="1538">
        <f t="shared" si="11"/>
        <v>7489.04</v>
      </c>
      <c r="M140" s="1484">
        <f t="shared" si="16"/>
        <v>7.5501132321365624E-3</v>
      </c>
      <c r="N140" s="1475">
        <v>57.7</v>
      </c>
      <c r="O140" s="1486">
        <f t="shared" si="13"/>
        <v>0.43564153349427964</v>
      </c>
      <c r="P140" s="1476">
        <f t="shared" si="14"/>
        <v>453.00679392819376</v>
      </c>
      <c r="Q140" s="1485">
        <f t="shared" si="15"/>
        <v>26.13849200965678</v>
      </c>
    </row>
    <row r="141" spans="1:27">
      <c r="A141" s="1333"/>
      <c r="B141" s="104">
        <v>8</v>
      </c>
      <c r="C141" s="302" t="s">
        <v>643</v>
      </c>
      <c r="D141" s="1469">
        <v>80</v>
      </c>
      <c r="E141" s="1469">
        <v>1989</v>
      </c>
      <c r="F141" s="1544">
        <v>69.365200000000002</v>
      </c>
      <c r="G141" s="1482">
        <v>15.8467</v>
      </c>
      <c r="H141" s="1482">
        <v>11.2</v>
      </c>
      <c r="I141" s="1538">
        <f t="shared" si="10"/>
        <v>42.3185</v>
      </c>
      <c r="J141" s="1482">
        <v>5261</v>
      </c>
      <c r="K141" s="1545">
        <f t="shared" si="11"/>
        <v>42.3185</v>
      </c>
      <c r="L141" s="1538">
        <f t="shared" si="11"/>
        <v>5261</v>
      </c>
      <c r="M141" s="1484">
        <f t="shared" si="16"/>
        <v>8.0438129633149599E-3</v>
      </c>
      <c r="N141" s="1475">
        <v>57.7</v>
      </c>
      <c r="O141" s="1486">
        <f t="shared" si="13"/>
        <v>0.46412800798327319</v>
      </c>
      <c r="P141" s="1476">
        <f t="shared" si="14"/>
        <v>482.62877779889754</v>
      </c>
      <c r="Q141" s="1485">
        <f t="shared" si="15"/>
        <v>27.847680478996391</v>
      </c>
    </row>
    <row r="142" spans="1:27" ht="12.75">
      <c r="A142" s="1333"/>
      <c r="B142" s="104">
        <v>9</v>
      </c>
      <c r="C142" s="302" t="s">
        <v>644</v>
      </c>
      <c r="D142" s="1469">
        <v>14</v>
      </c>
      <c r="E142" s="1469">
        <v>1953</v>
      </c>
      <c r="F142" s="1544">
        <v>11.959099999999999</v>
      </c>
      <c r="G142" s="1482">
        <v>3.2090000000000001</v>
      </c>
      <c r="H142" s="1482">
        <v>0.13</v>
      </c>
      <c r="I142" s="1538">
        <f t="shared" si="10"/>
        <v>8.620099999999999</v>
      </c>
      <c r="J142" s="1482">
        <v>1015.15</v>
      </c>
      <c r="K142" s="1545">
        <f t="shared" si="11"/>
        <v>8.620099999999999</v>
      </c>
      <c r="L142" s="1538">
        <f t="shared" si="11"/>
        <v>1015.15</v>
      </c>
      <c r="M142" s="1484">
        <f t="shared" si="16"/>
        <v>8.4914544648574102E-3</v>
      </c>
      <c r="N142" s="1475">
        <v>57.7</v>
      </c>
      <c r="O142" s="1486">
        <f t="shared" si="13"/>
        <v>0.48995692262227258</v>
      </c>
      <c r="P142" s="1476">
        <f t="shared" si="14"/>
        <v>509.48726789144462</v>
      </c>
      <c r="Q142" s="1485">
        <f t="shared" si="15"/>
        <v>29.397415357336353</v>
      </c>
      <c r="R142" s="95"/>
      <c r="S142" s="96"/>
      <c r="T142" s="96"/>
      <c r="AA142" s="97"/>
    </row>
    <row r="143" spans="1:27" ht="12" thickBot="1">
      <c r="A143" s="1334"/>
      <c r="B143" s="108">
        <v>10</v>
      </c>
      <c r="C143" s="1491" t="s">
        <v>495</v>
      </c>
      <c r="D143" s="1492">
        <v>108</v>
      </c>
      <c r="E143" s="1492">
        <v>1963</v>
      </c>
      <c r="F143" s="1546">
        <v>29.5</v>
      </c>
      <c r="G143" s="1547">
        <v>5.3853999999999997</v>
      </c>
      <c r="H143" s="1547">
        <v>0</v>
      </c>
      <c r="I143" s="1548">
        <f t="shared" si="10"/>
        <v>24.114599999999999</v>
      </c>
      <c r="J143" s="1547">
        <v>2703.3</v>
      </c>
      <c r="K143" s="1549">
        <f t="shared" si="11"/>
        <v>24.114599999999999</v>
      </c>
      <c r="L143" s="1548">
        <f t="shared" si="11"/>
        <v>2703.3</v>
      </c>
      <c r="M143" s="1496">
        <f t="shared" si="16"/>
        <v>8.9204305848407488E-3</v>
      </c>
      <c r="N143" s="1550">
        <v>57.7</v>
      </c>
      <c r="O143" s="1497">
        <f t="shared" si="13"/>
        <v>0.5147088447453112</v>
      </c>
      <c r="P143" s="1497">
        <f t="shared" si="14"/>
        <v>535.225835090445</v>
      </c>
      <c r="Q143" s="1498">
        <f t="shared" si="15"/>
        <v>30.882530684718677</v>
      </c>
    </row>
    <row r="144" spans="1:27">
      <c r="A144" s="1355" t="s">
        <v>168</v>
      </c>
      <c r="B144" s="265">
        <v>1</v>
      </c>
      <c r="C144" s="1156" t="s">
        <v>645</v>
      </c>
      <c r="D144" s="1157">
        <v>102</v>
      </c>
      <c r="E144" s="1157">
        <v>1982</v>
      </c>
      <c r="F144" s="1159">
        <v>26.587299999999999</v>
      </c>
      <c r="G144" s="1160">
        <v>6.5148000000000001</v>
      </c>
      <c r="H144" s="1160">
        <v>0</v>
      </c>
      <c r="I144" s="1160">
        <f t="shared" si="10"/>
        <v>20.072499999999998</v>
      </c>
      <c r="J144" s="1160">
        <v>2155.7600000000002</v>
      </c>
      <c r="K144" s="1551">
        <f t="shared" si="11"/>
        <v>20.072499999999998</v>
      </c>
      <c r="L144" s="1160">
        <f t="shared" si="11"/>
        <v>2155.7600000000002</v>
      </c>
      <c r="M144" s="1552">
        <f>K144/L144</f>
        <v>9.311101421308492E-3</v>
      </c>
      <c r="N144" s="1553">
        <v>57.7</v>
      </c>
      <c r="O144" s="1554">
        <f>M144*N144</f>
        <v>0.5372505520095</v>
      </c>
      <c r="P144" s="1554">
        <f>M144*60*1000</f>
        <v>558.66608527850951</v>
      </c>
      <c r="Q144" s="1555">
        <f>P144*N144/1000</f>
        <v>32.235033120570002</v>
      </c>
    </row>
    <row r="145" spans="1:17" ht="12.75" customHeight="1">
      <c r="A145" s="1345"/>
      <c r="B145" s="113">
        <v>2</v>
      </c>
      <c r="C145" s="985" t="s">
        <v>646</v>
      </c>
      <c r="D145" s="986">
        <v>60</v>
      </c>
      <c r="E145" s="986">
        <v>1976</v>
      </c>
      <c r="F145" s="1556">
        <v>45.819499999999998</v>
      </c>
      <c r="G145" s="987">
        <v>9.3770000000000007</v>
      </c>
      <c r="H145" s="987">
        <v>5.9</v>
      </c>
      <c r="I145" s="1005">
        <f t="shared" si="10"/>
        <v>30.542499999999997</v>
      </c>
      <c r="J145" s="987">
        <v>3146.98</v>
      </c>
      <c r="K145" s="1006">
        <f t="shared" si="11"/>
        <v>30.542499999999997</v>
      </c>
      <c r="L145" s="1005">
        <f t="shared" si="11"/>
        <v>3146.98</v>
      </c>
      <c r="M145" s="993">
        <f t="shared" ref="M145:M153" si="17">K145/L145</f>
        <v>9.705336544877945E-3</v>
      </c>
      <c r="N145" s="990">
        <v>57.7</v>
      </c>
      <c r="O145" s="995">
        <f t="shared" ref="O145:O153" si="18">M145*N145</f>
        <v>0.55999791863945747</v>
      </c>
      <c r="P145" s="991">
        <f t="shared" ref="P145:P153" si="19">M145*60*1000</f>
        <v>582.32019269267664</v>
      </c>
      <c r="Q145" s="994">
        <f t="shared" ref="Q145:Q153" si="20">P145*N145/1000</f>
        <v>33.59987511836745</v>
      </c>
    </row>
    <row r="146" spans="1:17" ht="12.75" customHeight="1">
      <c r="A146" s="1345"/>
      <c r="B146" s="113">
        <v>3</v>
      </c>
      <c r="C146" s="985" t="s">
        <v>647</v>
      </c>
      <c r="D146" s="986">
        <v>90</v>
      </c>
      <c r="E146" s="986">
        <v>1988</v>
      </c>
      <c r="F146" s="1556">
        <v>72.106899999999996</v>
      </c>
      <c r="G146" s="987">
        <v>17.065000000000001</v>
      </c>
      <c r="H146" s="987">
        <v>9</v>
      </c>
      <c r="I146" s="1005">
        <f t="shared" si="10"/>
        <v>46.041899999999998</v>
      </c>
      <c r="J146" s="987">
        <v>4571.46</v>
      </c>
      <c r="K146" s="1006">
        <f t="shared" si="11"/>
        <v>46.041899999999998</v>
      </c>
      <c r="L146" s="1005">
        <f t="shared" si="11"/>
        <v>4571.46</v>
      </c>
      <c r="M146" s="993">
        <f t="shared" si="17"/>
        <v>1.0071596382774868E-2</v>
      </c>
      <c r="N146" s="990">
        <v>57.7</v>
      </c>
      <c r="O146" s="995">
        <f t="shared" si="18"/>
        <v>0.58113111128610995</v>
      </c>
      <c r="P146" s="991">
        <f t="shared" si="19"/>
        <v>604.29578296649208</v>
      </c>
      <c r="Q146" s="994">
        <f t="shared" si="20"/>
        <v>34.867866677166596</v>
      </c>
    </row>
    <row r="147" spans="1:17" ht="12.75" customHeight="1">
      <c r="A147" s="1345"/>
      <c r="B147" s="113">
        <v>4</v>
      </c>
      <c r="C147" s="985" t="s">
        <v>648</v>
      </c>
      <c r="D147" s="986">
        <v>45</v>
      </c>
      <c r="E147" s="986">
        <v>1967</v>
      </c>
      <c r="F147" s="1556">
        <v>33.265500000000003</v>
      </c>
      <c r="G147" s="987">
        <v>8.2676999999999996</v>
      </c>
      <c r="H147" s="987">
        <v>4.5</v>
      </c>
      <c r="I147" s="1005">
        <f t="shared" si="10"/>
        <v>20.497800000000005</v>
      </c>
      <c r="J147" s="987">
        <v>1937.5</v>
      </c>
      <c r="K147" s="1006">
        <f t="shared" si="11"/>
        <v>20.497800000000005</v>
      </c>
      <c r="L147" s="1005">
        <f t="shared" si="11"/>
        <v>1937.5</v>
      </c>
      <c r="M147" s="993">
        <f t="shared" si="17"/>
        <v>1.0579509677419358E-2</v>
      </c>
      <c r="N147" s="990">
        <v>57.7</v>
      </c>
      <c r="O147" s="995">
        <f t="shared" si="18"/>
        <v>0.61043770838709699</v>
      </c>
      <c r="P147" s="991">
        <f t="shared" si="19"/>
        <v>634.77058064516143</v>
      </c>
      <c r="Q147" s="994">
        <f t="shared" si="20"/>
        <v>36.626262503225817</v>
      </c>
    </row>
    <row r="148" spans="1:17" ht="12.75" customHeight="1">
      <c r="A148" s="1345"/>
      <c r="B148" s="113">
        <v>5</v>
      </c>
      <c r="C148" s="985" t="s">
        <v>649</v>
      </c>
      <c r="D148" s="986">
        <v>100</v>
      </c>
      <c r="E148" s="986">
        <v>1981</v>
      </c>
      <c r="F148" s="1556">
        <v>63.659199999999998</v>
      </c>
      <c r="G148" s="987">
        <v>13.0825</v>
      </c>
      <c r="H148" s="987">
        <v>10</v>
      </c>
      <c r="I148" s="1005">
        <f t="shared" si="10"/>
        <v>40.576700000000002</v>
      </c>
      <c r="J148" s="987">
        <v>3703.53</v>
      </c>
      <c r="K148" s="1006">
        <f t="shared" si="11"/>
        <v>40.576700000000002</v>
      </c>
      <c r="L148" s="1005">
        <f t="shared" si="11"/>
        <v>3703.53</v>
      </c>
      <c r="M148" s="993">
        <f t="shared" si="17"/>
        <v>1.0956222846851518E-2</v>
      </c>
      <c r="N148" s="990">
        <v>57.7</v>
      </c>
      <c r="O148" s="995">
        <f t="shared" si="18"/>
        <v>0.63217405826333262</v>
      </c>
      <c r="P148" s="991">
        <f t="shared" si="19"/>
        <v>657.37337081109104</v>
      </c>
      <c r="Q148" s="994">
        <f t="shared" si="20"/>
        <v>37.930443495799956</v>
      </c>
    </row>
    <row r="149" spans="1:17" ht="12.75" customHeight="1">
      <c r="A149" s="1345"/>
      <c r="B149" s="113">
        <v>6</v>
      </c>
      <c r="C149" s="985" t="s">
        <v>650</v>
      </c>
      <c r="D149" s="986">
        <v>70</v>
      </c>
      <c r="E149" s="986">
        <v>1965</v>
      </c>
      <c r="F149" s="1556">
        <v>43.295999999999999</v>
      </c>
      <c r="G149" s="987">
        <v>7.5129000000000001</v>
      </c>
      <c r="H149" s="987">
        <v>0.7</v>
      </c>
      <c r="I149" s="1005">
        <f t="shared" si="10"/>
        <v>35.083099999999995</v>
      </c>
      <c r="J149" s="987">
        <v>3048.86</v>
      </c>
      <c r="K149" s="1006">
        <f t="shared" si="11"/>
        <v>35.083099999999995</v>
      </c>
      <c r="L149" s="1005">
        <f t="shared" si="11"/>
        <v>3048.86</v>
      </c>
      <c r="M149" s="993">
        <f t="shared" si="17"/>
        <v>1.1506956698569298E-2</v>
      </c>
      <c r="N149" s="990">
        <v>57.7</v>
      </c>
      <c r="O149" s="995">
        <f t="shared" si="18"/>
        <v>0.66395140150744858</v>
      </c>
      <c r="P149" s="991">
        <f t="shared" si="19"/>
        <v>690.41740191415795</v>
      </c>
      <c r="Q149" s="994">
        <f t="shared" si="20"/>
        <v>39.837084090446915</v>
      </c>
    </row>
    <row r="150" spans="1:17" s="35" customFormat="1" ht="12.75" customHeight="1">
      <c r="A150" s="1345"/>
      <c r="B150" s="833">
        <v>7</v>
      </c>
      <c r="C150" s="985" t="s">
        <v>651</v>
      </c>
      <c r="D150" s="986">
        <v>60</v>
      </c>
      <c r="E150" s="986">
        <v>1975</v>
      </c>
      <c r="F150" s="1556">
        <v>52.112699999999997</v>
      </c>
      <c r="G150" s="987">
        <v>8.4124999999999996</v>
      </c>
      <c r="H150" s="987">
        <v>6</v>
      </c>
      <c r="I150" s="1005">
        <f t="shared" si="10"/>
        <v>37.700199999999995</v>
      </c>
      <c r="J150" s="987">
        <v>3169.91</v>
      </c>
      <c r="K150" s="1006">
        <f t="shared" si="11"/>
        <v>37.700199999999995</v>
      </c>
      <c r="L150" s="1005">
        <f t="shared" si="11"/>
        <v>3169.91</v>
      </c>
      <c r="M150" s="993">
        <f t="shared" si="17"/>
        <v>1.1893145231252622E-2</v>
      </c>
      <c r="N150" s="990">
        <v>57.7</v>
      </c>
      <c r="O150" s="995">
        <f t="shared" si="18"/>
        <v>0.68623447984327635</v>
      </c>
      <c r="P150" s="991">
        <f t="shared" si="19"/>
        <v>713.58871387515728</v>
      </c>
      <c r="Q150" s="994">
        <f t="shared" si="20"/>
        <v>41.174068790596579</v>
      </c>
    </row>
    <row r="151" spans="1:17" ht="12.75" customHeight="1">
      <c r="A151" s="1345"/>
      <c r="B151" s="113">
        <v>8</v>
      </c>
      <c r="C151" s="985" t="s">
        <v>652</v>
      </c>
      <c r="D151" s="986">
        <v>20</v>
      </c>
      <c r="E151" s="986">
        <v>1975</v>
      </c>
      <c r="F151" s="1556">
        <v>15.44</v>
      </c>
      <c r="G151" s="987">
        <v>2.0247999999999999</v>
      </c>
      <c r="H151" s="987">
        <v>2</v>
      </c>
      <c r="I151" s="1005">
        <f t="shared" si="10"/>
        <v>11.415199999999999</v>
      </c>
      <c r="J151" s="987">
        <v>925.08</v>
      </c>
      <c r="K151" s="1006">
        <f t="shared" si="11"/>
        <v>11.415199999999999</v>
      </c>
      <c r="L151" s="1005">
        <f t="shared" si="11"/>
        <v>925.08</v>
      </c>
      <c r="M151" s="993">
        <f t="shared" si="17"/>
        <v>1.2339689540364074E-2</v>
      </c>
      <c r="N151" s="990">
        <v>57.7</v>
      </c>
      <c r="O151" s="995">
        <f t="shared" si="18"/>
        <v>0.71200008647900714</v>
      </c>
      <c r="P151" s="991">
        <f t="shared" si="19"/>
        <v>740.38137242184439</v>
      </c>
      <c r="Q151" s="994">
        <f t="shared" si="20"/>
        <v>42.720005188740423</v>
      </c>
    </row>
    <row r="152" spans="1:17" s="35" customFormat="1" ht="12.75" customHeight="1">
      <c r="A152" s="1345"/>
      <c r="B152" s="833">
        <v>9</v>
      </c>
      <c r="C152" s="985" t="s">
        <v>653</v>
      </c>
      <c r="D152" s="986">
        <v>100</v>
      </c>
      <c r="E152" s="986">
        <v>1988</v>
      </c>
      <c r="F152" s="1556">
        <v>78.94</v>
      </c>
      <c r="G152" s="987">
        <v>18.085100000000001</v>
      </c>
      <c r="H152" s="987">
        <v>10</v>
      </c>
      <c r="I152" s="1005">
        <f t="shared" si="10"/>
        <v>50.854900000000001</v>
      </c>
      <c r="J152" s="987">
        <v>3986.28</v>
      </c>
      <c r="K152" s="1006">
        <f t="shared" si="11"/>
        <v>50.854900000000001</v>
      </c>
      <c r="L152" s="1005">
        <f t="shared" si="11"/>
        <v>3986.28</v>
      </c>
      <c r="M152" s="993">
        <f t="shared" si="17"/>
        <v>1.2757483167263713E-2</v>
      </c>
      <c r="N152" s="990">
        <v>57.7</v>
      </c>
      <c r="O152" s="995">
        <f t="shared" si="18"/>
        <v>0.7361067787511163</v>
      </c>
      <c r="P152" s="991">
        <f t="shared" si="19"/>
        <v>765.44899003582282</v>
      </c>
      <c r="Q152" s="994">
        <f t="shared" si="20"/>
        <v>44.166406725066977</v>
      </c>
    </row>
    <row r="153" spans="1:17" ht="12.75" customHeight="1" thickBot="1">
      <c r="A153" s="1356"/>
      <c r="B153" s="120">
        <v>10</v>
      </c>
      <c r="C153" s="996" t="s">
        <v>654</v>
      </c>
      <c r="D153" s="997">
        <v>5</v>
      </c>
      <c r="E153" s="997">
        <v>1870</v>
      </c>
      <c r="F153" s="1557">
        <v>5.9493999999999998</v>
      </c>
      <c r="G153" s="998">
        <v>0</v>
      </c>
      <c r="H153" s="998">
        <v>0.44</v>
      </c>
      <c r="I153" s="1558">
        <f t="shared" si="10"/>
        <v>5.5093999999999994</v>
      </c>
      <c r="J153" s="998">
        <v>417.28</v>
      </c>
      <c r="K153" s="1559">
        <f t="shared" si="11"/>
        <v>5.5093999999999994</v>
      </c>
      <c r="L153" s="1558">
        <f t="shared" si="11"/>
        <v>417.28</v>
      </c>
      <c r="M153" s="999">
        <f t="shared" si="17"/>
        <v>1.3203125E-2</v>
      </c>
      <c r="N153" s="1560">
        <v>57.7</v>
      </c>
      <c r="O153" s="1000">
        <f t="shared" si="18"/>
        <v>0.76182031250000004</v>
      </c>
      <c r="P153" s="1000">
        <f t="shared" si="19"/>
        <v>792.18749999999989</v>
      </c>
      <c r="Q153" s="1001">
        <f t="shared" si="20"/>
        <v>45.709218749999991</v>
      </c>
    </row>
    <row r="154" spans="1:17">
      <c r="A154" s="1357" t="s">
        <v>169</v>
      </c>
      <c r="B154" s="16">
        <v>1</v>
      </c>
      <c r="C154" s="1561" t="s">
        <v>655</v>
      </c>
      <c r="D154" s="1562">
        <v>56</v>
      </c>
      <c r="E154" s="1562">
        <v>1992</v>
      </c>
      <c r="F154" s="1563">
        <v>41.6</v>
      </c>
      <c r="G154" s="1564">
        <v>6.1523000000000003</v>
      </c>
      <c r="H154" s="1564">
        <v>5.35</v>
      </c>
      <c r="I154" s="1564">
        <v>30.0977</v>
      </c>
      <c r="J154" s="1564">
        <v>2205.35</v>
      </c>
      <c r="K154" s="1565">
        <f t="shared" si="11"/>
        <v>30.0977</v>
      </c>
      <c r="L154" s="1564">
        <f t="shared" si="11"/>
        <v>2205.35</v>
      </c>
      <c r="M154" s="1566">
        <f>K154/L154</f>
        <v>1.3647584283673794E-2</v>
      </c>
      <c r="N154" s="1567">
        <v>57.7</v>
      </c>
      <c r="O154" s="1568">
        <f>M154*N154</f>
        <v>0.78746561316797792</v>
      </c>
      <c r="P154" s="1568">
        <f>M154*60*1000</f>
        <v>818.85505702042758</v>
      </c>
      <c r="Q154" s="1569">
        <f>P154*N154/1000</f>
        <v>47.247936790078676</v>
      </c>
    </row>
    <row r="155" spans="1:17" ht="12.75" customHeight="1">
      <c r="A155" s="1349"/>
      <c r="B155" s="17">
        <v>2</v>
      </c>
      <c r="C155" s="1570" t="s">
        <v>656</v>
      </c>
      <c r="D155" s="1571">
        <v>75</v>
      </c>
      <c r="E155" s="1571">
        <v>1983</v>
      </c>
      <c r="F155" s="1572">
        <v>74.725700000000003</v>
      </c>
      <c r="G155" s="1573">
        <v>11.6952</v>
      </c>
      <c r="H155" s="1573">
        <v>7.5</v>
      </c>
      <c r="I155" s="1574">
        <f t="shared" si="10"/>
        <v>55.530500000000004</v>
      </c>
      <c r="J155" s="1573">
        <v>3991.25</v>
      </c>
      <c r="K155" s="1575">
        <f t="shared" si="11"/>
        <v>55.530500000000004</v>
      </c>
      <c r="L155" s="1574">
        <f t="shared" si="11"/>
        <v>3991.25</v>
      </c>
      <c r="M155" s="1576">
        <f t="shared" ref="M155:M163" si="21">K155/L155</f>
        <v>1.3913059818352648E-2</v>
      </c>
      <c r="N155" s="1577">
        <v>57.7</v>
      </c>
      <c r="O155" s="1578">
        <f t="shared" ref="O155:O163" si="22">M155*N155</f>
        <v>0.80278355151894787</v>
      </c>
      <c r="P155" s="1579">
        <f t="shared" ref="P155:P163" si="23">M155*60*1000</f>
        <v>834.7835891011589</v>
      </c>
      <c r="Q155" s="1580">
        <f t="shared" ref="Q155:Q163" si="24">P155*N155/1000</f>
        <v>48.167013091136866</v>
      </c>
    </row>
    <row r="156" spans="1:17" ht="12.75" customHeight="1">
      <c r="A156" s="1349"/>
      <c r="B156" s="17">
        <v>3</v>
      </c>
      <c r="C156" s="1570" t="s">
        <v>657</v>
      </c>
      <c r="D156" s="1571">
        <v>48</v>
      </c>
      <c r="E156" s="1571">
        <v>1962</v>
      </c>
      <c r="F156" s="1572">
        <v>31.325700000000001</v>
      </c>
      <c r="G156" s="1573">
        <v>4.2949999999999999</v>
      </c>
      <c r="H156" s="1573">
        <v>0.48</v>
      </c>
      <c r="I156" s="1574">
        <f t="shared" si="10"/>
        <v>26.550700000000003</v>
      </c>
      <c r="J156" s="1573">
        <v>1901.03</v>
      </c>
      <c r="K156" s="1575">
        <f t="shared" si="11"/>
        <v>26.550700000000003</v>
      </c>
      <c r="L156" s="1574">
        <f t="shared" si="11"/>
        <v>1901.03</v>
      </c>
      <c r="M156" s="1576">
        <f t="shared" si="21"/>
        <v>1.3966481328542949E-2</v>
      </c>
      <c r="N156" s="1577">
        <v>57.7</v>
      </c>
      <c r="O156" s="1578">
        <f t="shared" si="22"/>
        <v>0.80586597265692816</v>
      </c>
      <c r="P156" s="1579">
        <f t="shared" si="23"/>
        <v>837.98887971257693</v>
      </c>
      <c r="Q156" s="1580">
        <f t="shared" si="24"/>
        <v>48.351958359415697</v>
      </c>
    </row>
    <row r="157" spans="1:17" ht="12.75" customHeight="1">
      <c r="A157" s="1349"/>
      <c r="B157" s="17">
        <v>4</v>
      </c>
      <c r="C157" s="1570" t="s">
        <v>658</v>
      </c>
      <c r="D157" s="1571">
        <v>79</v>
      </c>
      <c r="E157" s="1571">
        <v>1962</v>
      </c>
      <c r="F157" s="1572">
        <v>26.6663</v>
      </c>
      <c r="G157" s="1573">
        <v>6.1449999999999996</v>
      </c>
      <c r="H157" s="1573">
        <v>0.77</v>
      </c>
      <c r="I157" s="1574">
        <f t="shared" si="10"/>
        <v>19.751300000000001</v>
      </c>
      <c r="J157" s="1573">
        <v>1307.92</v>
      </c>
      <c r="K157" s="1575">
        <f t="shared" si="11"/>
        <v>19.751300000000001</v>
      </c>
      <c r="L157" s="1574">
        <f t="shared" si="11"/>
        <v>1307.92</v>
      </c>
      <c r="M157" s="1576">
        <f t="shared" si="21"/>
        <v>1.5101305890268518E-2</v>
      </c>
      <c r="N157" s="1577">
        <v>57.7</v>
      </c>
      <c r="O157" s="1578">
        <f t="shared" si="22"/>
        <v>0.87134534986849355</v>
      </c>
      <c r="P157" s="1579">
        <f t="shared" si="23"/>
        <v>906.0783534161111</v>
      </c>
      <c r="Q157" s="1580">
        <f t="shared" si="24"/>
        <v>52.280720992109615</v>
      </c>
    </row>
    <row r="158" spans="1:17" ht="12.75" customHeight="1">
      <c r="A158" s="1349"/>
      <c r="B158" s="17">
        <v>5</v>
      </c>
      <c r="C158" s="1570" t="s">
        <v>659</v>
      </c>
      <c r="D158" s="1571">
        <v>24</v>
      </c>
      <c r="E158" s="1571">
        <v>1961</v>
      </c>
      <c r="F158" s="1572">
        <v>16.495200000000001</v>
      </c>
      <c r="G158" s="1573">
        <v>2.1878000000000002</v>
      </c>
      <c r="H158" s="1573">
        <v>0.24</v>
      </c>
      <c r="I158" s="1574">
        <f>F158-G158-H158</f>
        <v>14.067400000000001</v>
      </c>
      <c r="J158" s="1573">
        <v>910.23</v>
      </c>
      <c r="K158" s="1575">
        <f>I158</f>
        <v>14.067400000000001</v>
      </c>
      <c r="L158" s="1574">
        <f t="shared" si="11"/>
        <v>910.23</v>
      </c>
      <c r="M158" s="1576">
        <f t="shared" si="21"/>
        <v>1.5454775166716105E-2</v>
      </c>
      <c r="N158" s="1577">
        <v>57.7</v>
      </c>
      <c r="O158" s="1578">
        <f t="shared" si="22"/>
        <v>0.89174052711951934</v>
      </c>
      <c r="P158" s="1579">
        <f t="shared" si="23"/>
        <v>927.28651000296622</v>
      </c>
      <c r="Q158" s="1580">
        <f t="shared" si="24"/>
        <v>53.504431627171151</v>
      </c>
    </row>
    <row r="159" spans="1:17" ht="12.75" customHeight="1">
      <c r="A159" s="1349"/>
      <c r="B159" s="17">
        <v>6</v>
      </c>
      <c r="C159" s="1570" t="s">
        <v>660</v>
      </c>
      <c r="D159" s="1571">
        <v>32</v>
      </c>
      <c r="E159" s="1571">
        <v>1959</v>
      </c>
      <c r="F159" s="1572">
        <v>28.9</v>
      </c>
      <c r="G159" s="1573">
        <v>4.1924000000000001</v>
      </c>
      <c r="H159" s="1573">
        <v>3.2</v>
      </c>
      <c r="I159" s="1574">
        <f>F159-G159-H159</f>
        <v>21.5076</v>
      </c>
      <c r="J159" s="1573">
        <v>1266.93</v>
      </c>
      <c r="K159" s="1575">
        <f>I159</f>
        <v>21.5076</v>
      </c>
      <c r="L159" s="1574">
        <f t="shared" si="11"/>
        <v>1266.93</v>
      </c>
      <c r="M159" s="1576">
        <f t="shared" si="21"/>
        <v>1.6976154957258884E-2</v>
      </c>
      <c r="N159" s="1577">
        <v>57.7</v>
      </c>
      <c r="O159" s="1578">
        <f t="shared" si="22"/>
        <v>0.97952414103383767</v>
      </c>
      <c r="P159" s="1579">
        <f t="shared" si="23"/>
        <v>1018.5692974355329</v>
      </c>
      <c r="Q159" s="1580">
        <f t="shared" si="24"/>
        <v>58.771448462030257</v>
      </c>
    </row>
    <row r="160" spans="1:17" ht="12.75" customHeight="1">
      <c r="A160" s="1349"/>
      <c r="B160" s="17">
        <v>7</v>
      </c>
      <c r="C160" s="1570" t="s">
        <v>661</v>
      </c>
      <c r="D160" s="1571">
        <v>12</v>
      </c>
      <c r="E160" s="1571">
        <v>1982</v>
      </c>
      <c r="F160" s="1572">
        <v>14.6701</v>
      </c>
      <c r="G160" s="1573">
        <v>1.3744000000000001</v>
      </c>
      <c r="H160" s="1573">
        <v>0.12</v>
      </c>
      <c r="I160" s="1574">
        <f t="shared" si="10"/>
        <v>13.175700000000001</v>
      </c>
      <c r="J160" s="1573">
        <v>721.94</v>
      </c>
      <c r="K160" s="1575">
        <f t="shared" si="11"/>
        <v>13.175700000000001</v>
      </c>
      <c r="L160" s="1574">
        <f t="shared" si="11"/>
        <v>721.94</v>
      </c>
      <c r="M160" s="1576">
        <f t="shared" si="21"/>
        <v>1.8250408621215058E-2</v>
      </c>
      <c r="N160" s="1577">
        <v>57.7</v>
      </c>
      <c r="O160" s="1578">
        <f t="shared" si="22"/>
        <v>1.053048577444109</v>
      </c>
      <c r="P160" s="1579">
        <f t="shared" si="23"/>
        <v>1095.0245172729035</v>
      </c>
      <c r="Q160" s="1580">
        <f t="shared" si="24"/>
        <v>63.18291464664653</v>
      </c>
    </row>
    <row r="161" spans="1:17" ht="13.5" customHeight="1">
      <c r="A161" s="1349"/>
      <c r="B161" s="17">
        <v>8</v>
      </c>
      <c r="C161" s="1570" t="s">
        <v>450</v>
      </c>
      <c r="D161" s="1571">
        <v>76</v>
      </c>
      <c r="E161" s="1571">
        <v>1963</v>
      </c>
      <c r="F161" s="1572">
        <v>34.602699999999999</v>
      </c>
      <c r="G161" s="1573">
        <v>8.1187000000000005</v>
      </c>
      <c r="H161" s="1573">
        <v>0.76</v>
      </c>
      <c r="I161" s="1574">
        <f t="shared" si="10"/>
        <v>25.723999999999997</v>
      </c>
      <c r="J161" s="1573">
        <v>1323.17</v>
      </c>
      <c r="K161" s="1575">
        <f t="shared" si="11"/>
        <v>25.723999999999997</v>
      </c>
      <c r="L161" s="1574">
        <f t="shared" si="11"/>
        <v>1323.17</v>
      </c>
      <c r="M161" s="1576">
        <f t="shared" si="21"/>
        <v>1.9441190474391041E-2</v>
      </c>
      <c r="N161" s="1577">
        <v>57.7</v>
      </c>
      <c r="O161" s="1578">
        <f t="shared" si="22"/>
        <v>1.121756690372363</v>
      </c>
      <c r="P161" s="1579">
        <f t="shared" si="23"/>
        <v>1166.4714284634624</v>
      </c>
      <c r="Q161" s="1580">
        <f t="shared" si="24"/>
        <v>67.305401422341788</v>
      </c>
    </row>
    <row r="162" spans="1:17" ht="12.75" customHeight="1">
      <c r="A162" s="1349"/>
      <c r="B162" s="17">
        <v>9</v>
      </c>
      <c r="C162" s="1581" t="s">
        <v>662</v>
      </c>
      <c r="D162" s="1571">
        <v>8</v>
      </c>
      <c r="E162" s="1571">
        <v>1930</v>
      </c>
      <c r="F162" s="1572">
        <v>8.0396000000000001</v>
      </c>
      <c r="G162" s="1570">
        <v>1.2466999999999999</v>
      </c>
      <c r="H162" s="1570">
        <v>0.08</v>
      </c>
      <c r="I162" s="1574">
        <f t="shared" si="10"/>
        <v>6.7129000000000003</v>
      </c>
      <c r="J162" s="1570">
        <v>295.12</v>
      </c>
      <c r="K162" s="1575">
        <f t="shared" si="11"/>
        <v>6.7129000000000003</v>
      </c>
      <c r="L162" s="1574">
        <f t="shared" si="11"/>
        <v>295.12</v>
      </c>
      <c r="M162" s="1576">
        <f t="shared" si="21"/>
        <v>2.2746340471672542E-2</v>
      </c>
      <c r="N162" s="1577">
        <v>57.7</v>
      </c>
      <c r="O162" s="1578">
        <f t="shared" si="22"/>
        <v>1.3124638452155057</v>
      </c>
      <c r="P162" s="1579">
        <f t="shared" si="23"/>
        <v>1364.7804283003525</v>
      </c>
      <c r="Q162" s="1580">
        <f t="shared" si="24"/>
        <v>78.747830712930337</v>
      </c>
    </row>
    <row r="163" spans="1:17" ht="12.75" customHeight="1" thickBot="1">
      <c r="A163" s="1350"/>
      <c r="B163" s="18">
        <v>10</v>
      </c>
      <c r="C163" s="1582" t="s">
        <v>663</v>
      </c>
      <c r="D163" s="1583">
        <v>18</v>
      </c>
      <c r="E163" s="1583">
        <v>1930</v>
      </c>
      <c r="F163" s="1584">
        <v>21.493200000000002</v>
      </c>
      <c r="G163" s="1585">
        <v>0.87170000000000003</v>
      </c>
      <c r="H163" s="1585">
        <v>0.17</v>
      </c>
      <c r="I163" s="1586">
        <f t="shared" si="10"/>
        <v>20.451499999999999</v>
      </c>
      <c r="J163" s="1585">
        <v>600.13</v>
      </c>
      <c r="K163" s="1587">
        <f t="shared" si="11"/>
        <v>20.451499999999999</v>
      </c>
      <c r="L163" s="1586">
        <f t="shared" si="11"/>
        <v>600.13</v>
      </c>
      <c r="M163" s="1588">
        <f t="shared" si="21"/>
        <v>3.4078449669238328E-2</v>
      </c>
      <c r="N163" s="1589">
        <v>57.7</v>
      </c>
      <c r="O163" s="1590">
        <f t="shared" si="22"/>
        <v>1.9663265459150516</v>
      </c>
      <c r="P163" s="1590">
        <f t="shared" si="23"/>
        <v>2044.7069801542996</v>
      </c>
      <c r="Q163" s="1591">
        <f t="shared" si="24"/>
        <v>117.97959275490309</v>
      </c>
    </row>
    <row r="164" spans="1:17">
      <c r="C164" s="1"/>
    </row>
    <row r="166" spans="1:17" s="10" customFormat="1" ht="16.5" customHeight="1">
      <c r="A166" s="1446" t="s">
        <v>249</v>
      </c>
      <c r="B166" s="1446"/>
      <c r="C166" s="1446"/>
      <c r="D166" s="1446"/>
      <c r="E166" s="1446"/>
      <c r="F166" s="1446"/>
      <c r="G166" s="1446"/>
      <c r="H166" s="1446"/>
      <c r="I166" s="1446"/>
      <c r="J166" s="1446"/>
      <c r="K166" s="1446"/>
      <c r="L166" s="1446"/>
      <c r="M166" s="1446"/>
      <c r="N166" s="1446"/>
      <c r="O166" s="1446"/>
      <c r="P166" s="1446"/>
      <c r="Q166" s="1446"/>
    </row>
    <row r="167" spans="1:17" s="10" customFormat="1" ht="14.25" customHeight="1" thickBot="1">
      <c r="A167" s="425"/>
      <c r="B167" s="425"/>
      <c r="C167" s="425"/>
      <c r="D167" s="425"/>
      <c r="E167" s="1311" t="s">
        <v>268</v>
      </c>
      <c r="F167" s="1311"/>
      <c r="G167" s="1311"/>
      <c r="H167" s="1311"/>
      <c r="I167" s="425">
        <v>7.2</v>
      </c>
      <c r="J167" s="425" t="s">
        <v>267</v>
      </c>
      <c r="K167" s="425" t="s">
        <v>269</v>
      </c>
      <c r="L167" s="426">
        <v>324</v>
      </c>
      <c r="M167" s="425"/>
      <c r="N167" s="425"/>
      <c r="O167" s="425"/>
      <c r="P167" s="425"/>
      <c r="Q167" s="425"/>
    </row>
    <row r="168" spans="1:17">
      <c r="A168" s="1338" t="s">
        <v>1</v>
      </c>
      <c r="B168" s="1315" t="s">
        <v>0</v>
      </c>
      <c r="C168" s="1318" t="s">
        <v>2</v>
      </c>
      <c r="D168" s="1318" t="s">
        <v>3</v>
      </c>
      <c r="E168" s="1318" t="s">
        <v>11</v>
      </c>
      <c r="F168" s="1322" t="s">
        <v>12</v>
      </c>
      <c r="G168" s="1323"/>
      <c r="H168" s="1323"/>
      <c r="I168" s="1324"/>
      <c r="J168" s="1318" t="s">
        <v>4</v>
      </c>
      <c r="K168" s="1318" t="s">
        <v>13</v>
      </c>
      <c r="L168" s="1318" t="s">
        <v>5</v>
      </c>
      <c r="M168" s="1318" t="s">
        <v>6</v>
      </c>
      <c r="N168" s="1318" t="s">
        <v>14</v>
      </c>
      <c r="O168" s="1361" t="s">
        <v>15</v>
      </c>
      <c r="P168" s="1318" t="s">
        <v>22</v>
      </c>
      <c r="Q168" s="1327" t="s">
        <v>23</v>
      </c>
    </row>
    <row r="169" spans="1:17" ht="33.75">
      <c r="A169" s="1339"/>
      <c r="B169" s="1316"/>
      <c r="C169" s="1319"/>
      <c r="D169" s="1321"/>
      <c r="E169" s="1321"/>
      <c r="F169" s="228" t="s">
        <v>16</v>
      </c>
      <c r="G169" s="228" t="s">
        <v>17</v>
      </c>
      <c r="H169" s="228" t="s">
        <v>18</v>
      </c>
      <c r="I169" s="228" t="s">
        <v>19</v>
      </c>
      <c r="J169" s="1321"/>
      <c r="K169" s="1321"/>
      <c r="L169" s="1321"/>
      <c r="M169" s="1321"/>
      <c r="N169" s="1321"/>
      <c r="O169" s="1362"/>
      <c r="P169" s="1321"/>
      <c r="Q169" s="1328"/>
    </row>
    <row r="170" spans="1:17">
      <c r="A170" s="1340"/>
      <c r="B170" s="1341"/>
      <c r="C170" s="1321"/>
      <c r="D170" s="56" t="s">
        <v>7</v>
      </c>
      <c r="E170" s="56" t="s">
        <v>8</v>
      </c>
      <c r="F170" s="56" t="s">
        <v>9</v>
      </c>
      <c r="G170" s="56" t="s">
        <v>9</v>
      </c>
      <c r="H170" s="56" t="s">
        <v>9</v>
      </c>
      <c r="I170" s="56" t="s">
        <v>9</v>
      </c>
      <c r="J170" s="56" t="s">
        <v>20</v>
      </c>
      <c r="K170" s="56" t="s">
        <v>9</v>
      </c>
      <c r="L170" s="56" t="s">
        <v>20</v>
      </c>
      <c r="M170" s="56" t="s">
        <v>57</v>
      </c>
      <c r="N170" s="56" t="s">
        <v>282</v>
      </c>
      <c r="O170" s="56" t="s">
        <v>283</v>
      </c>
      <c r="P170" s="57" t="s">
        <v>24</v>
      </c>
      <c r="Q170" s="58" t="s">
        <v>284</v>
      </c>
    </row>
    <row r="171" spans="1:17" ht="12" thickBot="1">
      <c r="A171" s="398">
        <v>1</v>
      </c>
      <c r="B171" s="399">
        <v>2</v>
      </c>
      <c r="C171" s="400">
        <v>3</v>
      </c>
      <c r="D171" s="401">
        <v>4</v>
      </c>
      <c r="E171" s="401">
        <v>5</v>
      </c>
      <c r="F171" s="401">
        <v>6</v>
      </c>
      <c r="G171" s="401">
        <v>7</v>
      </c>
      <c r="H171" s="401">
        <v>8</v>
      </c>
      <c r="I171" s="401">
        <v>9</v>
      </c>
      <c r="J171" s="401">
        <v>10</v>
      </c>
      <c r="K171" s="401">
        <v>11</v>
      </c>
      <c r="L171" s="400">
        <v>12</v>
      </c>
      <c r="M171" s="401">
        <v>13</v>
      </c>
      <c r="N171" s="401">
        <v>14</v>
      </c>
      <c r="O171" s="402">
        <v>15</v>
      </c>
      <c r="P171" s="400">
        <v>16</v>
      </c>
      <c r="Q171" s="403">
        <v>17</v>
      </c>
    </row>
    <row r="172" spans="1:17" s="10" customFormat="1" ht="22.5">
      <c r="A172" s="1410" t="s">
        <v>250</v>
      </c>
      <c r="B172" s="209">
        <v>1</v>
      </c>
      <c r="C172" s="841" t="s">
        <v>116</v>
      </c>
      <c r="D172" s="614">
        <v>45</v>
      </c>
      <c r="E172" s="615" t="s">
        <v>117</v>
      </c>
      <c r="F172" s="1168">
        <v>12.36</v>
      </c>
      <c r="G172" s="1168">
        <v>4.0199999999999996</v>
      </c>
      <c r="H172" s="1168">
        <v>7.2</v>
      </c>
      <c r="I172" s="1168">
        <v>1.1399999999999999</v>
      </c>
      <c r="J172" s="616">
        <v>2319.88</v>
      </c>
      <c r="K172" s="1168">
        <v>1.1399999999999999</v>
      </c>
      <c r="L172" s="616">
        <v>2319.88</v>
      </c>
      <c r="M172" s="1169">
        <v>4.9140472783074985E-4</v>
      </c>
      <c r="N172" s="1170">
        <v>60.6</v>
      </c>
      <c r="O172" s="1171">
        <v>2.9779126506543442E-2</v>
      </c>
      <c r="P172" s="1171">
        <v>29.484283669844991</v>
      </c>
      <c r="Q172" s="1225">
        <v>1.7867475903926064</v>
      </c>
    </row>
    <row r="173" spans="1:17" s="10" customFormat="1" ht="21.75" customHeight="1">
      <c r="A173" s="1411"/>
      <c r="B173" s="210">
        <v>2</v>
      </c>
      <c r="C173" s="840" t="s">
        <v>258</v>
      </c>
      <c r="D173" s="617">
        <v>40</v>
      </c>
      <c r="E173" s="618" t="s">
        <v>35</v>
      </c>
      <c r="F173" s="1172">
        <v>11.31</v>
      </c>
      <c r="G173" s="1172">
        <v>3.61</v>
      </c>
      <c r="H173" s="1172">
        <v>6.4</v>
      </c>
      <c r="I173" s="1172">
        <v>1.3</v>
      </c>
      <c r="J173" s="619">
        <v>2612.13</v>
      </c>
      <c r="K173" s="1172">
        <v>1.3</v>
      </c>
      <c r="L173" s="619">
        <v>2612.13</v>
      </c>
      <c r="M173" s="1173">
        <v>4.9767814006194174E-4</v>
      </c>
      <c r="N173" s="1174">
        <v>60.6</v>
      </c>
      <c r="O173" s="1175">
        <v>3.0159295287753671E-2</v>
      </c>
      <c r="P173" s="1176">
        <v>29.860688403716505</v>
      </c>
      <c r="Q173" s="1226">
        <v>1.8095577172652202</v>
      </c>
    </row>
    <row r="174" spans="1:17" s="10" customFormat="1" ht="22.5">
      <c r="A174" s="1411"/>
      <c r="B174" s="210">
        <v>3</v>
      </c>
      <c r="C174" s="839" t="s">
        <v>276</v>
      </c>
      <c r="D174" s="617">
        <v>20</v>
      </c>
      <c r="E174" s="618" t="s">
        <v>117</v>
      </c>
      <c r="F174" s="1172">
        <v>4.09</v>
      </c>
      <c r="G174" s="1172">
        <v>1.54</v>
      </c>
      <c r="H174" s="1172">
        <v>1.97</v>
      </c>
      <c r="I174" s="1172">
        <v>0.57999999999999996</v>
      </c>
      <c r="J174" s="619">
        <v>960.25</v>
      </c>
      <c r="K174" s="1172">
        <v>0.57999999999999996</v>
      </c>
      <c r="L174" s="619">
        <v>960.25</v>
      </c>
      <c r="M174" s="1173">
        <v>6.0400937255922931E-4</v>
      </c>
      <c r="N174" s="1174">
        <v>60.6</v>
      </c>
      <c r="O174" s="1175">
        <v>3.6602967977089299E-2</v>
      </c>
      <c r="P174" s="1176">
        <v>36.240562353553763</v>
      </c>
      <c r="Q174" s="1226">
        <v>2.196178078625358</v>
      </c>
    </row>
    <row r="175" spans="1:17" s="10" customFormat="1" ht="22.5">
      <c r="A175" s="1411"/>
      <c r="B175" s="210">
        <v>4</v>
      </c>
      <c r="C175" s="840" t="s">
        <v>118</v>
      </c>
      <c r="D175" s="617">
        <v>40</v>
      </c>
      <c r="E175" s="618" t="s">
        <v>35</v>
      </c>
      <c r="F175" s="1172">
        <v>13.7</v>
      </c>
      <c r="G175" s="1172">
        <v>5.05</v>
      </c>
      <c r="H175" s="1172">
        <v>6.4</v>
      </c>
      <c r="I175" s="1172">
        <v>2.25</v>
      </c>
      <c r="J175" s="619">
        <v>2495.71</v>
      </c>
      <c r="K175" s="1172">
        <v>2.25</v>
      </c>
      <c r="L175" s="1177">
        <v>2495.71</v>
      </c>
      <c r="M175" s="1173">
        <v>9.0154705474594404E-4</v>
      </c>
      <c r="N175" s="1174">
        <v>60.6</v>
      </c>
      <c r="O175" s="1175">
        <v>5.4633751517604211E-2</v>
      </c>
      <c r="P175" s="1176">
        <v>54.092823284756641</v>
      </c>
      <c r="Q175" s="1226">
        <v>3.2780250910562527</v>
      </c>
    </row>
    <row r="176" spans="1:17" s="10" customFormat="1" ht="22.5">
      <c r="A176" s="1411"/>
      <c r="B176" s="210">
        <v>5</v>
      </c>
      <c r="C176" s="839" t="s">
        <v>275</v>
      </c>
      <c r="D176" s="617">
        <v>20</v>
      </c>
      <c r="E176" s="618" t="s">
        <v>35</v>
      </c>
      <c r="F176" s="1172">
        <v>5.39</v>
      </c>
      <c r="G176" s="1172">
        <v>2.34</v>
      </c>
      <c r="H176" s="1172">
        <v>1.32</v>
      </c>
      <c r="I176" s="1172">
        <v>1.73</v>
      </c>
      <c r="J176" s="619">
        <v>899.93</v>
      </c>
      <c r="K176" s="1172">
        <v>1.73</v>
      </c>
      <c r="L176" s="619">
        <v>899.93</v>
      </c>
      <c r="M176" s="1173">
        <v>1.9223717400242242E-3</v>
      </c>
      <c r="N176" s="1174">
        <v>60.6</v>
      </c>
      <c r="O176" s="1175">
        <v>0.11649572744546799</v>
      </c>
      <c r="P176" s="1176">
        <v>115.34230440145345</v>
      </c>
      <c r="Q176" s="1226">
        <v>6.9897436467280789</v>
      </c>
    </row>
    <row r="177" spans="1:17" s="10" customFormat="1" ht="21" customHeight="1">
      <c r="A177" s="1411"/>
      <c r="B177" s="210">
        <v>6</v>
      </c>
      <c r="C177" s="839" t="s">
        <v>121</v>
      </c>
      <c r="D177" s="617">
        <v>52</v>
      </c>
      <c r="E177" s="618">
        <v>2007</v>
      </c>
      <c r="F177" s="1172">
        <v>13.05</v>
      </c>
      <c r="G177" s="1172">
        <v>0</v>
      </c>
      <c r="H177" s="1172">
        <v>4.9000000000000004</v>
      </c>
      <c r="I177" s="1172">
        <v>8.15</v>
      </c>
      <c r="J177" s="619">
        <v>3741.59</v>
      </c>
      <c r="K177" s="1172">
        <v>8.15</v>
      </c>
      <c r="L177" s="619">
        <v>3741.59</v>
      </c>
      <c r="M177" s="1173">
        <v>2.1782183510218917E-3</v>
      </c>
      <c r="N177" s="1174">
        <v>60.6</v>
      </c>
      <c r="O177" s="1175">
        <v>0.13200003207192665</v>
      </c>
      <c r="P177" s="1176">
        <v>130.69310106131348</v>
      </c>
      <c r="Q177" s="1226">
        <v>7.9200019243155975</v>
      </c>
    </row>
    <row r="178" spans="1:17" s="10" customFormat="1">
      <c r="A178" s="1411"/>
      <c r="B178" s="210">
        <v>7</v>
      </c>
      <c r="C178" s="839" t="s">
        <v>120</v>
      </c>
      <c r="D178" s="617">
        <v>92</v>
      </c>
      <c r="E178" s="618">
        <v>2007</v>
      </c>
      <c r="F178" s="1172">
        <v>22.09</v>
      </c>
      <c r="G178" s="1172">
        <v>0</v>
      </c>
      <c r="H178" s="1172">
        <v>5</v>
      </c>
      <c r="I178" s="1172">
        <v>17.09</v>
      </c>
      <c r="J178" s="619">
        <v>6309.48</v>
      </c>
      <c r="K178" s="1172">
        <v>17.09</v>
      </c>
      <c r="L178" s="619">
        <v>6309.48</v>
      </c>
      <c r="M178" s="1173">
        <v>2.708622580624711E-3</v>
      </c>
      <c r="N178" s="1174">
        <v>60.6</v>
      </c>
      <c r="O178" s="1175">
        <v>0.16414252838585749</v>
      </c>
      <c r="P178" s="1176">
        <v>162.51735483748266</v>
      </c>
      <c r="Q178" s="1226">
        <v>9.8485517031514505</v>
      </c>
    </row>
    <row r="179" spans="1:17" s="10" customFormat="1">
      <c r="A179" s="1411"/>
      <c r="B179" s="210">
        <v>8</v>
      </c>
      <c r="C179" s="840" t="s">
        <v>122</v>
      </c>
      <c r="D179" s="617">
        <v>17</v>
      </c>
      <c r="E179" s="618">
        <v>2009</v>
      </c>
      <c r="F179" s="1172">
        <v>10.199999999999999</v>
      </c>
      <c r="G179" s="1172">
        <v>0</v>
      </c>
      <c r="H179" s="1172">
        <v>4.3600000000000003</v>
      </c>
      <c r="I179" s="1172">
        <v>5.84</v>
      </c>
      <c r="J179" s="619">
        <v>1463.65</v>
      </c>
      <c r="K179" s="1172">
        <v>5.84</v>
      </c>
      <c r="L179" s="619">
        <v>1463.65</v>
      </c>
      <c r="M179" s="1173">
        <v>3.9900249376558601E-3</v>
      </c>
      <c r="N179" s="1174">
        <v>60.6</v>
      </c>
      <c r="O179" s="1175">
        <v>0.24179551122194512</v>
      </c>
      <c r="P179" s="1176">
        <v>239.4014962593516</v>
      </c>
      <c r="Q179" s="1226">
        <v>14.507730673316708</v>
      </c>
    </row>
    <row r="180" spans="1:17" s="10" customFormat="1" ht="22.5">
      <c r="A180" s="1411"/>
      <c r="B180" s="210">
        <v>9</v>
      </c>
      <c r="C180" s="839" t="s">
        <v>277</v>
      </c>
      <c r="D180" s="617">
        <v>4</v>
      </c>
      <c r="E180" s="618" t="s">
        <v>35</v>
      </c>
      <c r="F180" s="1172">
        <v>1.2</v>
      </c>
      <c r="G180" s="1172">
        <v>0.34</v>
      </c>
      <c r="H180" s="1172">
        <v>0.04</v>
      </c>
      <c r="I180" s="1172">
        <v>0.82</v>
      </c>
      <c r="J180" s="619">
        <v>193.25</v>
      </c>
      <c r="K180" s="1172">
        <v>0.82</v>
      </c>
      <c r="L180" s="619">
        <v>193.25</v>
      </c>
      <c r="M180" s="1173">
        <v>4.2432082794307885E-3</v>
      </c>
      <c r="N180" s="1174">
        <v>60.6</v>
      </c>
      <c r="O180" s="1175">
        <v>0.25713842173350576</v>
      </c>
      <c r="P180" s="1176">
        <v>254.59249676584733</v>
      </c>
      <c r="Q180" s="1226">
        <v>15.428305304010347</v>
      </c>
    </row>
    <row r="181" spans="1:17" s="10" customFormat="1" ht="12" thickBot="1">
      <c r="A181" s="1412"/>
      <c r="B181" s="445">
        <v>10</v>
      </c>
      <c r="C181" s="842" t="s">
        <v>119</v>
      </c>
      <c r="D181" s="620">
        <v>78</v>
      </c>
      <c r="E181" s="621">
        <v>2009</v>
      </c>
      <c r="F181" s="1178">
        <v>29.3</v>
      </c>
      <c r="G181" s="1178">
        <v>0</v>
      </c>
      <c r="H181" s="1178">
        <v>0</v>
      </c>
      <c r="I181" s="1178">
        <v>29.3</v>
      </c>
      <c r="J181" s="622">
        <v>5188.47</v>
      </c>
      <c r="K181" s="1178">
        <v>29.3</v>
      </c>
      <c r="L181" s="622">
        <v>5188.47</v>
      </c>
      <c r="M181" s="1179">
        <v>5.6471368245359418E-3</v>
      </c>
      <c r="N181" s="1180">
        <v>60.6</v>
      </c>
      <c r="O181" s="1181">
        <v>0.34221649156687806</v>
      </c>
      <c r="P181" s="1182">
        <v>338.82820947215652</v>
      </c>
      <c r="Q181" s="1227">
        <v>20.532989494012686</v>
      </c>
    </row>
    <row r="182" spans="1:17" s="10" customFormat="1">
      <c r="A182" s="1413" t="s">
        <v>251</v>
      </c>
      <c r="B182" s="844">
        <v>1</v>
      </c>
      <c r="C182" s="845" t="s">
        <v>302</v>
      </c>
      <c r="D182" s="623">
        <v>20</v>
      </c>
      <c r="E182" s="624" t="s">
        <v>35</v>
      </c>
      <c r="F182" s="1183">
        <v>7.22</v>
      </c>
      <c r="G182" s="1183">
        <v>2.23</v>
      </c>
      <c r="H182" s="1183">
        <v>3.2</v>
      </c>
      <c r="I182" s="1183">
        <v>1.79</v>
      </c>
      <c r="J182" s="625">
        <v>1189.8399999999999</v>
      </c>
      <c r="K182" s="1183">
        <v>1.79</v>
      </c>
      <c r="L182" s="625">
        <v>1189.8399999999999</v>
      </c>
      <c r="M182" s="1184">
        <v>1.504403953472736E-3</v>
      </c>
      <c r="N182" s="1185">
        <v>60.6</v>
      </c>
      <c r="O182" s="1186">
        <v>9.1166879580447807E-2</v>
      </c>
      <c r="P182" s="1186">
        <v>90.26423720836415</v>
      </c>
      <c r="Q182" s="1228">
        <v>5.4700127748268681</v>
      </c>
    </row>
    <row r="183" spans="1:17" s="10" customFormat="1">
      <c r="A183" s="1414"/>
      <c r="B183" s="446">
        <v>2</v>
      </c>
      <c r="C183" s="843" t="s">
        <v>124</v>
      </c>
      <c r="D183" s="626">
        <v>15</v>
      </c>
      <c r="E183" s="627" t="s">
        <v>35</v>
      </c>
      <c r="F183" s="1187">
        <v>6.93</v>
      </c>
      <c r="G183" s="1187">
        <v>2.67</v>
      </c>
      <c r="H183" s="1187">
        <v>2.4</v>
      </c>
      <c r="I183" s="1187">
        <v>1.86</v>
      </c>
      <c r="J183" s="628">
        <v>1120.1099999999999</v>
      </c>
      <c r="K183" s="1187">
        <v>1.86</v>
      </c>
      <c r="L183" s="628">
        <v>1120.1099999999999</v>
      </c>
      <c r="M183" s="1184">
        <v>1.660551195864692E-3</v>
      </c>
      <c r="N183" s="1188">
        <v>60.6</v>
      </c>
      <c r="O183" s="1186">
        <v>0.10062940246940033</v>
      </c>
      <c r="P183" s="1186">
        <v>99.633071751881516</v>
      </c>
      <c r="Q183" s="1228">
        <v>6.0377641481640207</v>
      </c>
    </row>
    <row r="184" spans="1:17" s="10" customFormat="1">
      <c r="A184" s="1414"/>
      <c r="B184" s="446">
        <v>3</v>
      </c>
      <c r="C184" s="843" t="s">
        <v>259</v>
      </c>
      <c r="D184" s="1189">
        <v>30</v>
      </c>
      <c r="E184" s="627" t="s">
        <v>35</v>
      </c>
      <c r="F184" s="1187">
        <v>13.94</v>
      </c>
      <c r="G184" s="1187">
        <v>4.67</v>
      </c>
      <c r="H184" s="1187">
        <v>4.8</v>
      </c>
      <c r="I184" s="1187">
        <v>4.47</v>
      </c>
      <c r="J184" s="1187">
        <v>2051.9499999999998</v>
      </c>
      <c r="K184" s="1187">
        <v>4.47</v>
      </c>
      <c r="L184" s="1187">
        <v>2051.9499999999998</v>
      </c>
      <c r="M184" s="1190">
        <v>2.1784156534028608E-3</v>
      </c>
      <c r="N184" s="1188">
        <v>60.6</v>
      </c>
      <c r="O184" s="1186">
        <v>0.13201198859621338</v>
      </c>
      <c r="P184" s="1186">
        <v>130.70493920417164</v>
      </c>
      <c r="Q184" s="1229">
        <v>7.9207193157728017</v>
      </c>
    </row>
    <row r="185" spans="1:17" s="10" customFormat="1">
      <c r="A185" s="1414"/>
      <c r="B185" s="446">
        <v>4</v>
      </c>
      <c r="C185" s="843" t="s">
        <v>261</v>
      </c>
      <c r="D185" s="626">
        <v>30</v>
      </c>
      <c r="E185" s="627" t="s">
        <v>35</v>
      </c>
      <c r="F185" s="1187">
        <v>13.97</v>
      </c>
      <c r="G185" s="1187">
        <v>4.46</v>
      </c>
      <c r="H185" s="1187">
        <v>4.8</v>
      </c>
      <c r="I185" s="1187">
        <v>4.71</v>
      </c>
      <c r="J185" s="628">
        <v>2013.33</v>
      </c>
      <c r="K185" s="1187">
        <v>4.71</v>
      </c>
      <c r="L185" s="628">
        <v>2013.33</v>
      </c>
      <c r="M185" s="1190">
        <v>2.339407846701733E-3</v>
      </c>
      <c r="N185" s="1188">
        <v>60.6</v>
      </c>
      <c r="O185" s="1191">
        <v>0.14176811551012503</v>
      </c>
      <c r="P185" s="1186">
        <v>140.36447080210399</v>
      </c>
      <c r="Q185" s="1229">
        <v>8.506086930607502</v>
      </c>
    </row>
    <row r="186" spans="1:17" s="10" customFormat="1">
      <c r="A186" s="1414"/>
      <c r="B186" s="446">
        <v>5</v>
      </c>
      <c r="C186" s="843" t="s">
        <v>123</v>
      </c>
      <c r="D186" s="626">
        <v>56</v>
      </c>
      <c r="E186" s="627" t="s">
        <v>35</v>
      </c>
      <c r="F186" s="1187">
        <v>25.14</v>
      </c>
      <c r="G186" s="1187">
        <v>5.94</v>
      </c>
      <c r="H186" s="1187">
        <v>8.64</v>
      </c>
      <c r="I186" s="1187">
        <v>10.56</v>
      </c>
      <c r="J186" s="628">
        <v>3028.84</v>
      </c>
      <c r="K186" s="1187">
        <v>10.56</v>
      </c>
      <c r="L186" s="628">
        <v>3028.84</v>
      </c>
      <c r="M186" s="1190">
        <v>3.4864832741247475E-3</v>
      </c>
      <c r="N186" s="1188">
        <v>60.6</v>
      </c>
      <c r="O186" s="1191">
        <v>0.21128088641195969</v>
      </c>
      <c r="P186" s="1186">
        <v>209.18899644748484</v>
      </c>
      <c r="Q186" s="1229">
        <v>12.676853184717581</v>
      </c>
    </row>
    <row r="187" spans="1:17" s="10" customFormat="1" ht="15.75" customHeight="1">
      <c r="A187" s="1414"/>
      <c r="B187" s="446">
        <v>6</v>
      </c>
      <c r="C187" s="843" t="s">
        <v>126</v>
      </c>
      <c r="D187" s="626">
        <v>54</v>
      </c>
      <c r="E187" s="627" t="s">
        <v>35</v>
      </c>
      <c r="F187" s="1187">
        <v>26.09</v>
      </c>
      <c r="G187" s="1187">
        <v>5.98</v>
      </c>
      <c r="H187" s="1187">
        <v>8.64</v>
      </c>
      <c r="I187" s="1187">
        <v>11.47</v>
      </c>
      <c r="J187" s="628">
        <v>3008.9</v>
      </c>
      <c r="K187" s="1187">
        <v>11.47</v>
      </c>
      <c r="L187" s="628">
        <v>3008.9</v>
      </c>
      <c r="M187" s="1190">
        <v>3.8120243278274455E-3</v>
      </c>
      <c r="N187" s="1188">
        <v>60.6</v>
      </c>
      <c r="O187" s="1191">
        <v>0.23100867426634319</v>
      </c>
      <c r="P187" s="1186">
        <v>228.72145966964675</v>
      </c>
      <c r="Q187" s="1229">
        <v>13.860520455980593</v>
      </c>
    </row>
    <row r="188" spans="1:17" s="10" customFormat="1">
      <c r="A188" s="1414"/>
      <c r="B188" s="446">
        <v>7</v>
      </c>
      <c r="C188" s="843" t="s">
        <v>125</v>
      </c>
      <c r="D188" s="626">
        <v>52</v>
      </c>
      <c r="E188" s="627" t="s">
        <v>35</v>
      </c>
      <c r="F188" s="1187">
        <v>26.06</v>
      </c>
      <c r="G188" s="1187">
        <v>5.03</v>
      </c>
      <c r="H188" s="1187">
        <v>8.48</v>
      </c>
      <c r="I188" s="1187">
        <v>12.55</v>
      </c>
      <c r="J188" s="628">
        <v>3000.73</v>
      </c>
      <c r="K188" s="1187">
        <v>12.28</v>
      </c>
      <c r="L188" s="628">
        <v>2936.04</v>
      </c>
      <c r="M188" s="1190">
        <v>4.182504325554148E-3</v>
      </c>
      <c r="N188" s="1188">
        <v>60.6</v>
      </c>
      <c r="O188" s="1191">
        <v>0.25345976212858135</v>
      </c>
      <c r="P188" s="1186">
        <v>250.9502595332489</v>
      </c>
      <c r="Q188" s="1229">
        <v>15.207585727714884</v>
      </c>
    </row>
    <row r="189" spans="1:17" s="10" customFormat="1" ht="22.5">
      <c r="A189" s="1414"/>
      <c r="B189" s="446">
        <v>8</v>
      </c>
      <c r="C189" s="843" t="s">
        <v>260</v>
      </c>
      <c r="D189" s="626">
        <v>54</v>
      </c>
      <c r="E189" s="627" t="s">
        <v>35</v>
      </c>
      <c r="F189" s="1187">
        <v>29.07</v>
      </c>
      <c r="G189" s="1187">
        <v>6.3</v>
      </c>
      <c r="H189" s="1187">
        <v>8.64</v>
      </c>
      <c r="I189" s="1187">
        <v>14.13</v>
      </c>
      <c r="J189" s="628">
        <v>2987.33</v>
      </c>
      <c r="K189" s="1187">
        <v>14.13</v>
      </c>
      <c r="L189" s="628">
        <v>2987.33</v>
      </c>
      <c r="M189" s="1190">
        <v>4.7299762664318977E-3</v>
      </c>
      <c r="N189" s="1188">
        <v>60.6</v>
      </c>
      <c r="O189" s="1191">
        <v>0.28663656174577301</v>
      </c>
      <c r="P189" s="1186">
        <v>283.79857598591383</v>
      </c>
      <c r="Q189" s="1229">
        <v>17.19819370474638</v>
      </c>
    </row>
    <row r="190" spans="1:17" s="10" customFormat="1">
      <c r="A190" s="1414"/>
      <c r="B190" s="446">
        <v>9</v>
      </c>
      <c r="C190" s="843" t="s">
        <v>127</v>
      </c>
      <c r="D190" s="626">
        <v>18</v>
      </c>
      <c r="E190" s="627" t="s">
        <v>35</v>
      </c>
      <c r="F190" s="1187">
        <v>9.1999999999999993</v>
      </c>
      <c r="G190" s="1187">
        <v>1.49</v>
      </c>
      <c r="H190" s="1187">
        <v>2.88</v>
      </c>
      <c r="I190" s="1187">
        <v>4.83</v>
      </c>
      <c r="J190" s="628">
        <v>946.37</v>
      </c>
      <c r="K190" s="1187">
        <v>4.83</v>
      </c>
      <c r="L190" s="628">
        <v>946.37</v>
      </c>
      <c r="M190" s="1190">
        <v>5.1037120787852533E-3</v>
      </c>
      <c r="N190" s="1188">
        <v>60.6</v>
      </c>
      <c r="O190" s="1191">
        <v>0.30928495197438638</v>
      </c>
      <c r="P190" s="1186">
        <v>306.22272472711518</v>
      </c>
      <c r="Q190" s="1229">
        <v>18.557097118463183</v>
      </c>
    </row>
    <row r="191" spans="1:17" s="10" customFormat="1" ht="23.25" thickBot="1">
      <c r="A191" s="1415"/>
      <c r="B191" s="846">
        <v>10</v>
      </c>
      <c r="C191" s="847" t="s">
        <v>262</v>
      </c>
      <c r="D191" s="848">
        <v>53</v>
      </c>
      <c r="E191" s="849" t="s">
        <v>35</v>
      </c>
      <c r="F191" s="1192">
        <v>30.59</v>
      </c>
      <c r="G191" s="1192">
        <v>5.38</v>
      </c>
      <c r="H191" s="1192">
        <v>8.56</v>
      </c>
      <c r="I191" s="1192">
        <v>16.649999999999999</v>
      </c>
      <c r="J191" s="850">
        <v>2993.98</v>
      </c>
      <c r="K191" s="1192">
        <v>16.45</v>
      </c>
      <c r="L191" s="850">
        <v>2943.21</v>
      </c>
      <c r="M191" s="1193">
        <v>5.5891356715966579E-3</v>
      </c>
      <c r="N191" s="1194">
        <v>60.6</v>
      </c>
      <c r="O191" s="1195">
        <v>0.3387016216987575</v>
      </c>
      <c r="P191" s="1195">
        <v>335.34814029579945</v>
      </c>
      <c r="Q191" s="1230">
        <v>20.322097301925449</v>
      </c>
    </row>
    <row r="192" spans="1:17" s="10" customFormat="1">
      <c r="A192" s="1416" t="s">
        <v>241</v>
      </c>
      <c r="B192" s="447">
        <v>1</v>
      </c>
      <c r="C192" s="1196" t="s">
        <v>134</v>
      </c>
      <c r="D192" s="629">
        <v>105</v>
      </c>
      <c r="E192" s="797" t="s">
        <v>35</v>
      </c>
      <c r="F192" s="1197">
        <v>32.93</v>
      </c>
      <c r="G192" s="1197">
        <v>7.27</v>
      </c>
      <c r="H192" s="1197">
        <v>17.13</v>
      </c>
      <c r="I192" s="1197">
        <v>8.5299999999999994</v>
      </c>
      <c r="J192" s="630">
        <v>2608.98</v>
      </c>
      <c r="K192" s="1197">
        <v>8.39</v>
      </c>
      <c r="L192" s="630">
        <v>2539.69</v>
      </c>
      <c r="M192" s="1198">
        <v>3.3035527958136623E-3</v>
      </c>
      <c r="N192" s="1199">
        <v>60.6</v>
      </c>
      <c r="O192" s="1200">
        <v>0.20019529942630795</v>
      </c>
      <c r="P192" s="1200">
        <v>198.21316774881976</v>
      </c>
      <c r="Q192" s="1231">
        <v>12.011717965578477</v>
      </c>
    </row>
    <row r="193" spans="1:17" s="10" customFormat="1">
      <c r="A193" s="1417"/>
      <c r="B193" s="448">
        <v>2</v>
      </c>
      <c r="C193" s="853" t="s">
        <v>130</v>
      </c>
      <c r="D193" s="631">
        <v>107</v>
      </c>
      <c r="E193" s="632" t="s">
        <v>35</v>
      </c>
      <c r="F193" s="1201">
        <v>33</v>
      </c>
      <c r="G193" s="1201">
        <v>6.44</v>
      </c>
      <c r="H193" s="1201">
        <v>17.28</v>
      </c>
      <c r="I193" s="1201">
        <v>9.2799999999999994</v>
      </c>
      <c r="J193" s="633">
        <v>2633.85</v>
      </c>
      <c r="K193" s="1201">
        <v>9.2100000000000009</v>
      </c>
      <c r="L193" s="633">
        <v>2613.5100000000002</v>
      </c>
      <c r="M193" s="1202">
        <v>3.5239964645247196E-3</v>
      </c>
      <c r="N193" s="1203">
        <v>60.6</v>
      </c>
      <c r="O193" s="1204">
        <v>0.21355418575019802</v>
      </c>
      <c r="P193" s="1204">
        <v>211.43978787148319</v>
      </c>
      <c r="Q193" s="1232">
        <v>12.813251145011883</v>
      </c>
    </row>
    <row r="194" spans="1:17" s="10" customFormat="1">
      <c r="A194" s="1417"/>
      <c r="B194" s="448">
        <v>3</v>
      </c>
      <c r="C194" s="853" t="s">
        <v>129</v>
      </c>
      <c r="D194" s="631">
        <v>108</v>
      </c>
      <c r="E194" s="632" t="s">
        <v>35</v>
      </c>
      <c r="F194" s="1201">
        <v>33.39</v>
      </c>
      <c r="G194" s="1201">
        <v>5.71</v>
      </c>
      <c r="H194" s="1201">
        <v>17.28</v>
      </c>
      <c r="I194" s="1201">
        <v>10.4</v>
      </c>
      <c r="J194" s="633">
        <v>2561.06</v>
      </c>
      <c r="K194" s="1201">
        <v>10.4</v>
      </c>
      <c r="L194" s="633">
        <v>2561.06</v>
      </c>
      <c r="M194" s="1202">
        <v>4.0608185673119725E-3</v>
      </c>
      <c r="N194" s="1203">
        <v>60.6</v>
      </c>
      <c r="O194" s="1204">
        <v>0.24608560517910555</v>
      </c>
      <c r="P194" s="1204">
        <v>243.64911403871835</v>
      </c>
      <c r="Q194" s="1232">
        <v>14.765136310746334</v>
      </c>
    </row>
    <row r="195" spans="1:17" s="10" customFormat="1">
      <c r="A195" s="1417"/>
      <c r="B195" s="448">
        <v>4</v>
      </c>
      <c r="C195" s="853" t="s">
        <v>132</v>
      </c>
      <c r="D195" s="631">
        <v>107</v>
      </c>
      <c r="E195" s="632" t="s">
        <v>35</v>
      </c>
      <c r="F195" s="1201">
        <v>35.51</v>
      </c>
      <c r="G195" s="1201">
        <v>6.45</v>
      </c>
      <c r="H195" s="1201">
        <v>17.2</v>
      </c>
      <c r="I195" s="1201">
        <v>11.86</v>
      </c>
      <c r="J195" s="633">
        <v>2563.58</v>
      </c>
      <c r="K195" s="1201">
        <v>11.77</v>
      </c>
      <c r="L195" s="633">
        <v>2544.59</v>
      </c>
      <c r="M195" s="1202">
        <v>4.6254995893248024E-3</v>
      </c>
      <c r="N195" s="1203">
        <v>60.6</v>
      </c>
      <c r="O195" s="1204">
        <v>0.28030527511308301</v>
      </c>
      <c r="P195" s="1204">
        <v>277.52997535948816</v>
      </c>
      <c r="Q195" s="1232">
        <v>16.818316506784985</v>
      </c>
    </row>
    <row r="196" spans="1:17" s="10" customFormat="1">
      <c r="A196" s="1417"/>
      <c r="B196" s="448">
        <v>5</v>
      </c>
      <c r="C196" s="853" t="s">
        <v>133</v>
      </c>
      <c r="D196" s="631">
        <v>33</v>
      </c>
      <c r="E196" s="634" t="s">
        <v>35</v>
      </c>
      <c r="F196" s="1201">
        <v>14.98</v>
      </c>
      <c r="G196" s="1201">
        <v>2.39</v>
      </c>
      <c r="H196" s="1201">
        <v>5.12</v>
      </c>
      <c r="I196" s="1201">
        <v>7.47</v>
      </c>
      <c r="J196" s="633">
        <v>1419.26</v>
      </c>
      <c r="K196" s="1201">
        <v>7.47</v>
      </c>
      <c r="L196" s="633">
        <v>1419.26</v>
      </c>
      <c r="M196" s="1202">
        <v>5.2633062300071866E-3</v>
      </c>
      <c r="N196" s="1203">
        <v>60.6</v>
      </c>
      <c r="O196" s="1204">
        <v>0.31895635753843554</v>
      </c>
      <c r="P196" s="1204">
        <v>315.79837380043119</v>
      </c>
      <c r="Q196" s="1232">
        <v>19.13738145230613</v>
      </c>
    </row>
    <row r="197" spans="1:17" s="10" customFormat="1">
      <c r="A197" s="1417"/>
      <c r="B197" s="448">
        <v>6</v>
      </c>
      <c r="C197" s="853" t="s">
        <v>278</v>
      </c>
      <c r="D197" s="631">
        <v>45</v>
      </c>
      <c r="E197" s="634" t="s">
        <v>35</v>
      </c>
      <c r="F197" s="1201">
        <v>24.07</v>
      </c>
      <c r="G197" s="1201">
        <v>3.82</v>
      </c>
      <c r="H197" s="1201">
        <v>7.2</v>
      </c>
      <c r="I197" s="1201">
        <v>13.05</v>
      </c>
      <c r="J197" s="633">
        <v>2350.1</v>
      </c>
      <c r="K197" s="1201">
        <v>13.05</v>
      </c>
      <c r="L197" s="633">
        <v>2350.1</v>
      </c>
      <c r="M197" s="1202">
        <v>5.5529551933960258E-3</v>
      </c>
      <c r="N197" s="1203">
        <v>60.6</v>
      </c>
      <c r="O197" s="1204">
        <v>0.33650908471979918</v>
      </c>
      <c r="P197" s="1204">
        <v>333.17731160376155</v>
      </c>
      <c r="Q197" s="1232">
        <v>20.190545083187949</v>
      </c>
    </row>
    <row r="198" spans="1:17" s="10" customFormat="1">
      <c r="A198" s="1417"/>
      <c r="B198" s="448">
        <v>7</v>
      </c>
      <c r="C198" s="853" t="s">
        <v>131</v>
      </c>
      <c r="D198" s="631">
        <v>76</v>
      </c>
      <c r="E198" s="632" t="s">
        <v>35</v>
      </c>
      <c r="F198" s="1201">
        <v>17.489999999999998</v>
      </c>
      <c r="G198" s="1201">
        <v>5.25</v>
      </c>
      <c r="H198" s="1201">
        <v>0.71</v>
      </c>
      <c r="I198" s="1201">
        <v>11.53</v>
      </c>
      <c r="J198" s="633">
        <v>1931.61</v>
      </c>
      <c r="K198" s="1201">
        <v>11.53</v>
      </c>
      <c r="L198" s="633">
        <v>1931.61</v>
      </c>
      <c r="M198" s="1202">
        <v>5.9691138480335061E-3</v>
      </c>
      <c r="N198" s="1203">
        <v>60.6</v>
      </c>
      <c r="O198" s="1204">
        <v>0.36172829919083049</v>
      </c>
      <c r="P198" s="1204">
        <v>358.14683088201036</v>
      </c>
      <c r="Q198" s="1232">
        <v>21.703697951449826</v>
      </c>
    </row>
    <row r="199" spans="1:17" s="10" customFormat="1">
      <c r="A199" s="1417"/>
      <c r="B199" s="448">
        <v>8</v>
      </c>
      <c r="C199" s="853" t="s">
        <v>128</v>
      </c>
      <c r="D199" s="631">
        <v>12</v>
      </c>
      <c r="E199" s="632" t="s">
        <v>35</v>
      </c>
      <c r="F199" s="1201">
        <v>6.5</v>
      </c>
      <c r="G199" s="1201">
        <v>1.24</v>
      </c>
      <c r="H199" s="1201">
        <v>1.76</v>
      </c>
      <c r="I199" s="1201">
        <v>3.5</v>
      </c>
      <c r="J199" s="633">
        <v>552.99</v>
      </c>
      <c r="K199" s="1201">
        <v>3.5</v>
      </c>
      <c r="L199" s="633">
        <v>552.99</v>
      </c>
      <c r="M199" s="1202">
        <v>6.329228376643339E-3</v>
      </c>
      <c r="N199" s="1203">
        <v>60.6</v>
      </c>
      <c r="O199" s="1204">
        <v>0.38355123962458637</v>
      </c>
      <c r="P199" s="1204">
        <v>379.75370259860034</v>
      </c>
      <c r="Q199" s="1232">
        <v>23.013074377475181</v>
      </c>
    </row>
    <row r="200" spans="1:17" s="10" customFormat="1">
      <c r="A200" s="1417"/>
      <c r="B200" s="448">
        <v>9</v>
      </c>
      <c r="C200" s="853" t="s">
        <v>303</v>
      </c>
      <c r="D200" s="631">
        <v>21</v>
      </c>
      <c r="E200" s="632" t="s">
        <v>35</v>
      </c>
      <c r="F200" s="1201">
        <v>12.57</v>
      </c>
      <c r="G200" s="1201">
        <v>0.22</v>
      </c>
      <c r="H200" s="1201">
        <v>3.36</v>
      </c>
      <c r="I200" s="1201">
        <v>8.99</v>
      </c>
      <c r="J200" s="633">
        <v>1088.6600000000001</v>
      </c>
      <c r="K200" s="1201">
        <v>8.99</v>
      </c>
      <c r="L200" s="633">
        <v>1088.6600000000001</v>
      </c>
      <c r="M200" s="1202">
        <v>8.2578582844965373E-3</v>
      </c>
      <c r="N200" s="1203">
        <v>60.6</v>
      </c>
      <c r="O200" s="1204">
        <v>0.5004262120404902</v>
      </c>
      <c r="P200" s="1204">
        <v>495.47149706979224</v>
      </c>
      <c r="Q200" s="1232">
        <v>30.025572722429409</v>
      </c>
    </row>
    <row r="201" spans="1:17" s="10" customFormat="1" ht="12" thickBot="1">
      <c r="A201" s="1418"/>
      <c r="B201" s="855">
        <v>10</v>
      </c>
      <c r="C201" s="856" t="s">
        <v>263</v>
      </c>
      <c r="D201" s="635">
        <v>59</v>
      </c>
      <c r="E201" s="636" t="s">
        <v>35</v>
      </c>
      <c r="F201" s="1205">
        <v>28.29</v>
      </c>
      <c r="G201" s="1205">
        <v>6.96</v>
      </c>
      <c r="H201" s="1205">
        <v>0.6</v>
      </c>
      <c r="I201" s="1205">
        <v>20.73</v>
      </c>
      <c r="J201" s="637">
        <v>2449.7199999999998</v>
      </c>
      <c r="K201" s="1205">
        <v>20.34</v>
      </c>
      <c r="L201" s="637">
        <v>2403.11</v>
      </c>
      <c r="M201" s="1206">
        <v>8.4640320251673871E-3</v>
      </c>
      <c r="N201" s="1207">
        <v>60.6</v>
      </c>
      <c r="O201" s="1208">
        <v>0.5129203407251437</v>
      </c>
      <c r="P201" s="1208">
        <v>507.84192151004328</v>
      </c>
      <c r="Q201" s="1233">
        <v>30.775220443508623</v>
      </c>
    </row>
    <row r="202" spans="1:17" s="10" customFormat="1">
      <c r="A202" s="1419" t="s">
        <v>248</v>
      </c>
      <c r="B202" s="851">
        <v>1</v>
      </c>
      <c r="C202" s="1209" t="s">
        <v>136</v>
      </c>
      <c r="D202" s="1210">
        <v>6</v>
      </c>
      <c r="E202" s="852" t="s">
        <v>35</v>
      </c>
      <c r="F202" s="1211">
        <v>2.12</v>
      </c>
      <c r="G202" s="1211">
        <v>0.39</v>
      </c>
      <c r="H202" s="1211">
        <v>0.96</v>
      </c>
      <c r="I202" s="1211">
        <v>0.77</v>
      </c>
      <c r="J202" s="1211">
        <v>305.61</v>
      </c>
      <c r="K202" s="1211">
        <v>0.77</v>
      </c>
      <c r="L202" s="1211">
        <v>305.61</v>
      </c>
      <c r="M202" s="1212">
        <v>2.5195510618108044E-3</v>
      </c>
      <c r="N202" s="1213">
        <v>60.6</v>
      </c>
      <c r="O202" s="1214">
        <v>0.15268479434573476</v>
      </c>
      <c r="P202" s="1214">
        <v>151.17306370864827</v>
      </c>
      <c r="Q202" s="1234">
        <v>9.1610876607440854</v>
      </c>
    </row>
    <row r="203" spans="1:17" s="10" customFormat="1">
      <c r="A203" s="1420"/>
      <c r="B203" s="449">
        <v>2</v>
      </c>
      <c r="C203" s="857" t="s">
        <v>138</v>
      </c>
      <c r="D203" s="1215">
        <v>19</v>
      </c>
      <c r="E203" s="638" t="s">
        <v>35</v>
      </c>
      <c r="F203" s="1216">
        <v>5.48</v>
      </c>
      <c r="G203" s="1216">
        <v>2.0499999999999998</v>
      </c>
      <c r="H203" s="1216">
        <v>0.49</v>
      </c>
      <c r="I203" s="1216">
        <v>2.94</v>
      </c>
      <c r="J203" s="639">
        <v>670.33</v>
      </c>
      <c r="K203" s="1216">
        <v>2.94</v>
      </c>
      <c r="L203" s="639">
        <v>670.33</v>
      </c>
      <c r="M203" s="1217">
        <v>4.3858994823445163E-3</v>
      </c>
      <c r="N203" s="1218">
        <v>60.6</v>
      </c>
      <c r="O203" s="1219">
        <v>0.26578550863007772</v>
      </c>
      <c r="P203" s="1214">
        <v>263.15396894067101</v>
      </c>
      <c r="Q203" s="1235">
        <v>15.947130517804665</v>
      </c>
    </row>
    <row r="204" spans="1:17" s="10" customFormat="1">
      <c r="A204" s="1420"/>
      <c r="B204" s="449">
        <v>3</v>
      </c>
      <c r="C204" s="857" t="s">
        <v>304</v>
      </c>
      <c r="D204" s="640">
        <v>45</v>
      </c>
      <c r="E204" s="638" t="s">
        <v>35</v>
      </c>
      <c r="F204" s="1216">
        <v>18.95</v>
      </c>
      <c r="G204" s="1216">
        <v>2.95</v>
      </c>
      <c r="H204" s="1216">
        <v>7.2</v>
      </c>
      <c r="I204" s="1216">
        <v>8.8000000000000007</v>
      </c>
      <c r="J204" s="639">
        <v>1971.2</v>
      </c>
      <c r="K204" s="1216">
        <v>8.8000000000000007</v>
      </c>
      <c r="L204" s="639">
        <v>1971.2</v>
      </c>
      <c r="M204" s="1217">
        <v>4.4642857142857149E-3</v>
      </c>
      <c r="N204" s="1218">
        <v>60.6</v>
      </c>
      <c r="O204" s="1219">
        <v>0.27053571428571432</v>
      </c>
      <c r="P204" s="1214">
        <v>267.85714285714289</v>
      </c>
      <c r="Q204" s="1235">
        <v>16.232142857142858</v>
      </c>
    </row>
    <row r="205" spans="1:17" s="10" customFormat="1">
      <c r="A205" s="1420"/>
      <c r="B205" s="449">
        <v>4</v>
      </c>
      <c r="C205" s="857" t="s">
        <v>264</v>
      </c>
      <c r="D205" s="1215">
        <v>12</v>
      </c>
      <c r="E205" s="638" t="s">
        <v>35</v>
      </c>
      <c r="F205" s="1216">
        <v>5.84</v>
      </c>
      <c r="G205" s="1216">
        <v>1.07</v>
      </c>
      <c r="H205" s="1216">
        <v>1.92</v>
      </c>
      <c r="I205" s="1216">
        <v>2.85</v>
      </c>
      <c r="J205" s="639">
        <v>617.34</v>
      </c>
      <c r="K205" s="1216">
        <v>2.85</v>
      </c>
      <c r="L205" s="639">
        <v>617.34</v>
      </c>
      <c r="M205" s="1217">
        <v>4.6165808144620468E-3</v>
      </c>
      <c r="N205" s="1218">
        <v>60.6</v>
      </c>
      <c r="O205" s="1219">
        <v>0.27976479735640003</v>
      </c>
      <c r="P205" s="1214">
        <v>276.99484886772279</v>
      </c>
      <c r="Q205" s="1235">
        <v>16.785887841384003</v>
      </c>
    </row>
    <row r="206" spans="1:17" s="10" customFormat="1">
      <c r="A206" s="1420"/>
      <c r="B206" s="449">
        <v>5</v>
      </c>
      <c r="C206" s="857" t="s">
        <v>265</v>
      </c>
      <c r="D206" s="1215">
        <v>20</v>
      </c>
      <c r="E206" s="638" t="s">
        <v>35</v>
      </c>
      <c r="F206" s="1216">
        <v>10.88</v>
      </c>
      <c r="G206" s="1216">
        <v>2.34</v>
      </c>
      <c r="H206" s="1216">
        <v>3.2</v>
      </c>
      <c r="I206" s="1216">
        <v>5.34</v>
      </c>
      <c r="J206" s="639">
        <v>1079.8800000000001</v>
      </c>
      <c r="K206" s="1216">
        <v>5.34</v>
      </c>
      <c r="L206" s="1216">
        <v>1079.8800000000001</v>
      </c>
      <c r="M206" s="1217">
        <v>4.9449938882098008E-3</v>
      </c>
      <c r="N206" s="1218">
        <v>60.6</v>
      </c>
      <c r="O206" s="1219">
        <v>0.29966662962551394</v>
      </c>
      <c r="P206" s="1214">
        <v>296.69963329258803</v>
      </c>
      <c r="Q206" s="1235">
        <v>17.979997777530837</v>
      </c>
    </row>
    <row r="207" spans="1:17" s="10" customFormat="1">
      <c r="A207" s="1420"/>
      <c r="B207" s="449">
        <v>6</v>
      </c>
      <c r="C207" s="857" t="s">
        <v>279</v>
      </c>
      <c r="D207" s="640">
        <v>39</v>
      </c>
      <c r="E207" s="638" t="s">
        <v>35</v>
      </c>
      <c r="F207" s="1216">
        <v>13.72</v>
      </c>
      <c r="G207" s="1216">
        <v>1.02</v>
      </c>
      <c r="H207" s="1216">
        <v>4.84</v>
      </c>
      <c r="I207" s="1216">
        <v>7.86</v>
      </c>
      <c r="J207" s="639">
        <v>1183.53</v>
      </c>
      <c r="K207" s="1216">
        <v>7.86</v>
      </c>
      <c r="L207" s="639">
        <v>1183.53</v>
      </c>
      <c r="M207" s="1217">
        <v>6.6411497807406664E-3</v>
      </c>
      <c r="N207" s="1218">
        <v>60.6</v>
      </c>
      <c r="O207" s="1219">
        <v>0.4024536767128844</v>
      </c>
      <c r="P207" s="1214">
        <v>398.46898684444</v>
      </c>
      <c r="Q207" s="1235">
        <v>24.147220602773064</v>
      </c>
    </row>
    <row r="208" spans="1:17" s="10" customFormat="1">
      <c r="A208" s="1420"/>
      <c r="B208" s="449">
        <v>7</v>
      </c>
      <c r="C208" s="857" t="s">
        <v>266</v>
      </c>
      <c r="D208" s="640">
        <v>16</v>
      </c>
      <c r="E208" s="638" t="s">
        <v>35</v>
      </c>
      <c r="F208" s="1216">
        <v>10.59</v>
      </c>
      <c r="G208" s="1216">
        <v>1.92</v>
      </c>
      <c r="H208" s="1216">
        <v>2.33</v>
      </c>
      <c r="I208" s="1216">
        <v>6.34</v>
      </c>
      <c r="J208" s="1220">
        <v>939.96</v>
      </c>
      <c r="K208" s="1216">
        <v>5.89</v>
      </c>
      <c r="L208" s="1220">
        <v>872.36</v>
      </c>
      <c r="M208" s="1217">
        <v>6.7517997157136959E-3</v>
      </c>
      <c r="N208" s="1218">
        <v>60.6</v>
      </c>
      <c r="O208" s="1219">
        <v>0.40915906277225</v>
      </c>
      <c r="P208" s="1214">
        <v>405.10798294282176</v>
      </c>
      <c r="Q208" s="1235">
        <v>24.549543766334999</v>
      </c>
    </row>
    <row r="209" spans="1:17" s="10" customFormat="1">
      <c r="A209" s="1420"/>
      <c r="B209" s="449">
        <v>8</v>
      </c>
      <c r="C209" s="857" t="s">
        <v>137</v>
      </c>
      <c r="D209" s="640">
        <v>4</v>
      </c>
      <c r="E209" s="638" t="s">
        <v>35</v>
      </c>
      <c r="F209" s="1216">
        <v>1.45</v>
      </c>
      <c r="G209" s="1216">
        <v>0.28000000000000003</v>
      </c>
      <c r="H209" s="1216">
        <v>0.04</v>
      </c>
      <c r="I209" s="1216">
        <v>1.1299999999999999</v>
      </c>
      <c r="J209" s="639">
        <v>158.1</v>
      </c>
      <c r="K209" s="1216">
        <v>1.1299999999999999</v>
      </c>
      <c r="L209" s="639">
        <v>158.1</v>
      </c>
      <c r="M209" s="1217">
        <v>7.1473750790638831E-3</v>
      </c>
      <c r="N209" s="1218">
        <v>60.6</v>
      </c>
      <c r="O209" s="1219">
        <v>0.43313092979127132</v>
      </c>
      <c r="P209" s="1214">
        <v>428.84250474383299</v>
      </c>
      <c r="Q209" s="1235">
        <v>25.987855787476281</v>
      </c>
    </row>
    <row r="210" spans="1:17" s="10" customFormat="1">
      <c r="A210" s="1420"/>
      <c r="B210" s="449">
        <v>9</v>
      </c>
      <c r="C210" s="857" t="s">
        <v>139</v>
      </c>
      <c r="D210" s="640">
        <v>4</v>
      </c>
      <c r="E210" s="638" t="s">
        <v>35</v>
      </c>
      <c r="F210" s="1216">
        <v>3.83</v>
      </c>
      <c r="G210" s="1216">
        <v>0.48</v>
      </c>
      <c r="H210" s="1216">
        <v>0.64</v>
      </c>
      <c r="I210" s="1216">
        <v>1.93</v>
      </c>
      <c r="J210" s="639">
        <v>215.91</v>
      </c>
      <c r="K210" s="1216">
        <v>1.93</v>
      </c>
      <c r="L210" s="639">
        <v>215.91</v>
      </c>
      <c r="M210" s="1217">
        <v>8.9389097309063963E-3</v>
      </c>
      <c r="N210" s="1218">
        <v>60.6</v>
      </c>
      <c r="O210" s="1219">
        <v>0.54169792969292763</v>
      </c>
      <c r="P210" s="1214">
        <v>536.33458385438382</v>
      </c>
      <c r="Q210" s="1235">
        <v>32.501875781575663</v>
      </c>
    </row>
    <row r="211" spans="1:17" s="10" customFormat="1" ht="12" thickBot="1">
      <c r="A211" s="1421"/>
      <c r="B211" s="450">
        <v>10</v>
      </c>
      <c r="C211" s="858" t="s">
        <v>135</v>
      </c>
      <c r="D211" s="641">
        <v>4</v>
      </c>
      <c r="E211" s="859" t="s">
        <v>35</v>
      </c>
      <c r="F211" s="1221">
        <v>2.4500000000000002</v>
      </c>
      <c r="G211" s="1221">
        <v>0.31</v>
      </c>
      <c r="H211" s="1221">
        <v>0.4</v>
      </c>
      <c r="I211" s="1221">
        <v>1.74</v>
      </c>
      <c r="J211" s="642">
        <v>191.55</v>
      </c>
      <c r="K211" s="1221">
        <v>1.74</v>
      </c>
      <c r="L211" s="642">
        <v>191.55</v>
      </c>
      <c r="M211" s="1222">
        <v>9.0837901331245093E-3</v>
      </c>
      <c r="N211" s="1223">
        <v>60.6</v>
      </c>
      <c r="O211" s="1224">
        <v>0.55047768206734526</v>
      </c>
      <c r="P211" s="1224">
        <v>545.0274079874705</v>
      </c>
      <c r="Q211" s="1236">
        <v>33.028660924040715</v>
      </c>
    </row>
    <row r="213" spans="1:17" s="10" customFormat="1" ht="20.25" customHeight="1">
      <c r="A213" s="1446" t="s">
        <v>30</v>
      </c>
      <c r="B213" s="1446"/>
      <c r="C213" s="1446"/>
      <c r="D213" s="1446"/>
      <c r="E213" s="1446"/>
      <c r="F213" s="1446"/>
      <c r="G213" s="1446"/>
      <c r="H213" s="1446"/>
      <c r="I213" s="1446"/>
      <c r="J213" s="1446"/>
      <c r="K213" s="1446"/>
      <c r="L213" s="1446"/>
      <c r="M213" s="1446"/>
      <c r="N213" s="1446"/>
      <c r="O213" s="1446"/>
      <c r="P213" s="1446"/>
      <c r="Q213" s="1446"/>
    </row>
    <row r="214" spans="1:17" s="10" customFormat="1" ht="14.25" customHeight="1" thickBot="1">
      <c r="A214" s="425"/>
      <c r="B214" s="425"/>
      <c r="C214" s="425"/>
      <c r="D214" s="425"/>
      <c r="E214" s="1311" t="s">
        <v>268</v>
      </c>
      <c r="F214" s="1311"/>
      <c r="G214" s="1311"/>
      <c r="H214" s="1311"/>
      <c r="I214" s="425">
        <v>7.2</v>
      </c>
      <c r="J214" s="425" t="s">
        <v>267</v>
      </c>
      <c r="K214" s="425" t="s">
        <v>269</v>
      </c>
      <c r="L214" s="426">
        <v>151</v>
      </c>
      <c r="M214" s="425"/>
      <c r="N214" s="425"/>
      <c r="O214" s="425"/>
      <c r="P214" s="425"/>
      <c r="Q214" s="425"/>
    </row>
    <row r="215" spans="1:17" ht="12.75" customHeight="1">
      <c r="A215" s="1312" t="s">
        <v>1</v>
      </c>
      <c r="B215" s="1315" t="s">
        <v>0</v>
      </c>
      <c r="C215" s="1318" t="s">
        <v>2</v>
      </c>
      <c r="D215" s="1318" t="s">
        <v>3</v>
      </c>
      <c r="E215" s="1318" t="s">
        <v>11</v>
      </c>
      <c r="F215" s="1322" t="s">
        <v>12</v>
      </c>
      <c r="G215" s="1323"/>
      <c r="H215" s="1323"/>
      <c r="I215" s="1324"/>
      <c r="J215" s="1318" t="s">
        <v>4</v>
      </c>
      <c r="K215" s="1318" t="s">
        <v>13</v>
      </c>
      <c r="L215" s="1318" t="s">
        <v>5</v>
      </c>
      <c r="M215" s="1318" t="s">
        <v>6</v>
      </c>
      <c r="N215" s="1318" t="s">
        <v>14</v>
      </c>
      <c r="O215" s="1361" t="s">
        <v>15</v>
      </c>
      <c r="P215" s="1361" t="s">
        <v>31</v>
      </c>
      <c r="Q215" s="1327" t="s">
        <v>23</v>
      </c>
    </row>
    <row r="216" spans="1:17" s="2" customFormat="1" ht="33.75">
      <c r="A216" s="1313"/>
      <c r="B216" s="1316"/>
      <c r="C216" s="1319"/>
      <c r="D216" s="1321"/>
      <c r="E216" s="1321"/>
      <c r="F216" s="972" t="s">
        <v>16</v>
      </c>
      <c r="G216" s="972" t="s">
        <v>17</v>
      </c>
      <c r="H216" s="972" t="s">
        <v>18</v>
      </c>
      <c r="I216" s="972" t="s">
        <v>19</v>
      </c>
      <c r="J216" s="1321"/>
      <c r="K216" s="1321"/>
      <c r="L216" s="1321"/>
      <c r="M216" s="1321"/>
      <c r="N216" s="1321"/>
      <c r="O216" s="1362"/>
      <c r="P216" s="1362"/>
      <c r="Q216" s="1328"/>
    </row>
    <row r="217" spans="1:17" s="3" customFormat="1" ht="17.25" customHeight="1" thickBot="1">
      <c r="A217" s="1314"/>
      <c r="B217" s="1317"/>
      <c r="C217" s="1320"/>
      <c r="D217" s="24" t="s">
        <v>7</v>
      </c>
      <c r="E217" s="24" t="s">
        <v>8</v>
      </c>
      <c r="F217" s="24" t="s">
        <v>9</v>
      </c>
      <c r="G217" s="24" t="s">
        <v>9</v>
      </c>
      <c r="H217" s="24" t="s">
        <v>9</v>
      </c>
      <c r="I217" s="24" t="s">
        <v>9</v>
      </c>
      <c r="J217" s="24" t="s">
        <v>20</v>
      </c>
      <c r="K217" s="24" t="s">
        <v>9</v>
      </c>
      <c r="L217" s="24" t="s">
        <v>20</v>
      </c>
      <c r="M217" s="24" t="s">
        <v>57</v>
      </c>
      <c r="N217" s="24" t="s">
        <v>282</v>
      </c>
      <c r="O217" s="24" t="s">
        <v>283</v>
      </c>
      <c r="P217" s="603" t="s">
        <v>24</v>
      </c>
      <c r="Q217" s="604" t="s">
        <v>284</v>
      </c>
    </row>
    <row r="218" spans="1:17">
      <c r="A218" s="1425" t="s">
        <v>166</v>
      </c>
      <c r="B218" s="25">
        <v>1</v>
      </c>
      <c r="C218" s="326" t="s">
        <v>539</v>
      </c>
      <c r="D218" s="285">
        <v>20</v>
      </c>
      <c r="E218" s="285">
        <v>1993</v>
      </c>
      <c r="F218" s="360">
        <v>5.9089999999999998</v>
      </c>
      <c r="G218" s="360">
        <v>2.4940000000000002</v>
      </c>
      <c r="H218" s="360">
        <v>3.2</v>
      </c>
      <c r="I218" s="360">
        <f t="shared" ref="I218:I244" si="25">F218-G218-H218</f>
        <v>0.21499999999999941</v>
      </c>
      <c r="J218" s="405">
        <v>1515.58</v>
      </c>
      <c r="K218" s="360">
        <v>0.215</v>
      </c>
      <c r="L218" s="405">
        <v>1515.58</v>
      </c>
      <c r="M218" s="1071">
        <f>K218/L218</f>
        <v>1.4185988202536324E-4</v>
      </c>
      <c r="N218" s="405">
        <v>51.448</v>
      </c>
      <c r="O218" s="328">
        <f>M218*N218</f>
        <v>7.2984072104408885E-3</v>
      </c>
      <c r="P218" s="328">
        <f>M218*60*1000</f>
        <v>8.5115929215217943</v>
      </c>
      <c r="Q218" s="214">
        <f>P218*N218/1000</f>
        <v>0.43790443262645329</v>
      </c>
    </row>
    <row r="219" spans="1:17">
      <c r="A219" s="1425"/>
      <c r="B219" s="25">
        <v>2</v>
      </c>
      <c r="C219" s="326" t="s">
        <v>777</v>
      </c>
      <c r="D219" s="285">
        <v>108</v>
      </c>
      <c r="E219" s="285">
        <v>1980</v>
      </c>
      <c r="F219" s="361">
        <v>29.315000000000001</v>
      </c>
      <c r="G219" s="361">
        <v>11.196999999999999</v>
      </c>
      <c r="H219" s="361">
        <v>17.12</v>
      </c>
      <c r="I219" s="360">
        <f t="shared" si="25"/>
        <v>0.99800000000000111</v>
      </c>
      <c r="J219" s="406">
        <v>6229.1</v>
      </c>
      <c r="K219" s="361">
        <v>0.997</v>
      </c>
      <c r="L219" s="406">
        <v>6165.14</v>
      </c>
      <c r="M219" s="662">
        <f t="shared" ref="M219:M227" si="26">K219/L219</f>
        <v>1.6171571124094504E-4</v>
      </c>
      <c r="N219" s="405">
        <v>51.448</v>
      </c>
      <c r="O219" s="217">
        <f t="shared" ref="O219:O237" si="27">M219*N219</f>
        <v>8.3199499119241405E-3</v>
      </c>
      <c r="P219" s="328">
        <f t="shared" ref="P219:P237" si="28">M219*60*1000</f>
        <v>9.7029426744567022</v>
      </c>
      <c r="Q219" s="218">
        <f t="shared" ref="Q219:Q237" si="29">P219*N219/1000</f>
        <v>0.49919699471544837</v>
      </c>
    </row>
    <row r="220" spans="1:17">
      <c r="A220" s="1425"/>
      <c r="B220" s="25">
        <v>3</v>
      </c>
      <c r="C220" s="329" t="s">
        <v>778</v>
      </c>
      <c r="D220" s="291">
        <v>45</v>
      </c>
      <c r="E220" s="291">
        <v>1973</v>
      </c>
      <c r="F220" s="361">
        <v>11.897</v>
      </c>
      <c r="G220" s="361">
        <v>4.1470000000000002</v>
      </c>
      <c r="H220" s="361">
        <v>7.2</v>
      </c>
      <c r="I220" s="360">
        <f t="shared" si="25"/>
        <v>0.54999999999999982</v>
      </c>
      <c r="J220" s="406">
        <v>2317.75</v>
      </c>
      <c r="K220" s="361">
        <v>0.55000000000000004</v>
      </c>
      <c r="L220" s="406">
        <v>2317.75</v>
      </c>
      <c r="M220" s="662">
        <f t="shared" si="26"/>
        <v>2.3729910473519578E-4</v>
      </c>
      <c r="N220" s="405">
        <v>51.448</v>
      </c>
      <c r="O220" s="217">
        <f t="shared" si="27"/>
        <v>1.2208564340416353E-2</v>
      </c>
      <c r="P220" s="328">
        <f t="shared" si="28"/>
        <v>14.237946284111748</v>
      </c>
      <c r="Q220" s="218">
        <f t="shared" si="29"/>
        <v>0.73251386042498123</v>
      </c>
    </row>
    <row r="221" spans="1:17">
      <c r="A221" s="1425"/>
      <c r="B221" s="25">
        <v>4</v>
      </c>
      <c r="C221" s="329" t="s">
        <v>541</v>
      </c>
      <c r="D221" s="291">
        <v>18</v>
      </c>
      <c r="E221" s="291">
        <v>1958</v>
      </c>
      <c r="F221" s="361">
        <v>5.2859999999999996</v>
      </c>
      <c r="G221" s="361">
        <v>1.972</v>
      </c>
      <c r="H221" s="361">
        <v>2.8</v>
      </c>
      <c r="I221" s="360">
        <f t="shared" si="25"/>
        <v>0.51399999999999979</v>
      </c>
      <c r="J221" s="406">
        <v>914.96</v>
      </c>
      <c r="K221" s="361">
        <v>0.51400000000000001</v>
      </c>
      <c r="L221" s="406">
        <v>914.96</v>
      </c>
      <c r="M221" s="662">
        <f t="shared" si="26"/>
        <v>5.6177319227070034E-4</v>
      </c>
      <c r="N221" s="405">
        <v>51.448</v>
      </c>
      <c r="O221" s="217">
        <f t="shared" si="27"/>
        <v>2.8902107195942991E-2</v>
      </c>
      <c r="P221" s="328">
        <f t="shared" si="28"/>
        <v>33.706391536242016</v>
      </c>
      <c r="Q221" s="218">
        <f t="shared" si="29"/>
        <v>1.7341264317565792</v>
      </c>
    </row>
    <row r="222" spans="1:17">
      <c r="A222" s="1425"/>
      <c r="B222" s="25">
        <v>5</v>
      </c>
      <c r="C222" s="329" t="s">
        <v>534</v>
      </c>
      <c r="D222" s="291">
        <v>60</v>
      </c>
      <c r="E222" s="291">
        <v>1971</v>
      </c>
      <c r="F222" s="361">
        <v>15.991</v>
      </c>
      <c r="G222" s="361">
        <v>4.8049999999999997</v>
      </c>
      <c r="H222" s="361">
        <v>9.6</v>
      </c>
      <c r="I222" s="361">
        <f t="shared" si="25"/>
        <v>1.5860000000000003</v>
      </c>
      <c r="J222" s="406">
        <v>2799.22</v>
      </c>
      <c r="K222" s="361">
        <v>1.5860000000000001</v>
      </c>
      <c r="L222" s="406">
        <v>2799.22</v>
      </c>
      <c r="M222" s="662">
        <f t="shared" si="26"/>
        <v>5.6658640621315946E-4</v>
      </c>
      <c r="N222" s="405">
        <v>51.448</v>
      </c>
      <c r="O222" s="217">
        <f t="shared" si="27"/>
        <v>2.914973742685463E-2</v>
      </c>
      <c r="P222" s="328">
        <f t="shared" si="28"/>
        <v>33.995184372789566</v>
      </c>
      <c r="Q222" s="218">
        <f t="shared" si="29"/>
        <v>1.7489842456112776</v>
      </c>
    </row>
    <row r="223" spans="1:17">
      <c r="A223" s="1425"/>
      <c r="B223" s="25">
        <v>6</v>
      </c>
      <c r="C223" s="329" t="s">
        <v>533</v>
      </c>
      <c r="D223" s="291">
        <v>30</v>
      </c>
      <c r="E223" s="291">
        <v>1991</v>
      </c>
      <c r="F223" s="361">
        <v>7.8109999999999999</v>
      </c>
      <c r="G223" s="361">
        <v>2.347</v>
      </c>
      <c r="H223" s="361">
        <v>4.6079999999999997</v>
      </c>
      <c r="I223" s="361">
        <f t="shared" si="25"/>
        <v>0.85600000000000076</v>
      </c>
      <c r="J223" s="406">
        <v>1509.41</v>
      </c>
      <c r="K223" s="361">
        <v>0.85599999999999998</v>
      </c>
      <c r="L223" s="406">
        <v>1509.41</v>
      </c>
      <c r="M223" s="662">
        <f t="shared" si="26"/>
        <v>5.6710900285542032E-4</v>
      </c>
      <c r="N223" s="405">
        <v>51.448</v>
      </c>
      <c r="O223" s="217">
        <f t="shared" si="27"/>
        <v>2.9176623978905664E-2</v>
      </c>
      <c r="P223" s="328">
        <f t="shared" si="28"/>
        <v>34.026540171325216</v>
      </c>
      <c r="Q223" s="218">
        <f t="shared" si="29"/>
        <v>1.7505974387343397</v>
      </c>
    </row>
    <row r="224" spans="1:17">
      <c r="A224" s="1352"/>
      <c r="B224" s="25">
        <v>7</v>
      </c>
      <c r="C224" s="329" t="s">
        <v>779</v>
      </c>
      <c r="D224" s="291">
        <v>54</v>
      </c>
      <c r="E224" s="291">
        <v>1976</v>
      </c>
      <c r="F224" s="361">
        <v>17.094999999999999</v>
      </c>
      <c r="G224" s="361">
        <v>6.593</v>
      </c>
      <c r="H224" s="361">
        <v>8.64</v>
      </c>
      <c r="I224" s="361">
        <f t="shared" si="25"/>
        <v>1.8619999999999983</v>
      </c>
      <c r="J224" s="406">
        <v>2897.91</v>
      </c>
      <c r="K224" s="361">
        <v>1.8220000000000001</v>
      </c>
      <c r="L224" s="406">
        <v>2835.64</v>
      </c>
      <c r="M224" s="662">
        <f t="shared" si="26"/>
        <v>6.4253572385775354E-4</v>
      </c>
      <c r="N224" s="405">
        <v>51.448</v>
      </c>
      <c r="O224" s="217">
        <f t="shared" si="27"/>
        <v>3.3057177921033701E-2</v>
      </c>
      <c r="P224" s="328">
        <f t="shared" si="28"/>
        <v>38.552143431465218</v>
      </c>
      <c r="Q224" s="218">
        <f t="shared" si="29"/>
        <v>1.9834306752620225</v>
      </c>
    </row>
    <row r="225" spans="1:17">
      <c r="A225" s="1352"/>
      <c r="B225" s="25">
        <v>8</v>
      </c>
      <c r="C225" s="329" t="s">
        <v>540</v>
      </c>
      <c r="D225" s="291">
        <v>35</v>
      </c>
      <c r="E225" s="291">
        <v>1991</v>
      </c>
      <c r="F225" s="361">
        <v>11.16</v>
      </c>
      <c r="G225" s="361">
        <v>4.0629999999999997</v>
      </c>
      <c r="H225" s="361">
        <v>5.44</v>
      </c>
      <c r="I225" s="361">
        <f t="shared" si="25"/>
        <v>1.657</v>
      </c>
      <c r="J225" s="406">
        <v>2370.19</v>
      </c>
      <c r="K225" s="361">
        <v>1.6140000000000001</v>
      </c>
      <c r="L225" s="406">
        <v>2295.2600000000002</v>
      </c>
      <c r="M225" s="662">
        <f t="shared" si="26"/>
        <v>7.0318830982110962E-4</v>
      </c>
      <c r="N225" s="405">
        <v>51.448</v>
      </c>
      <c r="O225" s="217">
        <f t="shared" si="27"/>
        <v>3.6177632163676449E-2</v>
      </c>
      <c r="P225" s="328">
        <f t="shared" si="28"/>
        <v>42.191298589266573</v>
      </c>
      <c r="Q225" s="218">
        <f t="shared" si="29"/>
        <v>2.1706579298205866</v>
      </c>
    </row>
    <row r="226" spans="1:17">
      <c r="A226" s="1352"/>
      <c r="B226" s="25">
        <v>9</v>
      </c>
      <c r="C226" s="329" t="s">
        <v>780</v>
      </c>
      <c r="D226" s="291">
        <v>109</v>
      </c>
      <c r="E226" s="291">
        <v>1978</v>
      </c>
      <c r="F226" s="361">
        <v>33.302999999999997</v>
      </c>
      <c r="G226" s="361">
        <v>10.048</v>
      </c>
      <c r="H226" s="361">
        <v>17.04</v>
      </c>
      <c r="I226" s="361">
        <f t="shared" si="25"/>
        <v>6.2149999999999963</v>
      </c>
      <c r="J226" s="406">
        <v>6172.76</v>
      </c>
      <c r="K226" s="361">
        <v>6.2149999999999999</v>
      </c>
      <c r="L226" s="406">
        <v>6172.76</v>
      </c>
      <c r="M226" s="662">
        <f t="shared" si="26"/>
        <v>1.0068429681374296E-3</v>
      </c>
      <c r="N226" s="405">
        <v>51.448</v>
      </c>
      <c r="O226" s="217">
        <f t="shared" si="27"/>
        <v>5.1800057024734475E-2</v>
      </c>
      <c r="P226" s="328">
        <f t="shared" si="28"/>
        <v>60.410578088245778</v>
      </c>
      <c r="Q226" s="218">
        <f t="shared" si="29"/>
        <v>3.1080034214840691</v>
      </c>
    </row>
    <row r="227" spans="1:17" ht="12" thickBot="1">
      <c r="A227" s="1426"/>
      <c r="B227" s="673">
        <v>10</v>
      </c>
      <c r="C227" s="339" t="s">
        <v>458</v>
      </c>
      <c r="D227" s="362">
        <v>32</v>
      </c>
      <c r="E227" s="362">
        <v>1980</v>
      </c>
      <c r="F227" s="407">
        <v>10.124000000000001</v>
      </c>
      <c r="G227" s="407">
        <v>3.2160000000000002</v>
      </c>
      <c r="H227" s="407">
        <v>5.12</v>
      </c>
      <c r="I227" s="407">
        <f t="shared" si="25"/>
        <v>1.7880000000000003</v>
      </c>
      <c r="J227" s="408">
        <v>1792.6</v>
      </c>
      <c r="K227" s="407">
        <v>1.788</v>
      </c>
      <c r="L227" s="408">
        <v>1792.6</v>
      </c>
      <c r="M227" s="663">
        <f t="shared" si="26"/>
        <v>9.9743389490126078E-4</v>
      </c>
      <c r="N227" s="408">
        <v>51.448</v>
      </c>
      <c r="O227" s="794">
        <f t="shared" si="27"/>
        <v>5.1315979024880068E-2</v>
      </c>
      <c r="P227" s="795">
        <f t="shared" si="28"/>
        <v>59.846033694075643</v>
      </c>
      <c r="Q227" s="796">
        <f t="shared" si="29"/>
        <v>3.0789587414928037</v>
      </c>
    </row>
    <row r="228" spans="1:17">
      <c r="A228" s="1427" t="s">
        <v>167</v>
      </c>
      <c r="B228" s="13">
        <v>1</v>
      </c>
      <c r="C228" s="370" t="s">
        <v>537</v>
      </c>
      <c r="D228" s="295">
        <v>24</v>
      </c>
      <c r="E228" s="295">
        <v>1969</v>
      </c>
      <c r="F228" s="369">
        <v>7.2149999999999999</v>
      </c>
      <c r="G228" s="369">
        <v>1.7350000000000001</v>
      </c>
      <c r="H228" s="369">
        <v>3.84</v>
      </c>
      <c r="I228" s="1853">
        <f>F228-G228-H228</f>
        <v>1.6399999999999997</v>
      </c>
      <c r="J228" s="410">
        <v>1330.98</v>
      </c>
      <c r="K228" s="369">
        <v>0.92</v>
      </c>
      <c r="L228" s="410">
        <v>906.69</v>
      </c>
      <c r="M228" s="664">
        <f>K228/L228</f>
        <v>1.0146797692706438E-3</v>
      </c>
      <c r="N228" s="409">
        <v>51.448</v>
      </c>
      <c r="O228" s="300">
        <f t="shared" si="27"/>
        <v>5.220324476943608E-2</v>
      </c>
      <c r="P228" s="300">
        <f t="shared" si="28"/>
        <v>60.880786156238628</v>
      </c>
      <c r="Q228" s="301">
        <f t="shared" si="29"/>
        <v>3.1321946861661649</v>
      </c>
    </row>
    <row r="229" spans="1:17">
      <c r="A229" s="1428"/>
      <c r="B229" s="14">
        <v>2</v>
      </c>
      <c r="C229" s="370" t="s">
        <v>781</v>
      </c>
      <c r="D229" s="295">
        <v>20</v>
      </c>
      <c r="E229" s="295">
        <v>1961</v>
      </c>
      <c r="F229" s="369">
        <v>5.2510000000000003</v>
      </c>
      <c r="G229" s="369">
        <v>2.6219999999999999</v>
      </c>
      <c r="H229" s="369">
        <v>1.6</v>
      </c>
      <c r="I229" s="369">
        <f t="shared" ref="I229:I237" si="30">F229-G229-H229</f>
        <v>1.0290000000000004</v>
      </c>
      <c r="J229" s="410">
        <v>900.48</v>
      </c>
      <c r="K229" s="369">
        <v>1.0289999999999999</v>
      </c>
      <c r="L229" s="410">
        <v>900.48</v>
      </c>
      <c r="M229" s="664">
        <f>K229/L229</f>
        <v>1.1427238805970148E-3</v>
      </c>
      <c r="N229" s="409">
        <v>51.448</v>
      </c>
      <c r="O229" s="300">
        <f t="shared" si="27"/>
        <v>5.8790858208955216E-2</v>
      </c>
      <c r="P229" s="300">
        <f t="shared" si="28"/>
        <v>68.56343283582089</v>
      </c>
      <c r="Q229" s="301">
        <f t="shared" si="29"/>
        <v>3.5274514925373133</v>
      </c>
    </row>
    <row r="230" spans="1:17">
      <c r="A230" s="1428"/>
      <c r="B230" s="14">
        <v>3</v>
      </c>
      <c r="C230" s="370" t="s">
        <v>782</v>
      </c>
      <c r="D230" s="295">
        <v>8</v>
      </c>
      <c r="E230" s="295">
        <v>1961</v>
      </c>
      <c r="F230" s="369">
        <v>2.6920000000000002</v>
      </c>
      <c r="G230" s="369">
        <v>0.97799999999999998</v>
      </c>
      <c r="H230" s="369">
        <v>1.28</v>
      </c>
      <c r="I230" s="369">
        <f t="shared" si="30"/>
        <v>0.43400000000000016</v>
      </c>
      <c r="J230" s="410">
        <v>361.4</v>
      </c>
      <c r="K230" s="369">
        <v>0.434</v>
      </c>
      <c r="L230" s="410">
        <v>361.4</v>
      </c>
      <c r="M230" s="665">
        <f t="shared" ref="M230:M237" si="31">K230/L230</f>
        <v>1.2008854454897621E-3</v>
      </c>
      <c r="N230" s="409">
        <v>51.448</v>
      </c>
      <c r="O230" s="300">
        <f t="shared" si="27"/>
        <v>6.1783154399557283E-2</v>
      </c>
      <c r="P230" s="300">
        <f t="shared" si="28"/>
        <v>72.053126729385724</v>
      </c>
      <c r="Q230" s="305">
        <f t="shared" si="29"/>
        <v>3.7069892639734365</v>
      </c>
    </row>
    <row r="231" spans="1:17">
      <c r="A231" s="1428"/>
      <c r="B231" s="14">
        <v>4</v>
      </c>
      <c r="C231" s="370" t="s">
        <v>783</v>
      </c>
      <c r="D231" s="295">
        <v>8</v>
      </c>
      <c r="E231" s="295">
        <v>1961</v>
      </c>
      <c r="F231" s="369">
        <v>2.5790000000000002</v>
      </c>
      <c r="G231" s="369">
        <v>0.84</v>
      </c>
      <c r="H231" s="369">
        <v>1.28</v>
      </c>
      <c r="I231" s="369">
        <f t="shared" si="30"/>
        <v>0.4590000000000003</v>
      </c>
      <c r="J231" s="410">
        <v>365.15</v>
      </c>
      <c r="K231" s="369">
        <v>0.45900000000000002</v>
      </c>
      <c r="L231" s="410">
        <v>365.15</v>
      </c>
      <c r="M231" s="665">
        <f t="shared" si="31"/>
        <v>1.2570176639737096E-3</v>
      </c>
      <c r="N231" s="409">
        <v>51.448</v>
      </c>
      <c r="O231" s="371">
        <f t="shared" si="27"/>
        <v>6.4671044776119416E-2</v>
      </c>
      <c r="P231" s="300">
        <f t="shared" si="28"/>
        <v>75.421059838422579</v>
      </c>
      <c r="Q231" s="305">
        <f t="shared" si="29"/>
        <v>3.880262686567165</v>
      </c>
    </row>
    <row r="232" spans="1:17">
      <c r="A232" s="1428"/>
      <c r="B232" s="14">
        <v>5</v>
      </c>
      <c r="C232" s="1854" t="s">
        <v>538</v>
      </c>
      <c r="D232" s="452">
        <v>75</v>
      </c>
      <c r="E232" s="452">
        <v>1976</v>
      </c>
      <c r="F232" s="1853">
        <v>22.9</v>
      </c>
      <c r="G232" s="1853">
        <v>6.5739999999999998</v>
      </c>
      <c r="H232" s="1853">
        <v>12</v>
      </c>
      <c r="I232" s="369">
        <f t="shared" si="30"/>
        <v>4.3260000000000005</v>
      </c>
      <c r="J232" s="409">
        <v>3969.84</v>
      </c>
      <c r="K232" s="1853">
        <v>4.3259999999999996</v>
      </c>
      <c r="L232" s="409">
        <v>3969.84</v>
      </c>
      <c r="M232" s="665">
        <f t="shared" si="31"/>
        <v>1.0897164621244181E-3</v>
      </c>
      <c r="N232" s="409">
        <v>51.448</v>
      </c>
      <c r="O232" s="371">
        <f t="shared" si="27"/>
        <v>5.6063732543377064E-2</v>
      </c>
      <c r="P232" s="300">
        <f t="shared" si="28"/>
        <v>65.382987727465078</v>
      </c>
      <c r="Q232" s="305">
        <f t="shared" si="29"/>
        <v>3.363823952602623</v>
      </c>
    </row>
    <row r="233" spans="1:17">
      <c r="A233" s="1428"/>
      <c r="B233" s="14">
        <v>6</v>
      </c>
      <c r="C233" s="370" t="s">
        <v>535</v>
      </c>
      <c r="D233" s="295">
        <v>29</v>
      </c>
      <c r="E233" s="295">
        <v>1984</v>
      </c>
      <c r="F233" s="369">
        <v>6.298</v>
      </c>
      <c r="G233" s="369">
        <v>2.645</v>
      </c>
      <c r="H233" s="369">
        <v>1.744</v>
      </c>
      <c r="I233" s="369">
        <f t="shared" si="30"/>
        <v>1.909</v>
      </c>
      <c r="J233" s="410">
        <v>1486.56</v>
      </c>
      <c r="K233" s="369">
        <v>1.909</v>
      </c>
      <c r="L233" s="410">
        <v>1486.56</v>
      </c>
      <c r="M233" s="665">
        <f t="shared" si="31"/>
        <v>1.2841728554515122E-3</v>
      </c>
      <c r="N233" s="409">
        <v>51.448</v>
      </c>
      <c r="O233" s="371">
        <f t="shared" si="27"/>
        <v>6.6068125067269404E-2</v>
      </c>
      <c r="P233" s="300">
        <f t="shared" si="28"/>
        <v>77.05037132709073</v>
      </c>
      <c r="Q233" s="305">
        <f t="shared" si="29"/>
        <v>3.9640875040361641</v>
      </c>
    </row>
    <row r="234" spans="1:17">
      <c r="A234" s="1428"/>
      <c r="B234" s="14">
        <v>7</v>
      </c>
      <c r="C234" s="370" t="s">
        <v>536</v>
      </c>
      <c r="D234" s="295">
        <v>31</v>
      </c>
      <c r="E234" s="295">
        <v>1987</v>
      </c>
      <c r="F234" s="369">
        <v>9.8699999999999992</v>
      </c>
      <c r="G234" s="369">
        <v>2.8290000000000002</v>
      </c>
      <c r="H234" s="369">
        <v>4.8</v>
      </c>
      <c r="I234" s="369">
        <f t="shared" si="30"/>
        <v>2.2409999999999988</v>
      </c>
      <c r="J234" s="410">
        <v>1593.91</v>
      </c>
      <c r="K234" s="369">
        <v>2.2410000000000001</v>
      </c>
      <c r="L234" s="410">
        <v>1593.91</v>
      </c>
      <c r="M234" s="665">
        <f t="shared" si="31"/>
        <v>1.4059764980456865E-3</v>
      </c>
      <c r="N234" s="409">
        <v>51.448</v>
      </c>
      <c r="O234" s="371">
        <f t="shared" si="27"/>
        <v>7.2334678871454478E-2</v>
      </c>
      <c r="P234" s="300">
        <f t="shared" si="28"/>
        <v>84.358589882741185</v>
      </c>
      <c r="Q234" s="305">
        <f t="shared" si="29"/>
        <v>4.3400807322872685</v>
      </c>
    </row>
    <row r="235" spans="1:17">
      <c r="A235" s="1428"/>
      <c r="B235" s="14">
        <v>8</v>
      </c>
      <c r="C235" s="370" t="s">
        <v>784</v>
      </c>
      <c r="D235" s="295">
        <v>30</v>
      </c>
      <c r="E235" s="295">
        <v>1980</v>
      </c>
      <c r="F235" s="369">
        <v>8.7789999999999999</v>
      </c>
      <c r="G235" s="369">
        <v>1.867</v>
      </c>
      <c r="H235" s="369">
        <v>4.8</v>
      </c>
      <c r="I235" s="369">
        <f t="shared" si="30"/>
        <v>2.1120000000000001</v>
      </c>
      <c r="J235" s="410">
        <v>1495.88</v>
      </c>
      <c r="K235" s="369">
        <v>2.1120000000000001</v>
      </c>
      <c r="L235" s="410">
        <v>1495.88</v>
      </c>
      <c r="M235" s="665">
        <f t="shared" si="31"/>
        <v>1.4118779581249832E-3</v>
      </c>
      <c r="N235" s="409">
        <v>51.448</v>
      </c>
      <c r="O235" s="371">
        <f t="shared" si="27"/>
        <v>7.2638297189614134E-2</v>
      </c>
      <c r="P235" s="300">
        <f t="shared" si="28"/>
        <v>84.712677487498979</v>
      </c>
      <c r="Q235" s="305">
        <f t="shared" si="29"/>
        <v>4.3582978313768468</v>
      </c>
    </row>
    <row r="236" spans="1:17">
      <c r="A236" s="1428"/>
      <c r="B236" s="14">
        <v>9</v>
      </c>
      <c r="C236" s="370" t="s">
        <v>785</v>
      </c>
      <c r="D236" s="295">
        <v>45</v>
      </c>
      <c r="E236" s="295">
        <v>1979</v>
      </c>
      <c r="F236" s="369">
        <v>15.920999999999999</v>
      </c>
      <c r="G236" s="369">
        <v>5.3689999999999998</v>
      </c>
      <c r="H236" s="369">
        <v>7.2</v>
      </c>
      <c r="I236" s="369">
        <f t="shared" si="30"/>
        <v>3.3519999999999994</v>
      </c>
      <c r="J236" s="410">
        <v>2320.0300000000002</v>
      </c>
      <c r="K236" s="369">
        <v>3.3519999999999999</v>
      </c>
      <c r="L236" s="410">
        <v>2320.0300000000002</v>
      </c>
      <c r="M236" s="665">
        <f t="shared" si="31"/>
        <v>1.4448089033331465E-3</v>
      </c>
      <c r="N236" s="409">
        <v>51.448</v>
      </c>
      <c r="O236" s="371">
        <f t="shared" si="27"/>
        <v>7.4332528458683725E-2</v>
      </c>
      <c r="P236" s="300">
        <f t="shared" si="28"/>
        <v>86.688534199988794</v>
      </c>
      <c r="Q236" s="305">
        <f t="shared" si="29"/>
        <v>4.4599517075210233</v>
      </c>
    </row>
    <row r="237" spans="1:17" ht="12" thickBot="1">
      <c r="A237" s="1428"/>
      <c r="B237" s="14">
        <v>10</v>
      </c>
      <c r="C237" s="372" t="s">
        <v>786</v>
      </c>
      <c r="D237" s="373">
        <v>22</v>
      </c>
      <c r="E237" s="373">
        <v>1989</v>
      </c>
      <c r="F237" s="375">
        <v>7.38</v>
      </c>
      <c r="G237" s="375">
        <v>2.1440000000000001</v>
      </c>
      <c r="H237" s="375">
        <v>3.52</v>
      </c>
      <c r="I237" s="375">
        <f t="shared" si="30"/>
        <v>1.7159999999999997</v>
      </c>
      <c r="J237" s="411">
        <v>1176.23</v>
      </c>
      <c r="K237" s="375">
        <v>1.716</v>
      </c>
      <c r="L237" s="411">
        <v>1176.23</v>
      </c>
      <c r="M237" s="666">
        <f t="shared" si="31"/>
        <v>1.4588983447114934E-3</v>
      </c>
      <c r="N237" s="411">
        <v>51.448</v>
      </c>
      <c r="O237" s="377">
        <f t="shared" si="27"/>
        <v>7.5057402038716914E-2</v>
      </c>
      <c r="P237" s="377">
        <f t="shared" si="28"/>
        <v>87.533900682689605</v>
      </c>
      <c r="Q237" s="378">
        <f t="shared" si="29"/>
        <v>4.5034441223230148</v>
      </c>
    </row>
    <row r="238" spans="1:17" ht="11.25" customHeight="1">
      <c r="A238" s="1429" t="s">
        <v>244</v>
      </c>
      <c r="B238" s="48">
        <v>1</v>
      </c>
      <c r="C238" s="340" t="s">
        <v>787</v>
      </c>
      <c r="D238" s="379">
        <v>70</v>
      </c>
      <c r="E238" s="379">
        <v>1963</v>
      </c>
      <c r="F238" s="381">
        <v>25.093</v>
      </c>
      <c r="G238" s="381">
        <v>9.9280000000000008</v>
      </c>
      <c r="H238" s="381">
        <v>0.7</v>
      </c>
      <c r="I238" s="1072">
        <f t="shared" si="25"/>
        <v>14.465</v>
      </c>
      <c r="J238" s="412">
        <v>3023.52</v>
      </c>
      <c r="K238" s="381">
        <v>14.465</v>
      </c>
      <c r="L238" s="413">
        <v>3023.52</v>
      </c>
      <c r="M238" s="667">
        <f>K238/L238</f>
        <v>4.7841588611948985E-3</v>
      </c>
      <c r="N238" s="413">
        <v>51.448</v>
      </c>
      <c r="O238" s="309">
        <f>M238*N238</f>
        <v>0.24613540509075515</v>
      </c>
      <c r="P238" s="309">
        <f>M238*60*1000</f>
        <v>287.0495316716939</v>
      </c>
      <c r="Q238" s="310">
        <f>P238*N238/1000</f>
        <v>14.768124305445308</v>
      </c>
    </row>
    <row r="239" spans="1:17">
      <c r="A239" s="1305"/>
      <c r="B239" s="49">
        <v>2</v>
      </c>
      <c r="C239" s="342" t="s">
        <v>542</v>
      </c>
      <c r="D239" s="382">
        <v>40</v>
      </c>
      <c r="E239" s="382">
        <v>1963</v>
      </c>
      <c r="F239" s="384">
        <v>13.085000000000001</v>
      </c>
      <c r="G239" s="384">
        <v>3.7679999999999998</v>
      </c>
      <c r="H239" s="384">
        <v>0.4</v>
      </c>
      <c r="I239" s="384">
        <f t="shared" si="25"/>
        <v>8.9169999999999998</v>
      </c>
      <c r="J239" s="414">
        <v>1751.51</v>
      </c>
      <c r="K239" s="384">
        <v>8.9169999999999998</v>
      </c>
      <c r="L239" s="414">
        <v>1751.51</v>
      </c>
      <c r="M239" s="668">
        <f t="shared" ref="M239:M247" si="32">K239/L239</f>
        <v>5.0910357348801887E-3</v>
      </c>
      <c r="N239" s="413">
        <v>51.448</v>
      </c>
      <c r="O239" s="222">
        <f t="shared" ref="O239:O247" si="33">M239*N239</f>
        <v>0.26192360648811597</v>
      </c>
      <c r="P239" s="309">
        <f t="shared" ref="P239:P247" si="34">M239*60*1000</f>
        <v>305.46214409281129</v>
      </c>
      <c r="Q239" s="223">
        <f t="shared" ref="Q239:Q247" si="35">P239*N239/1000</f>
        <v>15.715416389286954</v>
      </c>
    </row>
    <row r="240" spans="1:17">
      <c r="A240" s="1305"/>
      <c r="B240" s="49">
        <v>3</v>
      </c>
      <c r="C240" s="342" t="s">
        <v>788</v>
      </c>
      <c r="D240" s="382">
        <v>40</v>
      </c>
      <c r="E240" s="382">
        <v>1963</v>
      </c>
      <c r="F240" s="384">
        <v>12.475</v>
      </c>
      <c r="G240" s="384">
        <v>2.782</v>
      </c>
      <c r="H240" s="384">
        <v>0.4</v>
      </c>
      <c r="I240" s="384">
        <f t="shared" si="25"/>
        <v>9.2929999999999993</v>
      </c>
      <c r="J240" s="414">
        <v>1759.6</v>
      </c>
      <c r="K240" s="384">
        <v>9.2929999999999993</v>
      </c>
      <c r="L240" s="414">
        <v>1759.6</v>
      </c>
      <c r="M240" s="668">
        <f t="shared" si="32"/>
        <v>5.2813139349852239E-3</v>
      </c>
      <c r="N240" s="413">
        <v>51.448</v>
      </c>
      <c r="O240" s="222">
        <f t="shared" si="33"/>
        <v>0.27171303932711982</v>
      </c>
      <c r="P240" s="309">
        <f t="shared" si="34"/>
        <v>316.87883609911341</v>
      </c>
      <c r="Q240" s="223">
        <f t="shared" si="35"/>
        <v>16.302782359627187</v>
      </c>
    </row>
    <row r="241" spans="1:17">
      <c r="A241" s="1305"/>
      <c r="B241" s="49">
        <v>4</v>
      </c>
      <c r="C241" s="342" t="s">
        <v>789</v>
      </c>
      <c r="D241" s="382">
        <v>30</v>
      </c>
      <c r="E241" s="382">
        <v>1988</v>
      </c>
      <c r="F241" s="384">
        <v>14.933999999999999</v>
      </c>
      <c r="G241" s="384">
        <v>2.0670000000000002</v>
      </c>
      <c r="H241" s="384">
        <v>4.8</v>
      </c>
      <c r="I241" s="384">
        <f t="shared" si="25"/>
        <v>8.0670000000000002</v>
      </c>
      <c r="J241" s="414">
        <v>1482.6</v>
      </c>
      <c r="K241" s="384">
        <v>8.0670000000000002</v>
      </c>
      <c r="L241" s="414">
        <v>1482.06</v>
      </c>
      <c r="M241" s="668">
        <f t="shared" si="32"/>
        <v>5.4430994696570995E-3</v>
      </c>
      <c r="N241" s="413">
        <v>51.448</v>
      </c>
      <c r="O241" s="222">
        <f t="shared" si="33"/>
        <v>0.28003658151491845</v>
      </c>
      <c r="P241" s="309">
        <f t="shared" si="34"/>
        <v>326.585968179426</v>
      </c>
      <c r="Q241" s="223">
        <f t="shared" si="35"/>
        <v>16.802194890895109</v>
      </c>
    </row>
    <row r="242" spans="1:17">
      <c r="A242" s="1305"/>
      <c r="B242" s="49">
        <v>5</v>
      </c>
      <c r="C242" s="342" t="s">
        <v>790</v>
      </c>
      <c r="D242" s="382">
        <v>40</v>
      </c>
      <c r="E242" s="382">
        <v>1963</v>
      </c>
      <c r="F242" s="384">
        <v>15.183</v>
      </c>
      <c r="G242" s="384">
        <v>4.5049999999999999</v>
      </c>
      <c r="H242" s="384">
        <v>0.4</v>
      </c>
      <c r="I242" s="384">
        <v>10.278</v>
      </c>
      <c r="J242" s="414">
        <v>1756.97</v>
      </c>
      <c r="K242" s="384">
        <v>10.278</v>
      </c>
      <c r="L242" s="414">
        <v>1756.97</v>
      </c>
      <c r="M242" s="668">
        <f t="shared" si="32"/>
        <v>5.8498437651183571E-3</v>
      </c>
      <c r="N242" s="413">
        <v>51.448</v>
      </c>
      <c r="O242" s="222">
        <f t="shared" si="33"/>
        <v>0.30096276202780925</v>
      </c>
      <c r="P242" s="309">
        <f t="shared" si="34"/>
        <v>350.99062590710145</v>
      </c>
      <c r="Q242" s="223">
        <f t="shared" si="35"/>
        <v>18.057765721668556</v>
      </c>
    </row>
    <row r="243" spans="1:17">
      <c r="A243" s="1305"/>
      <c r="B243" s="49">
        <v>6</v>
      </c>
      <c r="C243" s="342" t="s">
        <v>791</v>
      </c>
      <c r="D243" s="382">
        <v>40</v>
      </c>
      <c r="E243" s="382">
        <v>1964</v>
      </c>
      <c r="F243" s="384">
        <v>14.903</v>
      </c>
      <c r="G243" s="384">
        <v>3.5819999999999999</v>
      </c>
      <c r="H243" s="384">
        <v>0.4</v>
      </c>
      <c r="I243" s="384">
        <f t="shared" si="25"/>
        <v>10.921000000000001</v>
      </c>
      <c r="J243" s="414">
        <v>1804.28</v>
      </c>
      <c r="K243" s="384">
        <v>10.920780000000001</v>
      </c>
      <c r="L243" s="414">
        <v>1804.28</v>
      </c>
      <c r="M243" s="668">
        <f t="shared" si="32"/>
        <v>6.05270800540936E-3</v>
      </c>
      <c r="N243" s="413">
        <v>51.448</v>
      </c>
      <c r="O243" s="222">
        <f t="shared" si="33"/>
        <v>0.31139972146230077</v>
      </c>
      <c r="P243" s="309">
        <f t="shared" si="34"/>
        <v>363.16248032456161</v>
      </c>
      <c r="Q243" s="223">
        <f t="shared" si="35"/>
        <v>18.683983287738048</v>
      </c>
    </row>
    <row r="244" spans="1:17">
      <c r="A244" s="1305"/>
      <c r="B244" s="49">
        <v>7</v>
      </c>
      <c r="C244" s="342" t="s">
        <v>792</v>
      </c>
      <c r="D244" s="382">
        <v>70</v>
      </c>
      <c r="E244" s="382">
        <v>1963</v>
      </c>
      <c r="F244" s="384">
        <v>24.872</v>
      </c>
      <c r="G244" s="384">
        <v>5.2285199999999996</v>
      </c>
      <c r="H244" s="384">
        <v>0.7</v>
      </c>
      <c r="I244" s="384">
        <f t="shared" si="25"/>
        <v>18.943480000000001</v>
      </c>
      <c r="J244" s="414">
        <v>2997.89</v>
      </c>
      <c r="K244" s="384">
        <v>18.943000000000001</v>
      </c>
      <c r="L244" s="414">
        <v>2997.89</v>
      </c>
      <c r="M244" s="668">
        <f t="shared" si="32"/>
        <v>6.3187775402032773E-3</v>
      </c>
      <c r="N244" s="413">
        <v>51.448</v>
      </c>
      <c r="O244" s="222">
        <f t="shared" si="33"/>
        <v>0.32508846688837822</v>
      </c>
      <c r="P244" s="309">
        <f t="shared" si="34"/>
        <v>379.12665241219662</v>
      </c>
      <c r="Q244" s="223">
        <f t="shared" si="35"/>
        <v>19.505308013302692</v>
      </c>
    </row>
    <row r="245" spans="1:17">
      <c r="A245" s="1305"/>
      <c r="B245" s="49">
        <v>8</v>
      </c>
      <c r="C245" s="834" t="s">
        <v>543</v>
      </c>
      <c r="D245" s="382">
        <v>6</v>
      </c>
      <c r="E245" s="382">
        <v>1959</v>
      </c>
      <c r="F245" s="384">
        <v>3.5670000000000002</v>
      </c>
      <c r="G245" s="384">
        <v>0.53193000000000001</v>
      </c>
      <c r="H245" s="384">
        <v>0.8</v>
      </c>
      <c r="I245" s="384">
        <f>F245-G245-H245</f>
        <v>2.2350700000000003</v>
      </c>
      <c r="J245" s="414">
        <v>324.56</v>
      </c>
      <c r="K245" s="384">
        <v>2.2349999999999999</v>
      </c>
      <c r="L245" s="414">
        <v>324.56</v>
      </c>
      <c r="M245" s="668">
        <f t="shared" si="32"/>
        <v>6.886245994577273E-3</v>
      </c>
      <c r="N245" s="413">
        <v>51.448</v>
      </c>
      <c r="O245" s="222">
        <f t="shared" si="33"/>
        <v>0.35428358392901155</v>
      </c>
      <c r="P245" s="309">
        <f t="shared" si="34"/>
        <v>413.17475967463639</v>
      </c>
      <c r="Q245" s="223">
        <f t="shared" si="35"/>
        <v>21.257015035740693</v>
      </c>
    </row>
    <row r="246" spans="1:17">
      <c r="A246" s="1305"/>
      <c r="B246" s="49">
        <v>9</v>
      </c>
      <c r="C246" s="342" t="s">
        <v>793</v>
      </c>
      <c r="D246" s="382">
        <v>20</v>
      </c>
      <c r="E246" s="382">
        <v>1961</v>
      </c>
      <c r="F246" s="384">
        <v>8.5229999999999997</v>
      </c>
      <c r="G246" s="384">
        <v>1.9945999999999999</v>
      </c>
      <c r="H246" s="384">
        <v>0.2</v>
      </c>
      <c r="I246" s="384">
        <f>F246-G246-H246</f>
        <v>6.3283999999999994</v>
      </c>
      <c r="J246" s="414">
        <v>886.96</v>
      </c>
      <c r="K246" s="384">
        <v>6.3283899999999997</v>
      </c>
      <c r="L246" s="414">
        <v>886.96</v>
      </c>
      <c r="M246" s="668">
        <f t="shared" si="32"/>
        <v>7.1349215297194903E-3</v>
      </c>
      <c r="N246" s="413">
        <v>51.448</v>
      </c>
      <c r="O246" s="222">
        <f t="shared" si="33"/>
        <v>0.36707744286100835</v>
      </c>
      <c r="P246" s="309">
        <f t="shared" si="34"/>
        <v>428.09529178316939</v>
      </c>
      <c r="Q246" s="223">
        <f t="shared" si="35"/>
        <v>22.024646571660497</v>
      </c>
    </row>
    <row r="247" spans="1:17" ht="12" thickBot="1">
      <c r="A247" s="1305"/>
      <c r="B247" s="49">
        <v>10</v>
      </c>
      <c r="C247" s="344" t="s">
        <v>794</v>
      </c>
      <c r="D247" s="385">
        <v>4</v>
      </c>
      <c r="E247" s="385">
        <v>1954</v>
      </c>
      <c r="F247" s="387">
        <v>3.01</v>
      </c>
      <c r="G247" s="387">
        <v>0.39800000000000002</v>
      </c>
      <c r="H247" s="387">
        <v>0.48</v>
      </c>
      <c r="I247" s="387">
        <f>F247-G247-H247</f>
        <v>2.1319999999999997</v>
      </c>
      <c r="J247" s="415">
        <v>278.31</v>
      </c>
      <c r="K247" s="387">
        <v>2.1320000000000001</v>
      </c>
      <c r="L247" s="415">
        <v>278.31</v>
      </c>
      <c r="M247" s="669">
        <f t="shared" si="32"/>
        <v>7.6605224390068633E-3</v>
      </c>
      <c r="N247" s="415">
        <v>51.448</v>
      </c>
      <c r="O247" s="345">
        <f t="shared" si="33"/>
        <v>0.39411855844202509</v>
      </c>
      <c r="P247" s="345">
        <f t="shared" si="34"/>
        <v>459.63134634041182</v>
      </c>
      <c r="Q247" s="346">
        <f t="shared" si="35"/>
        <v>23.64711350652151</v>
      </c>
    </row>
    <row r="248" spans="1:17" ht="12.75" customHeight="1">
      <c r="A248" s="1422" t="s">
        <v>245</v>
      </c>
      <c r="B248" s="16">
        <v>1</v>
      </c>
      <c r="C248" s="556" t="s">
        <v>795</v>
      </c>
      <c r="D248" s="319">
        <v>80</v>
      </c>
      <c r="E248" s="319">
        <v>1961</v>
      </c>
      <c r="F248" s="389">
        <v>15.784000000000001</v>
      </c>
      <c r="G248" s="389">
        <v>3.6699600000000001</v>
      </c>
      <c r="H248" s="389">
        <v>0.8</v>
      </c>
      <c r="I248" s="392">
        <f t="shared" ref="I248:I255" si="36">F248-G248-H248</f>
        <v>11.31404</v>
      </c>
      <c r="J248" s="416">
        <v>1344.76</v>
      </c>
      <c r="K248" s="389">
        <v>11.314</v>
      </c>
      <c r="L248" s="417">
        <v>1344.76</v>
      </c>
      <c r="M248" s="670">
        <f>K248/L248</f>
        <v>8.4133971861149945E-3</v>
      </c>
      <c r="N248" s="417">
        <v>51.448</v>
      </c>
      <c r="O248" s="317">
        <f>M248*N248</f>
        <v>0.43285245843124426</v>
      </c>
      <c r="P248" s="317">
        <f>M248*60*1000</f>
        <v>504.80383116689961</v>
      </c>
      <c r="Q248" s="318">
        <f>P248*N248/1000</f>
        <v>25.971147505874651</v>
      </c>
    </row>
    <row r="249" spans="1:17">
      <c r="A249" s="1423"/>
      <c r="B249" s="17">
        <v>2</v>
      </c>
      <c r="C249" s="348" t="s">
        <v>544</v>
      </c>
      <c r="D249" s="390">
        <v>6</v>
      </c>
      <c r="E249" s="390">
        <v>1953</v>
      </c>
      <c r="F249" s="392">
        <v>1.925</v>
      </c>
      <c r="G249" s="392">
        <v>0.28699999999999998</v>
      </c>
      <c r="H249" s="392">
        <v>0.04</v>
      </c>
      <c r="I249" s="392">
        <f t="shared" si="36"/>
        <v>1.5980000000000001</v>
      </c>
      <c r="J249" s="418">
        <v>272.16000000000003</v>
      </c>
      <c r="K249" s="392">
        <v>1.23251</v>
      </c>
      <c r="L249" s="418">
        <v>142.96</v>
      </c>
      <c r="M249" s="671">
        <f t="shared" ref="M249:M257" si="37">K249/L249</f>
        <v>8.6213626189143803E-3</v>
      </c>
      <c r="N249" s="417">
        <v>51.448</v>
      </c>
      <c r="O249" s="226">
        <f t="shared" ref="O249:O257" si="38">M249*N249</f>
        <v>0.44355186401790703</v>
      </c>
      <c r="P249" s="317">
        <f t="shared" ref="P249:P257" si="39">M249*60*1000</f>
        <v>517.2817571348628</v>
      </c>
      <c r="Q249" s="227">
        <f t="shared" ref="Q249:Q257" si="40">P249*N249/1000</f>
        <v>26.613111841074421</v>
      </c>
    </row>
    <row r="250" spans="1:17">
      <c r="A250" s="1423"/>
      <c r="B250" s="17">
        <v>3</v>
      </c>
      <c r="C250" s="348" t="s">
        <v>796</v>
      </c>
      <c r="D250" s="390">
        <v>4</v>
      </c>
      <c r="E250" s="390">
        <v>1955</v>
      </c>
      <c r="F250" s="1073">
        <v>1.577</v>
      </c>
      <c r="G250" s="392"/>
      <c r="H250" s="392"/>
      <c r="I250" s="392">
        <f t="shared" si="36"/>
        <v>1.577</v>
      </c>
      <c r="J250" s="418">
        <v>172.53</v>
      </c>
      <c r="K250" s="392">
        <v>1.577</v>
      </c>
      <c r="L250" s="418">
        <v>172.53</v>
      </c>
      <c r="M250" s="671">
        <f t="shared" si="37"/>
        <v>9.1404393438822232E-3</v>
      </c>
      <c r="N250" s="417">
        <v>51.448</v>
      </c>
      <c r="O250" s="226">
        <f t="shared" si="38"/>
        <v>0.47025732336405263</v>
      </c>
      <c r="P250" s="317">
        <f t="shared" si="39"/>
        <v>548.42636063293332</v>
      </c>
      <c r="Q250" s="227">
        <f t="shared" si="40"/>
        <v>28.215439401843152</v>
      </c>
    </row>
    <row r="251" spans="1:17">
      <c r="A251" s="1423"/>
      <c r="B251" s="17">
        <v>4</v>
      </c>
      <c r="C251" s="348" t="s">
        <v>797</v>
      </c>
      <c r="D251" s="319">
        <v>8</v>
      </c>
      <c r="E251" s="319">
        <v>1953</v>
      </c>
      <c r="F251" s="392">
        <v>3.7170000000000001</v>
      </c>
      <c r="G251" s="392">
        <v>1.0689599999999999</v>
      </c>
      <c r="H251" s="392">
        <v>0.08</v>
      </c>
      <c r="I251" s="392">
        <f t="shared" si="36"/>
        <v>2.5680399999999999</v>
      </c>
      <c r="J251" s="418">
        <v>273.27999999999997</v>
      </c>
      <c r="K251" s="392">
        <v>1.9293199999999999</v>
      </c>
      <c r="L251" s="418">
        <v>205.31</v>
      </c>
      <c r="M251" s="671">
        <f t="shared" si="37"/>
        <v>9.3971068140860162E-3</v>
      </c>
      <c r="N251" s="417">
        <v>51.448</v>
      </c>
      <c r="O251" s="226">
        <f t="shared" si="38"/>
        <v>0.48346235137109739</v>
      </c>
      <c r="P251" s="317">
        <f t="shared" si="39"/>
        <v>563.82640884516104</v>
      </c>
      <c r="Q251" s="227">
        <f t="shared" si="40"/>
        <v>29.007741082265845</v>
      </c>
    </row>
    <row r="252" spans="1:17">
      <c r="A252" s="1423"/>
      <c r="B252" s="17">
        <v>5</v>
      </c>
      <c r="C252" s="348" t="s">
        <v>798</v>
      </c>
      <c r="D252" s="390">
        <v>65</v>
      </c>
      <c r="E252" s="390">
        <v>1963</v>
      </c>
      <c r="F252" s="392">
        <v>16.404</v>
      </c>
      <c r="G252" s="392">
        <v>3.2925599999999999</v>
      </c>
      <c r="H252" s="392">
        <v>0.65</v>
      </c>
      <c r="I252" s="392">
        <f t="shared" si="36"/>
        <v>12.46144</v>
      </c>
      <c r="J252" s="418">
        <v>1312.02</v>
      </c>
      <c r="K252" s="392">
        <v>12.46144</v>
      </c>
      <c r="L252" s="418">
        <v>1312.02</v>
      </c>
      <c r="M252" s="671">
        <f t="shared" si="37"/>
        <v>9.4979039953659236E-3</v>
      </c>
      <c r="N252" s="417">
        <v>51.448</v>
      </c>
      <c r="O252" s="226">
        <f t="shared" si="38"/>
        <v>0.48864816475358602</v>
      </c>
      <c r="P252" s="317">
        <f t="shared" si="39"/>
        <v>569.87423972195541</v>
      </c>
      <c r="Q252" s="227">
        <f t="shared" si="40"/>
        <v>29.31888988521516</v>
      </c>
    </row>
    <row r="253" spans="1:17">
      <c r="A253" s="1423"/>
      <c r="B253" s="17">
        <v>6</v>
      </c>
      <c r="C253" s="348" t="s">
        <v>545</v>
      </c>
      <c r="D253" s="390">
        <v>20</v>
      </c>
      <c r="E253" s="390">
        <v>1957</v>
      </c>
      <c r="F253" s="392">
        <v>7.97</v>
      </c>
      <c r="G253" s="392">
        <v>1.59375</v>
      </c>
      <c r="H253" s="392">
        <v>0.16</v>
      </c>
      <c r="I253" s="392">
        <f t="shared" si="36"/>
        <v>6.2162499999999996</v>
      </c>
      <c r="J253" s="418">
        <v>654.08000000000004</v>
      </c>
      <c r="K253" s="392">
        <v>6.2162499999999996</v>
      </c>
      <c r="L253" s="418">
        <v>654.08000000000004</v>
      </c>
      <c r="M253" s="671">
        <f t="shared" si="37"/>
        <v>9.5038068737769068E-3</v>
      </c>
      <c r="N253" s="417">
        <v>51.448</v>
      </c>
      <c r="O253" s="226">
        <f t="shared" si="38"/>
        <v>0.48895185604207431</v>
      </c>
      <c r="P253" s="317">
        <f t="shared" si="39"/>
        <v>570.22841242661434</v>
      </c>
      <c r="Q253" s="227">
        <f t="shared" si="40"/>
        <v>29.337111362524453</v>
      </c>
    </row>
    <row r="254" spans="1:17">
      <c r="A254" s="1423"/>
      <c r="B254" s="17">
        <v>7</v>
      </c>
      <c r="C254" s="556" t="s">
        <v>546</v>
      </c>
      <c r="D254" s="390">
        <v>6</v>
      </c>
      <c r="E254" s="390">
        <v>1955</v>
      </c>
      <c r="F254" s="392">
        <v>2.665</v>
      </c>
      <c r="G254" s="392">
        <v>0.10965</v>
      </c>
      <c r="H254" s="392">
        <v>0.05</v>
      </c>
      <c r="I254" s="392">
        <f t="shared" si="36"/>
        <v>2.5053500000000004</v>
      </c>
      <c r="J254" s="418">
        <v>249.66</v>
      </c>
      <c r="K254" s="392">
        <v>2.0637699999999999</v>
      </c>
      <c r="L254" s="418">
        <v>206.48</v>
      </c>
      <c r="M254" s="671">
        <f t="shared" si="37"/>
        <v>9.9950116234017814E-3</v>
      </c>
      <c r="N254" s="417">
        <v>51.448</v>
      </c>
      <c r="O254" s="226">
        <f t="shared" si="38"/>
        <v>0.5142233580007749</v>
      </c>
      <c r="P254" s="317">
        <f t="shared" si="39"/>
        <v>599.7006974041069</v>
      </c>
      <c r="Q254" s="227">
        <f t="shared" si="40"/>
        <v>30.853401480046493</v>
      </c>
    </row>
    <row r="255" spans="1:17">
      <c r="A255" s="1423"/>
      <c r="B255" s="17">
        <v>8</v>
      </c>
      <c r="C255" s="348" t="s">
        <v>799</v>
      </c>
      <c r="D255" s="390">
        <v>36</v>
      </c>
      <c r="E255" s="390">
        <v>1965</v>
      </c>
      <c r="F255" s="392">
        <v>26.016999999999999</v>
      </c>
      <c r="G255" s="392">
        <v>4.0437900000000004</v>
      </c>
      <c r="H255" s="392">
        <v>5.76</v>
      </c>
      <c r="I255" s="392">
        <f t="shared" si="36"/>
        <v>16.213209999999997</v>
      </c>
      <c r="J255" s="418">
        <v>1518.87</v>
      </c>
      <c r="K255" s="392">
        <v>16.213000000000001</v>
      </c>
      <c r="L255" s="418">
        <v>1518.87</v>
      </c>
      <c r="M255" s="671">
        <f t="shared" si="37"/>
        <v>1.0674382929414632E-2</v>
      </c>
      <c r="N255" s="417">
        <v>51.448</v>
      </c>
      <c r="O255" s="226">
        <f t="shared" si="38"/>
        <v>0.54917565295252402</v>
      </c>
      <c r="P255" s="317">
        <f t="shared" si="39"/>
        <v>640.46297576487791</v>
      </c>
      <c r="Q255" s="227">
        <f t="shared" si="40"/>
        <v>32.950539177151441</v>
      </c>
    </row>
    <row r="256" spans="1:17">
      <c r="A256" s="1423"/>
      <c r="B256" s="17">
        <v>9</v>
      </c>
      <c r="C256" s="348" t="s">
        <v>548</v>
      </c>
      <c r="D256" s="390">
        <v>23</v>
      </c>
      <c r="E256" s="390">
        <v>1963</v>
      </c>
      <c r="F256" s="392">
        <v>5.3819999999999997</v>
      </c>
      <c r="G256" s="392"/>
      <c r="H256" s="392"/>
      <c r="I256" s="392">
        <f>F256-G256-H256</f>
        <v>5.3819999999999997</v>
      </c>
      <c r="J256" s="418">
        <v>502.6</v>
      </c>
      <c r="K256" s="392">
        <v>5.3819999999999997</v>
      </c>
      <c r="L256" s="418">
        <v>502.6</v>
      </c>
      <c r="M256" s="671">
        <f t="shared" si="37"/>
        <v>1.0708316752884996E-2</v>
      </c>
      <c r="N256" s="417">
        <v>51.448</v>
      </c>
      <c r="O256" s="226">
        <f t="shared" si="38"/>
        <v>0.55092148030242727</v>
      </c>
      <c r="P256" s="317">
        <f t="shared" si="39"/>
        <v>642.49900517309982</v>
      </c>
      <c r="Q256" s="227">
        <f t="shared" si="40"/>
        <v>33.055288818145634</v>
      </c>
    </row>
    <row r="257" spans="1:17" ht="12" thickBot="1">
      <c r="A257" s="1424"/>
      <c r="B257" s="18">
        <v>10</v>
      </c>
      <c r="C257" s="349" t="s">
        <v>547</v>
      </c>
      <c r="D257" s="395">
        <v>6</v>
      </c>
      <c r="E257" s="395">
        <v>1926</v>
      </c>
      <c r="F257" s="613">
        <v>4.0289999999999999</v>
      </c>
      <c r="G257" s="613">
        <v>0.372</v>
      </c>
      <c r="H257" s="613">
        <v>0.64</v>
      </c>
      <c r="I257" s="613">
        <f>F257-G257-H257</f>
        <v>3.0169999999999999</v>
      </c>
      <c r="J257" s="419">
        <v>254.15</v>
      </c>
      <c r="K257" s="613">
        <v>2.1837499999999999</v>
      </c>
      <c r="L257" s="419">
        <v>194.28</v>
      </c>
      <c r="M257" s="672">
        <f t="shared" si="37"/>
        <v>1.1240220300597075E-2</v>
      </c>
      <c r="N257" s="419">
        <v>51.448</v>
      </c>
      <c r="O257" s="350">
        <f t="shared" si="38"/>
        <v>0.57828685402511837</v>
      </c>
      <c r="P257" s="350">
        <f t="shared" si="39"/>
        <v>674.41321803582457</v>
      </c>
      <c r="Q257" s="351">
        <f t="shared" si="40"/>
        <v>34.697211241507105</v>
      </c>
    </row>
    <row r="260" spans="1:17">
      <c r="F260" s="54"/>
      <c r="G260" s="54"/>
      <c r="H260" s="54"/>
      <c r="I260" s="54"/>
    </row>
    <row r="261" spans="1:17" ht="15">
      <c r="A261" s="1822" t="s">
        <v>165</v>
      </c>
      <c r="B261" s="1822"/>
      <c r="C261" s="1822"/>
      <c r="D261" s="1822"/>
      <c r="E261" s="1822"/>
      <c r="F261" s="1822"/>
      <c r="G261" s="1822"/>
      <c r="H261" s="1822"/>
      <c r="I261" s="1822"/>
      <c r="J261" s="1822"/>
      <c r="K261" s="1822"/>
      <c r="L261" s="1822"/>
      <c r="M261" s="1822"/>
      <c r="N261" s="1822"/>
      <c r="O261" s="1822"/>
      <c r="P261" s="1822"/>
      <c r="Q261" s="1822"/>
    </row>
    <row r="262" spans="1:17" ht="13.5" thickBot="1">
      <c r="A262" s="425"/>
      <c r="B262" s="425"/>
      <c r="C262" s="425"/>
      <c r="D262" s="425"/>
      <c r="E262" s="1311" t="s">
        <v>268</v>
      </c>
      <c r="F262" s="1311"/>
      <c r="G262" s="1311"/>
      <c r="H262" s="1311"/>
      <c r="I262" s="425">
        <v>7.7</v>
      </c>
      <c r="J262" s="425" t="s">
        <v>267</v>
      </c>
      <c r="K262" s="425" t="s">
        <v>269</v>
      </c>
      <c r="L262" s="426">
        <v>62</v>
      </c>
      <c r="M262" s="425"/>
      <c r="N262" s="425"/>
      <c r="O262" s="425"/>
      <c r="P262" s="425"/>
      <c r="Q262" s="425"/>
    </row>
    <row r="263" spans="1:17">
      <c r="A263" s="1338" t="s">
        <v>1</v>
      </c>
      <c r="B263" s="1315" t="s">
        <v>0</v>
      </c>
      <c r="C263" s="1318" t="s">
        <v>2</v>
      </c>
      <c r="D263" s="1318" t="s">
        <v>3</v>
      </c>
      <c r="E263" s="1318" t="s">
        <v>11</v>
      </c>
      <c r="F263" s="1322" t="s">
        <v>12</v>
      </c>
      <c r="G263" s="1323"/>
      <c r="H263" s="1323"/>
      <c r="I263" s="1324"/>
      <c r="J263" s="1318" t="s">
        <v>4</v>
      </c>
      <c r="K263" s="1318" t="s">
        <v>13</v>
      </c>
      <c r="L263" s="1318" t="s">
        <v>5</v>
      </c>
      <c r="M263" s="1318" t="s">
        <v>6</v>
      </c>
      <c r="N263" s="1318" t="s">
        <v>14</v>
      </c>
      <c r="O263" s="1361" t="s">
        <v>15</v>
      </c>
      <c r="P263" s="1318" t="s">
        <v>22</v>
      </c>
      <c r="Q263" s="1327" t="s">
        <v>23</v>
      </c>
    </row>
    <row r="264" spans="1:17" ht="33.75">
      <c r="A264" s="1339"/>
      <c r="B264" s="1316"/>
      <c r="C264" s="1319"/>
      <c r="D264" s="1321"/>
      <c r="E264" s="1321"/>
      <c r="F264" s="15" t="s">
        <v>16</v>
      </c>
      <c r="G264" s="15" t="s">
        <v>17</v>
      </c>
      <c r="H264" s="15" t="s">
        <v>18</v>
      </c>
      <c r="I264" s="15" t="s">
        <v>19</v>
      </c>
      <c r="J264" s="1321"/>
      <c r="K264" s="1321"/>
      <c r="L264" s="1321"/>
      <c r="M264" s="1321"/>
      <c r="N264" s="1321"/>
      <c r="O264" s="1362"/>
      <c r="P264" s="1321"/>
      <c r="Q264" s="1328"/>
    </row>
    <row r="265" spans="1:17">
      <c r="A265" s="1340"/>
      <c r="B265" s="1341"/>
      <c r="C265" s="1321"/>
      <c r="D265" s="56" t="s">
        <v>7</v>
      </c>
      <c r="E265" s="56" t="s">
        <v>8</v>
      </c>
      <c r="F265" s="56" t="s">
        <v>9</v>
      </c>
      <c r="G265" s="56" t="s">
        <v>9</v>
      </c>
      <c r="H265" s="56" t="s">
        <v>9</v>
      </c>
      <c r="I265" s="56" t="s">
        <v>9</v>
      </c>
      <c r="J265" s="56" t="s">
        <v>20</v>
      </c>
      <c r="K265" s="56" t="s">
        <v>9</v>
      </c>
      <c r="L265" s="56" t="s">
        <v>20</v>
      </c>
      <c r="M265" s="56" t="s">
        <v>57</v>
      </c>
      <c r="N265" s="56" t="s">
        <v>282</v>
      </c>
      <c r="O265" s="56" t="s">
        <v>283</v>
      </c>
      <c r="P265" s="57" t="s">
        <v>24</v>
      </c>
      <c r="Q265" s="58" t="s">
        <v>284</v>
      </c>
    </row>
    <row r="266" spans="1:17" ht="12" thickBot="1">
      <c r="A266" s="59">
        <v>1</v>
      </c>
      <c r="B266" s="60">
        <v>2</v>
      </c>
      <c r="C266" s="61">
        <v>3</v>
      </c>
      <c r="D266" s="62">
        <v>4</v>
      </c>
      <c r="E266" s="62">
        <v>5</v>
      </c>
      <c r="F266" s="62">
        <v>6</v>
      </c>
      <c r="G266" s="62">
        <v>7</v>
      </c>
      <c r="H266" s="62">
        <v>8</v>
      </c>
      <c r="I266" s="62">
        <v>9</v>
      </c>
      <c r="J266" s="62">
        <v>10</v>
      </c>
      <c r="K266" s="62">
        <v>11</v>
      </c>
      <c r="L266" s="61">
        <v>12</v>
      </c>
      <c r="M266" s="62">
        <v>13</v>
      </c>
      <c r="N266" s="62">
        <v>14</v>
      </c>
      <c r="O266" s="63">
        <v>15</v>
      </c>
      <c r="P266" s="61">
        <v>16</v>
      </c>
      <c r="Q266" s="64">
        <v>17</v>
      </c>
    </row>
    <row r="267" spans="1:17">
      <c r="A267" s="1390" t="s">
        <v>63</v>
      </c>
      <c r="B267" s="149">
        <v>1</v>
      </c>
      <c r="C267" s="1978" t="s">
        <v>145</v>
      </c>
      <c r="D267" s="1979">
        <v>34</v>
      </c>
      <c r="E267" s="1979">
        <v>2001</v>
      </c>
      <c r="F267" s="1980">
        <v>10.215999999999999</v>
      </c>
      <c r="G267" s="1981">
        <v>5.5661170000000002</v>
      </c>
      <c r="H267" s="1981">
        <v>4.6498739999999996</v>
      </c>
      <c r="I267" s="1981">
        <v>0</v>
      </c>
      <c r="J267" s="1981">
        <v>1747.92</v>
      </c>
      <c r="K267" s="1982">
        <v>0</v>
      </c>
      <c r="L267" s="1981">
        <v>1747.92</v>
      </c>
      <c r="M267" s="1983">
        <v>0</v>
      </c>
      <c r="N267" s="1984">
        <v>79.897000000000006</v>
      </c>
      <c r="O267" s="1985">
        <v>0</v>
      </c>
      <c r="P267" s="1986">
        <v>0</v>
      </c>
      <c r="Q267" s="2087">
        <v>0</v>
      </c>
    </row>
    <row r="268" spans="1:17">
      <c r="A268" s="1391"/>
      <c r="B268" s="66">
        <v>2</v>
      </c>
      <c r="C268" s="1978" t="s">
        <v>141</v>
      </c>
      <c r="D268" s="1979">
        <v>30</v>
      </c>
      <c r="E268" s="1979">
        <v>1971</v>
      </c>
      <c r="F268" s="1980">
        <v>7.9859999999999998</v>
      </c>
      <c r="G268" s="1981">
        <v>3.3886419999999999</v>
      </c>
      <c r="H268" s="1981">
        <v>4.5973499999999996</v>
      </c>
      <c r="I268" s="1981">
        <v>0</v>
      </c>
      <c r="J268" s="1981">
        <v>1569.65</v>
      </c>
      <c r="K268" s="1982">
        <v>0</v>
      </c>
      <c r="L268" s="1981">
        <v>1569.65</v>
      </c>
      <c r="M268" s="1983">
        <v>0</v>
      </c>
      <c r="N268" s="1984">
        <v>79.897000000000006</v>
      </c>
      <c r="O268" s="1985">
        <v>0</v>
      </c>
      <c r="P268" s="1986">
        <v>0</v>
      </c>
      <c r="Q268" s="2089">
        <v>0</v>
      </c>
    </row>
    <row r="269" spans="1:17">
      <c r="A269" s="1391"/>
      <c r="B269" s="66">
        <v>3</v>
      </c>
      <c r="C269" s="1978" t="s">
        <v>149</v>
      </c>
      <c r="D269" s="1979">
        <v>93</v>
      </c>
      <c r="E269" s="1979">
        <v>1973</v>
      </c>
      <c r="F269" s="1980">
        <v>24.963000000000001</v>
      </c>
      <c r="G269" s="1981">
        <v>10.239525</v>
      </c>
      <c r="H269" s="1981">
        <v>14.4</v>
      </c>
      <c r="I269" s="1981">
        <v>0.32347500000000001</v>
      </c>
      <c r="J269" s="1981">
        <v>4520.3</v>
      </c>
      <c r="K269" s="1982">
        <v>0.32347500000000001</v>
      </c>
      <c r="L269" s="1981">
        <v>4520.3</v>
      </c>
      <c r="M269" s="1983">
        <v>7.1560515894962721E-5</v>
      </c>
      <c r="N269" s="1984">
        <v>79.897000000000006</v>
      </c>
      <c r="O269" s="1985">
        <v>5.7174705384598372E-3</v>
      </c>
      <c r="P269" s="1986">
        <v>4.2936309536977637</v>
      </c>
      <c r="Q269" s="2089">
        <v>0.34304823230759024</v>
      </c>
    </row>
    <row r="270" spans="1:17">
      <c r="A270" s="1391"/>
      <c r="B270" s="66">
        <v>4</v>
      </c>
      <c r="C270" s="1978" t="s">
        <v>148</v>
      </c>
      <c r="D270" s="1979">
        <v>55</v>
      </c>
      <c r="E270" s="1979">
        <v>1967</v>
      </c>
      <c r="F270" s="1980">
        <v>14.369</v>
      </c>
      <c r="G270" s="1981">
        <v>4.1796309999999997</v>
      </c>
      <c r="H270" s="1981">
        <v>8.8000000000000007</v>
      </c>
      <c r="I270" s="1981">
        <v>1.3893679999999999</v>
      </c>
      <c r="J270" s="1981">
        <v>2582.1799999999998</v>
      </c>
      <c r="K270" s="1982">
        <v>1.3893679999999999</v>
      </c>
      <c r="L270" s="1981">
        <v>2582.1799999999998</v>
      </c>
      <c r="M270" s="1983">
        <v>5.3806008876220866E-4</v>
      </c>
      <c r="N270" s="1984">
        <v>79.897000000000006</v>
      </c>
      <c r="O270" s="1985">
        <v>4.2989386911834189E-2</v>
      </c>
      <c r="P270" s="1986">
        <v>32.283605325732516</v>
      </c>
      <c r="Q270" s="2089">
        <v>2.5793632147100509</v>
      </c>
    </row>
    <row r="271" spans="1:17">
      <c r="A271" s="1391"/>
      <c r="B271" s="66">
        <v>5</v>
      </c>
      <c r="C271" s="1978" t="s">
        <v>142</v>
      </c>
      <c r="D271" s="1979">
        <v>20</v>
      </c>
      <c r="E271" s="1979">
        <v>1976</v>
      </c>
      <c r="F271" s="1980">
        <v>8.7789999999999999</v>
      </c>
      <c r="G271" s="1981">
        <v>4.7939999999999996</v>
      </c>
      <c r="H271" s="1981">
        <v>3.04</v>
      </c>
      <c r="I271" s="1981">
        <v>0.94499999999999995</v>
      </c>
      <c r="J271" s="1981">
        <v>1720.29</v>
      </c>
      <c r="K271" s="1982">
        <v>0.94499999999999995</v>
      </c>
      <c r="L271" s="1981">
        <v>1720.29</v>
      </c>
      <c r="M271" s="1983">
        <v>5.493259857349633E-4</v>
      </c>
      <c r="N271" s="1984">
        <v>79.897000000000006</v>
      </c>
      <c r="O271" s="1985">
        <v>4.3889498282266369E-2</v>
      </c>
      <c r="P271" s="1986">
        <v>32.959559144097796</v>
      </c>
      <c r="Q271" s="2089">
        <v>2.6333698969359816</v>
      </c>
    </row>
    <row r="272" spans="1:17">
      <c r="A272" s="1391"/>
      <c r="B272" s="66">
        <v>6</v>
      </c>
      <c r="C272" s="1978" t="s">
        <v>146</v>
      </c>
      <c r="D272" s="1979">
        <v>30</v>
      </c>
      <c r="E272" s="1979">
        <v>1973</v>
      </c>
      <c r="F272" s="1980">
        <v>8.702</v>
      </c>
      <c r="G272" s="1981">
        <v>2.9733000000000001</v>
      </c>
      <c r="H272" s="1981">
        <v>4.8</v>
      </c>
      <c r="I272" s="1981">
        <v>0.92869999999999997</v>
      </c>
      <c r="J272" s="1981">
        <v>1569.45</v>
      </c>
      <c r="K272" s="1982">
        <v>0.92869999999999997</v>
      </c>
      <c r="L272" s="1981">
        <v>1569.45</v>
      </c>
      <c r="M272" s="1983">
        <v>5.9173595845678423E-4</v>
      </c>
      <c r="N272" s="1984">
        <v>79.897000000000006</v>
      </c>
      <c r="O272" s="1985">
        <v>4.7277927872821694E-2</v>
      </c>
      <c r="P272" s="1986">
        <v>35.504157507407058</v>
      </c>
      <c r="Q272" s="2089">
        <v>2.8366756723693021</v>
      </c>
    </row>
    <row r="273" spans="1:17">
      <c r="A273" s="1391"/>
      <c r="B273" s="66">
        <v>7</v>
      </c>
      <c r="C273" s="1978" t="s">
        <v>150</v>
      </c>
      <c r="D273" s="1979">
        <v>40</v>
      </c>
      <c r="E273" s="1979">
        <v>2009</v>
      </c>
      <c r="F273" s="1980">
        <v>8.5760000000000005</v>
      </c>
      <c r="G273" s="1981">
        <v>3.9721259999999998</v>
      </c>
      <c r="H273" s="1981">
        <v>3.2</v>
      </c>
      <c r="I273" s="1981">
        <v>1.403878</v>
      </c>
      <c r="J273" s="1981">
        <v>2225.48</v>
      </c>
      <c r="K273" s="1982">
        <v>1.403878</v>
      </c>
      <c r="L273" s="1981">
        <v>2225.48</v>
      </c>
      <c r="M273" s="1983">
        <v>6.308203174146701E-4</v>
      </c>
      <c r="N273" s="1984">
        <v>79.897000000000006</v>
      </c>
      <c r="O273" s="1985">
        <v>5.0400650900479904E-2</v>
      </c>
      <c r="P273" s="1986">
        <v>37.849219044880208</v>
      </c>
      <c r="Q273" s="2089">
        <v>3.024039054028794</v>
      </c>
    </row>
    <row r="274" spans="1:17">
      <c r="A274" s="1391"/>
      <c r="B274" s="66">
        <v>8</v>
      </c>
      <c r="C274" s="1978" t="s">
        <v>144</v>
      </c>
      <c r="D274" s="1979">
        <v>10</v>
      </c>
      <c r="E274" s="1979">
        <v>1999</v>
      </c>
      <c r="F274" s="1980">
        <v>0.99</v>
      </c>
      <c r="G274" s="1981">
        <v>0</v>
      </c>
      <c r="H274" s="1981">
        <v>0</v>
      </c>
      <c r="I274" s="1981">
        <v>0.99</v>
      </c>
      <c r="J274" s="1981">
        <v>1261.9000000000001</v>
      </c>
      <c r="K274" s="1982">
        <v>0.99</v>
      </c>
      <c r="L274" s="1981">
        <v>1261.9000000000001</v>
      </c>
      <c r="M274" s="1983">
        <v>7.8453126238212209E-4</v>
      </c>
      <c r="N274" s="1984">
        <v>79.897000000000006</v>
      </c>
      <c r="O274" s="1985">
        <v>6.2681694270544416E-2</v>
      </c>
      <c r="P274" s="1986">
        <v>47.071875742927325</v>
      </c>
      <c r="Q274" s="2089">
        <v>3.7609016562326647</v>
      </c>
    </row>
    <row r="275" spans="1:17">
      <c r="A275" s="1391"/>
      <c r="B275" s="66">
        <v>9</v>
      </c>
      <c r="C275" s="1978" t="s">
        <v>143</v>
      </c>
      <c r="D275" s="1979">
        <v>36</v>
      </c>
      <c r="E275" s="1979">
        <v>1984</v>
      </c>
      <c r="F275" s="1980">
        <v>14.728999999999999</v>
      </c>
      <c r="G275" s="1981">
        <v>3.4068000000000001</v>
      </c>
      <c r="H275" s="1981">
        <v>8.64</v>
      </c>
      <c r="I275" s="1981">
        <v>2.6822119999999998</v>
      </c>
      <c r="J275" s="1981">
        <v>2249.59</v>
      </c>
      <c r="K275" s="1982">
        <v>2.6822119999999998</v>
      </c>
      <c r="L275" s="1981">
        <v>2249.59</v>
      </c>
      <c r="M275" s="1983">
        <v>1.192311487871123E-3</v>
      </c>
      <c r="N275" s="1984">
        <v>79.897000000000006</v>
      </c>
      <c r="O275" s="1985">
        <v>9.5262110946439119E-2</v>
      </c>
      <c r="P275" s="1986">
        <v>71.538689272267376</v>
      </c>
      <c r="Q275" s="2089">
        <v>5.7157266567863472</v>
      </c>
    </row>
    <row r="276" spans="1:17" ht="12" thickBot="1">
      <c r="A276" s="1391"/>
      <c r="B276" s="66">
        <v>10</v>
      </c>
      <c r="C276" s="1978" t="s">
        <v>147</v>
      </c>
      <c r="D276" s="1979">
        <v>21</v>
      </c>
      <c r="E276" s="1979">
        <v>2000</v>
      </c>
      <c r="F276" s="1980">
        <v>5.5830000000000002</v>
      </c>
      <c r="G276" s="1981">
        <v>2.5408430000000002</v>
      </c>
      <c r="H276" s="1981">
        <v>1.15896</v>
      </c>
      <c r="I276" s="1981">
        <v>1.8832</v>
      </c>
      <c r="J276" s="1981">
        <v>1105.27</v>
      </c>
      <c r="K276" s="1982">
        <v>1.8832</v>
      </c>
      <c r="L276" s="1981">
        <v>1105.27</v>
      </c>
      <c r="M276" s="1983">
        <v>1.7038370714847957E-3</v>
      </c>
      <c r="N276" s="1984">
        <v>79.897000000000006</v>
      </c>
      <c r="O276" s="1985">
        <v>0.13613147050042074</v>
      </c>
      <c r="P276" s="1986">
        <v>102.23022428908773</v>
      </c>
      <c r="Q276" s="2089">
        <v>8.1678882300252429</v>
      </c>
    </row>
    <row r="277" spans="1:17">
      <c r="A277" s="1430" t="s">
        <v>69</v>
      </c>
      <c r="B277" s="11">
        <v>1</v>
      </c>
      <c r="C277" s="1998" t="s">
        <v>153</v>
      </c>
      <c r="D277" s="1999">
        <v>60</v>
      </c>
      <c r="E277" s="1999">
        <v>1968</v>
      </c>
      <c r="F277" s="2000">
        <v>17.012</v>
      </c>
      <c r="G277" s="2000">
        <v>6.3245519999999997</v>
      </c>
      <c r="H277" s="2000">
        <v>9.6</v>
      </c>
      <c r="I277" s="2000">
        <v>1.0874520000000001</v>
      </c>
      <c r="J277" s="2000">
        <v>3261.72</v>
      </c>
      <c r="K277" s="2001">
        <v>1.0874520000000001</v>
      </c>
      <c r="L277" s="2000">
        <v>3261.72</v>
      </c>
      <c r="M277" s="2002">
        <v>3.3339832971561022E-4</v>
      </c>
      <c r="N277" s="2003">
        <v>79.897000000000006</v>
      </c>
      <c r="O277" s="2004">
        <v>2.663752634928811E-2</v>
      </c>
      <c r="P277" s="2005">
        <v>20.003899782936614</v>
      </c>
      <c r="Q277" s="2006">
        <v>1.5982515809572868</v>
      </c>
    </row>
    <row r="278" spans="1:17">
      <c r="A278" s="1379"/>
      <c r="B278" s="12">
        <v>2</v>
      </c>
      <c r="C278" s="2007" t="s">
        <v>159</v>
      </c>
      <c r="D278" s="1134">
        <v>60</v>
      </c>
      <c r="E278" s="1134">
        <v>1969</v>
      </c>
      <c r="F278" s="1136">
        <v>17.53</v>
      </c>
      <c r="G278" s="1136">
        <v>5.3550000000000004</v>
      </c>
      <c r="H278" s="1136">
        <v>9.6</v>
      </c>
      <c r="I278" s="1136">
        <v>2.5750000000000002</v>
      </c>
      <c r="J278" s="1136">
        <v>3165.62</v>
      </c>
      <c r="K278" s="1137">
        <v>2.5750000000000002</v>
      </c>
      <c r="L278" s="1136">
        <v>3165.62</v>
      </c>
      <c r="M278" s="1138">
        <v>8.1342675368490226E-4</v>
      </c>
      <c r="N278" s="1139">
        <v>79.897000000000006</v>
      </c>
      <c r="O278" s="1140">
        <v>6.4990357339162641E-2</v>
      </c>
      <c r="P278" s="1141">
        <v>48.80560522109414</v>
      </c>
      <c r="Q278" s="1142">
        <v>3.8994214403497591</v>
      </c>
    </row>
    <row r="279" spans="1:17">
      <c r="A279" s="1379"/>
      <c r="B279" s="12">
        <v>3</v>
      </c>
      <c r="C279" s="2007" t="s">
        <v>154</v>
      </c>
      <c r="D279" s="1134">
        <v>30</v>
      </c>
      <c r="E279" s="1134">
        <v>1977</v>
      </c>
      <c r="F279" s="1136">
        <v>9.0570000000000004</v>
      </c>
      <c r="G279" s="1136">
        <v>2.907</v>
      </c>
      <c r="H279" s="1136">
        <v>4.8</v>
      </c>
      <c r="I279" s="1136">
        <v>1.35</v>
      </c>
      <c r="J279" s="1136">
        <v>1557.06</v>
      </c>
      <c r="K279" s="1137">
        <v>1.35</v>
      </c>
      <c r="L279" s="1136">
        <v>1557.06</v>
      </c>
      <c r="M279" s="1138">
        <v>8.6701861199953763E-4</v>
      </c>
      <c r="N279" s="1139">
        <v>79.897000000000006</v>
      </c>
      <c r="O279" s="1140">
        <v>6.9272186042927064E-2</v>
      </c>
      <c r="P279" s="1141">
        <v>52.021116719972255</v>
      </c>
      <c r="Q279" s="1142">
        <v>4.156331162575623</v>
      </c>
    </row>
    <row r="280" spans="1:17">
      <c r="A280" s="1379"/>
      <c r="B280" s="12">
        <v>4</v>
      </c>
      <c r="C280" s="2007" t="s">
        <v>156</v>
      </c>
      <c r="D280" s="1134">
        <v>31</v>
      </c>
      <c r="E280" s="1134">
        <v>1972</v>
      </c>
      <c r="F280" s="1136">
        <v>9.5530000000000008</v>
      </c>
      <c r="G280" s="1136">
        <v>3.12398</v>
      </c>
      <c r="H280" s="1136">
        <v>4.8</v>
      </c>
      <c r="I280" s="1136">
        <v>1.629027</v>
      </c>
      <c r="J280" s="1136">
        <v>1718.52</v>
      </c>
      <c r="K280" s="1137">
        <v>1.629027</v>
      </c>
      <c r="L280" s="1136">
        <v>1718.52</v>
      </c>
      <c r="M280" s="1138">
        <v>9.4792437678933037E-4</v>
      </c>
      <c r="N280" s="1139">
        <v>79.897000000000006</v>
      </c>
      <c r="O280" s="1140">
        <v>7.5736313932337138E-2</v>
      </c>
      <c r="P280" s="1141">
        <v>56.875462607359822</v>
      </c>
      <c r="Q280" s="1142">
        <v>4.5441788359402278</v>
      </c>
    </row>
    <row r="281" spans="1:17">
      <c r="A281" s="1379"/>
      <c r="B281" s="12">
        <v>5</v>
      </c>
      <c r="C281" s="2007" t="s">
        <v>152</v>
      </c>
      <c r="D281" s="1134">
        <v>30</v>
      </c>
      <c r="E281" s="1134">
        <v>1979</v>
      </c>
      <c r="F281" s="1136">
        <v>9.2840000000000007</v>
      </c>
      <c r="G281" s="1136">
        <v>2.9943849999999999</v>
      </c>
      <c r="H281" s="1136">
        <v>4.8</v>
      </c>
      <c r="I281" s="1136">
        <v>1.4896180000000001</v>
      </c>
      <c r="J281" s="1136">
        <v>1569.65</v>
      </c>
      <c r="K281" s="1137">
        <v>1.4896180000000001</v>
      </c>
      <c r="L281" s="1136">
        <v>1569.65</v>
      </c>
      <c r="M281" s="1138">
        <v>9.4901283725671334E-4</v>
      </c>
      <c r="N281" s="1139">
        <v>79.897000000000006</v>
      </c>
      <c r="O281" s="1140">
        <v>7.5823278658299631E-2</v>
      </c>
      <c r="P281" s="1141">
        <v>56.940770235402802</v>
      </c>
      <c r="Q281" s="1142">
        <v>4.5493967194979774</v>
      </c>
    </row>
    <row r="282" spans="1:17">
      <c r="A282" s="1379"/>
      <c r="B282" s="12">
        <v>6</v>
      </c>
      <c r="C282" s="2007" t="s">
        <v>155</v>
      </c>
      <c r="D282" s="1134">
        <v>30</v>
      </c>
      <c r="E282" s="1134">
        <v>1975</v>
      </c>
      <c r="F282" s="1136">
        <v>9.6319999999999997</v>
      </c>
      <c r="G282" s="1136">
        <v>3.1619999999999999</v>
      </c>
      <c r="H282" s="1136">
        <v>4.8</v>
      </c>
      <c r="I282" s="1136">
        <v>1.670007</v>
      </c>
      <c r="J282" s="1136">
        <v>1582.74</v>
      </c>
      <c r="K282" s="1137">
        <v>1.670007</v>
      </c>
      <c r="L282" s="1136">
        <v>1582.74</v>
      </c>
      <c r="M282" s="1138">
        <v>1.0551366617385042E-3</v>
      </c>
      <c r="N282" s="1139">
        <v>79.897000000000006</v>
      </c>
      <c r="O282" s="1140">
        <v>8.430225386292127E-2</v>
      </c>
      <c r="P282" s="1141">
        <v>63.308199704310262</v>
      </c>
      <c r="Q282" s="1142">
        <v>5.0581352317752772</v>
      </c>
    </row>
    <row r="283" spans="1:17">
      <c r="A283" s="1379"/>
      <c r="B283" s="12">
        <v>7</v>
      </c>
      <c r="C283" s="2007" t="s">
        <v>158</v>
      </c>
      <c r="D283" s="1134">
        <v>30</v>
      </c>
      <c r="E283" s="1134">
        <v>1973</v>
      </c>
      <c r="F283" s="1136">
        <v>10.395</v>
      </c>
      <c r="G283" s="1136">
        <v>3.1110000000000002</v>
      </c>
      <c r="H283" s="1136">
        <v>4.8</v>
      </c>
      <c r="I283" s="1136">
        <v>2.484</v>
      </c>
      <c r="J283" s="1136">
        <v>1715.3</v>
      </c>
      <c r="K283" s="1137">
        <v>2.484</v>
      </c>
      <c r="L283" s="1136">
        <v>1715.3</v>
      </c>
      <c r="M283" s="1138">
        <v>1.4481431819506792E-3</v>
      </c>
      <c r="N283" s="1139">
        <v>79.897000000000006</v>
      </c>
      <c r="O283" s="1140">
        <v>0.11570229580831343</v>
      </c>
      <c r="P283" s="1141">
        <v>86.888590917040744</v>
      </c>
      <c r="Q283" s="1142">
        <v>6.9421377484988049</v>
      </c>
    </row>
    <row r="284" spans="1:17">
      <c r="A284" s="1379"/>
      <c r="B284" s="12">
        <v>8</v>
      </c>
      <c r="C284" s="2007" t="s">
        <v>157</v>
      </c>
      <c r="D284" s="1134">
        <v>79</v>
      </c>
      <c r="E284" s="1134">
        <v>1976</v>
      </c>
      <c r="F284" s="1136">
        <v>26.358000000000001</v>
      </c>
      <c r="G284" s="1136">
        <v>7.0300440000000002</v>
      </c>
      <c r="H284" s="1136">
        <v>12.64</v>
      </c>
      <c r="I284" s="1136">
        <v>6.687964</v>
      </c>
      <c r="J284" s="1136">
        <v>3845.02</v>
      </c>
      <c r="K284" s="1137">
        <v>6.687964</v>
      </c>
      <c r="L284" s="1136">
        <v>3845.02</v>
      </c>
      <c r="M284" s="1138">
        <v>1.7393834102293357E-3</v>
      </c>
      <c r="N284" s="1139">
        <v>79.897000000000006</v>
      </c>
      <c r="O284" s="1140">
        <v>0.13897151632709323</v>
      </c>
      <c r="P284" s="1141">
        <v>104.36300461376014</v>
      </c>
      <c r="Q284" s="1142">
        <v>8.3382909796255955</v>
      </c>
    </row>
    <row r="285" spans="1:17">
      <c r="A285" s="1379"/>
      <c r="B285" s="12">
        <v>9</v>
      </c>
      <c r="C285" s="2007" t="s">
        <v>151</v>
      </c>
      <c r="D285" s="1134">
        <v>8</v>
      </c>
      <c r="E285" s="1134">
        <v>1994</v>
      </c>
      <c r="F285" s="1136">
        <v>7.1040000000000001</v>
      </c>
      <c r="G285" s="1136">
        <v>0.96899999999999997</v>
      </c>
      <c r="H285" s="1136">
        <v>1.2</v>
      </c>
      <c r="I285" s="1136">
        <v>4.9349999999999996</v>
      </c>
      <c r="J285" s="1136">
        <v>832.8</v>
      </c>
      <c r="K285" s="1137">
        <v>4.9349999999999996</v>
      </c>
      <c r="L285" s="1136">
        <v>832.8</v>
      </c>
      <c r="M285" s="1138">
        <v>5.9257925072046108E-3</v>
      </c>
      <c r="N285" s="1139">
        <v>79.897000000000006</v>
      </c>
      <c r="O285" s="1140">
        <v>0.47345304394812682</v>
      </c>
      <c r="P285" s="1141">
        <v>355.54755043227664</v>
      </c>
      <c r="Q285" s="1142">
        <v>28.407182636887612</v>
      </c>
    </row>
    <row r="286" spans="1:17" ht="12" thickBot="1">
      <c r="A286" s="1385"/>
      <c r="B286" s="26">
        <v>10</v>
      </c>
      <c r="C286" s="688"/>
      <c r="D286" s="683"/>
      <c r="E286" s="683"/>
      <c r="F286" s="689"/>
      <c r="G286" s="689"/>
      <c r="H286" s="689"/>
      <c r="I286" s="689"/>
      <c r="J286" s="689"/>
      <c r="K286" s="684"/>
      <c r="L286" s="689"/>
      <c r="M286" s="690"/>
      <c r="N286" s="691"/>
      <c r="O286" s="685"/>
      <c r="P286" s="686"/>
      <c r="Q286" s="687"/>
    </row>
    <row r="287" spans="1:17">
      <c r="A287" s="1431" t="s">
        <v>281</v>
      </c>
      <c r="B287" s="48">
        <v>1</v>
      </c>
      <c r="C287" s="494" t="s">
        <v>162</v>
      </c>
      <c r="D287" s="495">
        <v>20</v>
      </c>
      <c r="E287" s="495">
        <v>1983</v>
      </c>
      <c r="F287" s="496">
        <v>7.0570000000000004</v>
      </c>
      <c r="G287" s="496">
        <v>2.3841399999999999</v>
      </c>
      <c r="H287" s="496">
        <v>3.2</v>
      </c>
      <c r="I287" s="496">
        <v>1.4728600000000001</v>
      </c>
      <c r="J287" s="496">
        <v>1037.5</v>
      </c>
      <c r="K287" s="497">
        <v>1.4728600000000001</v>
      </c>
      <c r="L287" s="496">
        <v>1037.5</v>
      </c>
      <c r="M287" s="498">
        <v>1.4196240963855423E-3</v>
      </c>
      <c r="N287" s="499">
        <v>79.897000000000006</v>
      </c>
      <c r="O287" s="500">
        <v>0.11342370642891568</v>
      </c>
      <c r="P287" s="501">
        <v>85.177445783132541</v>
      </c>
      <c r="Q287" s="502">
        <v>6.805422385734941</v>
      </c>
    </row>
    <row r="288" spans="1:17">
      <c r="A288" s="1402"/>
      <c r="B288" s="53">
        <v>2</v>
      </c>
      <c r="C288" s="494" t="s">
        <v>160</v>
      </c>
      <c r="D288" s="495">
        <v>20</v>
      </c>
      <c r="E288" s="495">
        <v>1987</v>
      </c>
      <c r="F288" s="496">
        <v>8.0210000000000008</v>
      </c>
      <c r="G288" s="496">
        <v>2.5001410000000002</v>
      </c>
      <c r="H288" s="496">
        <v>3.2</v>
      </c>
      <c r="I288" s="496">
        <v>2.3208549999999999</v>
      </c>
      <c r="J288" s="496">
        <v>1104.7</v>
      </c>
      <c r="K288" s="497">
        <v>2.3208549999999999</v>
      </c>
      <c r="L288" s="496">
        <v>1104.7</v>
      </c>
      <c r="M288" s="498">
        <v>2.1008916447904408E-3</v>
      </c>
      <c r="N288" s="499">
        <v>79.897000000000006</v>
      </c>
      <c r="O288" s="500">
        <v>0.16785493974382185</v>
      </c>
      <c r="P288" s="501">
        <v>126.05349868742644</v>
      </c>
      <c r="Q288" s="502">
        <v>10.071296384629312</v>
      </c>
    </row>
    <row r="289" spans="1:17">
      <c r="A289" s="1402"/>
      <c r="B289" s="53">
        <v>3</v>
      </c>
      <c r="C289" s="494" t="s">
        <v>161</v>
      </c>
      <c r="D289" s="495">
        <v>20</v>
      </c>
      <c r="E289" s="495">
        <v>1985</v>
      </c>
      <c r="F289" s="496">
        <v>8.4730000000000008</v>
      </c>
      <c r="G289" s="496">
        <v>2.7129650000000001</v>
      </c>
      <c r="H289" s="496">
        <v>3.2</v>
      </c>
      <c r="I289" s="496">
        <v>2.5600309999999999</v>
      </c>
      <c r="J289" s="496">
        <v>1045.6199999999999</v>
      </c>
      <c r="K289" s="497">
        <v>2.5600309999999999</v>
      </c>
      <c r="L289" s="496">
        <v>1045.6199999999999</v>
      </c>
      <c r="M289" s="498">
        <v>2.4483378282741343E-3</v>
      </c>
      <c r="N289" s="499">
        <v>79.897000000000006</v>
      </c>
      <c r="O289" s="500">
        <v>0.19561484746561852</v>
      </c>
      <c r="P289" s="501">
        <v>146.90026969644808</v>
      </c>
      <c r="Q289" s="502">
        <v>11.736890847937113</v>
      </c>
    </row>
    <row r="290" spans="1:17">
      <c r="A290" s="1402"/>
      <c r="B290" s="53">
        <v>4</v>
      </c>
      <c r="C290" s="494" t="s">
        <v>163</v>
      </c>
      <c r="D290" s="495">
        <v>20</v>
      </c>
      <c r="E290" s="495">
        <v>1986</v>
      </c>
      <c r="F290" s="496">
        <v>8.4748000000000001</v>
      </c>
      <c r="G290" s="496">
        <v>2.5541879999999999</v>
      </c>
      <c r="H290" s="496">
        <v>3.2</v>
      </c>
      <c r="I290" s="496">
        <v>2.720615</v>
      </c>
      <c r="J290" s="496">
        <v>1094.49</v>
      </c>
      <c r="K290" s="497">
        <v>2.720615</v>
      </c>
      <c r="L290" s="496">
        <v>1094.49</v>
      </c>
      <c r="M290" s="498">
        <v>2.4857376494988532E-3</v>
      </c>
      <c r="N290" s="499">
        <v>79.897000000000006</v>
      </c>
      <c r="O290" s="500">
        <v>0.19860298098200987</v>
      </c>
      <c r="P290" s="501">
        <v>149.1442589699312</v>
      </c>
      <c r="Q290" s="502">
        <v>11.916178858920594</v>
      </c>
    </row>
    <row r="291" spans="1:17">
      <c r="A291" s="1402"/>
      <c r="B291" s="53">
        <v>5</v>
      </c>
      <c r="C291" s="494" t="s">
        <v>164</v>
      </c>
      <c r="D291" s="495">
        <v>20</v>
      </c>
      <c r="E291" s="495">
        <v>1985</v>
      </c>
      <c r="F291" s="496">
        <v>8.5020000000000007</v>
      </c>
      <c r="G291" s="496">
        <v>1.5168170000000001</v>
      </c>
      <c r="H291" s="496">
        <v>3.2</v>
      </c>
      <c r="I291" s="496">
        <v>3.7851819999999998</v>
      </c>
      <c r="J291" s="496">
        <v>1099.8</v>
      </c>
      <c r="K291" s="497">
        <v>3.7851819999999998</v>
      </c>
      <c r="L291" s="496">
        <v>1099.8</v>
      </c>
      <c r="M291" s="498">
        <v>3.4417003091471179E-3</v>
      </c>
      <c r="N291" s="499">
        <v>79.897000000000006</v>
      </c>
      <c r="O291" s="500">
        <v>0.27498152959992728</v>
      </c>
      <c r="P291" s="501">
        <v>206.50201854882707</v>
      </c>
      <c r="Q291" s="502">
        <v>16.498891775995638</v>
      </c>
    </row>
    <row r="292" spans="1:17">
      <c r="A292" s="1402"/>
      <c r="B292" s="53">
        <v>6</v>
      </c>
      <c r="C292" s="674"/>
      <c r="D292" s="675"/>
      <c r="E292" s="675"/>
      <c r="F292" s="676"/>
      <c r="G292" s="676"/>
      <c r="H292" s="676"/>
      <c r="I292" s="676"/>
      <c r="J292" s="676"/>
      <c r="K292" s="677"/>
      <c r="L292" s="676"/>
      <c r="M292" s="678"/>
      <c r="N292" s="679"/>
      <c r="O292" s="680"/>
      <c r="P292" s="681"/>
      <c r="Q292" s="682"/>
    </row>
    <row r="293" spans="1:17">
      <c r="A293" s="1402"/>
      <c r="B293" s="53">
        <v>7</v>
      </c>
      <c r="C293" s="674"/>
      <c r="D293" s="675"/>
      <c r="E293" s="675"/>
      <c r="F293" s="676"/>
      <c r="G293" s="676"/>
      <c r="H293" s="676"/>
      <c r="I293" s="676"/>
      <c r="J293" s="676"/>
      <c r="K293" s="677"/>
      <c r="L293" s="676"/>
      <c r="M293" s="678"/>
      <c r="N293" s="679"/>
      <c r="O293" s="680"/>
      <c r="P293" s="681"/>
      <c r="Q293" s="682"/>
    </row>
    <row r="294" spans="1:17">
      <c r="A294" s="1402"/>
      <c r="B294" s="53">
        <v>8</v>
      </c>
      <c r="C294" s="674"/>
      <c r="D294" s="675"/>
      <c r="E294" s="675"/>
      <c r="F294" s="676"/>
      <c r="G294" s="676"/>
      <c r="H294" s="676"/>
      <c r="I294" s="676"/>
      <c r="J294" s="676"/>
      <c r="K294" s="677"/>
      <c r="L294" s="676"/>
      <c r="M294" s="678"/>
      <c r="N294" s="679"/>
      <c r="O294" s="680"/>
      <c r="P294" s="681"/>
      <c r="Q294" s="682"/>
    </row>
    <row r="295" spans="1:17">
      <c r="A295" s="1402"/>
      <c r="B295" s="53">
        <v>9</v>
      </c>
      <c r="C295" s="519"/>
      <c r="D295" s="512"/>
      <c r="E295" s="512"/>
      <c r="F295" s="513"/>
      <c r="G295" s="513"/>
      <c r="H295" s="513"/>
      <c r="I295" s="513"/>
      <c r="J295" s="513"/>
      <c r="K295" s="514"/>
      <c r="L295" s="513"/>
      <c r="M295" s="515"/>
      <c r="N295" s="516"/>
      <c r="O295" s="517"/>
      <c r="P295" s="518"/>
      <c r="Q295" s="520"/>
    </row>
    <row r="296" spans="1:17" ht="12" thickBot="1">
      <c r="A296" s="1432"/>
      <c r="B296" s="931">
        <v>10</v>
      </c>
      <c r="C296" s="521"/>
      <c r="D296" s="522"/>
      <c r="E296" s="522"/>
      <c r="F296" s="523"/>
      <c r="G296" s="523"/>
      <c r="H296" s="523"/>
      <c r="I296" s="523"/>
      <c r="J296" s="523"/>
      <c r="K296" s="524"/>
      <c r="L296" s="523"/>
      <c r="M296" s="525"/>
      <c r="N296" s="526"/>
      <c r="O296" s="527"/>
      <c r="P296" s="528"/>
      <c r="Q296" s="529"/>
    </row>
    <row r="297" spans="1:17" ht="12">
      <c r="A297" s="92"/>
      <c r="B297" s="92"/>
      <c r="C297" s="93"/>
      <c r="D297" s="94"/>
      <c r="E297" s="94"/>
      <c r="F297" s="93"/>
      <c r="G297" s="93"/>
      <c r="H297" s="142"/>
      <c r="I297" s="142"/>
      <c r="J297" s="142"/>
      <c r="K297" s="143"/>
      <c r="L297" s="142"/>
      <c r="M297" s="144"/>
      <c r="N297" s="145"/>
      <c r="O297" s="146"/>
      <c r="P297" s="147"/>
      <c r="Q297" s="147"/>
    </row>
    <row r="298" spans="1:17" s="6" customFormat="1" ht="17.25" customHeight="1">
      <c r="A298" s="1822" t="s">
        <v>273</v>
      </c>
      <c r="B298" s="1822"/>
      <c r="C298" s="1822"/>
      <c r="D298" s="1822"/>
      <c r="E298" s="1822"/>
      <c r="F298" s="1822"/>
      <c r="G298" s="1822"/>
      <c r="H298" s="1822"/>
      <c r="I298" s="1822"/>
      <c r="J298" s="1822"/>
      <c r="K298" s="1822"/>
      <c r="L298" s="1822"/>
      <c r="M298" s="1822"/>
      <c r="N298" s="1822"/>
      <c r="O298" s="1822"/>
      <c r="P298" s="1822"/>
      <c r="Q298" s="1822"/>
    </row>
    <row r="299" spans="1:17" ht="13.5" thickBot="1">
      <c r="A299" s="425"/>
      <c r="B299" s="425"/>
      <c r="C299" s="425"/>
      <c r="D299" s="425"/>
      <c r="E299" s="1311" t="s">
        <v>268</v>
      </c>
      <c r="F299" s="1311"/>
      <c r="G299" s="1311"/>
      <c r="H299" s="1311"/>
      <c r="I299" s="425">
        <v>8.4</v>
      </c>
      <c r="J299" s="425" t="s">
        <v>267</v>
      </c>
      <c r="K299" s="425" t="s">
        <v>269</v>
      </c>
      <c r="L299" s="426">
        <v>67.400000000000006</v>
      </c>
      <c r="M299" s="425"/>
      <c r="N299" s="425"/>
      <c r="O299" s="425"/>
      <c r="P299" s="425"/>
      <c r="Q299" s="425"/>
    </row>
    <row r="300" spans="1:17">
      <c r="A300" s="1338" t="s">
        <v>1</v>
      </c>
      <c r="B300" s="1315" t="s">
        <v>0</v>
      </c>
      <c r="C300" s="1318" t="s">
        <v>2</v>
      </c>
      <c r="D300" s="1318" t="s">
        <v>3</v>
      </c>
      <c r="E300" s="1318" t="s">
        <v>11</v>
      </c>
      <c r="F300" s="1322" t="s">
        <v>12</v>
      </c>
      <c r="G300" s="1323"/>
      <c r="H300" s="1323"/>
      <c r="I300" s="1324"/>
      <c r="J300" s="1318" t="s">
        <v>4</v>
      </c>
      <c r="K300" s="1318" t="s">
        <v>13</v>
      </c>
      <c r="L300" s="1318" t="s">
        <v>5</v>
      </c>
      <c r="M300" s="1318" t="s">
        <v>6</v>
      </c>
      <c r="N300" s="1318" t="s">
        <v>14</v>
      </c>
      <c r="O300" s="1361" t="s">
        <v>15</v>
      </c>
      <c r="P300" s="1318" t="s">
        <v>22</v>
      </c>
      <c r="Q300" s="1327" t="s">
        <v>23</v>
      </c>
    </row>
    <row r="301" spans="1:17" ht="33.75">
      <c r="A301" s="1339"/>
      <c r="B301" s="1316"/>
      <c r="C301" s="1319"/>
      <c r="D301" s="1321"/>
      <c r="E301" s="1321"/>
      <c r="F301" s="424" t="s">
        <v>16</v>
      </c>
      <c r="G301" s="424" t="s">
        <v>17</v>
      </c>
      <c r="H301" s="424" t="s">
        <v>18</v>
      </c>
      <c r="I301" s="424" t="s">
        <v>19</v>
      </c>
      <c r="J301" s="1321"/>
      <c r="K301" s="1321"/>
      <c r="L301" s="1321"/>
      <c r="M301" s="1321"/>
      <c r="N301" s="1321"/>
      <c r="O301" s="1362"/>
      <c r="P301" s="1321"/>
      <c r="Q301" s="1328"/>
    </row>
    <row r="302" spans="1:17">
      <c r="A302" s="1340"/>
      <c r="B302" s="1341"/>
      <c r="C302" s="1321"/>
      <c r="D302" s="56" t="s">
        <v>7</v>
      </c>
      <c r="E302" s="56" t="s">
        <v>8</v>
      </c>
      <c r="F302" s="56" t="s">
        <v>9</v>
      </c>
      <c r="G302" s="56" t="s">
        <v>9</v>
      </c>
      <c r="H302" s="56" t="s">
        <v>9</v>
      </c>
      <c r="I302" s="56" t="s">
        <v>9</v>
      </c>
      <c r="J302" s="56" t="s">
        <v>20</v>
      </c>
      <c r="K302" s="56" t="s">
        <v>9</v>
      </c>
      <c r="L302" s="56" t="s">
        <v>20</v>
      </c>
      <c r="M302" s="56" t="s">
        <v>57</v>
      </c>
      <c r="N302" s="56" t="s">
        <v>282</v>
      </c>
      <c r="O302" s="56" t="s">
        <v>283</v>
      </c>
      <c r="P302" s="57" t="s">
        <v>24</v>
      </c>
      <c r="Q302" s="58" t="s">
        <v>284</v>
      </c>
    </row>
    <row r="303" spans="1:17" ht="12" thickBot="1">
      <c r="A303" s="59">
        <v>1</v>
      </c>
      <c r="B303" s="60">
        <v>2</v>
      </c>
      <c r="C303" s="61">
        <v>3</v>
      </c>
      <c r="D303" s="62">
        <v>4</v>
      </c>
      <c r="E303" s="62">
        <v>5</v>
      </c>
      <c r="F303" s="62">
        <v>6</v>
      </c>
      <c r="G303" s="62">
        <v>7</v>
      </c>
      <c r="H303" s="62">
        <v>8</v>
      </c>
      <c r="I303" s="62">
        <v>9</v>
      </c>
      <c r="J303" s="62">
        <v>10</v>
      </c>
      <c r="K303" s="62">
        <v>11</v>
      </c>
      <c r="L303" s="61">
        <v>12</v>
      </c>
      <c r="M303" s="62">
        <v>13</v>
      </c>
      <c r="N303" s="62">
        <v>14</v>
      </c>
      <c r="O303" s="63">
        <v>15</v>
      </c>
      <c r="P303" s="61">
        <v>16</v>
      </c>
      <c r="Q303" s="64">
        <v>17</v>
      </c>
    </row>
    <row r="304" spans="1:17">
      <c r="A304" s="1390" t="s">
        <v>63</v>
      </c>
      <c r="B304" s="149">
        <v>1</v>
      </c>
      <c r="C304" s="2078" t="s">
        <v>362</v>
      </c>
      <c r="D304" s="2079">
        <v>55</v>
      </c>
      <c r="E304" s="2079">
        <v>1993</v>
      </c>
      <c r="F304" s="2080">
        <v>12.45</v>
      </c>
      <c r="G304" s="2081">
        <v>7.548</v>
      </c>
      <c r="H304" s="2081">
        <v>4.9020109999999999</v>
      </c>
      <c r="I304" s="2081">
        <v>0</v>
      </c>
      <c r="J304" s="2081">
        <v>3524.86</v>
      </c>
      <c r="K304" s="2082">
        <v>0</v>
      </c>
      <c r="L304" s="2081">
        <v>3524.86</v>
      </c>
      <c r="M304" s="2083">
        <v>0</v>
      </c>
      <c r="N304" s="2084">
        <v>79.025000000000006</v>
      </c>
      <c r="O304" s="2085">
        <v>0</v>
      </c>
      <c r="P304" s="2148">
        <v>0</v>
      </c>
      <c r="Q304" s="2087">
        <v>0</v>
      </c>
    </row>
    <row r="305" spans="1:17">
      <c r="A305" s="1391"/>
      <c r="B305" s="66">
        <v>2</v>
      </c>
      <c r="C305" s="1978" t="s">
        <v>363</v>
      </c>
      <c r="D305" s="1979">
        <v>55</v>
      </c>
      <c r="E305" s="1979">
        <v>1990</v>
      </c>
      <c r="F305" s="1980">
        <v>18.994</v>
      </c>
      <c r="G305" s="1981">
        <v>6.7252679999999998</v>
      </c>
      <c r="H305" s="1981">
        <v>12.268716</v>
      </c>
      <c r="I305" s="1981">
        <v>0</v>
      </c>
      <c r="J305" s="1981">
        <v>3527.73</v>
      </c>
      <c r="K305" s="1982">
        <v>0</v>
      </c>
      <c r="L305" s="1981">
        <v>3527.73</v>
      </c>
      <c r="M305" s="1983">
        <v>0</v>
      </c>
      <c r="N305" s="1984">
        <v>79.025000000000006</v>
      </c>
      <c r="O305" s="1985">
        <v>0</v>
      </c>
      <c r="P305" s="2119">
        <v>0</v>
      </c>
      <c r="Q305" s="2089">
        <v>0</v>
      </c>
    </row>
    <row r="306" spans="1:17">
      <c r="A306" s="1391"/>
      <c r="B306" s="66">
        <v>3</v>
      </c>
      <c r="C306" s="1978" t="s">
        <v>364</v>
      </c>
      <c r="D306" s="1979">
        <v>44</v>
      </c>
      <c r="E306" s="1979">
        <v>2004</v>
      </c>
      <c r="F306" s="1980">
        <v>6.681</v>
      </c>
      <c r="G306" s="1981">
        <v>2.3460000000000001</v>
      </c>
      <c r="H306" s="1981">
        <v>3.52</v>
      </c>
      <c r="I306" s="1981">
        <v>0.81499600000000005</v>
      </c>
      <c r="J306" s="1981">
        <v>1548.41</v>
      </c>
      <c r="K306" s="1982">
        <v>0.81499600000000005</v>
      </c>
      <c r="L306" s="1981">
        <v>1548.41</v>
      </c>
      <c r="M306" s="1983">
        <v>5.2634379783132376E-4</v>
      </c>
      <c r="N306" s="1984">
        <v>79.025000000000006</v>
      </c>
      <c r="O306" s="1985">
        <v>4.1594318623620362E-2</v>
      </c>
      <c r="P306" s="2119">
        <v>31.580627869879425</v>
      </c>
      <c r="Q306" s="2089">
        <v>2.4956591174172216</v>
      </c>
    </row>
    <row r="307" spans="1:17">
      <c r="A307" s="1391"/>
      <c r="B307" s="66">
        <v>4</v>
      </c>
      <c r="C307" s="1978" t="s">
        <v>365</v>
      </c>
      <c r="D307" s="1979">
        <v>25</v>
      </c>
      <c r="E307" s="1979">
        <v>1978</v>
      </c>
      <c r="F307" s="1980">
        <v>4.1980000000000004</v>
      </c>
      <c r="G307" s="1981">
        <v>2.346714</v>
      </c>
      <c r="H307" s="1981">
        <v>1</v>
      </c>
      <c r="I307" s="1981">
        <v>0.85128599999999999</v>
      </c>
      <c r="J307" s="1981">
        <v>1284.25</v>
      </c>
      <c r="K307" s="1982">
        <v>0.85128599999999999</v>
      </c>
      <c r="L307" s="1981">
        <v>1284.25</v>
      </c>
      <c r="M307" s="1983">
        <v>6.628662643566284E-4</v>
      </c>
      <c r="N307" s="1984">
        <v>79.025000000000006</v>
      </c>
      <c r="O307" s="1985">
        <v>5.238300654078256E-2</v>
      </c>
      <c r="P307" s="2119">
        <v>39.771975861397706</v>
      </c>
      <c r="Q307" s="2089">
        <v>3.1429803924469537</v>
      </c>
    </row>
    <row r="308" spans="1:17">
      <c r="A308" s="1391"/>
      <c r="B308" s="66">
        <v>5</v>
      </c>
      <c r="C308" s="1978" t="s">
        <v>366</v>
      </c>
      <c r="D308" s="1979">
        <v>54</v>
      </c>
      <c r="E308" s="1979">
        <v>1992</v>
      </c>
      <c r="F308" s="1980">
        <v>19.835999999999999</v>
      </c>
      <c r="G308" s="1981">
        <v>5.2848750000000004</v>
      </c>
      <c r="H308" s="1981">
        <v>8.64</v>
      </c>
      <c r="I308" s="1981">
        <v>5.9111229999999999</v>
      </c>
      <c r="J308" s="1981">
        <v>2632.94</v>
      </c>
      <c r="K308" s="1982">
        <v>5.9111229999999999</v>
      </c>
      <c r="L308" s="1981">
        <v>2632.94</v>
      </c>
      <c r="M308" s="1983">
        <v>2.2450655920757782E-3</v>
      </c>
      <c r="N308" s="1984">
        <v>79.025000000000006</v>
      </c>
      <c r="O308" s="1985">
        <v>0.17741630841378839</v>
      </c>
      <c r="P308" s="2119">
        <v>134.70393552454669</v>
      </c>
      <c r="Q308" s="2089">
        <v>10.644978504827302</v>
      </c>
    </row>
    <row r="309" spans="1:17">
      <c r="A309" s="1391"/>
      <c r="B309" s="66">
        <v>6</v>
      </c>
      <c r="C309" s="1978"/>
      <c r="D309" s="1979"/>
      <c r="E309" s="1979"/>
      <c r="F309" s="1980"/>
      <c r="G309" s="1981"/>
      <c r="H309" s="1981"/>
      <c r="I309" s="1981"/>
      <c r="J309" s="1981"/>
      <c r="K309" s="1982"/>
      <c r="L309" s="1981"/>
      <c r="M309" s="1983"/>
      <c r="N309" s="1984"/>
      <c r="O309" s="1985"/>
      <c r="P309" s="2119"/>
      <c r="Q309" s="2089"/>
    </row>
    <row r="310" spans="1:17">
      <c r="A310" s="1391"/>
      <c r="B310" s="66">
        <v>7</v>
      </c>
      <c r="C310" s="1978" t="s">
        <v>274</v>
      </c>
      <c r="D310" s="1979"/>
      <c r="E310" s="1979"/>
      <c r="F310" s="1980"/>
      <c r="G310" s="1981"/>
      <c r="H310" s="1981"/>
      <c r="I310" s="1981"/>
      <c r="J310" s="1981"/>
      <c r="K310" s="1982"/>
      <c r="L310" s="1981"/>
      <c r="M310" s="1983"/>
      <c r="N310" s="1984"/>
      <c r="O310" s="1985"/>
      <c r="P310" s="2119"/>
      <c r="Q310" s="2089"/>
    </row>
    <row r="311" spans="1:17">
      <c r="A311" s="1391"/>
      <c r="B311" s="66">
        <v>8</v>
      </c>
      <c r="C311" s="1978"/>
      <c r="D311" s="1979"/>
      <c r="E311" s="1979"/>
      <c r="F311" s="1980"/>
      <c r="G311" s="1981"/>
      <c r="H311" s="1981"/>
      <c r="I311" s="1981"/>
      <c r="J311" s="1981"/>
      <c r="K311" s="1982"/>
      <c r="L311" s="1981"/>
      <c r="M311" s="1983"/>
      <c r="N311" s="1984"/>
      <c r="O311" s="1985"/>
      <c r="P311" s="2119"/>
      <c r="Q311" s="2089"/>
    </row>
    <row r="312" spans="1:17">
      <c r="A312" s="1391"/>
      <c r="B312" s="66">
        <v>9</v>
      </c>
      <c r="C312" s="1978"/>
      <c r="D312" s="1979"/>
      <c r="E312" s="1979"/>
      <c r="F312" s="1980"/>
      <c r="G312" s="1981"/>
      <c r="H312" s="1981"/>
      <c r="I312" s="1981"/>
      <c r="J312" s="1981"/>
      <c r="K312" s="1982"/>
      <c r="L312" s="1981"/>
      <c r="M312" s="1983"/>
      <c r="N312" s="1984"/>
      <c r="O312" s="1985"/>
      <c r="P312" s="2119"/>
      <c r="Q312" s="2089"/>
    </row>
    <row r="313" spans="1:17" ht="12" thickBot="1">
      <c r="A313" s="1433"/>
      <c r="B313" s="201">
        <v>10</v>
      </c>
      <c r="C313" s="2090"/>
      <c r="D313" s="2091"/>
      <c r="E313" s="2091"/>
      <c r="F313" s="2092"/>
      <c r="G313" s="2149"/>
      <c r="H313" s="2149"/>
      <c r="I313" s="2149"/>
      <c r="J313" s="2149"/>
      <c r="K313" s="2094"/>
      <c r="L313" s="2149"/>
      <c r="M313" s="2150"/>
      <c r="N313" s="2151"/>
      <c r="O313" s="2096"/>
      <c r="P313" s="2152"/>
      <c r="Q313" s="2098"/>
    </row>
    <row r="314" spans="1:17">
      <c r="A314" s="1430" t="s">
        <v>69</v>
      </c>
      <c r="B314" s="11">
        <v>1</v>
      </c>
      <c r="C314" s="1998" t="s">
        <v>312</v>
      </c>
      <c r="D314" s="1999">
        <v>22</v>
      </c>
      <c r="E314" s="1999">
        <v>1994</v>
      </c>
      <c r="F314" s="2000">
        <v>6.6859999999999999</v>
      </c>
      <c r="G314" s="2000">
        <v>1.817283</v>
      </c>
      <c r="H314" s="2000">
        <v>3.52</v>
      </c>
      <c r="I314" s="2000">
        <v>1.348719</v>
      </c>
      <c r="J314" s="2000">
        <v>1162.77</v>
      </c>
      <c r="K314" s="2001">
        <v>1.348719</v>
      </c>
      <c r="L314" s="2000">
        <v>1162.77</v>
      </c>
      <c r="M314" s="2002">
        <v>1.1599189865579608E-3</v>
      </c>
      <c r="N314" s="2003">
        <v>79.025000000000006</v>
      </c>
      <c r="O314" s="2004">
        <v>9.1662597912742852E-2</v>
      </c>
      <c r="P314" s="2120">
        <v>69.59513919347765</v>
      </c>
      <c r="Q314" s="2006">
        <v>5.4997558747645714</v>
      </c>
    </row>
    <row r="315" spans="1:17">
      <c r="A315" s="1379"/>
      <c r="B315" s="12">
        <v>2</v>
      </c>
      <c r="C315" s="2007" t="s">
        <v>317</v>
      </c>
      <c r="D315" s="1134">
        <v>60</v>
      </c>
      <c r="E315" s="1134">
        <v>1988</v>
      </c>
      <c r="F315" s="1136">
        <v>17.448</v>
      </c>
      <c r="G315" s="1136">
        <v>4.925573</v>
      </c>
      <c r="H315" s="1136">
        <v>9.6</v>
      </c>
      <c r="I315" s="1136">
        <v>2.9224329999999998</v>
      </c>
      <c r="J315" s="1136">
        <v>2363.7600000000002</v>
      </c>
      <c r="K315" s="1137">
        <v>2.9224329999999998</v>
      </c>
      <c r="L315" s="1136">
        <v>2363.7600000000002</v>
      </c>
      <c r="M315" s="1138">
        <v>1.2363492909601649E-3</v>
      </c>
      <c r="N315" s="1139">
        <v>79.025000000000006</v>
      </c>
      <c r="O315" s="1140">
        <v>9.7702502718127041E-2</v>
      </c>
      <c r="P315" s="2121">
        <v>74.180957457609907</v>
      </c>
      <c r="Q315" s="1142">
        <v>5.862150163087624</v>
      </c>
    </row>
    <row r="316" spans="1:17">
      <c r="A316" s="1379"/>
      <c r="B316" s="12">
        <v>3</v>
      </c>
      <c r="C316" s="2007" t="s">
        <v>313</v>
      </c>
      <c r="D316" s="1134">
        <v>75</v>
      </c>
      <c r="E316" s="1134">
        <v>1987</v>
      </c>
      <c r="F316" s="1136">
        <v>24.332000000000001</v>
      </c>
      <c r="G316" s="1136">
        <v>7.0578900000000004</v>
      </c>
      <c r="H316" s="1136">
        <v>12</v>
      </c>
      <c r="I316" s="1136">
        <v>5.2741100000000003</v>
      </c>
      <c r="J316" s="1136">
        <v>4017.2</v>
      </c>
      <c r="K316" s="1137">
        <v>5.2741100000000003</v>
      </c>
      <c r="L316" s="1136">
        <v>4017.2</v>
      </c>
      <c r="M316" s="1138">
        <v>1.3128821069401575E-3</v>
      </c>
      <c r="N316" s="1139">
        <v>79.025000000000006</v>
      </c>
      <c r="O316" s="1140">
        <v>0.10375050850094596</v>
      </c>
      <c r="P316" s="2121">
        <v>78.772926416409462</v>
      </c>
      <c r="Q316" s="1142">
        <v>6.225030510056758</v>
      </c>
    </row>
    <row r="317" spans="1:17">
      <c r="A317" s="1379"/>
      <c r="B317" s="12">
        <v>4</v>
      </c>
      <c r="C317" s="2007" t="s">
        <v>310</v>
      </c>
      <c r="D317" s="1134">
        <v>80</v>
      </c>
      <c r="E317" s="1134">
        <v>1964</v>
      </c>
      <c r="F317" s="1136">
        <v>24.936</v>
      </c>
      <c r="G317" s="1136">
        <v>6.9282750000000002</v>
      </c>
      <c r="H317" s="1136">
        <v>12.8</v>
      </c>
      <c r="I317" s="1136">
        <v>5.2077200000000001</v>
      </c>
      <c r="J317" s="1136">
        <v>3831.94</v>
      </c>
      <c r="K317" s="1137">
        <v>5.2077200000000001</v>
      </c>
      <c r="L317" s="1136">
        <v>3831.94</v>
      </c>
      <c r="M317" s="1138">
        <v>1.3590296299002594E-3</v>
      </c>
      <c r="N317" s="1139">
        <v>79.025000000000006</v>
      </c>
      <c r="O317" s="1140">
        <v>0.107397316502868</v>
      </c>
      <c r="P317" s="2121">
        <v>81.541777794015573</v>
      </c>
      <c r="Q317" s="1142">
        <v>6.4438389901720807</v>
      </c>
    </row>
    <row r="318" spans="1:17">
      <c r="A318" s="1379"/>
      <c r="B318" s="12">
        <v>5</v>
      </c>
      <c r="C318" s="2007" t="s">
        <v>314</v>
      </c>
      <c r="D318" s="1134">
        <v>101</v>
      </c>
      <c r="E318" s="1134">
        <v>1968</v>
      </c>
      <c r="F318" s="1136">
        <v>30.882000000000001</v>
      </c>
      <c r="G318" s="1136">
        <v>8.5172260000000009</v>
      </c>
      <c r="H318" s="1136">
        <v>15.92</v>
      </c>
      <c r="I318" s="1136">
        <v>6.4447609999999997</v>
      </c>
      <c r="J318" s="1136">
        <v>4482.08</v>
      </c>
      <c r="K318" s="1137">
        <v>6.4447609999999997</v>
      </c>
      <c r="L318" s="1136">
        <v>4482.08</v>
      </c>
      <c r="M318" s="1138">
        <v>1.437895129047228E-3</v>
      </c>
      <c r="N318" s="1139">
        <v>79.025000000000006</v>
      </c>
      <c r="O318" s="1140">
        <v>0.1136296625729572</v>
      </c>
      <c r="P318" s="2121">
        <v>86.273707742833679</v>
      </c>
      <c r="Q318" s="1142">
        <v>6.8177797543774323</v>
      </c>
    </row>
    <row r="319" spans="1:17">
      <c r="A319" s="1379"/>
      <c r="B319" s="12">
        <v>6</v>
      </c>
      <c r="C319" s="2007" t="s">
        <v>319</v>
      </c>
      <c r="D319" s="1134">
        <v>55</v>
      </c>
      <c r="E319" s="1134">
        <v>1995</v>
      </c>
      <c r="F319" s="1136">
        <v>19.831</v>
      </c>
      <c r="G319" s="1136">
        <v>6.3147690000000001</v>
      </c>
      <c r="H319" s="1136">
        <v>8.7200000000000006</v>
      </c>
      <c r="I319" s="1136">
        <v>4.7962290000000003</v>
      </c>
      <c r="J319" s="1136">
        <v>3308.16</v>
      </c>
      <c r="K319" s="1137">
        <v>4.7962290000000003</v>
      </c>
      <c r="L319" s="1136">
        <v>3308.16</v>
      </c>
      <c r="M319" s="1138">
        <v>1.4498177234474755E-3</v>
      </c>
      <c r="N319" s="1139">
        <v>79.025000000000006</v>
      </c>
      <c r="O319" s="1140">
        <v>0.11457184559543676</v>
      </c>
      <c r="P319" s="2121">
        <v>86.98906340684853</v>
      </c>
      <c r="Q319" s="1142">
        <v>6.8743107357262048</v>
      </c>
    </row>
    <row r="320" spans="1:17">
      <c r="A320" s="1379"/>
      <c r="B320" s="12">
        <v>7</v>
      </c>
      <c r="C320" s="2007" t="s">
        <v>311</v>
      </c>
      <c r="D320" s="1134">
        <v>103</v>
      </c>
      <c r="E320" s="1134">
        <v>1965</v>
      </c>
      <c r="F320" s="1136">
        <v>33.476999999999997</v>
      </c>
      <c r="G320" s="1136">
        <v>9.7108740000000004</v>
      </c>
      <c r="H320" s="1136">
        <v>15.92</v>
      </c>
      <c r="I320" s="1136">
        <v>7.8461299999999996</v>
      </c>
      <c r="J320" s="1136">
        <v>4447.51</v>
      </c>
      <c r="K320" s="1137">
        <v>7.8461299999999996</v>
      </c>
      <c r="L320" s="1136">
        <v>4447.51</v>
      </c>
      <c r="M320" s="1138">
        <v>1.7641624189715143E-3</v>
      </c>
      <c r="N320" s="1139">
        <v>79.025000000000006</v>
      </c>
      <c r="O320" s="1140">
        <v>0.13941293515922393</v>
      </c>
      <c r="P320" s="2121">
        <v>105.84974513829086</v>
      </c>
      <c r="Q320" s="1142">
        <v>8.3647761095534356</v>
      </c>
    </row>
    <row r="321" spans="1:17">
      <c r="A321" s="1379"/>
      <c r="B321" s="12">
        <v>8</v>
      </c>
      <c r="C321" s="2007" t="s">
        <v>318</v>
      </c>
      <c r="D321" s="1134">
        <v>100</v>
      </c>
      <c r="E321" s="1134">
        <v>1973</v>
      </c>
      <c r="F321" s="1136">
        <v>32.904000000000003</v>
      </c>
      <c r="G321" s="1136">
        <v>8.5456109999999992</v>
      </c>
      <c r="H321" s="1136">
        <v>15.971</v>
      </c>
      <c r="I321" s="1136">
        <v>8.3873929999999994</v>
      </c>
      <c r="J321" s="1136">
        <v>4362.3100000000004</v>
      </c>
      <c r="K321" s="1137">
        <v>8.3873929999999994</v>
      </c>
      <c r="L321" s="1136">
        <v>4362.3100000000004</v>
      </c>
      <c r="M321" s="1138">
        <v>1.9226953150968177E-3</v>
      </c>
      <c r="N321" s="1139">
        <v>79.025000000000006</v>
      </c>
      <c r="O321" s="1140">
        <v>0.15194099727552601</v>
      </c>
      <c r="P321" s="2121">
        <v>115.36171890580906</v>
      </c>
      <c r="Q321" s="1142">
        <v>9.1164598365315612</v>
      </c>
    </row>
    <row r="322" spans="1:17">
      <c r="A322" s="1379"/>
      <c r="B322" s="12">
        <v>9</v>
      </c>
      <c r="C322" s="2007" t="s">
        <v>315</v>
      </c>
      <c r="D322" s="1134">
        <v>80</v>
      </c>
      <c r="E322" s="1134">
        <v>1964</v>
      </c>
      <c r="F322" s="1136">
        <v>25.747</v>
      </c>
      <c r="G322" s="1136">
        <v>5.6609999999999996</v>
      </c>
      <c r="H322" s="1136">
        <v>12.72</v>
      </c>
      <c r="I322" s="1136">
        <v>7.3660030000000001</v>
      </c>
      <c r="J322" s="1136">
        <v>3830.86</v>
      </c>
      <c r="K322" s="1137">
        <v>7.3660030000000001</v>
      </c>
      <c r="L322" s="1136">
        <v>3830.86</v>
      </c>
      <c r="M322" s="1138">
        <v>1.9228066282766794E-3</v>
      </c>
      <c r="N322" s="1139">
        <v>79.025000000000006</v>
      </c>
      <c r="O322" s="1140">
        <v>0.15194979379956461</v>
      </c>
      <c r="P322" s="2121">
        <v>115.36839769660077</v>
      </c>
      <c r="Q322" s="1142">
        <v>9.1169876279738773</v>
      </c>
    </row>
    <row r="323" spans="1:17" ht="12" thickBot="1">
      <c r="A323" s="1434"/>
      <c r="B323" s="33">
        <v>10</v>
      </c>
      <c r="C323" s="2007" t="s">
        <v>316</v>
      </c>
      <c r="D323" s="1134">
        <v>101</v>
      </c>
      <c r="E323" s="1134">
        <v>1966</v>
      </c>
      <c r="F323" s="1136">
        <v>34.195</v>
      </c>
      <c r="G323" s="1136">
        <v>9.4386060000000001</v>
      </c>
      <c r="H323" s="1136">
        <v>15.84</v>
      </c>
      <c r="I323" s="1136">
        <v>8.9164060000000003</v>
      </c>
      <c r="J323" s="1136">
        <v>4481.51</v>
      </c>
      <c r="K323" s="1137">
        <v>8.9164060000000003</v>
      </c>
      <c r="L323" s="1136">
        <v>4481.51</v>
      </c>
      <c r="M323" s="1138">
        <v>1.989598595116378E-3</v>
      </c>
      <c r="N323" s="1139">
        <v>79.025000000000006</v>
      </c>
      <c r="O323" s="1140">
        <v>0.15722802897907179</v>
      </c>
      <c r="P323" s="2121">
        <v>119.37591570698268</v>
      </c>
      <c r="Q323" s="1142">
        <v>9.4336817387443084</v>
      </c>
    </row>
    <row r="324" spans="1:17">
      <c r="A324" s="1435" t="s">
        <v>78</v>
      </c>
      <c r="B324" s="80">
        <v>1</v>
      </c>
      <c r="C324" s="2008" t="s">
        <v>320</v>
      </c>
      <c r="D324" s="2009">
        <v>51</v>
      </c>
      <c r="E324" s="2009">
        <v>1988</v>
      </c>
      <c r="F324" s="2010">
        <v>16.908000000000001</v>
      </c>
      <c r="G324" s="2010">
        <v>3.2067779999999999</v>
      </c>
      <c r="H324" s="2010">
        <v>8</v>
      </c>
      <c r="I324" s="2010">
        <v>5.7012210000000003</v>
      </c>
      <c r="J324" s="2010">
        <v>1853.38</v>
      </c>
      <c r="K324" s="2011">
        <v>5.7012210000000003</v>
      </c>
      <c r="L324" s="2010">
        <v>1853.38</v>
      </c>
      <c r="M324" s="2012">
        <v>3.0761209250126796E-3</v>
      </c>
      <c r="N324" s="2013">
        <v>79.025000000000006</v>
      </c>
      <c r="O324" s="2014">
        <v>0.24309045609912702</v>
      </c>
      <c r="P324" s="2122">
        <v>184.56725550076078</v>
      </c>
      <c r="Q324" s="2016">
        <v>14.585427365947622</v>
      </c>
    </row>
    <row r="325" spans="1:17">
      <c r="A325" s="1436"/>
      <c r="B325" s="81">
        <v>2</v>
      </c>
      <c r="C325" s="177"/>
      <c r="D325" s="178"/>
      <c r="E325" s="178"/>
      <c r="F325" s="179"/>
      <c r="G325" s="179"/>
      <c r="H325" s="179"/>
      <c r="I325" s="179"/>
      <c r="J325" s="179"/>
      <c r="K325" s="180"/>
      <c r="L325" s="179"/>
      <c r="M325" s="181"/>
      <c r="N325" s="182"/>
      <c r="O325" s="183"/>
      <c r="P325" s="530"/>
      <c r="Q325" s="184"/>
    </row>
    <row r="326" spans="1:17">
      <c r="A326" s="1436"/>
      <c r="B326" s="81">
        <v>3</v>
      </c>
      <c r="C326" s="177"/>
      <c r="D326" s="178"/>
      <c r="E326" s="178"/>
      <c r="F326" s="179"/>
      <c r="G326" s="179"/>
      <c r="H326" s="179"/>
      <c r="I326" s="179"/>
      <c r="J326" s="179"/>
      <c r="K326" s="180"/>
      <c r="L326" s="179"/>
      <c r="M326" s="181"/>
      <c r="N326" s="182"/>
      <c r="O326" s="183"/>
      <c r="P326" s="530"/>
      <c r="Q326" s="184"/>
    </row>
    <row r="327" spans="1:17">
      <c r="A327" s="1436"/>
      <c r="B327" s="81">
        <v>4</v>
      </c>
      <c r="C327" s="177"/>
      <c r="D327" s="178"/>
      <c r="E327" s="178"/>
      <c r="F327" s="179"/>
      <c r="G327" s="179"/>
      <c r="H327" s="179"/>
      <c r="I327" s="179"/>
      <c r="J327" s="179"/>
      <c r="K327" s="180"/>
      <c r="L327" s="179"/>
      <c r="M327" s="181"/>
      <c r="N327" s="182"/>
      <c r="O327" s="183"/>
      <c r="P327" s="530"/>
      <c r="Q327" s="184"/>
    </row>
    <row r="328" spans="1:17">
      <c r="A328" s="1436"/>
      <c r="B328" s="81">
        <v>5</v>
      </c>
      <c r="C328" s="177"/>
      <c r="D328" s="178"/>
      <c r="E328" s="178"/>
      <c r="F328" s="179"/>
      <c r="G328" s="179"/>
      <c r="H328" s="179"/>
      <c r="I328" s="179"/>
      <c r="J328" s="179"/>
      <c r="K328" s="180"/>
      <c r="L328" s="179"/>
      <c r="M328" s="181"/>
      <c r="N328" s="182"/>
      <c r="O328" s="183"/>
      <c r="P328" s="530"/>
      <c r="Q328" s="184"/>
    </row>
    <row r="329" spans="1:17">
      <c r="A329" s="1436"/>
      <c r="B329" s="81">
        <v>6</v>
      </c>
      <c r="C329" s="177"/>
      <c r="D329" s="178"/>
      <c r="E329" s="178"/>
      <c r="F329" s="179"/>
      <c r="G329" s="179"/>
      <c r="H329" s="179"/>
      <c r="I329" s="179"/>
      <c r="J329" s="179"/>
      <c r="K329" s="180"/>
      <c r="L329" s="179"/>
      <c r="M329" s="181"/>
      <c r="N329" s="182"/>
      <c r="O329" s="183"/>
      <c r="P329" s="530"/>
      <c r="Q329" s="184"/>
    </row>
    <row r="330" spans="1:17">
      <c r="A330" s="1436"/>
      <c r="B330" s="81">
        <v>7</v>
      </c>
      <c r="C330" s="177"/>
      <c r="D330" s="178"/>
      <c r="E330" s="178"/>
      <c r="F330" s="179"/>
      <c r="G330" s="179"/>
      <c r="H330" s="179"/>
      <c r="I330" s="179"/>
      <c r="J330" s="179"/>
      <c r="K330" s="180"/>
      <c r="L330" s="179"/>
      <c r="M330" s="181"/>
      <c r="N330" s="182"/>
      <c r="O330" s="183"/>
      <c r="P330" s="530"/>
      <c r="Q330" s="184"/>
    </row>
    <row r="331" spans="1:17">
      <c r="A331" s="1436"/>
      <c r="B331" s="81">
        <v>8</v>
      </c>
      <c r="C331" s="177"/>
      <c r="D331" s="178"/>
      <c r="E331" s="178"/>
      <c r="F331" s="179"/>
      <c r="G331" s="179"/>
      <c r="H331" s="179"/>
      <c r="I331" s="179"/>
      <c r="J331" s="179"/>
      <c r="K331" s="180"/>
      <c r="L331" s="179"/>
      <c r="M331" s="181"/>
      <c r="N331" s="182"/>
      <c r="O331" s="183"/>
      <c r="P331" s="530"/>
      <c r="Q331" s="184"/>
    </row>
    <row r="332" spans="1:17">
      <c r="A332" s="1436"/>
      <c r="B332" s="81">
        <v>9</v>
      </c>
      <c r="C332" s="177"/>
      <c r="D332" s="178"/>
      <c r="E332" s="178"/>
      <c r="F332" s="179"/>
      <c r="G332" s="179"/>
      <c r="H332" s="179"/>
      <c r="I332" s="179"/>
      <c r="J332" s="179"/>
      <c r="K332" s="180"/>
      <c r="L332" s="179"/>
      <c r="M332" s="181"/>
      <c r="N332" s="182"/>
      <c r="O332" s="183"/>
      <c r="P332" s="530"/>
      <c r="Q332" s="184"/>
    </row>
    <row r="333" spans="1:17" ht="12" thickBot="1">
      <c r="A333" s="1437"/>
      <c r="B333" s="82">
        <v>10</v>
      </c>
      <c r="C333" s="185"/>
      <c r="D333" s="186"/>
      <c r="E333" s="186"/>
      <c r="F333" s="187"/>
      <c r="G333" s="187"/>
      <c r="H333" s="187"/>
      <c r="I333" s="187"/>
      <c r="J333" s="187"/>
      <c r="K333" s="188"/>
      <c r="L333" s="187"/>
      <c r="M333" s="189"/>
      <c r="N333" s="190"/>
      <c r="O333" s="191"/>
      <c r="P333" s="531"/>
      <c r="Q333" s="192"/>
    </row>
    <row r="334" spans="1:17">
      <c r="A334" s="1401" t="s">
        <v>89</v>
      </c>
      <c r="B334" s="53">
        <v>1</v>
      </c>
      <c r="C334" s="2123" t="s">
        <v>323</v>
      </c>
      <c r="D334" s="2124">
        <v>5</v>
      </c>
      <c r="E334" s="2124">
        <v>1951</v>
      </c>
      <c r="F334" s="496">
        <v>1.1127</v>
      </c>
      <c r="G334" s="496">
        <v>0.86699999999999999</v>
      </c>
      <c r="H334" s="496">
        <v>0.05</v>
      </c>
      <c r="I334" s="496">
        <v>0.19570199999999999</v>
      </c>
      <c r="J334" s="496">
        <v>223.63</v>
      </c>
      <c r="K334" s="497">
        <v>0.19570199999999999</v>
      </c>
      <c r="L334" s="496">
        <v>223.63</v>
      </c>
      <c r="M334" s="498">
        <v>8.7511514555292224E-4</v>
      </c>
      <c r="N334" s="499">
        <v>79.025000000000006</v>
      </c>
      <c r="O334" s="500">
        <v>6.9155974377319684E-2</v>
      </c>
      <c r="P334" s="2125">
        <v>52.506908733175329</v>
      </c>
      <c r="Q334" s="502">
        <v>4.1493584626391806</v>
      </c>
    </row>
    <row r="335" spans="1:17">
      <c r="A335" s="1402"/>
      <c r="B335" s="53">
        <v>2</v>
      </c>
      <c r="C335" s="2123" t="s">
        <v>326</v>
      </c>
      <c r="D335" s="2124">
        <v>9</v>
      </c>
      <c r="E335" s="2124">
        <v>1986</v>
      </c>
      <c r="F335" s="496">
        <v>1.8549</v>
      </c>
      <c r="G335" s="496">
        <v>0.106284</v>
      </c>
      <c r="H335" s="496">
        <v>0.36266500000000002</v>
      </c>
      <c r="I335" s="496">
        <v>1.3859490000000001</v>
      </c>
      <c r="J335" s="496">
        <v>536.30999999999995</v>
      </c>
      <c r="K335" s="497">
        <v>1.3859490000000001</v>
      </c>
      <c r="L335" s="496">
        <v>536.30999999999995</v>
      </c>
      <c r="M335" s="498">
        <v>2.5842311349779049E-3</v>
      </c>
      <c r="N335" s="499">
        <v>79.025000000000006</v>
      </c>
      <c r="O335" s="500">
        <v>0.20421886544162896</v>
      </c>
      <c r="P335" s="2125">
        <v>155.05386809867431</v>
      </c>
      <c r="Q335" s="502">
        <v>12.253131926497739</v>
      </c>
    </row>
    <row r="336" spans="1:17">
      <c r="A336" s="1402"/>
      <c r="B336" s="53">
        <v>3</v>
      </c>
      <c r="C336" s="2123" t="s">
        <v>321</v>
      </c>
      <c r="D336" s="2124">
        <v>12</v>
      </c>
      <c r="E336" s="2124">
        <v>1991</v>
      </c>
      <c r="F336" s="496">
        <v>6.4749999999999996</v>
      </c>
      <c r="G336" s="496">
        <v>1.72176</v>
      </c>
      <c r="H336" s="496">
        <v>2</v>
      </c>
      <c r="I336" s="496">
        <v>2.7532390000000002</v>
      </c>
      <c r="J336" s="496">
        <v>818.44</v>
      </c>
      <c r="K336" s="497">
        <v>2.7532390000000002</v>
      </c>
      <c r="L336" s="496">
        <v>818.44</v>
      </c>
      <c r="M336" s="498">
        <v>3.3640083573627877E-3</v>
      </c>
      <c r="N336" s="499">
        <v>79.025000000000006</v>
      </c>
      <c r="O336" s="500">
        <v>0.26584076044059429</v>
      </c>
      <c r="P336" s="2125">
        <v>201.84050144176726</v>
      </c>
      <c r="Q336" s="502">
        <v>15.950445626435659</v>
      </c>
    </row>
    <row r="337" spans="1:17">
      <c r="A337" s="1402"/>
      <c r="B337" s="53">
        <v>4</v>
      </c>
      <c r="C337" s="2123" t="s">
        <v>325</v>
      </c>
      <c r="D337" s="2124">
        <v>36</v>
      </c>
      <c r="E337" s="2124">
        <v>1964</v>
      </c>
      <c r="F337" s="496">
        <v>8.4969999999999999</v>
      </c>
      <c r="G337" s="496">
        <v>0.67810899999999996</v>
      </c>
      <c r="H337" s="496">
        <v>1.9211149999999999</v>
      </c>
      <c r="I337" s="496">
        <v>5.8977750000000002</v>
      </c>
      <c r="J337" s="496">
        <v>1514.36</v>
      </c>
      <c r="K337" s="497">
        <v>5.8977750000000002</v>
      </c>
      <c r="L337" s="496">
        <v>1514.36</v>
      </c>
      <c r="M337" s="498">
        <v>3.8945660212895221E-3</v>
      </c>
      <c r="N337" s="499">
        <v>79.025000000000006</v>
      </c>
      <c r="O337" s="500">
        <v>0.30776807983240451</v>
      </c>
      <c r="P337" s="2125">
        <v>233.67396127737135</v>
      </c>
      <c r="Q337" s="502">
        <v>18.466084789944272</v>
      </c>
    </row>
    <row r="338" spans="1:17">
      <c r="A338" s="1402"/>
      <c r="B338" s="53">
        <v>5</v>
      </c>
      <c r="C338" s="2123" t="s">
        <v>322</v>
      </c>
      <c r="D338" s="2124">
        <v>8</v>
      </c>
      <c r="E338" s="2124">
        <v>1976</v>
      </c>
      <c r="F338" s="496">
        <v>3.9449999999999998</v>
      </c>
      <c r="G338" s="496">
        <v>1.58202</v>
      </c>
      <c r="H338" s="496">
        <v>0.67</v>
      </c>
      <c r="I338" s="496">
        <v>1.6929810000000001</v>
      </c>
      <c r="J338" s="496">
        <v>432.82</v>
      </c>
      <c r="K338" s="497">
        <v>1.6929810000000001</v>
      </c>
      <c r="L338" s="496">
        <v>432.82</v>
      </c>
      <c r="M338" s="498">
        <v>3.9115128690910776E-3</v>
      </c>
      <c r="N338" s="499">
        <v>79.025000000000006</v>
      </c>
      <c r="O338" s="500">
        <v>0.30910730447992241</v>
      </c>
      <c r="P338" s="2125">
        <v>234.69077214546465</v>
      </c>
      <c r="Q338" s="502">
        <v>18.546438268795345</v>
      </c>
    </row>
    <row r="339" spans="1:17">
      <c r="A339" s="1402"/>
      <c r="B339" s="53">
        <v>6</v>
      </c>
      <c r="C339" s="2123" t="s">
        <v>324</v>
      </c>
      <c r="D339" s="2124">
        <v>41</v>
      </c>
      <c r="E339" s="2124">
        <v>1981</v>
      </c>
      <c r="F339" s="496">
        <v>16.225999999999999</v>
      </c>
      <c r="G339" s="496">
        <v>3.635697</v>
      </c>
      <c r="H339" s="496">
        <v>2.65</v>
      </c>
      <c r="I339" s="496">
        <v>9.9403070000000007</v>
      </c>
      <c r="J339" s="496">
        <v>2245.19</v>
      </c>
      <c r="K339" s="497">
        <v>9.9403070000000007</v>
      </c>
      <c r="L339" s="496">
        <v>2245.19</v>
      </c>
      <c r="M339" s="498">
        <v>4.4273789746079395E-3</v>
      </c>
      <c r="N339" s="499">
        <v>75.428000000000011</v>
      </c>
      <c r="O339" s="500">
        <v>0.33394834129672774</v>
      </c>
      <c r="P339" s="2125">
        <v>265.64273847647632</v>
      </c>
      <c r="Q339" s="502">
        <v>20.036900477803659</v>
      </c>
    </row>
    <row r="340" spans="1:17">
      <c r="A340" s="1402"/>
      <c r="B340" s="53">
        <v>7</v>
      </c>
      <c r="C340" s="2123" t="s">
        <v>328</v>
      </c>
      <c r="D340" s="2124">
        <v>20</v>
      </c>
      <c r="E340" s="2124">
        <v>1985</v>
      </c>
      <c r="F340" s="496">
        <v>6.7809999999999997</v>
      </c>
      <c r="G340" s="496">
        <v>0.48246</v>
      </c>
      <c r="H340" s="496">
        <v>1.09778</v>
      </c>
      <c r="I340" s="496">
        <v>5.2007589999999997</v>
      </c>
      <c r="J340" s="496">
        <v>1047.19</v>
      </c>
      <c r="K340" s="497">
        <v>5.2007589999999997</v>
      </c>
      <c r="L340" s="496">
        <v>1047.19</v>
      </c>
      <c r="M340" s="498">
        <v>4.9663948280636748E-3</v>
      </c>
      <c r="N340" s="499">
        <v>79.025000000000006</v>
      </c>
      <c r="O340" s="500">
        <v>0.39246935128773192</v>
      </c>
      <c r="P340" s="2125">
        <v>297.9836896838205</v>
      </c>
      <c r="Q340" s="502">
        <v>23.548161077263916</v>
      </c>
    </row>
    <row r="341" spans="1:17">
      <c r="A341" s="1402"/>
      <c r="B341" s="53">
        <v>8</v>
      </c>
      <c r="C341" s="2123" t="s">
        <v>327</v>
      </c>
      <c r="D341" s="2124">
        <v>40</v>
      </c>
      <c r="E341" s="2124">
        <v>1988</v>
      </c>
      <c r="F341" s="496">
        <v>19.933</v>
      </c>
      <c r="G341" s="496">
        <v>2.1930000000000001</v>
      </c>
      <c r="H341" s="496">
        <v>3.12</v>
      </c>
      <c r="I341" s="496">
        <v>14.620001</v>
      </c>
      <c r="J341" s="496">
        <v>2040.9</v>
      </c>
      <c r="K341" s="497">
        <v>14.620001</v>
      </c>
      <c r="L341" s="496">
        <v>2040.9</v>
      </c>
      <c r="M341" s="498">
        <v>7.1635067862217648E-3</v>
      </c>
      <c r="N341" s="499">
        <v>75.428000000000011</v>
      </c>
      <c r="O341" s="500">
        <v>0.54032898987113531</v>
      </c>
      <c r="P341" s="2125">
        <v>429.81040717330586</v>
      </c>
      <c r="Q341" s="502">
        <v>32.41973939226812</v>
      </c>
    </row>
    <row r="342" spans="1:17">
      <c r="A342" s="1402"/>
      <c r="B342" s="53">
        <v>9</v>
      </c>
      <c r="C342" s="2123"/>
      <c r="D342" s="2124"/>
      <c r="E342" s="2124"/>
      <c r="F342" s="496"/>
      <c r="G342" s="496"/>
      <c r="H342" s="496"/>
      <c r="I342" s="496"/>
      <c r="J342" s="496"/>
      <c r="K342" s="497"/>
      <c r="L342" s="496"/>
      <c r="M342" s="498"/>
      <c r="N342" s="499"/>
      <c r="O342" s="500"/>
      <c r="P342" s="2125"/>
      <c r="Q342" s="502"/>
    </row>
    <row r="343" spans="1:17" ht="12" thickBot="1">
      <c r="A343" s="1402"/>
      <c r="B343" s="84">
        <v>10</v>
      </c>
      <c r="C343" s="2126"/>
      <c r="D343" s="2127"/>
      <c r="E343" s="2127"/>
      <c r="F343" s="505"/>
      <c r="G343" s="505"/>
      <c r="H343" s="505"/>
      <c r="I343" s="505"/>
      <c r="J343" s="505"/>
      <c r="K343" s="506"/>
      <c r="L343" s="505"/>
      <c r="M343" s="507"/>
      <c r="N343" s="508"/>
      <c r="O343" s="509"/>
      <c r="P343" s="2128"/>
      <c r="Q343" s="511"/>
    </row>
    <row r="344" spans="1:17">
      <c r="A344" s="1389" t="s">
        <v>98</v>
      </c>
      <c r="B344" s="85">
        <v>1</v>
      </c>
      <c r="C344" s="2129" t="s">
        <v>334</v>
      </c>
      <c r="D344" s="2130">
        <v>12</v>
      </c>
      <c r="E344" s="2130">
        <v>1972</v>
      </c>
      <c r="F344" s="2131">
        <v>1.601</v>
      </c>
      <c r="G344" s="2131">
        <v>0</v>
      </c>
      <c r="H344" s="2131">
        <v>0</v>
      </c>
      <c r="I344" s="2131">
        <v>1.6009979999999999</v>
      </c>
      <c r="J344" s="2131">
        <v>532.47</v>
      </c>
      <c r="K344" s="2132">
        <v>1.6009979999999999</v>
      </c>
      <c r="L344" s="2131">
        <v>532.47</v>
      </c>
      <c r="M344" s="2133">
        <v>3.0067384077976222E-3</v>
      </c>
      <c r="N344" s="2134">
        <v>79.025000000000006</v>
      </c>
      <c r="O344" s="2135">
        <v>0.23760750267620712</v>
      </c>
      <c r="P344" s="2136">
        <v>180.40430446785732</v>
      </c>
      <c r="Q344" s="2137">
        <v>14.256450160572426</v>
      </c>
    </row>
    <row r="345" spans="1:17">
      <c r="A345" s="1381"/>
      <c r="B345" s="86">
        <v>2</v>
      </c>
      <c r="C345" s="2019" t="s">
        <v>337</v>
      </c>
      <c r="D345" s="2020">
        <v>12</v>
      </c>
      <c r="E345" s="2020">
        <v>1971</v>
      </c>
      <c r="F345" s="2021">
        <v>2.0644</v>
      </c>
      <c r="G345" s="2021">
        <v>0</v>
      </c>
      <c r="H345" s="2021">
        <v>0</v>
      </c>
      <c r="I345" s="2021">
        <v>2.0644010000000002</v>
      </c>
      <c r="J345" s="2021">
        <v>538.79999999999995</v>
      </c>
      <c r="K345" s="2022">
        <v>2.0644010000000002</v>
      </c>
      <c r="L345" s="2021">
        <v>538.79999999999995</v>
      </c>
      <c r="M345" s="2023">
        <v>3.8314792130660735E-3</v>
      </c>
      <c r="N345" s="2024">
        <v>79.025000000000006</v>
      </c>
      <c r="O345" s="2025">
        <v>0.30278264481254646</v>
      </c>
      <c r="P345" s="2138">
        <v>229.88875278396443</v>
      </c>
      <c r="Q345" s="2027">
        <v>18.166958688752793</v>
      </c>
    </row>
    <row r="346" spans="1:17">
      <c r="A346" s="1381"/>
      <c r="B346" s="86">
        <v>3</v>
      </c>
      <c r="C346" s="2019" t="s">
        <v>336</v>
      </c>
      <c r="D346" s="2020">
        <v>8</v>
      </c>
      <c r="E346" s="2020">
        <v>1962</v>
      </c>
      <c r="F346" s="2021">
        <v>3.4249999999999998</v>
      </c>
      <c r="G346" s="2021">
        <v>1.02</v>
      </c>
      <c r="H346" s="2021">
        <v>0.97</v>
      </c>
      <c r="I346" s="2021">
        <v>1.4349989999999999</v>
      </c>
      <c r="J346" s="2021">
        <v>366.73</v>
      </c>
      <c r="K346" s="2022">
        <v>1.4349989999999999</v>
      </c>
      <c r="L346" s="2021">
        <v>366.73</v>
      </c>
      <c r="M346" s="2023">
        <v>3.9129577618411361E-3</v>
      </c>
      <c r="N346" s="2024">
        <v>79.025000000000006</v>
      </c>
      <c r="O346" s="2025">
        <v>0.30922148712949582</v>
      </c>
      <c r="P346" s="2138">
        <v>234.77746571046816</v>
      </c>
      <c r="Q346" s="2027">
        <v>18.553289227769746</v>
      </c>
    </row>
    <row r="347" spans="1:17">
      <c r="A347" s="1381"/>
      <c r="B347" s="86">
        <v>4</v>
      </c>
      <c r="C347" s="2019" t="s">
        <v>331</v>
      </c>
      <c r="D347" s="2020">
        <v>7</v>
      </c>
      <c r="E347" s="2020">
        <v>1956</v>
      </c>
      <c r="F347" s="2021">
        <v>1.804</v>
      </c>
      <c r="G347" s="2021">
        <v>0</v>
      </c>
      <c r="H347" s="2021">
        <v>0</v>
      </c>
      <c r="I347" s="2021">
        <v>1.804001</v>
      </c>
      <c r="J347" s="2021">
        <v>402.24</v>
      </c>
      <c r="K347" s="2022">
        <v>1.804001</v>
      </c>
      <c r="L347" s="2021">
        <v>402.24</v>
      </c>
      <c r="M347" s="2023">
        <v>4.4848871320604614E-3</v>
      </c>
      <c r="N347" s="2024">
        <v>75.428000000000011</v>
      </c>
      <c r="O347" s="2025">
        <v>0.33828606659705651</v>
      </c>
      <c r="P347" s="2138">
        <v>269.09322792362764</v>
      </c>
      <c r="Q347" s="2027">
        <v>20.297163995823389</v>
      </c>
    </row>
    <row r="348" spans="1:17">
      <c r="A348" s="1381"/>
      <c r="B348" s="86">
        <v>5</v>
      </c>
      <c r="C348" s="2019" t="s">
        <v>329</v>
      </c>
      <c r="D348" s="2020">
        <v>5</v>
      </c>
      <c r="E348" s="2020">
        <v>1935</v>
      </c>
      <c r="F348" s="2021">
        <v>2.1560000000000001</v>
      </c>
      <c r="G348" s="2021">
        <v>0.15284700000000001</v>
      </c>
      <c r="H348" s="2021">
        <v>0.32</v>
      </c>
      <c r="I348" s="2021">
        <v>1.6831529999999999</v>
      </c>
      <c r="J348" s="2021">
        <v>321.79000000000002</v>
      </c>
      <c r="K348" s="2022">
        <v>1.6831529999999999</v>
      </c>
      <c r="L348" s="2021">
        <v>321.79000000000002</v>
      </c>
      <c r="M348" s="2023">
        <v>5.2305944870878517E-3</v>
      </c>
      <c r="N348" s="2024">
        <v>79.025000000000006</v>
      </c>
      <c r="O348" s="2025">
        <v>0.4133477293421175</v>
      </c>
      <c r="P348" s="2138">
        <v>313.83566922527115</v>
      </c>
      <c r="Q348" s="2027">
        <v>24.800863760527051</v>
      </c>
    </row>
    <row r="349" spans="1:17">
      <c r="A349" s="1381"/>
      <c r="B349" s="86">
        <v>6</v>
      </c>
      <c r="C349" s="2019" t="s">
        <v>330</v>
      </c>
      <c r="D349" s="2020">
        <v>8</v>
      </c>
      <c r="E349" s="2020">
        <v>1956</v>
      </c>
      <c r="F349" s="2021">
        <v>2.7530000000000001</v>
      </c>
      <c r="G349" s="2021">
        <v>0</v>
      </c>
      <c r="H349" s="2021">
        <v>0</v>
      </c>
      <c r="I349" s="2021">
        <v>2.7530000000000001</v>
      </c>
      <c r="J349" s="2021">
        <v>469.85</v>
      </c>
      <c r="K349" s="2022">
        <v>2.7530000000000001</v>
      </c>
      <c r="L349" s="2021">
        <v>469.85</v>
      </c>
      <c r="M349" s="2023">
        <v>5.8593168032350746E-3</v>
      </c>
      <c r="N349" s="2024">
        <v>79.025000000000006</v>
      </c>
      <c r="O349" s="2025">
        <v>0.4630325103756518</v>
      </c>
      <c r="P349" s="2138">
        <v>351.55900819410448</v>
      </c>
      <c r="Q349" s="2027">
        <v>27.78195062253911</v>
      </c>
    </row>
    <row r="350" spans="1:17">
      <c r="A350" s="1381"/>
      <c r="B350" s="86">
        <v>7</v>
      </c>
      <c r="C350" s="2019" t="s">
        <v>335</v>
      </c>
      <c r="D350" s="2020">
        <v>6</v>
      </c>
      <c r="E350" s="2020">
        <v>1959</v>
      </c>
      <c r="F350" s="2021">
        <v>3.5169999999999999</v>
      </c>
      <c r="G350" s="2021">
        <v>0.44650499999999999</v>
      </c>
      <c r="H350" s="2021">
        <v>0.96</v>
      </c>
      <c r="I350" s="2021">
        <v>2.1104959999999999</v>
      </c>
      <c r="J350" s="2021">
        <v>313.25</v>
      </c>
      <c r="K350" s="2022">
        <v>2.1104959999999999</v>
      </c>
      <c r="L350" s="2021">
        <v>313.25</v>
      </c>
      <c r="M350" s="2023">
        <v>6.7374173982442135E-3</v>
      </c>
      <c r="N350" s="2024">
        <v>79.025000000000006</v>
      </c>
      <c r="O350" s="2025">
        <v>0.53242440989624906</v>
      </c>
      <c r="P350" s="2138">
        <v>404.24504389465284</v>
      </c>
      <c r="Q350" s="2027">
        <v>31.94546459377494</v>
      </c>
    </row>
    <row r="351" spans="1:17">
      <c r="A351" s="1381"/>
      <c r="B351" s="86">
        <v>8</v>
      </c>
      <c r="C351" s="2019" t="s">
        <v>333</v>
      </c>
      <c r="D351" s="2020">
        <v>8</v>
      </c>
      <c r="E351" s="2020">
        <v>1966</v>
      </c>
      <c r="F351" s="2021">
        <v>2.8938000000000001</v>
      </c>
      <c r="G351" s="2021">
        <v>0</v>
      </c>
      <c r="H351" s="2021">
        <v>0</v>
      </c>
      <c r="I351" s="2021">
        <v>2.8938000000000001</v>
      </c>
      <c r="J351" s="2021">
        <v>393.89</v>
      </c>
      <c r="K351" s="2022">
        <v>2.8938000000000001</v>
      </c>
      <c r="L351" s="2021">
        <v>393.89</v>
      </c>
      <c r="M351" s="2023">
        <v>7.3467211658077135E-3</v>
      </c>
      <c r="N351" s="2024">
        <v>75.428000000000011</v>
      </c>
      <c r="O351" s="2025">
        <v>0.55414848409454431</v>
      </c>
      <c r="P351" s="2138">
        <v>440.8032699484628</v>
      </c>
      <c r="Q351" s="2027">
        <v>33.248909045672654</v>
      </c>
    </row>
    <row r="352" spans="1:17">
      <c r="A352" s="1381"/>
      <c r="B352" s="86">
        <v>9</v>
      </c>
      <c r="C352" s="2139" t="s">
        <v>332</v>
      </c>
      <c r="D352" s="2140">
        <v>8</v>
      </c>
      <c r="E352" s="2140">
        <v>1969</v>
      </c>
      <c r="F352" s="2141">
        <v>3.3327</v>
      </c>
      <c r="G352" s="2141">
        <v>0</v>
      </c>
      <c r="H352" s="2141">
        <v>0</v>
      </c>
      <c r="I352" s="2141">
        <v>3.3327</v>
      </c>
      <c r="J352" s="2141">
        <v>416.7</v>
      </c>
      <c r="K352" s="2142">
        <v>3.3327</v>
      </c>
      <c r="L352" s="2141">
        <v>416.7</v>
      </c>
      <c r="M352" s="2143">
        <v>7.9978401727861768E-3</v>
      </c>
      <c r="N352" s="2144">
        <v>75.428000000000011</v>
      </c>
      <c r="O352" s="2145">
        <v>0.60326108855291583</v>
      </c>
      <c r="P352" s="2146">
        <v>479.87041036717062</v>
      </c>
      <c r="Q352" s="2147">
        <v>36.195665313174949</v>
      </c>
    </row>
    <row r="353" spans="1:17" ht="12" thickBot="1">
      <c r="A353" s="1382"/>
      <c r="B353" s="87">
        <v>10</v>
      </c>
      <c r="C353" s="193"/>
      <c r="D353" s="194"/>
      <c r="E353" s="194"/>
      <c r="F353" s="195"/>
      <c r="G353" s="195"/>
      <c r="H353" s="195"/>
      <c r="I353" s="195"/>
      <c r="J353" s="195"/>
      <c r="K353" s="196"/>
      <c r="L353" s="195"/>
      <c r="M353" s="197"/>
      <c r="N353" s="198"/>
      <c r="O353" s="199"/>
      <c r="P353" s="532"/>
      <c r="Q353" s="200"/>
    </row>
    <row r="354" spans="1:17" ht="12">
      <c r="A354" s="92"/>
      <c r="B354" s="92"/>
      <c r="C354" s="93"/>
      <c r="D354" s="94"/>
      <c r="E354" s="94"/>
      <c r="F354" s="93"/>
      <c r="G354" s="93"/>
      <c r="H354" s="142"/>
      <c r="I354" s="142"/>
      <c r="J354" s="142"/>
      <c r="K354" s="143"/>
      <c r="L354" s="142"/>
      <c r="M354" s="144"/>
      <c r="N354" s="145"/>
      <c r="O354" s="146"/>
      <c r="P354" s="147"/>
      <c r="Q354" s="147"/>
    </row>
    <row r="355" spans="1:17" ht="15">
      <c r="A355" s="1822" t="s">
        <v>170</v>
      </c>
      <c r="B355" s="1822"/>
      <c r="C355" s="1822"/>
      <c r="D355" s="1822"/>
      <c r="E355" s="1822"/>
      <c r="F355" s="1822"/>
      <c r="G355" s="1822"/>
      <c r="H355" s="1822"/>
      <c r="I355" s="1822"/>
      <c r="J355" s="1822"/>
      <c r="K355" s="1822"/>
      <c r="L355" s="1822"/>
      <c r="M355" s="1822"/>
      <c r="N355" s="1822"/>
      <c r="O355" s="1822"/>
      <c r="P355" s="1822"/>
      <c r="Q355" s="1822"/>
    </row>
    <row r="356" spans="1:17" ht="13.5" thickBot="1">
      <c r="A356" s="425"/>
      <c r="B356" s="425"/>
      <c r="C356" s="425"/>
      <c r="D356" s="425"/>
      <c r="E356" s="1311" t="s">
        <v>268</v>
      </c>
      <c r="F356" s="1311"/>
      <c r="G356" s="1311"/>
      <c r="H356" s="1311"/>
      <c r="I356" s="425">
        <v>8</v>
      </c>
      <c r="J356" s="425" t="s">
        <v>267</v>
      </c>
      <c r="K356" s="425" t="s">
        <v>269</v>
      </c>
      <c r="L356" s="426">
        <v>94</v>
      </c>
      <c r="M356" s="425"/>
      <c r="N356" s="425"/>
      <c r="O356" s="425"/>
      <c r="P356" s="425"/>
      <c r="Q356" s="425"/>
    </row>
    <row r="357" spans="1:17" ht="12.75" customHeight="1">
      <c r="A357" s="1338" t="s">
        <v>1</v>
      </c>
      <c r="B357" s="1315" t="s">
        <v>0</v>
      </c>
      <c r="C357" s="1318" t="s">
        <v>2</v>
      </c>
      <c r="D357" s="1318" t="s">
        <v>3</v>
      </c>
      <c r="E357" s="1318" t="s">
        <v>11</v>
      </c>
      <c r="F357" s="1322" t="s">
        <v>12</v>
      </c>
      <c r="G357" s="1323"/>
      <c r="H357" s="1323"/>
      <c r="I357" s="1324"/>
      <c r="J357" s="1318" t="s">
        <v>4</v>
      </c>
      <c r="K357" s="1318" t="s">
        <v>13</v>
      </c>
      <c r="L357" s="1318" t="s">
        <v>5</v>
      </c>
      <c r="M357" s="1318" t="s">
        <v>6</v>
      </c>
      <c r="N357" s="1318" t="s">
        <v>14</v>
      </c>
      <c r="O357" s="1361" t="s">
        <v>15</v>
      </c>
      <c r="P357" s="1318" t="s">
        <v>22</v>
      </c>
      <c r="Q357" s="1327" t="s">
        <v>23</v>
      </c>
    </row>
    <row r="358" spans="1:17" ht="33.75">
      <c r="A358" s="1339"/>
      <c r="B358" s="1316"/>
      <c r="C358" s="1319"/>
      <c r="D358" s="1321"/>
      <c r="E358" s="1321"/>
      <c r="F358" s="15" t="s">
        <v>16</v>
      </c>
      <c r="G358" s="15" t="s">
        <v>17</v>
      </c>
      <c r="H358" s="15" t="s">
        <v>18</v>
      </c>
      <c r="I358" s="15" t="s">
        <v>19</v>
      </c>
      <c r="J358" s="1321"/>
      <c r="K358" s="1321"/>
      <c r="L358" s="1321"/>
      <c r="M358" s="1321"/>
      <c r="N358" s="1321"/>
      <c r="O358" s="1362"/>
      <c r="P358" s="1321"/>
      <c r="Q358" s="1328"/>
    </row>
    <row r="359" spans="1:17">
      <c r="A359" s="1340"/>
      <c r="B359" s="1341"/>
      <c r="C359" s="1321"/>
      <c r="D359" s="56" t="s">
        <v>7</v>
      </c>
      <c r="E359" s="56" t="s">
        <v>8</v>
      </c>
      <c r="F359" s="56" t="s">
        <v>9</v>
      </c>
      <c r="G359" s="56" t="s">
        <v>9</v>
      </c>
      <c r="H359" s="56" t="s">
        <v>9</v>
      </c>
      <c r="I359" s="56" t="s">
        <v>9</v>
      </c>
      <c r="J359" s="56" t="s">
        <v>20</v>
      </c>
      <c r="K359" s="56" t="s">
        <v>9</v>
      </c>
      <c r="L359" s="56" t="s">
        <v>20</v>
      </c>
      <c r="M359" s="56" t="s">
        <v>57</v>
      </c>
      <c r="N359" s="56" t="s">
        <v>282</v>
      </c>
      <c r="O359" s="56" t="s">
        <v>283</v>
      </c>
      <c r="P359" s="57" t="s">
        <v>24</v>
      </c>
      <c r="Q359" s="58" t="s">
        <v>284</v>
      </c>
    </row>
    <row r="360" spans="1:17" ht="12" thickBot="1">
      <c r="A360" s="398">
        <v>1</v>
      </c>
      <c r="B360" s="399">
        <v>2</v>
      </c>
      <c r="C360" s="400">
        <v>3</v>
      </c>
      <c r="D360" s="401">
        <v>4</v>
      </c>
      <c r="E360" s="401">
        <v>5</v>
      </c>
      <c r="F360" s="401">
        <v>6</v>
      </c>
      <c r="G360" s="401">
        <v>7</v>
      </c>
      <c r="H360" s="401">
        <v>8</v>
      </c>
      <c r="I360" s="401">
        <v>9</v>
      </c>
      <c r="J360" s="401">
        <v>10</v>
      </c>
      <c r="K360" s="401">
        <v>11</v>
      </c>
      <c r="L360" s="400">
        <v>12</v>
      </c>
      <c r="M360" s="401">
        <v>13</v>
      </c>
      <c r="N360" s="401">
        <v>14</v>
      </c>
      <c r="O360" s="402">
        <v>15</v>
      </c>
      <c r="P360" s="400">
        <v>16</v>
      </c>
      <c r="Q360" s="403">
        <v>17</v>
      </c>
    </row>
    <row r="361" spans="1:17" ht="12.75" customHeight="1">
      <c r="A361" s="1378" t="s">
        <v>63</v>
      </c>
      <c r="B361" s="11">
        <v>1</v>
      </c>
      <c r="C361" s="1153" t="s">
        <v>367</v>
      </c>
      <c r="D361" s="947">
        <v>45</v>
      </c>
      <c r="E361" s="947">
        <v>1983</v>
      </c>
      <c r="F361" s="948">
        <v>9.9700000000000006</v>
      </c>
      <c r="G361" s="948">
        <v>2.4843120000000001</v>
      </c>
      <c r="H361" s="948">
        <v>6.88</v>
      </c>
      <c r="I361" s="948">
        <v>0.60569000000000006</v>
      </c>
      <c r="J361" s="948">
        <v>2205.25</v>
      </c>
      <c r="K361" s="948">
        <v>0.60569000000000006</v>
      </c>
      <c r="L361" s="948">
        <v>2205.25</v>
      </c>
      <c r="M361" s="949">
        <v>2.7465820201791184E-4</v>
      </c>
      <c r="N361" s="950">
        <v>94.612000000000009</v>
      </c>
      <c r="O361" s="950">
        <v>2.5985961809318676E-2</v>
      </c>
      <c r="P361" s="950">
        <v>16.47949212107471</v>
      </c>
      <c r="Q361" s="951">
        <v>1.5591577085591206</v>
      </c>
    </row>
    <row r="362" spans="1:17">
      <c r="A362" s="1379"/>
      <c r="B362" s="12">
        <v>2</v>
      </c>
      <c r="C362" s="1154" t="s">
        <v>893</v>
      </c>
      <c r="D362" s="942">
        <v>12</v>
      </c>
      <c r="E362" s="942">
        <v>1980</v>
      </c>
      <c r="F362" s="943">
        <v>3.01</v>
      </c>
      <c r="G362" s="943">
        <v>0.87924000000000002</v>
      </c>
      <c r="H362" s="943">
        <v>1.76</v>
      </c>
      <c r="I362" s="943">
        <v>0.37076100000000001</v>
      </c>
      <c r="J362" s="943">
        <v>584.73</v>
      </c>
      <c r="K362" s="943">
        <v>0.37076100000000001</v>
      </c>
      <c r="L362" s="943">
        <v>584.73</v>
      </c>
      <c r="M362" s="944">
        <v>6.3407213585757525E-4</v>
      </c>
      <c r="N362" s="945">
        <v>94.612000000000009</v>
      </c>
      <c r="O362" s="945">
        <v>5.9990832917756913E-2</v>
      </c>
      <c r="P362" s="945">
        <v>38.044328151454515</v>
      </c>
      <c r="Q362" s="946">
        <v>3.599449975065415</v>
      </c>
    </row>
    <row r="363" spans="1:17">
      <c r="A363" s="1379"/>
      <c r="B363" s="12">
        <v>3</v>
      </c>
      <c r="C363" s="1154" t="s">
        <v>894</v>
      </c>
      <c r="D363" s="942">
        <v>12</v>
      </c>
      <c r="E363" s="942">
        <v>1980</v>
      </c>
      <c r="F363" s="943">
        <v>2.1549999999999998</v>
      </c>
      <c r="G363" s="943">
        <v>0.39157799999999998</v>
      </c>
      <c r="H363" s="943">
        <v>1.43842</v>
      </c>
      <c r="I363" s="943">
        <v>0.32500000000000001</v>
      </c>
      <c r="J363" s="943">
        <v>468.68</v>
      </c>
      <c r="K363" s="943">
        <v>0.32500000000000001</v>
      </c>
      <c r="L363" s="943">
        <v>468.68</v>
      </c>
      <c r="M363" s="944">
        <v>6.9343688657506192E-4</v>
      </c>
      <c r="N363" s="945">
        <v>94.612000000000009</v>
      </c>
      <c r="O363" s="945">
        <v>6.5607450712639764E-2</v>
      </c>
      <c r="P363" s="945">
        <v>41.606213194503717</v>
      </c>
      <c r="Q363" s="946">
        <v>3.936447042758386</v>
      </c>
    </row>
    <row r="364" spans="1:17">
      <c r="A364" s="1379"/>
      <c r="B364" s="12">
        <v>4</v>
      </c>
      <c r="C364" s="1154" t="s">
        <v>895</v>
      </c>
      <c r="D364" s="942">
        <v>12</v>
      </c>
      <c r="E364" s="942">
        <v>1988</v>
      </c>
      <c r="F364" s="943">
        <v>4.0110000000000001</v>
      </c>
      <c r="G364" s="943">
        <v>1.0655429999999999</v>
      </c>
      <c r="H364" s="943">
        <v>1.92</v>
      </c>
      <c r="I364" s="943">
        <v>1.025458</v>
      </c>
      <c r="J364" s="943">
        <v>608.15</v>
      </c>
      <c r="K364" s="943">
        <v>1.025458</v>
      </c>
      <c r="L364" s="943">
        <v>608.15</v>
      </c>
      <c r="M364" s="944">
        <v>1.6861925511798077E-3</v>
      </c>
      <c r="N364" s="945">
        <v>94.612000000000009</v>
      </c>
      <c r="O364" s="945">
        <v>0.15953404965222398</v>
      </c>
      <c r="P364" s="945">
        <v>101.17155307078848</v>
      </c>
      <c r="Q364" s="946">
        <v>9.5720429791334407</v>
      </c>
    </row>
    <row r="365" spans="1:17">
      <c r="A365" s="1379"/>
      <c r="B365" s="12">
        <v>5</v>
      </c>
      <c r="C365" s="952"/>
      <c r="D365" s="953"/>
      <c r="E365" s="953"/>
      <c r="F365" s="954"/>
      <c r="G365" s="955"/>
      <c r="H365" s="955"/>
      <c r="I365" s="955"/>
      <c r="J365" s="955"/>
      <c r="K365" s="956"/>
      <c r="L365" s="955"/>
      <c r="M365" s="957"/>
      <c r="N365" s="958"/>
      <c r="O365" s="959"/>
      <c r="P365" s="960"/>
      <c r="Q365" s="961"/>
    </row>
    <row r="366" spans="1:17">
      <c r="A366" s="1379"/>
      <c r="B366" s="12">
        <v>6</v>
      </c>
      <c r="C366" s="952"/>
      <c r="D366" s="953"/>
      <c r="E366" s="953"/>
      <c r="F366" s="954"/>
      <c r="G366" s="955"/>
      <c r="H366" s="955"/>
      <c r="I366" s="955"/>
      <c r="J366" s="955"/>
      <c r="K366" s="956"/>
      <c r="L366" s="955"/>
      <c r="M366" s="957"/>
      <c r="N366" s="958"/>
      <c r="O366" s="959"/>
      <c r="P366" s="960"/>
      <c r="Q366" s="961"/>
    </row>
    <row r="367" spans="1:17">
      <c r="A367" s="1379"/>
      <c r="B367" s="12">
        <v>7</v>
      </c>
      <c r="C367" s="952"/>
      <c r="D367" s="953"/>
      <c r="E367" s="953"/>
      <c r="F367" s="954"/>
      <c r="G367" s="955"/>
      <c r="H367" s="955"/>
      <c r="I367" s="955"/>
      <c r="J367" s="955"/>
      <c r="K367" s="956"/>
      <c r="L367" s="955"/>
      <c r="M367" s="957"/>
      <c r="N367" s="958"/>
      <c r="O367" s="959"/>
      <c r="P367" s="960"/>
      <c r="Q367" s="961"/>
    </row>
    <row r="368" spans="1:17">
      <c r="A368" s="1379"/>
      <c r="B368" s="12">
        <v>8</v>
      </c>
      <c r="C368" s="952"/>
      <c r="D368" s="953"/>
      <c r="E368" s="953"/>
      <c r="F368" s="954"/>
      <c r="G368" s="955"/>
      <c r="H368" s="955"/>
      <c r="I368" s="955"/>
      <c r="J368" s="955"/>
      <c r="K368" s="956"/>
      <c r="L368" s="955"/>
      <c r="M368" s="957"/>
      <c r="N368" s="958"/>
      <c r="O368" s="959"/>
      <c r="P368" s="960"/>
      <c r="Q368" s="961"/>
    </row>
    <row r="369" spans="1:17">
      <c r="A369" s="1379"/>
      <c r="B369" s="12">
        <v>9</v>
      </c>
      <c r="C369" s="952"/>
      <c r="D369" s="953"/>
      <c r="E369" s="953"/>
      <c r="F369" s="954"/>
      <c r="G369" s="955"/>
      <c r="H369" s="955"/>
      <c r="I369" s="955"/>
      <c r="J369" s="955"/>
      <c r="K369" s="956"/>
      <c r="L369" s="955"/>
      <c r="M369" s="957"/>
      <c r="N369" s="958"/>
      <c r="O369" s="959"/>
      <c r="P369" s="960"/>
      <c r="Q369" s="961"/>
    </row>
    <row r="370" spans="1:17" ht="12" thickBot="1">
      <c r="A370" s="1385"/>
      <c r="B370" s="26">
        <v>10</v>
      </c>
      <c r="C370" s="962"/>
      <c r="D370" s="963"/>
      <c r="E370" s="963"/>
      <c r="F370" s="964"/>
      <c r="G370" s="965"/>
      <c r="H370" s="965"/>
      <c r="I370" s="965"/>
      <c r="J370" s="965"/>
      <c r="K370" s="966"/>
      <c r="L370" s="965"/>
      <c r="M370" s="967"/>
      <c r="N370" s="968"/>
      <c r="O370" s="969"/>
      <c r="P370" s="970"/>
      <c r="Q370" s="971"/>
    </row>
    <row r="371" spans="1:17">
      <c r="A371" s="1401" t="s">
        <v>89</v>
      </c>
      <c r="B371" s="53">
        <v>1</v>
      </c>
      <c r="C371" s="2153" t="s">
        <v>341</v>
      </c>
      <c r="D371" s="2154">
        <v>40</v>
      </c>
      <c r="E371" s="2154">
        <v>1981</v>
      </c>
      <c r="F371" s="231">
        <v>12.856999999999999</v>
      </c>
      <c r="G371" s="231">
        <v>3.6720000000000002</v>
      </c>
      <c r="H371" s="231">
        <v>6.4</v>
      </c>
      <c r="I371" s="231">
        <v>2.7850039999999998</v>
      </c>
      <c r="J371" s="231">
        <v>2251.3000000000002</v>
      </c>
      <c r="K371" s="232">
        <v>2.7850039999999998</v>
      </c>
      <c r="L371" s="231">
        <v>2251.3000000000002</v>
      </c>
      <c r="M371" s="233">
        <v>1.2370648070003996E-3</v>
      </c>
      <c r="N371" s="234">
        <v>94.612000000000009</v>
      </c>
      <c r="O371" s="235">
        <v>0.11704117551992183</v>
      </c>
      <c r="P371" s="236">
        <v>74.223888420023982</v>
      </c>
      <c r="Q371" s="237">
        <v>7.0224705311953093</v>
      </c>
    </row>
    <row r="372" spans="1:17">
      <c r="A372" s="1402"/>
      <c r="B372" s="53">
        <v>2</v>
      </c>
      <c r="C372" s="2153" t="s">
        <v>340</v>
      </c>
      <c r="D372" s="2154">
        <v>40</v>
      </c>
      <c r="E372" s="2154">
        <v>1987</v>
      </c>
      <c r="F372" s="231">
        <v>12.797000000000001</v>
      </c>
      <c r="G372" s="231">
        <v>3.57</v>
      </c>
      <c r="H372" s="231">
        <v>6.4</v>
      </c>
      <c r="I372" s="231">
        <v>2.8270010000000001</v>
      </c>
      <c r="J372" s="231">
        <v>2280.42</v>
      </c>
      <c r="K372" s="232">
        <v>2.8270010000000001</v>
      </c>
      <c r="L372" s="231">
        <v>2280.42</v>
      </c>
      <c r="M372" s="233">
        <v>1.2396843563904894E-3</v>
      </c>
      <c r="N372" s="234">
        <v>94.612000000000009</v>
      </c>
      <c r="O372" s="235">
        <v>0.117289016326817</v>
      </c>
      <c r="P372" s="236">
        <v>74.381061383429369</v>
      </c>
      <c r="Q372" s="237">
        <v>7.0373409796090201</v>
      </c>
    </row>
    <row r="373" spans="1:17">
      <c r="A373" s="1402"/>
      <c r="B373" s="53">
        <v>3</v>
      </c>
      <c r="C373" s="2153" t="s">
        <v>338</v>
      </c>
      <c r="D373" s="2154">
        <v>50</v>
      </c>
      <c r="E373" s="2154">
        <v>1980</v>
      </c>
      <c r="F373" s="231">
        <v>15.694000000000001</v>
      </c>
      <c r="G373" s="231">
        <v>3.774</v>
      </c>
      <c r="H373" s="231">
        <v>8.1193399999999993</v>
      </c>
      <c r="I373" s="231">
        <v>3.8006609999999998</v>
      </c>
      <c r="J373" s="231">
        <v>3015.29</v>
      </c>
      <c r="K373" s="232">
        <v>3.8006609999999998</v>
      </c>
      <c r="L373" s="231">
        <v>3015.29</v>
      </c>
      <c r="M373" s="233">
        <v>1.2604628410534311E-3</v>
      </c>
      <c r="N373" s="234">
        <v>94.612000000000009</v>
      </c>
      <c r="O373" s="235">
        <v>0.11925491031774724</v>
      </c>
      <c r="P373" s="236">
        <v>75.627770463205863</v>
      </c>
      <c r="Q373" s="237">
        <v>7.1552946190648337</v>
      </c>
    </row>
    <row r="374" spans="1:17">
      <c r="A374" s="1402"/>
      <c r="B374" s="53">
        <v>4</v>
      </c>
      <c r="C374" s="2153" t="s">
        <v>342</v>
      </c>
      <c r="D374" s="2154">
        <v>50</v>
      </c>
      <c r="E374" s="2154">
        <v>1974</v>
      </c>
      <c r="F374" s="231">
        <v>15.967000000000001</v>
      </c>
      <c r="G374" s="231">
        <v>3.6720000000000002</v>
      </c>
      <c r="H374" s="231">
        <v>8</v>
      </c>
      <c r="I374" s="231">
        <v>4.2949989999999998</v>
      </c>
      <c r="J374" s="231">
        <v>2591.85</v>
      </c>
      <c r="K374" s="232">
        <v>4.2949989999999998</v>
      </c>
      <c r="L374" s="231">
        <v>2591.85</v>
      </c>
      <c r="M374" s="233">
        <v>1.6571171171171171E-3</v>
      </c>
      <c r="N374" s="234">
        <v>94.612000000000009</v>
      </c>
      <c r="O374" s="235">
        <v>0.1567831646846847</v>
      </c>
      <c r="P374" s="236">
        <v>99.427027027027023</v>
      </c>
      <c r="Q374" s="237">
        <v>9.4069898810810813</v>
      </c>
    </row>
    <row r="375" spans="1:17">
      <c r="A375" s="1402"/>
      <c r="B375" s="53">
        <v>5</v>
      </c>
      <c r="C375" s="2153" t="s">
        <v>339</v>
      </c>
      <c r="D375" s="2154">
        <v>41</v>
      </c>
      <c r="E375" s="2154">
        <v>1991</v>
      </c>
      <c r="F375" s="231">
        <v>16.478000000000002</v>
      </c>
      <c r="G375" s="231">
        <v>3.1619999999999999</v>
      </c>
      <c r="H375" s="231">
        <v>6.4</v>
      </c>
      <c r="I375" s="231">
        <v>6.9160000000000004</v>
      </c>
      <c r="J375" s="231">
        <v>2281.19</v>
      </c>
      <c r="K375" s="232">
        <v>6.9160000000000004</v>
      </c>
      <c r="L375" s="231">
        <v>2281.19</v>
      </c>
      <c r="M375" s="233">
        <v>3.0317509720803617E-3</v>
      </c>
      <c r="N375" s="234">
        <v>94.612000000000009</v>
      </c>
      <c r="O375" s="235">
        <v>0.28684002297046718</v>
      </c>
      <c r="P375" s="236">
        <v>181.90505832482171</v>
      </c>
      <c r="Q375" s="237">
        <v>17.210401378228035</v>
      </c>
    </row>
    <row r="376" spans="1:17">
      <c r="A376" s="1402"/>
      <c r="B376" s="53">
        <v>6</v>
      </c>
      <c r="C376" s="2153" t="s">
        <v>343</v>
      </c>
      <c r="D376" s="2154">
        <v>46</v>
      </c>
      <c r="E376" s="2154">
        <v>1988</v>
      </c>
      <c r="F376" s="231">
        <v>21.535</v>
      </c>
      <c r="G376" s="231">
        <v>1.8604799999999999</v>
      </c>
      <c r="H376" s="231">
        <v>0.46</v>
      </c>
      <c r="I376" s="231">
        <v>19.21452</v>
      </c>
      <c r="J376" s="231">
        <v>2184.25</v>
      </c>
      <c r="K376" s="232">
        <v>19.21452</v>
      </c>
      <c r="L376" s="231">
        <v>2184.25</v>
      </c>
      <c r="M376" s="233">
        <v>8.7968501774064317E-3</v>
      </c>
      <c r="N376" s="234">
        <v>94.612000000000009</v>
      </c>
      <c r="O376" s="235">
        <v>0.83228758898477739</v>
      </c>
      <c r="P376" s="236">
        <v>527.81101064438587</v>
      </c>
      <c r="Q376" s="237">
        <v>49.93725533908664</v>
      </c>
    </row>
    <row r="377" spans="1:17">
      <c r="A377" s="1402"/>
      <c r="B377" s="53">
        <v>7</v>
      </c>
      <c r="C377" s="494"/>
      <c r="D377" s="495"/>
      <c r="E377" s="495"/>
      <c r="F377" s="496"/>
      <c r="G377" s="496"/>
      <c r="H377" s="496"/>
      <c r="I377" s="496"/>
      <c r="J377" s="496"/>
      <c r="K377" s="497"/>
      <c r="L377" s="496"/>
      <c r="M377" s="498"/>
      <c r="N377" s="499"/>
      <c r="O377" s="500"/>
      <c r="P377" s="501"/>
      <c r="Q377" s="502"/>
    </row>
    <row r="378" spans="1:17">
      <c r="A378" s="1402"/>
      <c r="B378" s="53">
        <v>8</v>
      </c>
      <c r="C378" s="494"/>
      <c r="D378" s="495"/>
      <c r="E378" s="495"/>
      <c r="F378" s="496"/>
      <c r="G378" s="496"/>
      <c r="H378" s="496"/>
      <c r="I378" s="496"/>
      <c r="J378" s="496"/>
      <c r="K378" s="497"/>
      <c r="L378" s="496"/>
      <c r="M378" s="498"/>
      <c r="N378" s="499"/>
      <c r="O378" s="500"/>
      <c r="P378" s="501"/>
      <c r="Q378" s="502"/>
    </row>
    <row r="379" spans="1:17">
      <c r="A379" s="1402"/>
      <c r="B379" s="53">
        <v>9</v>
      </c>
      <c r="C379" s="494"/>
      <c r="D379" s="495"/>
      <c r="E379" s="495"/>
      <c r="F379" s="496"/>
      <c r="G379" s="496"/>
      <c r="H379" s="496"/>
      <c r="I379" s="496"/>
      <c r="J379" s="496"/>
      <c r="K379" s="497"/>
      <c r="L379" s="496"/>
      <c r="M379" s="498"/>
      <c r="N379" s="499"/>
      <c r="O379" s="500"/>
      <c r="P379" s="501"/>
      <c r="Q379" s="502"/>
    </row>
    <row r="380" spans="1:17" ht="12" thickBot="1">
      <c r="A380" s="1402"/>
      <c r="B380" s="84">
        <v>10</v>
      </c>
      <c r="C380" s="503"/>
      <c r="D380" s="504"/>
      <c r="E380" s="504"/>
      <c r="F380" s="496"/>
      <c r="G380" s="505"/>
      <c r="H380" s="505"/>
      <c r="I380" s="505"/>
      <c r="J380" s="505"/>
      <c r="K380" s="506"/>
      <c r="L380" s="505"/>
      <c r="M380" s="507"/>
      <c r="N380" s="508"/>
      <c r="O380" s="509"/>
      <c r="P380" s="510"/>
      <c r="Q380" s="511"/>
    </row>
    <row r="381" spans="1:17">
      <c r="A381" s="1389" t="s">
        <v>98</v>
      </c>
      <c r="B381" s="85">
        <v>1</v>
      </c>
      <c r="C381" s="2155" t="s">
        <v>344</v>
      </c>
      <c r="D381" s="2156">
        <v>45</v>
      </c>
      <c r="E381" s="2156">
        <v>1985</v>
      </c>
      <c r="F381" s="2157">
        <v>15.228999999999999</v>
      </c>
      <c r="G381" s="2157">
        <v>4.2329999999999997</v>
      </c>
      <c r="H381" s="2157">
        <v>7.2</v>
      </c>
      <c r="I381" s="2157">
        <v>3.7960039999999999</v>
      </c>
      <c r="J381" s="2157">
        <v>2334.15</v>
      </c>
      <c r="K381" s="2158">
        <v>3.7960039999999999</v>
      </c>
      <c r="L381" s="2157">
        <v>2334.15</v>
      </c>
      <c r="M381" s="2159">
        <v>1.6262896557633398E-3</v>
      </c>
      <c r="N381" s="2160">
        <v>94.612000000000009</v>
      </c>
      <c r="O381" s="2161">
        <v>0.15386651691108114</v>
      </c>
      <c r="P381" s="2162">
        <v>97.577379345800395</v>
      </c>
      <c r="Q381" s="2163">
        <v>9.2319910146648674</v>
      </c>
    </row>
    <row r="382" spans="1:17">
      <c r="A382" s="1381"/>
      <c r="B382" s="86">
        <v>2</v>
      </c>
      <c r="C382" s="238" t="s">
        <v>345</v>
      </c>
      <c r="D382" s="239">
        <v>45</v>
      </c>
      <c r="E382" s="239">
        <v>1979</v>
      </c>
      <c r="F382" s="240">
        <v>15.561999999999999</v>
      </c>
      <c r="G382" s="240">
        <v>4.1310000000000002</v>
      </c>
      <c r="H382" s="240">
        <v>7.2</v>
      </c>
      <c r="I382" s="240">
        <v>4.2310030000000003</v>
      </c>
      <c r="J382" s="240">
        <v>2335.3000000000002</v>
      </c>
      <c r="K382" s="241">
        <v>4.2310030000000003</v>
      </c>
      <c r="L382" s="240">
        <v>2335.3000000000002</v>
      </c>
      <c r="M382" s="242">
        <v>1.8117599451890549E-3</v>
      </c>
      <c r="N382" s="243">
        <v>94.612000000000009</v>
      </c>
      <c r="O382" s="244">
        <v>0.17141423193422686</v>
      </c>
      <c r="P382" s="245">
        <v>108.70559671134329</v>
      </c>
      <c r="Q382" s="246">
        <v>10.284853916053613</v>
      </c>
    </row>
    <row r="383" spans="1:17">
      <c r="A383" s="1381"/>
      <c r="B383" s="86">
        <v>3</v>
      </c>
      <c r="C383" s="238" t="s">
        <v>346</v>
      </c>
      <c r="D383" s="239">
        <v>40</v>
      </c>
      <c r="E383" s="239">
        <v>1972</v>
      </c>
      <c r="F383" s="240">
        <v>17.015000000000001</v>
      </c>
      <c r="G383" s="240">
        <v>3.8250000000000002</v>
      </c>
      <c r="H383" s="240">
        <v>6.4</v>
      </c>
      <c r="I383" s="240">
        <v>6.7899989999999999</v>
      </c>
      <c r="J383" s="240">
        <v>2236.87</v>
      </c>
      <c r="K383" s="241">
        <v>6.7899989999999999</v>
      </c>
      <c r="L383" s="240">
        <v>2236.87</v>
      </c>
      <c r="M383" s="242">
        <v>3.0354911103461536E-3</v>
      </c>
      <c r="N383" s="243">
        <v>94.612000000000009</v>
      </c>
      <c r="O383" s="244">
        <v>0.28719388493207032</v>
      </c>
      <c r="P383" s="245">
        <v>182.12946662076922</v>
      </c>
      <c r="Q383" s="246">
        <v>17.23163309592422</v>
      </c>
    </row>
    <row r="384" spans="1:17">
      <c r="A384" s="1381"/>
      <c r="B384" s="86">
        <v>4</v>
      </c>
      <c r="C384" s="238" t="s">
        <v>347</v>
      </c>
      <c r="D384" s="239">
        <v>22</v>
      </c>
      <c r="E384" s="239">
        <v>1989</v>
      </c>
      <c r="F384" s="240">
        <v>8.6</v>
      </c>
      <c r="G384" s="240">
        <v>1.53</v>
      </c>
      <c r="H384" s="240">
        <v>3.52</v>
      </c>
      <c r="I384" s="240">
        <v>3.550001</v>
      </c>
      <c r="J384" s="240">
        <v>1148.3</v>
      </c>
      <c r="K384" s="241">
        <v>3.550001</v>
      </c>
      <c r="L384" s="240">
        <v>1148.3</v>
      </c>
      <c r="M384" s="242">
        <v>3.0915274753984152E-3</v>
      </c>
      <c r="N384" s="243">
        <v>94.612000000000009</v>
      </c>
      <c r="O384" s="244">
        <v>0.2924955975023949</v>
      </c>
      <c r="P384" s="245">
        <v>185.49164852390493</v>
      </c>
      <c r="Q384" s="246">
        <v>17.549735850143694</v>
      </c>
    </row>
    <row r="385" spans="1:17">
      <c r="A385" s="1381"/>
      <c r="B385" s="86">
        <v>5</v>
      </c>
      <c r="C385" s="238" t="s">
        <v>348</v>
      </c>
      <c r="D385" s="239">
        <v>22</v>
      </c>
      <c r="E385" s="239">
        <v>1991</v>
      </c>
      <c r="F385" s="240">
        <v>9.86</v>
      </c>
      <c r="G385" s="240">
        <v>2.2949999999999999</v>
      </c>
      <c r="H385" s="240">
        <v>3.52</v>
      </c>
      <c r="I385" s="240">
        <v>4.0450020000000002</v>
      </c>
      <c r="J385" s="240">
        <v>1164.8399999999999</v>
      </c>
      <c r="K385" s="241">
        <v>4.0450020000000002</v>
      </c>
      <c r="L385" s="240">
        <v>1164.8399999999999</v>
      </c>
      <c r="M385" s="242">
        <v>3.4725816421139386E-3</v>
      </c>
      <c r="N385" s="243">
        <v>94.612000000000009</v>
      </c>
      <c r="O385" s="244">
        <v>0.32854789432368398</v>
      </c>
      <c r="P385" s="245">
        <v>208.35489852683631</v>
      </c>
      <c r="Q385" s="246">
        <v>19.712873659421039</v>
      </c>
    </row>
    <row r="386" spans="1:17">
      <c r="A386" s="1381"/>
      <c r="B386" s="86">
        <v>6</v>
      </c>
      <c r="C386" s="238" t="s">
        <v>349</v>
      </c>
      <c r="D386" s="239">
        <v>40</v>
      </c>
      <c r="E386" s="239">
        <v>1973</v>
      </c>
      <c r="F386" s="240">
        <v>17.728000000000002</v>
      </c>
      <c r="G386" s="240">
        <v>2.7029999999999998</v>
      </c>
      <c r="H386" s="240">
        <v>6.4</v>
      </c>
      <c r="I386" s="240">
        <v>8.625</v>
      </c>
      <c r="J386" s="240">
        <v>2247.54</v>
      </c>
      <c r="K386" s="241">
        <v>8.625</v>
      </c>
      <c r="L386" s="240">
        <v>2247.54</v>
      </c>
      <c r="M386" s="242">
        <v>3.8375290317413705E-3</v>
      </c>
      <c r="N386" s="243">
        <v>94.612000000000009</v>
      </c>
      <c r="O386" s="244">
        <v>0.36307629675111458</v>
      </c>
      <c r="P386" s="245">
        <v>230.25174190448223</v>
      </c>
      <c r="Q386" s="246">
        <v>21.784577805066874</v>
      </c>
    </row>
    <row r="387" spans="1:17">
      <c r="A387" s="1381"/>
      <c r="B387" s="86">
        <v>7</v>
      </c>
      <c r="C387" s="238" t="s">
        <v>350</v>
      </c>
      <c r="D387" s="239">
        <v>46</v>
      </c>
      <c r="E387" s="239">
        <v>1981</v>
      </c>
      <c r="F387" s="240">
        <v>19.552</v>
      </c>
      <c r="G387" s="240">
        <v>3.5078819999999999</v>
      </c>
      <c r="H387" s="240">
        <v>7.2</v>
      </c>
      <c r="I387" s="240">
        <v>8.8441279999999995</v>
      </c>
      <c r="J387" s="240">
        <v>2273.52</v>
      </c>
      <c r="K387" s="241">
        <v>8.8441279999999995</v>
      </c>
      <c r="L387" s="240">
        <v>2273.52</v>
      </c>
      <c r="M387" s="242">
        <v>3.8900594672578205E-3</v>
      </c>
      <c r="N387" s="243">
        <v>94.612000000000009</v>
      </c>
      <c r="O387" s="244">
        <v>0.36804630631619695</v>
      </c>
      <c r="P387" s="245">
        <v>233.40356803546925</v>
      </c>
      <c r="Q387" s="246">
        <v>22.08277837897182</v>
      </c>
    </row>
    <row r="388" spans="1:17">
      <c r="A388" s="1381"/>
      <c r="B388" s="86">
        <v>8</v>
      </c>
      <c r="C388" s="238" t="s">
        <v>351</v>
      </c>
      <c r="D388" s="239">
        <v>22</v>
      </c>
      <c r="E388" s="239">
        <v>1992</v>
      </c>
      <c r="F388" s="240">
        <v>10.352</v>
      </c>
      <c r="G388" s="240">
        <v>2.1709170000000002</v>
      </c>
      <c r="H388" s="240">
        <v>3.52</v>
      </c>
      <c r="I388" s="240">
        <v>4.6610829999999996</v>
      </c>
      <c r="J388" s="240">
        <v>1158.3800000000001</v>
      </c>
      <c r="K388" s="241">
        <v>4.6610829999999996</v>
      </c>
      <c r="L388" s="240">
        <v>1158.3800000000001</v>
      </c>
      <c r="M388" s="242">
        <v>4.0237944370586504E-3</v>
      </c>
      <c r="N388" s="243">
        <v>94.612000000000009</v>
      </c>
      <c r="O388" s="244">
        <v>0.38069923927899307</v>
      </c>
      <c r="P388" s="245">
        <v>241.42766622351903</v>
      </c>
      <c r="Q388" s="246">
        <v>22.841954356739585</v>
      </c>
    </row>
    <row r="389" spans="1:17">
      <c r="A389" s="1381"/>
      <c r="B389" s="86">
        <v>9</v>
      </c>
      <c r="C389" s="238" t="s">
        <v>352</v>
      </c>
      <c r="D389" s="239">
        <v>55</v>
      </c>
      <c r="E389" s="239">
        <v>1968</v>
      </c>
      <c r="F389" s="240">
        <v>21.888999999999999</v>
      </c>
      <c r="G389" s="240">
        <v>2.8559999999999999</v>
      </c>
      <c r="H389" s="240">
        <v>8.8000000000000007</v>
      </c>
      <c r="I389" s="240">
        <v>10.233000000000001</v>
      </c>
      <c r="J389" s="240">
        <v>2493.39</v>
      </c>
      <c r="K389" s="241">
        <v>10.233000000000001</v>
      </c>
      <c r="L389" s="240">
        <v>2493.39</v>
      </c>
      <c r="M389" s="242">
        <v>4.104051111137849E-3</v>
      </c>
      <c r="N389" s="243">
        <v>94.612000000000009</v>
      </c>
      <c r="O389" s="244">
        <v>0.38829248372697422</v>
      </c>
      <c r="P389" s="245">
        <v>246.24306666827096</v>
      </c>
      <c r="Q389" s="246">
        <v>23.297549023618451</v>
      </c>
    </row>
    <row r="390" spans="1:17" ht="12" thickBot="1">
      <c r="A390" s="1382"/>
      <c r="B390" s="87">
        <v>10</v>
      </c>
      <c r="C390" s="752"/>
      <c r="D390" s="753"/>
      <c r="E390" s="753"/>
      <c r="F390" s="745"/>
      <c r="G390" s="754"/>
      <c r="H390" s="754"/>
      <c r="I390" s="754"/>
      <c r="J390" s="754"/>
      <c r="K390" s="755"/>
      <c r="L390" s="754"/>
      <c r="M390" s="769"/>
      <c r="N390" s="756"/>
      <c r="O390" s="757"/>
      <c r="P390" s="758"/>
      <c r="Q390" s="759"/>
    </row>
    <row r="391" spans="1:17">
      <c r="A391" s="1403" t="s">
        <v>106</v>
      </c>
      <c r="B391" s="16">
        <v>1</v>
      </c>
      <c r="C391" s="2164" t="s">
        <v>354</v>
      </c>
      <c r="D391" s="2165">
        <v>7</v>
      </c>
      <c r="E391" s="2165">
        <v>1989</v>
      </c>
      <c r="F391" s="2166">
        <v>1.1970000000000001</v>
      </c>
      <c r="G391" s="2167">
        <v>0</v>
      </c>
      <c r="H391" s="2167">
        <v>0</v>
      </c>
      <c r="I391" s="2167">
        <v>1.197001</v>
      </c>
      <c r="J391" s="2168">
        <v>461.34</v>
      </c>
      <c r="K391" s="2169">
        <v>1.197001</v>
      </c>
      <c r="L391" s="2170">
        <v>461.34</v>
      </c>
      <c r="M391" s="2171">
        <v>2.5946178523431744E-3</v>
      </c>
      <c r="N391" s="2172">
        <v>94.612000000000009</v>
      </c>
      <c r="O391" s="2173">
        <v>0.24548198424589243</v>
      </c>
      <c r="P391" s="2174">
        <v>155.67707114059044</v>
      </c>
      <c r="Q391" s="2175">
        <v>14.728919054753543</v>
      </c>
    </row>
    <row r="392" spans="1:17">
      <c r="A392" s="1404"/>
      <c r="B392" s="17">
        <v>2</v>
      </c>
      <c r="C392" s="2176" t="s">
        <v>353</v>
      </c>
      <c r="D392" s="2177">
        <v>5</v>
      </c>
      <c r="E392" s="2177">
        <v>1962</v>
      </c>
      <c r="F392" s="2168">
        <v>0.73499999999999999</v>
      </c>
      <c r="G392" s="2168">
        <v>0</v>
      </c>
      <c r="H392" s="2168">
        <v>0</v>
      </c>
      <c r="I392" s="2168">
        <v>0.73499999999999999</v>
      </c>
      <c r="J392" s="2168">
        <v>187.09</v>
      </c>
      <c r="K392" s="2169">
        <v>0.73499999999999999</v>
      </c>
      <c r="L392" s="2168">
        <v>187.09</v>
      </c>
      <c r="M392" s="2178">
        <v>3.9285905179325458E-3</v>
      </c>
      <c r="N392" s="2179">
        <v>94.612000000000009</v>
      </c>
      <c r="O392" s="2180">
        <v>0.37169180608263408</v>
      </c>
      <c r="P392" s="2181">
        <v>235.71543107595275</v>
      </c>
      <c r="Q392" s="2182">
        <v>22.301508364958046</v>
      </c>
    </row>
    <row r="393" spans="1:17">
      <c r="A393" s="1404"/>
      <c r="B393" s="17">
        <v>3</v>
      </c>
      <c r="C393" s="2176" t="s">
        <v>355</v>
      </c>
      <c r="D393" s="2177">
        <v>6</v>
      </c>
      <c r="E393" s="2177">
        <v>1910</v>
      </c>
      <c r="F393" s="2168">
        <v>3.1539999999999999</v>
      </c>
      <c r="G393" s="2168">
        <v>0.51</v>
      </c>
      <c r="H393" s="2168">
        <v>0.96</v>
      </c>
      <c r="I393" s="2168">
        <v>1.6839999999999999</v>
      </c>
      <c r="J393" s="2168">
        <v>303.89999999999998</v>
      </c>
      <c r="K393" s="2169">
        <v>1.6839999999999999</v>
      </c>
      <c r="L393" s="2168">
        <v>303.89999999999998</v>
      </c>
      <c r="M393" s="2178">
        <v>5.5412964791049686E-3</v>
      </c>
      <c r="N393" s="2179">
        <v>94.612000000000009</v>
      </c>
      <c r="O393" s="2180">
        <v>0.52427314248107937</v>
      </c>
      <c r="P393" s="2181">
        <v>332.47778874629813</v>
      </c>
      <c r="Q393" s="2182">
        <v>31.456388548864762</v>
      </c>
    </row>
    <row r="394" spans="1:17">
      <c r="A394" s="1404"/>
      <c r="B394" s="17">
        <v>4</v>
      </c>
      <c r="C394" s="2176" t="s">
        <v>356</v>
      </c>
      <c r="D394" s="2177">
        <v>6</v>
      </c>
      <c r="E394" s="2177">
        <v>1930</v>
      </c>
      <c r="F394" s="2168">
        <v>2.4580000000000002</v>
      </c>
      <c r="G394" s="2168">
        <v>0.10199999999999999</v>
      </c>
      <c r="H394" s="2168">
        <v>0.8</v>
      </c>
      <c r="I394" s="2168">
        <v>1.556001</v>
      </c>
      <c r="J394" s="2168">
        <v>266.7</v>
      </c>
      <c r="K394" s="2169">
        <v>1.556001</v>
      </c>
      <c r="L394" s="2168">
        <v>266.7</v>
      </c>
      <c r="M394" s="2178">
        <v>5.8342744656917885E-3</v>
      </c>
      <c r="N394" s="2179">
        <v>94.612000000000009</v>
      </c>
      <c r="O394" s="2180">
        <v>0.55199237574803151</v>
      </c>
      <c r="P394" s="2181">
        <v>350.05646794150732</v>
      </c>
      <c r="Q394" s="2182">
        <v>33.119542544881895</v>
      </c>
    </row>
    <row r="395" spans="1:17">
      <c r="A395" s="1404"/>
      <c r="B395" s="17">
        <v>5</v>
      </c>
      <c r="C395" s="909"/>
      <c r="D395" s="910"/>
      <c r="E395" s="910"/>
      <c r="F395" s="911"/>
      <c r="G395" s="911"/>
      <c r="H395" s="911"/>
      <c r="I395" s="911"/>
      <c r="J395" s="911"/>
      <c r="K395" s="912"/>
      <c r="L395" s="911"/>
      <c r="M395" s="913"/>
      <c r="N395" s="914"/>
      <c r="O395" s="915"/>
      <c r="P395" s="916"/>
      <c r="Q395" s="917"/>
    </row>
    <row r="396" spans="1:17">
      <c r="A396" s="1404"/>
      <c r="B396" s="17">
        <v>6</v>
      </c>
      <c r="C396" s="760"/>
      <c r="D396" s="761"/>
      <c r="E396" s="761"/>
      <c r="F396" s="762"/>
      <c r="G396" s="762"/>
      <c r="H396" s="762"/>
      <c r="I396" s="762"/>
      <c r="J396" s="762"/>
      <c r="K396" s="763"/>
      <c r="L396" s="762"/>
      <c r="M396" s="764"/>
      <c r="N396" s="765"/>
      <c r="O396" s="766"/>
      <c r="P396" s="767"/>
      <c r="Q396" s="768"/>
    </row>
    <row r="397" spans="1:17">
      <c r="A397" s="1404"/>
      <c r="B397" s="17">
        <v>7</v>
      </c>
      <c r="C397" s="760"/>
      <c r="D397" s="761"/>
      <c r="E397" s="761"/>
      <c r="F397" s="762"/>
      <c r="G397" s="762"/>
      <c r="H397" s="762"/>
      <c r="I397" s="762"/>
      <c r="J397" s="762"/>
      <c r="K397" s="763"/>
      <c r="L397" s="762"/>
      <c r="M397" s="764"/>
      <c r="N397" s="765"/>
      <c r="O397" s="766"/>
      <c r="P397" s="767"/>
      <c r="Q397" s="768"/>
    </row>
    <row r="398" spans="1:17">
      <c r="A398" s="1404"/>
      <c r="B398" s="17">
        <v>8</v>
      </c>
      <c r="C398" s="760"/>
      <c r="D398" s="761"/>
      <c r="E398" s="761"/>
      <c r="F398" s="762"/>
      <c r="G398" s="762"/>
      <c r="H398" s="762"/>
      <c r="I398" s="762"/>
      <c r="J398" s="762"/>
      <c r="K398" s="763"/>
      <c r="L398" s="762"/>
      <c r="M398" s="764"/>
      <c r="N398" s="765"/>
      <c r="O398" s="766"/>
      <c r="P398" s="767"/>
      <c r="Q398" s="768"/>
    </row>
    <row r="399" spans="1:17">
      <c r="A399" s="1404"/>
      <c r="B399" s="17">
        <v>9</v>
      </c>
      <c r="C399" s="760"/>
      <c r="D399" s="761"/>
      <c r="E399" s="761"/>
      <c r="F399" s="762"/>
      <c r="G399" s="762"/>
      <c r="H399" s="762"/>
      <c r="I399" s="762"/>
      <c r="J399" s="762"/>
      <c r="K399" s="763"/>
      <c r="L399" s="762"/>
      <c r="M399" s="764"/>
      <c r="N399" s="765"/>
      <c r="O399" s="766"/>
      <c r="P399" s="767"/>
      <c r="Q399" s="768"/>
    </row>
    <row r="400" spans="1:17" ht="12.75" thickBot="1">
      <c r="A400" s="1405"/>
      <c r="B400" s="150">
        <v>10</v>
      </c>
      <c r="C400" s="276"/>
      <c r="D400" s="277"/>
      <c r="E400" s="277"/>
      <c r="F400" s="278"/>
      <c r="G400" s="278"/>
      <c r="H400" s="278"/>
      <c r="I400" s="278"/>
      <c r="J400" s="278"/>
      <c r="K400" s="279"/>
      <c r="L400" s="278"/>
      <c r="M400" s="280"/>
      <c r="N400" s="281"/>
      <c r="O400" s="282"/>
      <c r="P400" s="283"/>
      <c r="Q400" s="284"/>
    </row>
    <row r="401" spans="1:17">
      <c r="F401" s="54"/>
      <c r="G401" s="54"/>
      <c r="H401" s="54"/>
      <c r="I401" s="54"/>
    </row>
    <row r="402" spans="1:17" ht="15">
      <c r="A402" s="1822" t="s">
        <v>171</v>
      </c>
      <c r="B402" s="1822"/>
      <c r="C402" s="1822"/>
      <c r="D402" s="1822"/>
      <c r="E402" s="1822"/>
      <c r="F402" s="1822"/>
      <c r="G402" s="1822"/>
      <c r="H402" s="1822"/>
      <c r="I402" s="1822"/>
      <c r="J402" s="1822"/>
      <c r="K402" s="1822"/>
      <c r="L402" s="1822"/>
      <c r="M402" s="1822"/>
      <c r="N402" s="1822"/>
      <c r="O402" s="1822"/>
      <c r="P402" s="1822"/>
      <c r="Q402" s="1822"/>
    </row>
    <row r="403" spans="1:17" ht="13.5" thickBot="1">
      <c r="A403" s="425"/>
      <c r="B403" s="425"/>
      <c r="C403" s="425"/>
      <c r="D403" s="425"/>
      <c r="E403" s="1311" t="s">
        <v>268</v>
      </c>
      <c r="F403" s="1311"/>
      <c r="G403" s="1311"/>
      <c r="H403" s="1311"/>
      <c r="I403" s="425">
        <v>9.1</v>
      </c>
      <c r="J403" s="425" t="s">
        <v>267</v>
      </c>
      <c r="K403" s="425" t="s">
        <v>269</v>
      </c>
      <c r="L403" s="426">
        <v>62.1</v>
      </c>
      <c r="M403" s="425"/>
      <c r="N403" s="425"/>
      <c r="O403" s="425"/>
      <c r="P403" s="425"/>
      <c r="Q403" s="425"/>
    </row>
    <row r="404" spans="1:17">
      <c r="A404" s="1338" t="s">
        <v>1</v>
      </c>
      <c r="B404" s="1315" t="s">
        <v>0</v>
      </c>
      <c r="C404" s="1318" t="s">
        <v>2</v>
      </c>
      <c r="D404" s="1318" t="s">
        <v>3</v>
      </c>
      <c r="E404" s="1318" t="s">
        <v>11</v>
      </c>
      <c r="F404" s="1322" t="s">
        <v>12</v>
      </c>
      <c r="G404" s="1323"/>
      <c r="H404" s="1323"/>
      <c r="I404" s="1324"/>
      <c r="J404" s="1318" t="s">
        <v>4</v>
      </c>
      <c r="K404" s="1318" t="s">
        <v>13</v>
      </c>
      <c r="L404" s="1318" t="s">
        <v>5</v>
      </c>
      <c r="M404" s="1318" t="s">
        <v>6</v>
      </c>
      <c r="N404" s="1318" t="s">
        <v>14</v>
      </c>
      <c r="O404" s="1361" t="s">
        <v>15</v>
      </c>
      <c r="P404" s="1318" t="s">
        <v>22</v>
      </c>
      <c r="Q404" s="1327" t="s">
        <v>23</v>
      </c>
    </row>
    <row r="405" spans="1:17" ht="33.75">
      <c r="A405" s="1339"/>
      <c r="B405" s="1316"/>
      <c r="C405" s="1319"/>
      <c r="D405" s="1321"/>
      <c r="E405" s="1321"/>
      <c r="F405" s="15" t="s">
        <v>16</v>
      </c>
      <c r="G405" s="15" t="s">
        <v>17</v>
      </c>
      <c r="H405" s="15" t="s">
        <v>18</v>
      </c>
      <c r="I405" s="15" t="s">
        <v>19</v>
      </c>
      <c r="J405" s="1321"/>
      <c r="K405" s="1321"/>
      <c r="L405" s="1321"/>
      <c r="M405" s="1321"/>
      <c r="N405" s="1321"/>
      <c r="O405" s="1362"/>
      <c r="P405" s="1321"/>
      <c r="Q405" s="1328"/>
    </row>
    <row r="406" spans="1:17">
      <c r="A406" s="1340"/>
      <c r="B406" s="1341"/>
      <c r="C406" s="1321"/>
      <c r="D406" s="56" t="s">
        <v>7</v>
      </c>
      <c r="E406" s="56" t="s">
        <v>8</v>
      </c>
      <c r="F406" s="56" t="s">
        <v>9</v>
      </c>
      <c r="G406" s="56" t="s">
        <v>9</v>
      </c>
      <c r="H406" s="56" t="s">
        <v>9</v>
      </c>
      <c r="I406" s="56" t="s">
        <v>9</v>
      </c>
      <c r="J406" s="56" t="s">
        <v>20</v>
      </c>
      <c r="K406" s="56" t="s">
        <v>9</v>
      </c>
      <c r="L406" s="56" t="s">
        <v>20</v>
      </c>
      <c r="M406" s="56" t="s">
        <v>57</v>
      </c>
      <c r="N406" s="56" t="s">
        <v>282</v>
      </c>
      <c r="O406" s="56" t="s">
        <v>283</v>
      </c>
      <c r="P406" s="57" t="s">
        <v>24</v>
      </c>
      <c r="Q406" s="58" t="s">
        <v>284</v>
      </c>
    </row>
    <row r="407" spans="1:17" ht="12" thickBot="1">
      <c r="A407" s="398">
        <v>1</v>
      </c>
      <c r="B407" s="399">
        <v>2</v>
      </c>
      <c r="C407" s="400">
        <v>3</v>
      </c>
      <c r="D407" s="401">
        <v>4</v>
      </c>
      <c r="E407" s="401">
        <v>5</v>
      </c>
      <c r="F407" s="401">
        <v>6</v>
      </c>
      <c r="G407" s="401">
        <v>7</v>
      </c>
      <c r="H407" s="401">
        <v>8</v>
      </c>
      <c r="I407" s="401">
        <v>9</v>
      </c>
      <c r="J407" s="401">
        <v>10</v>
      </c>
      <c r="K407" s="401">
        <v>11</v>
      </c>
      <c r="L407" s="400">
        <v>12</v>
      </c>
      <c r="M407" s="401">
        <v>13</v>
      </c>
      <c r="N407" s="401">
        <v>14</v>
      </c>
      <c r="O407" s="402">
        <v>15</v>
      </c>
      <c r="P407" s="400">
        <v>16</v>
      </c>
      <c r="Q407" s="403">
        <v>17</v>
      </c>
    </row>
    <row r="408" spans="1:17">
      <c r="A408" s="1378" t="s">
        <v>63</v>
      </c>
      <c r="B408" s="11">
        <v>1</v>
      </c>
      <c r="C408" s="1113" t="s">
        <v>885</v>
      </c>
      <c r="D408" s="1114">
        <v>40</v>
      </c>
      <c r="E408" s="1114">
        <v>1982</v>
      </c>
      <c r="F408" s="1115">
        <v>11.477</v>
      </c>
      <c r="G408" s="1116">
        <v>4.1837850000000003</v>
      </c>
      <c r="H408" s="1116">
        <v>6.24</v>
      </c>
      <c r="I408" s="1116">
        <v>1.0532079999999999</v>
      </c>
      <c r="J408" s="1116">
        <v>1944.42</v>
      </c>
      <c r="K408" s="1117">
        <v>1.0532079999999999</v>
      </c>
      <c r="L408" s="1116">
        <v>1944.42</v>
      </c>
      <c r="M408" s="1118">
        <v>5.4165663796916302E-4</v>
      </c>
      <c r="N408" s="1119">
        <v>81.313999999999993</v>
      </c>
      <c r="O408" s="1120">
        <v>4.4044267859824515E-2</v>
      </c>
      <c r="P408" s="1121">
        <v>32.499398278149776</v>
      </c>
      <c r="Q408" s="1122">
        <v>2.6426560715894705</v>
      </c>
    </row>
    <row r="409" spans="1:17">
      <c r="A409" s="1379"/>
      <c r="B409" s="12">
        <v>2</v>
      </c>
      <c r="C409" s="1123" t="s">
        <v>886</v>
      </c>
      <c r="D409" s="1124">
        <v>24</v>
      </c>
      <c r="E409" s="1124">
        <v>1969</v>
      </c>
      <c r="F409" s="1125">
        <v>5.9039999999999999</v>
      </c>
      <c r="G409" s="1126">
        <v>1.422237</v>
      </c>
      <c r="H409" s="1126">
        <v>3.84</v>
      </c>
      <c r="I409" s="1126">
        <v>0.64176500000000003</v>
      </c>
      <c r="J409" s="1126">
        <v>1020.69</v>
      </c>
      <c r="K409" s="1127">
        <v>0.64176500000000003</v>
      </c>
      <c r="L409" s="1126">
        <v>1020.69</v>
      </c>
      <c r="M409" s="1128">
        <v>6.2875603758241977E-4</v>
      </c>
      <c r="N409" s="1129">
        <v>81.313999999999993</v>
      </c>
      <c r="O409" s="1130">
        <v>5.1126668439976874E-2</v>
      </c>
      <c r="P409" s="1131">
        <v>37.725362254945189</v>
      </c>
      <c r="Q409" s="1132">
        <v>3.0676001063986127</v>
      </c>
    </row>
    <row r="410" spans="1:17">
      <c r="A410" s="1379"/>
      <c r="B410" s="12">
        <v>3</v>
      </c>
      <c r="C410" s="1123" t="s">
        <v>887</v>
      </c>
      <c r="D410" s="1124">
        <v>36</v>
      </c>
      <c r="E410" s="1124">
        <v>1972</v>
      </c>
      <c r="F410" s="1125">
        <v>1.268</v>
      </c>
      <c r="G410" s="1126">
        <v>0</v>
      </c>
      <c r="H410" s="1126">
        <v>0</v>
      </c>
      <c r="I410" s="1126">
        <v>1.268003</v>
      </c>
      <c r="J410" s="1126">
        <v>1508.84</v>
      </c>
      <c r="K410" s="1127">
        <v>1.268003</v>
      </c>
      <c r="L410" s="1126">
        <v>1508.84</v>
      </c>
      <c r="M410" s="1128">
        <v>8.4038267808382605E-4</v>
      </c>
      <c r="N410" s="1129">
        <v>81.313999999999993</v>
      </c>
      <c r="O410" s="1130">
        <v>6.8334877085708221E-2</v>
      </c>
      <c r="P410" s="1131">
        <v>50.422960685029565</v>
      </c>
      <c r="Q410" s="1132">
        <v>4.1000926251424934</v>
      </c>
    </row>
    <row r="411" spans="1:17">
      <c r="A411" s="1379"/>
      <c r="B411" s="12">
        <v>4</v>
      </c>
      <c r="C411" s="1123" t="s">
        <v>888</v>
      </c>
      <c r="D411" s="1124">
        <v>20</v>
      </c>
      <c r="E411" s="1124">
        <v>1990</v>
      </c>
      <c r="F411" s="1125">
        <v>6.3129999999999997</v>
      </c>
      <c r="G411" s="1126">
        <v>1.8649169999999999</v>
      </c>
      <c r="H411" s="1126">
        <v>3.2</v>
      </c>
      <c r="I411" s="1126">
        <v>1.2480829999999998</v>
      </c>
      <c r="J411" s="1126">
        <v>1074.54</v>
      </c>
      <c r="K411" s="1127">
        <v>1.2480829999999998</v>
      </c>
      <c r="L411" s="1126">
        <v>1074.54</v>
      </c>
      <c r="M411" s="1128">
        <v>1.1615044577214435E-3</v>
      </c>
      <c r="N411" s="1129">
        <v>81.313999999999993</v>
      </c>
      <c r="O411" s="1130">
        <v>9.4446573475161444E-2</v>
      </c>
      <c r="P411" s="1131">
        <v>69.690267463286602</v>
      </c>
      <c r="Q411" s="1132">
        <v>5.666794408509686</v>
      </c>
    </row>
    <row r="412" spans="1:17">
      <c r="A412" s="1379"/>
      <c r="B412" s="12">
        <v>5</v>
      </c>
      <c r="C412" s="1123" t="s">
        <v>889</v>
      </c>
      <c r="D412" s="1124">
        <v>30</v>
      </c>
      <c r="E412" s="1124">
        <v>1974</v>
      </c>
      <c r="F412" s="1125">
        <v>10.243</v>
      </c>
      <c r="G412" s="1126">
        <v>2.8033679999999999</v>
      </c>
      <c r="H412" s="1126">
        <v>4.8</v>
      </c>
      <c r="I412" s="1126">
        <v>2.6396310000000001</v>
      </c>
      <c r="J412" s="1126">
        <v>1743.53</v>
      </c>
      <c r="K412" s="1127">
        <v>2.6396310000000001</v>
      </c>
      <c r="L412" s="1126">
        <v>1743.53</v>
      </c>
      <c r="M412" s="1128">
        <v>1.5139578900277024E-3</v>
      </c>
      <c r="N412" s="1129">
        <v>81.313999999999993</v>
      </c>
      <c r="O412" s="1130">
        <v>0.12310597186971257</v>
      </c>
      <c r="P412" s="1131">
        <v>90.837473401662152</v>
      </c>
      <c r="Q412" s="1132">
        <v>7.3863583121827556</v>
      </c>
    </row>
    <row r="413" spans="1:17">
      <c r="A413" s="1379"/>
      <c r="B413" s="12">
        <v>6</v>
      </c>
      <c r="C413" s="1123" t="s">
        <v>890</v>
      </c>
      <c r="D413" s="1124">
        <v>12</v>
      </c>
      <c r="E413" s="1124">
        <v>1968</v>
      </c>
      <c r="F413" s="1125">
        <v>1.7569999999999999</v>
      </c>
      <c r="G413" s="1126">
        <v>0.26917799999999997</v>
      </c>
      <c r="H413" s="1126">
        <v>0.12</v>
      </c>
      <c r="I413" s="1126">
        <v>1.367818</v>
      </c>
      <c r="J413" s="1126">
        <v>536.53</v>
      </c>
      <c r="K413" s="1127">
        <v>1.367818</v>
      </c>
      <c r="L413" s="1126">
        <v>536.53</v>
      </c>
      <c r="M413" s="1128">
        <v>2.5493784131362645E-3</v>
      </c>
      <c r="N413" s="1129">
        <v>81.313999999999993</v>
      </c>
      <c r="O413" s="1130">
        <v>0.2073001562857622</v>
      </c>
      <c r="P413" s="1131">
        <v>152.96270478817587</v>
      </c>
      <c r="Q413" s="1132">
        <v>12.438009377145733</v>
      </c>
    </row>
    <row r="414" spans="1:17">
      <c r="A414" s="1379"/>
      <c r="B414" s="12">
        <v>7</v>
      </c>
      <c r="C414" s="1123" t="s">
        <v>891</v>
      </c>
      <c r="D414" s="1124">
        <v>18</v>
      </c>
      <c r="E414" s="1124">
        <v>1989</v>
      </c>
      <c r="F414" s="1125">
        <v>3.7719999999999998</v>
      </c>
      <c r="G414" s="1126">
        <v>0.88403399999999999</v>
      </c>
      <c r="H414" s="1126">
        <v>0</v>
      </c>
      <c r="I414" s="1126">
        <v>2.8879630000000001</v>
      </c>
      <c r="J414" s="1126">
        <v>937.87</v>
      </c>
      <c r="K414" s="1127">
        <v>2.8879630000000001</v>
      </c>
      <c r="L414" s="1126">
        <v>937.87</v>
      </c>
      <c r="M414" s="1128">
        <v>3.0792785780545278E-3</v>
      </c>
      <c r="N414" s="1129">
        <v>81.313999999999993</v>
      </c>
      <c r="O414" s="1130">
        <v>0.25038845829592588</v>
      </c>
      <c r="P414" s="1131">
        <v>184.75671468327167</v>
      </c>
      <c r="Q414" s="1132">
        <v>15.023307497755551</v>
      </c>
    </row>
    <row r="415" spans="1:17">
      <c r="A415" s="1379"/>
      <c r="B415" s="12">
        <v>8</v>
      </c>
      <c r="C415" s="1133" t="s">
        <v>892</v>
      </c>
      <c r="D415" s="1134">
        <v>11</v>
      </c>
      <c r="E415" s="1134">
        <v>1976</v>
      </c>
      <c r="F415" s="1135">
        <v>2.1539999999999999</v>
      </c>
      <c r="G415" s="1136">
        <v>0</v>
      </c>
      <c r="H415" s="1136">
        <v>0</v>
      </c>
      <c r="I415" s="1136">
        <v>2.1540009999999996</v>
      </c>
      <c r="J415" s="1136">
        <v>496.05</v>
      </c>
      <c r="K415" s="1137">
        <v>2.1540009999999996</v>
      </c>
      <c r="L415" s="1136">
        <v>496.05</v>
      </c>
      <c r="M415" s="1138">
        <v>4.3423062191311349E-3</v>
      </c>
      <c r="N415" s="1139">
        <v>81.313999999999993</v>
      </c>
      <c r="O415" s="1140">
        <v>0.35309028790242908</v>
      </c>
      <c r="P415" s="1141">
        <v>260.53837314786807</v>
      </c>
      <c r="Q415" s="1142">
        <v>21.185417274145745</v>
      </c>
    </row>
    <row r="416" spans="1:17">
      <c r="A416" s="1379"/>
      <c r="B416" s="12">
        <v>9</v>
      </c>
      <c r="C416" s="1133"/>
      <c r="D416" s="1134"/>
      <c r="E416" s="1134"/>
      <c r="F416" s="1135"/>
      <c r="G416" s="1136"/>
      <c r="H416" s="1136"/>
      <c r="I416" s="1136"/>
      <c r="J416" s="1136"/>
      <c r="K416" s="1137"/>
      <c r="L416" s="1136"/>
      <c r="M416" s="1138"/>
      <c r="N416" s="1139"/>
      <c r="O416" s="1140"/>
      <c r="P416" s="1141"/>
      <c r="Q416" s="1142"/>
    </row>
    <row r="417" spans="1:17" ht="12" thickBot="1">
      <c r="A417" s="1385"/>
      <c r="B417" s="26">
        <v>10</v>
      </c>
      <c r="C417" s="1143"/>
      <c r="D417" s="1144"/>
      <c r="E417" s="1144"/>
      <c r="F417" s="1145"/>
      <c r="G417" s="1146"/>
      <c r="H417" s="1146"/>
      <c r="I417" s="1146"/>
      <c r="J417" s="1146"/>
      <c r="K417" s="1147"/>
      <c r="L417" s="1146"/>
      <c r="M417" s="1148"/>
      <c r="N417" s="1149"/>
      <c r="O417" s="1150"/>
      <c r="P417" s="1151"/>
      <c r="Q417" s="1152"/>
    </row>
    <row r="418" spans="1:17">
      <c r="A418" s="1401" t="s">
        <v>89</v>
      </c>
      <c r="B418" s="53">
        <v>1</v>
      </c>
      <c r="C418" s="1237" t="s">
        <v>288</v>
      </c>
      <c r="D418" s="1238">
        <v>58</v>
      </c>
      <c r="E418" s="1238">
        <v>1991</v>
      </c>
      <c r="F418" s="882">
        <v>16.702000000000002</v>
      </c>
      <c r="G418" s="882">
        <v>4.0904040000000004</v>
      </c>
      <c r="H418" s="882">
        <v>9.44</v>
      </c>
      <c r="I418" s="882">
        <v>3.171589</v>
      </c>
      <c r="J418" s="882">
        <v>2439.79</v>
      </c>
      <c r="K418" s="1239">
        <v>3.171589</v>
      </c>
      <c r="L418" s="882">
        <v>2439.79</v>
      </c>
      <c r="M418" s="1240">
        <v>1.2999434377548888E-3</v>
      </c>
      <c r="N418" s="1241">
        <v>81.313999999999993</v>
      </c>
      <c r="O418" s="1242">
        <v>0.10570360069760101</v>
      </c>
      <c r="P418" s="1243">
        <v>77.996606265293323</v>
      </c>
      <c r="Q418" s="1244">
        <v>6.3422160418560605</v>
      </c>
    </row>
    <row r="419" spans="1:17">
      <c r="A419" s="1402"/>
      <c r="B419" s="53">
        <v>2</v>
      </c>
      <c r="C419" s="1237" t="s">
        <v>287</v>
      </c>
      <c r="D419" s="1238">
        <v>59</v>
      </c>
      <c r="E419" s="1238">
        <v>1975</v>
      </c>
      <c r="F419" s="882">
        <v>19.256</v>
      </c>
      <c r="G419" s="882">
        <v>5.5053479999999997</v>
      </c>
      <c r="H419" s="882">
        <v>9.6</v>
      </c>
      <c r="I419" s="882">
        <v>4.1506569999999998</v>
      </c>
      <c r="J419" s="882">
        <v>2729.69</v>
      </c>
      <c r="K419" s="1239">
        <v>4.1506569999999998</v>
      </c>
      <c r="L419" s="882">
        <v>2729.69</v>
      </c>
      <c r="M419" s="1240">
        <v>1.5205598437917857E-3</v>
      </c>
      <c r="N419" s="1241">
        <v>81.313999999999993</v>
      </c>
      <c r="O419" s="1242">
        <v>0.12364280313808525</v>
      </c>
      <c r="P419" s="1243">
        <v>91.233590627507141</v>
      </c>
      <c r="Q419" s="1244">
        <v>7.4185681882851151</v>
      </c>
    </row>
    <row r="420" spans="1:17">
      <c r="A420" s="1402"/>
      <c r="B420" s="53">
        <v>3</v>
      </c>
      <c r="C420" s="1237" t="s">
        <v>289</v>
      </c>
      <c r="D420" s="1238">
        <v>50</v>
      </c>
      <c r="E420" s="1238">
        <v>1971</v>
      </c>
      <c r="F420" s="882">
        <v>16.314</v>
      </c>
      <c r="G420" s="882">
        <v>3.587799</v>
      </c>
      <c r="H420" s="882">
        <v>8</v>
      </c>
      <c r="I420" s="882">
        <v>4.7262009999999997</v>
      </c>
      <c r="J420" s="882">
        <v>2564.8000000000002</v>
      </c>
      <c r="K420" s="1239">
        <v>4.7262009999999997</v>
      </c>
      <c r="L420" s="882">
        <v>2564.8000000000002</v>
      </c>
      <c r="M420" s="1240">
        <v>1.8427171709295069E-3</v>
      </c>
      <c r="N420" s="1241">
        <v>81.313999999999993</v>
      </c>
      <c r="O420" s="1242">
        <v>0.14983870403696192</v>
      </c>
      <c r="P420" s="1243">
        <v>110.56303025577041</v>
      </c>
      <c r="Q420" s="1244">
        <v>8.9903222422177151</v>
      </c>
    </row>
    <row r="421" spans="1:17">
      <c r="A421" s="1402"/>
      <c r="B421" s="53">
        <v>4</v>
      </c>
      <c r="C421" s="1237" t="s">
        <v>291</v>
      </c>
      <c r="D421" s="1238">
        <v>51</v>
      </c>
      <c r="E421" s="1238">
        <v>1972</v>
      </c>
      <c r="F421" s="882">
        <v>17.507000000000001</v>
      </c>
      <c r="G421" s="882">
        <v>4.6320750000000004</v>
      </c>
      <c r="H421" s="882">
        <v>8</v>
      </c>
      <c r="I421" s="882">
        <v>4.8749250000000002</v>
      </c>
      <c r="J421" s="882">
        <v>2608.15</v>
      </c>
      <c r="K421" s="1239">
        <v>4.8749250000000002</v>
      </c>
      <c r="L421" s="882">
        <v>2608.15</v>
      </c>
      <c r="M421" s="1240">
        <v>1.8691122059697487E-3</v>
      </c>
      <c r="N421" s="1241">
        <v>81.313999999999993</v>
      </c>
      <c r="O421" s="1242">
        <v>0.15198498991622414</v>
      </c>
      <c r="P421" s="1243">
        <v>112.14673235818492</v>
      </c>
      <c r="Q421" s="1244">
        <v>9.119099394973448</v>
      </c>
    </row>
    <row r="422" spans="1:17">
      <c r="A422" s="1402"/>
      <c r="B422" s="53">
        <v>5</v>
      </c>
      <c r="C422" s="1237" t="s">
        <v>294</v>
      </c>
      <c r="D422" s="1238">
        <v>40</v>
      </c>
      <c r="E422" s="1238">
        <v>1985</v>
      </c>
      <c r="F422" s="882">
        <v>15.794</v>
      </c>
      <c r="G422" s="882">
        <v>4.7770679999999999</v>
      </c>
      <c r="H422" s="882">
        <v>6.4</v>
      </c>
      <c r="I422" s="882">
        <v>4.6169339999999996</v>
      </c>
      <c r="J422" s="882">
        <v>2285.42</v>
      </c>
      <c r="K422" s="1239">
        <v>4.6169339999999996</v>
      </c>
      <c r="L422" s="882">
        <v>2285.42</v>
      </c>
      <c r="M422" s="1240">
        <v>2.0201687217229216E-3</v>
      </c>
      <c r="N422" s="1241">
        <v>81.313999999999993</v>
      </c>
      <c r="O422" s="1242">
        <v>0.16426799943817763</v>
      </c>
      <c r="P422" s="1243">
        <v>121.2101233033753</v>
      </c>
      <c r="Q422" s="1244">
        <v>9.8560799662906575</v>
      </c>
    </row>
    <row r="423" spans="1:17">
      <c r="A423" s="1402"/>
      <c r="B423" s="53">
        <v>6</v>
      </c>
      <c r="C423" s="1237" t="s">
        <v>285</v>
      </c>
      <c r="D423" s="1238">
        <v>39</v>
      </c>
      <c r="E423" s="1238">
        <v>1990</v>
      </c>
      <c r="F423" s="882">
        <v>14.877000000000001</v>
      </c>
      <c r="G423" s="882">
        <v>3.6165120000000002</v>
      </c>
      <c r="H423" s="882">
        <v>6.4</v>
      </c>
      <c r="I423" s="882">
        <v>4.8604890000000003</v>
      </c>
      <c r="J423" s="882">
        <v>2294.0500000000002</v>
      </c>
      <c r="K423" s="1239">
        <v>4.8604890000000003</v>
      </c>
      <c r="L423" s="882">
        <v>2294.0500000000002</v>
      </c>
      <c r="M423" s="1240">
        <v>2.1187371678908478E-3</v>
      </c>
      <c r="N423" s="1241">
        <v>81.313999999999993</v>
      </c>
      <c r="O423" s="1242">
        <v>0.17228299406987638</v>
      </c>
      <c r="P423" s="1243">
        <v>127.12423007345086</v>
      </c>
      <c r="Q423" s="1244">
        <v>10.336979644192583</v>
      </c>
    </row>
    <row r="424" spans="1:17">
      <c r="A424" s="1402"/>
      <c r="B424" s="53">
        <v>7</v>
      </c>
      <c r="C424" s="1237" t="s">
        <v>292</v>
      </c>
      <c r="D424" s="1238">
        <v>50</v>
      </c>
      <c r="E424" s="1238">
        <v>1972</v>
      </c>
      <c r="F424" s="882">
        <v>18.789000000000001</v>
      </c>
      <c r="G424" s="882">
        <v>4.8920729999999999</v>
      </c>
      <c r="H424" s="882">
        <v>8</v>
      </c>
      <c r="I424" s="882">
        <v>5.8969250000000004</v>
      </c>
      <c r="J424" s="882">
        <v>2601.9</v>
      </c>
      <c r="K424" s="1239">
        <v>5.8969250000000004</v>
      </c>
      <c r="L424" s="882">
        <v>2601.9</v>
      </c>
      <c r="M424" s="1240">
        <v>2.266391867481456E-3</v>
      </c>
      <c r="N424" s="1241">
        <v>81.313999999999993</v>
      </c>
      <c r="O424" s="1242">
        <v>0.18428938831238709</v>
      </c>
      <c r="P424" s="1243">
        <v>135.98351204888738</v>
      </c>
      <c r="Q424" s="1244">
        <v>11.057363298743226</v>
      </c>
    </row>
    <row r="425" spans="1:17">
      <c r="A425" s="1402"/>
      <c r="B425" s="53">
        <v>8</v>
      </c>
      <c r="C425" s="1237" t="s">
        <v>293</v>
      </c>
      <c r="D425" s="1238">
        <v>59</v>
      </c>
      <c r="E425" s="1238">
        <v>1991</v>
      </c>
      <c r="F425" s="882">
        <v>19.905999999999999</v>
      </c>
      <c r="G425" s="882">
        <v>4.5291569999999997</v>
      </c>
      <c r="H425" s="882">
        <v>9.6</v>
      </c>
      <c r="I425" s="882">
        <v>5.7768449999999998</v>
      </c>
      <c r="J425" s="882">
        <v>2442.5500000000002</v>
      </c>
      <c r="K425" s="1239">
        <v>5.7768449999999998</v>
      </c>
      <c r="L425" s="882">
        <v>2442.5500000000002</v>
      </c>
      <c r="M425" s="1240">
        <v>2.3650877157069452E-3</v>
      </c>
      <c r="N425" s="1241">
        <v>81.313999999999993</v>
      </c>
      <c r="O425" s="1242">
        <v>0.19231474251499453</v>
      </c>
      <c r="P425" s="1243">
        <v>141.9052629424167</v>
      </c>
      <c r="Q425" s="1244">
        <v>11.53888455089967</v>
      </c>
    </row>
    <row r="426" spans="1:17">
      <c r="A426" s="1402"/>
      <c r="B426" s="53">
        <v>9</v>
      </c>
      <c r="C426" s="1237" t="s">
        <v>286</v>
      </c>
      <c r="D426" s="1238">
        <v>39</v>
      </c>
      <c r="E426" s="1238">
        <v>1990</v>
      </c>
      <c r="F426" s="882">
        <v>16.337</v>
      </c>
      <c r="G426" s="882">
        <v>4.7466210000000002</v>
      </c>
      <c r="H426" s="882">
        <v>6.32</v>
      </c>
      <c r="I426" s="882">
        <v>5.2703739999999994</v>
      </c>
      <c r="J426" s="882">
        <v>2218.0300000000002</v>
      </c>
      <c r="K426" s="1239">
        <v>5.2703739999999994</v>
      </c>
      <c r="L426" s="882">
        <v>2218.0300000000002</v>
      </c>
      <c r="M426" s="1240">
        <v>2.376150908689242E-3</v>
      </c>
      <c r="N426" s="1241">
        <v>81.313999999999993</v>
      </c>
      <c r="O426" s="1242">
        <v>0.19321433498915699</v>
      </c>
      <c r="P426" s="1243">
        <v>142.5690545213545</v>
      </c>
      <c r="Q426" s="1244">
        <v>11.592860099349418</v>
      </c>
    </row>
    <row r="427" spans="1:17" ht="12" thickBot="1">
      <c r="A427" s="1402"/>
      <c r="B427" s="84">
        <v>10</v>
      </c>
      <c r="C427" s="1245" t="s">
        <v>290</v>
      </c>
      <c r="D427" s="1246">
        <v>30</v>
      </c>
      <c r="E427" s="1246">
        <v>1990</v>
      </c>
      <c r="F427" s="1247">
        <v>12.531000000000001</v>
      </c>
      <c r="G427" s="1247">
        <v>3.1333380000000002</v>
      </c>
      <c r="H427" s="1247">
        <v>4.8</v>
      </c>
      <c r="I427" s="1247">
        <v>4.5976650000000001</v>
      </c>
      <c r="J427" s="1247">
        <v>1613.04</v>
      </c>
      <c r="K427" s="1248">
        <v>4.5976650000000001</v>
      </c>
      <c r="L427" s="1247">
        <v>1613.04</v>
      </c>
      <c r="M427" s="1249">
        <v>2.8503105936616576E-3</v>
      </c>
      <c r="N427" s="1250">
        <v>81.313999999999993</v>
      </c>
      <c r="O427" s="1251">
        <v>0.23177015561300401</v>
      </c>
      <c r="P427" s="1252">
        <v>171.01863561969947</v>
      </c>
      <c r="Q427" s="1253">
        <v>13.906209336780242</v>
      </c>
    </row>
    <row r="428" spans="1:17">
      <c r="A428" s="1389" t="s">
        <v>98</v>
      </c>
      <c r="B428" s="85">
        <v>1</v>
      </c>
      <c r="C428" s="1254" t="s">
        <v>173</v>
      </c>
      <c r="D428" s="1255">
        <v>16</v>
      </c>
      <c r="E428" s="1255">
        <v>1989</v>
      </c>
      <c r="F428" s="1256">
        <v>3.3450000000000002</v>
      </c>
      <c r="G428" s="1256">
        <v>0</v>
      </c>
      <c r="H428" s="1256">
        <v>0</v>
      </c>
      <c r="I428" s="1256">
        <v>3.3450000000000002</v>
      </c>
      <c r="J428" s="1256">
        <v>1072.46</v>
      </c>
      <c r="K428" s="1257">
        <v>3.3450000000000002</v>
      </c>
      <c r="L428" s="1256">
        <v>1072.46</v>
      </c>
      <c r="M428" s="1258">
        <v>3.1189974451261587E-3</v>
      </c>
      <c r="N428" s="1259">
        <v>81.313999999999993</v>
      </c>
      <c r="O428" s="1260">
        <v>0.25361815825298845</v>
      </c>
      <c r="P428" s="1261">
        <v>187.13984670756952</v>
      </c>
      <c r="Q428" s="1262">
        <v>15.217089495179307</v>
      </c>
    </row>
    <row r="429" spans="1:17">
      <c r="A429" s="1381"/>
      <c r="B429" s="86">
        <v>2</v>
      </c>
      <c r="C429" s="1263" t="s">
        <v>172</v>
      </c>
      <c r="D429" s="1264">
        <v>26</v>
      </c>
      <c r="E429" s="1264">
        <v>1985</v>
      </c>
      <c r="F429" s="1265">
        <v>4.7210000000000001</v>
      </c>
      <c r="G429" s="1265">
        <v>0</v>
      </c>
      <c r="H429" s="1265">
        <v>0</v>
      </c>
      <c r="I429" s="1265">
        <v>4.7210009999999993</v>
      </c>
      <c r="J429" s="1265">
        <v>1415.92</v>
      </c>
      <c r="K429" s="1266">
        <v>4.7210009999999993</v>
      </c>
      <c r="L429" s="1265">
        <v>1415.92</v>
      </c>
      <c r="M429" s="1267">
        <v>3.334228628736086E-3</v>
      </c>
      <c r="N429" s="1268">
        <v>81.313999999999993</v>
      </c>
      <c r="O429" s="1269">
        <v>0.27111946671704606</v>
      </c>
      <c r="P429" s="1270">
        <v>200.05371772416515</v>
      </c>
      <c r="Q429" s="1271">
        <v>16.267168003022764</v>
      </c>
    </row>
    <row r="430" spans="1:17">
      <c r="A430" s="1381"/>
      <c r="B430" s="86">
        <v>3</v>
      </c>
      <c r="C430" s="1263" t="s">
        <v>252</v>
      </c>
      <c r="D430" s="1264">
        <v>37</v>
      </c>
      <c r="E430" s="1264">
        <v>1970</v>
      </c>
      <c r="F430" s="1265">
        <v>14.526</v>
      </c>
      <c r="G430" s="1265">
        <v>2.1652049999999998</v>
      </c>
      <c r="H430" s="1265">
        <v>5.76</v>
      </c>
      <c r="I430" s="1265">
        <v>6.6007959999999999</v>
      </c>
      <c r="J430" s="1265">
        <v>1579.46</v>
      </c>
      <c r="K430" s="1266">
        <v>6.6007959999999999</v>
      </c>
      <c r="L430" s="1265">
        <v>1579.46</v>
      </c>
      <c r="M430" s="1267">
        <v>4.1791473035087939E-3</v>
      </c>
      <c r="N430" s="1268">
        <v>81.313999999999993</v>
      </c>
      <c r="O430" s="1269">
        <v>0.33982318383751403</v>
      </c>
      <c r="P430" s="1270">
        <v>250.74883821052762</v>
      </c>
      <c r="Q430" s="1271">
        <v>20.389391030250842</v>
      </c>
    </row>
    <row r="431" spans="1:17">
      <c r="A431" s="1381"/>
      <c r="B431" s="86">
        <v>4</v>
      </c>
      <c r="C431" s="1263" t="s">
        <v>295</v>
      </c>
      <c r="D431" s="1264">
        <v>45</v>
      </c>
      <c r="E431" s="1264">
        <v>1978</v>
      </c>
      <c r="F431" s="1265">
        <v>20.352</v>
      </c>
      <c r="G431" s="1265">
        <v>3.4706009999999998</v>
      </c>
      <c r="H431" s="1265">
        <v>7.2</v>
      </c>
      <c r="I431" s="1265">
        <v>9.6813970000000005</v>
      </c>
      <c r="J431" s="1265">
        <v>2206.29</v>
      </c>
      <c r="K431" s="1266">
        <v>9.6813970000000005</v>
      </c>
      <c r="L431" s="1265">
        <v>2206.29</v>
      </c>
      <c r="M431" s="1267">
        <v>4.3880890544760664E-3</v>
      </c>
      <c r="N431" s="1268">
        <v>81.313999999999993</v>
      </c>
      <c r="O431" s="1269">
        <v>0.35681307337566681</v>
      </c>
      <c r="P431" s="1270">
        <v>263.28534326856402</v>
      </c>
      <c r="Q431" s="1271">
        <v>21.408784402540011</v>
      </c>
    </row>
    <row r="432" spans="1:17">
      <c r="A432" s="1381"/>
      <c r="B432" s="86">
        <v>5</v>
      </c>
      <c r="C432" s="692"/>
      <c r="D432" s="693"/>
      <c r="E432" s="693"/>
      <c r="F432" s="694"/>
      <c r="G432" s="694"/>
      <c r="H432" s="694"/>
      <c r="I432" s="694"/>
      <c r="J432" s="694"/>
      <c r="K432" s="695"/>
      <c r="L432" s="694"/>
      <c r="M432" s="696"/>
      <c r="N432" s="697"/>
      <c r="O432" s="698"/>
      <c r="P432" s="699"/>
      <c r="Q432" s="700"/>
    </row>
    <row r="433" spans="1:17">
      <c r="A433" s="1381"/>
      <c r="B433" s="86">
        <v>6</v>
      </c>
      <c r="C433" s="692"/>
      <c r="D433" s="693"/>
      <c r="E433" s="693"/>
      <c r="F433" s="694"/>
      <c r="G433" s="694"/>
      <c r="H433" s="694"/>
      <c r="I433" s="694"/>
      <c r="J433" s="694"/>
      <c r="K433" s="695"/>
      <c r="L433" s="694"/>
      <c r="M433" s="696"/>
      <c r="N433" s="697"/>
      <c r="O433" s="698"/>
      <c r="P433" s="699"/>
      <c r="Q433" s="700"/>
    </row>
    <row r="434" spans="1:17">
      <c r="A434" s="1381"/>
      <c r="B434" s="86">
        <v>7</v>
      </c>
      <c r="C434" s="692"/>
      <c r="D434" s="693"/>
      <c r="E434" s="693"/>
      <c r="F434" s="694"/>
      <c r="G434" s="694"/>
      <c r="H434" s="694"/>
      <c r="I434" s="694"/>
      <c r="J434" s="694"/>
      <c r="K434" s="695"/>
      <c r="L434" s="694"/>
      <c r="M434" s="696"/>
      <c r="N434" s="697"/>
      <c r="O434" s="698"/>
      <c r="P434" s="699"/>
      <c r="Q434" s="700"/>
    </row>
    <row r="435" spans="1:17">
      <c r="A435" s="1381"/>
      <c r="B435" s="86">
        <v>8</v>
      </c>
      <c r="C435" s="692"/>
      <c r="D435" s="693"/>
      <c r="E435" s="693"/>
      <c r="F435" s="694"/>
      <c r="G435" s="694"/>
      <c r="H435" s="694"/>
      <c r="I435" s="694"/>
      <c r="J435" s="694"/>
      <c r="K435" s="695"/>
      <c r="L435" s="694"/>
      <c r="M435" s="696"/>
      <c r="N435" s="697"/>
      <c r="O435" s="698"/>
      <c r="P435" s="699"/>
      <c r="Q435" s="700"/>
    </row>
    <row r="436" spans="1:17">
      <c r="A436" s="1381"/>
      <c r="B436" s="86">
        <v>9</v>
      </c>
      <c r="C436" s="692"/>
      <c r="D436" s="693"/>
      <c r="E436" s="693"/>
      <c r="F436" s="694"/>
      <c r="G436" s="694"/>
      <c r="H436" s="694"/>
      <c r="I436" s="694"/>
      <c r="J436" s="694"/>
      <c r="K436" s="695"/>
      <c r="L436" s="694"/>
      <c r="M436" s="696"/>
      <c r="N436" s="697"/>
      <c r="O436" s="698"/>
      <c r="P436" s="699"/>
      <c r="Q436" s="700"/>
    </row>
    <row r="437" spans="1:17" ht="12" thickBot="1">
      <c r="A437" s="1382"/>
      <c r="B437" s="87">
        <v>10</v>
      </c>
      <c r="C437" s="701"/>
      <c r="D437" s="702"/>
      <c r="E437" s="702"/>
      <c r="F437" s="703"/>
      <c r="G437" s="703"/>
      <c r="H437" s="703"/>
      <c r="I437" s="703"/>
      <c r="J437" s="703"/>
      <c r="K437" s="704"/>
      <c r="L437" s="703"/>
      <c r="M437" s="705"/>
      <c r="N437" s="706"/>
      <c r="O437" s="707"/>
      <c r="P437" s="708"/>
      <c r="Q437" s="709"/>
    </row>
    <row r="438" spans="1:17">
      <c r="A438" s="1403" t="s">
        <v>106</v>
      </c>
      <c r="B438" s="16">
        <v>1</v>
      </c>
      <c r="C438" s="1272" t="s">
        <v>253</v>
      </c>
      <c r="D438" s="1273">
        <v>24</v>
      </c>
      <c r="E438" s="1273">
        <v>1962</v>
      </c>
      <c r="F438" s="1274">
        <v>4.4800000000000004</v>
      </c>
      <c r="G438" s="1274">
        <v>1.793874</v>
      </c>
      <c r="H438" s="1274">
        <v>0</v>
      </c>
      <c r="I438" s="1274">
        <v>2.686124</v>
      </c>
      <c r="J438" s="1274">
        <v>1108.08</v>
      </c>
      <c r="K438" s="1275">
        <v>2.686124</v>
      </c>
      <c r="L438" s="1274">
        <v>1108.08</v>
      </c>
      <c r="M438" s="1276">
        <v>2.4241246119413762E-3</v>
      </c>
      <c r="N438" s="1277">
        <v>81.313999999999993</v>
      </c>
      <c r="O438" s="1278">
        <v>0.19711526869540105</v>
      </c>
      <c r="P438" s="1279">
        <v>145.44747671648256</v>
      </c>
      <c r="Q438" s="1280">
        <v>11.826916121724061</v>
      </c>
    </row>
    <row r="439" spans="1:17">
      <c r="A439" s="1404"/>
      <c r="B439" s="17">
        <v>2</v>
      </c>
      <c r="C439" s="889" t="s">
        <v>254</v>
      </c>
      <c r="D439" s="890">
        <v>17</v>
      </c>
      <c r="E439" s="890">
        <v>1983</v>
      </c>
      <c r="F439" s="891">
        <v>8.8529999999999998</v>
      </c>
      <c r="G439" s="891">
        <v>1.3723590000000001</v>
      </c>
      <c r="H439" s="891">
        <v>2.88</v>
      </c>
      <c r="I439" s="891">
        <v>4.600638</v>
      </c>
      <c r="J439" s="891">
        <v>1153.81</v>
      </c>
      <c r="K439" s="1281">
        <v>4.600638</v>
      </c>
      <c r="L439" s="891">
        <v>1153.81</v>
      </c>
      <c r="M439" s="1282">
        <v>3.9873445367954868E-3</v>
      </c>
      <c r="N439" s="1283">
        <v>81.313999999999993</v>
      </c>
      <c r="O439" s="1284">
        <v>0.32422693366498817</v>
      </c>
      <c r="P439" s="1285">
        <v>239.2406722077292</v>
      </c>
      <c r="Q439" s="1286">
        <v>19.45361601989929</v>
      </c>
    </row>
    <row r="440" spans="1:17">
      <c r="A440" s="1404"/>
      <c r="B440" s="17">
        <v>3</v>
      </c>
      <c r="C440" s="889" t="s">
        <v>256</v>
      </c>
      <c r="D440" s="890">
        <v>6</v>
      </c>
      <c r="E440" s="890">
        <v>1968</v>
      </c>
      <c r="F440" s="891">
        <v>1.1399999999999999</v>
      </c>
      <c r="G440" s="891">
        <v>0</v>
      </c>
      <c r="H440" s="891">
        <v>0</v>
      </c>
      <c r="I440" s="891">
        <v>1.140001</v>
      </c>
      <c r="J440" s="891">
        <v>252.14</v>
      </c>
      <c r="K440" s="1281">
        <v>1.140001</v>
      </c>
      <c r="L440" s="891">
        <v>252.14</v>
      </c>
      <c r="M440" s="1282">
        <v>4.5213016578091536E-3</v>
      </c>
      <c r="N440" s="1283">
        <v>81.313999999999993</v>
      </c>
      <c r="O440" s="1284">
        <v>0.36764512300309349</v>
      </c>
      <c r="P440" s="1285">
        <v>271.27809946854921</v>
      </c>
      <c r="Q440" s="1286">
        <v>22.058707380185609</v>
      </c>
    </row>
    <row r="441" spans="1:17">
      <c r="A441" s="1404"/>
      <c r="B441" s="17">
        <v>4</v>
      </c>
      <c r="C441" s="889" t="s">
        <v>257</v>
      </c>
      <c r="D441" s="890">
        <v>6</v>
      </c>
      <c r="E441" s="890">
        <v>1961</v>
      </c>
      <c r="F441" s="891">
        <v>2.0569999999999999</v>
      </c>
      <c r="G441" s="891">
        <v>0</v>
      </c>
      <c r="H441" s="891">
        <v>0</v>
      </c>
      <c r="I441" s="891">
        <v>2.0569999999999999</v>
      </c>
      <c r="J441" s="891">
        <v>362.24</v>
      </c>
      <c r="K441" s="1281">
        <v>2.0569999999999999</v>
      </c>
      <c r="L441" s="891">
        <v>362.24</v>
      </c>
      <c r="M441" s="1282">
        <v>5.6785556537102475E-3</v>
      </c>
      <c r="N441" s="1283">
        <v>81.313999999999993</v>
      </c>
      <c r="O441" s="1284">
        <v>0.46174607442579502</v>
      </c>
      <c r="P441" s="1285">
        <v>340.71333922261482</v>
      </c>
      <c r="Q441" s="1286">
        <v>27.704764465547697</v>
      </c>
    </row>
    <row r="442" spans="1:17">
      <c r="A442" s="1404"/>
      <c r="B442" s="17">
        <v>5</v>
      </c>
      <c r="C442" s="889" t="s">
        <v>255</v>
      </c>
      <c r="D442" s="890">
        <v>8</v>
      </c>
      <c r="E442" s="890">
        <v>1972</v>
      </c>
      <c r="F442" s="891">
        <v>3.8759999999999999</v>
      </c>
      <c r="G442" s="891">
        <v>0.39948299999999998</v>
      </c>
      <c r="H442" s="891">
        <v>0.67</v>
      </c>
      <c r="I442" s="891">
        <v>2.8065180000000001</v>
      </c>
      <c r="J442" s="891">
        <v>440.39</v>
      </c>
      <c r="K442" s="1281">
        <v>2.8065180000000001</v>
      </c>
      <c r="L442" s="891">
        <v>440.39</v>
      </c>
      <c r="M442" s="1282">
        <v>6.3728013805944735E-3</v>
      </c>
      <c r="N442" s="1283">
        <v>81.313999999999993</v>
      </c>
      <c r="O442" s="1284">
        <v>0.51819797146165902</v>
      </c>
      <c r="P442" s="1285">
        <v>382.36808283566842</v>
      </c>
      <c r="Q442" s="1286">
        <v>31.09187828769954</v>
      </c>
    </row>
    <row r="443" spans="1:17">
      <c r="A443" s="1404"/>
      <c r="B443" s="17">
        <v>6</v>
      </c>
      <c r="C443" s="710"/>
      <c r="D443" s="711"/>
      <c r="E443" s="711"/>
      <c r="F443" s="712"/>
      <c r="G443" s="712"/>
      <c r="H443" s="712"/>
      <c r="I443" s="712"/>
      <c r="J443" s="712"/>
      <c r="K443" s="713"/>
      <c r="L443" s="712"/>
      <c r="M443" s="714"/>
      <c r="N443" s="715"/>
      <c r="O443" s="716"/>
      <c r="P443" s="717"/>
      <c r="Q443" s="718"/>
    </row>
    <row r="444" spans="1:17">
      <c r="A444" s="1404"/>
      <c r="B444" s="17">
        <v>7</v>
      </c>
      <c r="C444" s="710"/>
      <c r="D444" s="711"/>
      <c r="E444" s="711"/>
      <c r="F444" s="712"/>
      <c r="G444" s="712"/>
      <c r="H444" s="712"/>
      <c r="I444" s="712"/>
      <c r="J444" s="712"/>
      <c r="K444" s="713"/>
      <c r="L444" s="712"/>
      <c r="M444" s="714"/>
      <c r="N444" s="715"/>
      <c r="O444" s="716"/>
      <c r="P444" s="717"/>
      <c r="Q444" s="718"/>
    </row>
    <row r="445" spans="1:17">
      <c r="A445" s="1404"/>
      <c r="B445" s="17">
        <v>8</v>
      </c>
      <c r="C445" s="710"/>
      <c r="D445" s="711"/>
      <c r="E445" s="711"/>
      <c r="F445" s="712"/>
      <c r="G445" s="712"/>
      <c r="H445" s="712"/>
      <c r="I445" s="712"/>
      <c r="J445" s="712"/>
      <c r="K445" s="713"/>
      <c r="L445" s="712"/>
      <c r="M445" s="714"/>
      <c r="N445" s="715"/>
      <c r="O445" s="716"/>
      <c r="P445" s="717"/>
      <c r="Q445" s="718"/>
    </row>
    <row r="446" spans="1:17">
      <c r="A446" s="1404"/>
      <c r="B446" s="17">
        <v>9</v>
      </c>
      <c r="C446" s="710"/>
      <c r="D446" s="711"/>
      <c r="E446" s="711"/>
      <c r="F446" s="712"/>
      <c r="G446" s="712"/>
      <c r="H446" s="712"/>
      <c r="I446" s="712"/>
      <c r="J446" s="712"/>
      <c r="K446" s="713"/>
      <c r="L446" s="712"/>
      <c r="M446" s="714"/>
      <c r="N446" s="715"/>
      <c r="O446" s="716"/>
      <c r="P446" s="717"/>
      <c r="Q446" s="718"/>
    </row>
    <row r="447" spans="1:17" ht="12.75" thickBot="1">
      <c r="A447" s="1405"/>
      <c r="B447" s="150">
        <v>10</v>
      </c>
      <c r="C447" s="918"/>
      <c r="D447" s="919"/>
      <c r="E447" s="919"/>
      <c r="F447" s="920"/>
      <c r="G447" s="920"/>
      <c r="H447" s="920"/>
      <c r="I447" s="920"/>
      <c r="J447" s="920"/>
      <c r="K447" s="921"/>
      <c r="L447" s="920"/>
      <c r="M447" s="922"/>
      <c r="N447" s="923"/>
      <c r="O447" s="924"/>
      <c r="P447" s="925"/>
      <c r="Q447" s="926"/>
    </row>
    <row r="448" spans="1:17">
      <c r="F448" s="54"/>
      <c r="G448" s="54"/>
      <c r="H448" s="54"/>
      <c r="I448" s="54"/>
    </row>
    <row r="449" spans="1:17">
      <c r="F449" s="54"/>
      <c r="G449" s="54"/>
      <c r="H449" s="54"/>
      <c r="I449" s="54"/>
    </row>
    <row r="450" spans="1:17" ht="16.5" customHeight="1">
      <c r="A450" s="1822" t="s">
        <v>174</v>
      </c>
      <c r="B450" s="1822"/>
      <c r="C450" s="1822"/>
      <c r="D450" s="1822"/>
      <c r="E450" s="1822"/>
      <c r="F450" s="1822"/>
      <c r="G450" s="1822"/>
      <c r="H450" s="1822"/>
      <c r="I450" s="1822"/>
      <c r="J450" s="1822"/>
      <c r="K450" s="1822"/>
      <c r="L450" s="1822"/>
      <c r="M450" s="1822"/>
      <c r="N450" s="1822"/>
      <c r="O450" s="1822"/>
      <c r="P450" s="1822"/>
      <c r="Q450" s="1822"/>
    </row>
    <row r="451" spans="1:17" ht="13.5" thickBot="1">
      <c r="A451" s="425"/>
      <c r="B451" s="425"/>
      <c r="C451" s="425"/>
      <c r="D451" s="425"/>
      <c r="E451" s="1311" t="s">
        <v>268</v>
      </c>
      <c r="F451" s="1311"/>
      <c r="G451" s="1311"/>
      <c r="H451" s="1311"/>
      <c r="I451" s="425">
        <v>6.4</v>
      </c>
      <c r="J451" s="425" t="s">
        <v>267</v>
      </c>
      <c r="K451" s="425" t="s">
        <v>269</v>
      </c>
      <c r="L451" s="426">
        <v>326</v>
      </c>
      <c r="M451" s="425"/>
      <c r="N451" s="425"/>
      <c r="O451" s="425"/>
      <c r="P451" s="425"/>
      <c r="Q451" s="425"/>
    </row>
    <row r="452" spans="1:17">
      <c r="A452" s="1338" t="s">
        <v>1</v>
      </c>
      <c r="B452" s="1315" t="s">
        <v>0</v>
      </c>
      <c r="C452" s="1318" t="s">
        <v>2</v>
      </c>
      <c r="D452" s="1318" t="s">
        <v>3</v>
      </c>
      <c r="E452" s="1318" t="s">
        <v>11</v>
      </c>
      <c r="F452" s="1322" t="s">
        <v>12</v>
      </c>
      <c r="G452" s="1323"/>
      <c r="H452" s="1323"/>
      <c r="I452" s="1324"/>
      <c r="J452" s="1318" t="s">
        <v>4</v>
      </c>
      <c r="K452" s="1318" t="s">
        <v>13</v>
      </c>
      <c r="L452" s="1318" t="s">
        <v>5</v>
      </c>
      <c r="M452" s="1318" t="s">
        <v>6</v>
      </c>
      <c r="N452" s="1318" t="s">
        <v>14</v>
      </c>
      <c r="O452" s="1361" t="s">
        <v>15</v>
      </c>
      <c r="P452" s="1318" t="s">
        <v>22</v>
      </c>
      <c r="Q452" s="1327" t="s">
        <v>23</v>
      </c>
    </row>
    <row r="453" spans="1:17" ht="33.75">
      <c r="A453" s="1339"/>
      <c r="B453" s="1316"/>
      <c r="C453" s="1319"/>
      <c r="D453" s="1321"/>
      <c r="E453" s="1321"/>
      <c r="F453" s="15" t="s">
        <v>16</v>
      </c>
      <c r="G453" s="15" t="s">
        <v>17</v>
      </c>
      <c r="H453" s="15" t="s">
        <v>18</v>
      </c>
      <c r="I453" s="15" t="s">
        <v>19</v>
      </c>
      <c r="J453" s="1321"/>
      <c r="K453" s="1321"/>
      <c r="L453" s="1321"/>
      <c r="M453" s="1321"/>
      <c r="N453" s="1321"/>
      <c r="O453" s="1362"/>
      <c r="P453" s="1321"/>
      <c r="Q453" s="1328"/>
    </row>
    <row r="454" spans="1:17">
      <c r="A454" s="1340"/>
      <c r="B454" s="1341"/>
      <c r="C454" s="1321"/>
      <c r="D454" s="56" t="s">
        <v>7</v>
      </c>
      <c r="E454" s="56" t="s">
        <v>8</v>
      </c>
      <c r="F454" s="56" t="s">
        <v>9</v>
      </c>
      <c r="G454" s="56" t="s">
        <v>9</v>
      </c>
      <c r="H454" s="56" t="s">
        <v>9</v>
      </c>
      <c r="I454" s="56" t="s">
        <v>9</v>
      </c>
      <c r="J454" s="56" t="s">
        <v>20</v>
      </c>
      <c r="K454" s="56" t="s">
        <v>9</v>
      </c>
      <c r="L454" s="56" t="s">
        <v>20</v>
      </c>
      <c r="M454" s="56" t="s">
        <v>57</v>
      </c>
      <c r="N454" s="56" t="s">
        <v>282</v>
      </c>
      <c r="O454" s="56" t="s">
        <v>283</v>
      </c>
      <c r="P454" s="57" t="s">
        <v>24</v>
      </c>
      <c r="Q454" s="58" t="s">
        <v>284</v>
      </c>
    </row>
    <row r="455" spans="1:17" ht="12" thickBot="1">
      <c r="A455" s="398">
        <v>1</v>
      </c>
      <c r="B455" s="399">
        <v>2</v>
      </c>
      <c r="C455" s="400">
        <v>3</v>
      </c>
      <c r="D455" s="401">
        <v>4</v>
      </c>
      <c r="E455" s="401">
        <v>5</v>
      </c>
      <c r="F455" s="401">
        <v>6</v>
      </c>
      <c r="G455" s="401">
        <v>7</v>
      </c>
      <c r="H455" s="401">
        <v>8</v>
      </c>
      <c r="I455" s="401">
        <v>9</v>
      </c>
      <c r="J455" s="401">
        <v>10</v>
      </c>
      <c r="K455" s="401">
        <v>11</v>
      </c>
      <c r="L455" s="400">
        <v>12</v>
      </c>
      <c r="M455" s="401">
        <v>13</v>
      </c>
      <c r="N455" s="401">
        <v>14</v>
      </c>
      <c r="O455" s="402">
        <v>15</v>
      </c>
      <c r="P455" s="400">
        <v>16</v>
      </c>
      <c r="Q455" s="403">
        <v>17</v>
      </c>
    </row>
    <row r="456" spans="1:17">
      <c r="A456" s="1398" t="s">
        <v>63</v>
      </c>
      <c r="B456" s="149">
        <v>1</v>
      </c>
      <c r="C456" s="731" t="s">
        <v>414</v>
      </c>
      <c r="D456" s="728">
        <v>44</v>
      </c>
      <c r="E456" s="728">
        <v>1985</v>
      </c>
      <c r="F456" s="728">
        <v>13.574999999999999</v>
      </c>
      <c r="G456" s="1287">
        <v>3.9636179999999999</v>
      </c>
      <c r="H456" s="728">
        <v>6.32</v>
      </c>
      <c r="I456" s="728">
        <v>3.2913809999999999</v>
      </c>
      <c r="J456" s="728">
        <v>2285.27</v>
      </c>
      <c r="K456" s="728">
        <v>3.2913809999999999</v>
      </c>
      <c r="L456" s="728">
        <v>2285.27</v>
      </c>
      <c r="M456" s="1289">
        <v>1.4402591378699235E-3</v>
      </c>
      <c r="N456" s="771">
        <v>77.608000000000004</v>
      </c>
      <c r="O456" s="729">
        <v>0.11177563117180903</v>
      </c>
      <c r="P456" s="729">
        <v>86.415548272195409</v>
      </c>
      <c r="Q456" s="730">
        <v>6.7065378703085416</v>
      </c>
    </row>
    <row r="457" spans="1:17">
      <c r="A457" s="1399"/>
      <c r="B457" s="66">
        <v>2</v>
      </c>
      <c r="C457" s="555" t="s">
        <v>296</v>
      </c>
      <c r="D457" s="483">
        <v>45</v>
      </c>
      <c r="E457" s="483">
        <v>1975</v>
      </c>
      <c r="F457" s="483">
        <v>14.64</v>
      </c>
      <c r="G457" s="1288">
        <v>3.2981189999999998</v>
      </c>
      <c r="H457" s="483">
        <v>7.2</v>
      </c>
      <c r="I457" s="483">
        <v>4.1418809999999997</v>
      </c>
      <c r="J457" s="483">
        <v>2325.2199999999998</v>
      </c>
      <c r="K457" s="483">
        <v>4.1418809999999997</v>
      </c>
      <c r="L457" s="483">
        <v>2325.2199999999998</v>
      </c>
      <c r="M457" s="1290">
        <v>1.781285641788734E-3</v>
      </c>
      <c r="N457" s="770">
        <v>77.608000000000004</v>
      </c>
      <c r="O457" s="202">
        <v>0.13824201608794007</v>
      </c>
      <c r="P457" s="202">
        <v>106.87713850732403</v>
      </c>
      <c r="Q457" s="484">
        <v>8.2945209652764049</v>
      </c>
    </row>
    <row r="458" spans="1:17">
      <c r="A458" s="1399"/>
      <c r="B458" s="66">
        <v>3</v>
      </c>
      <c r="C458" s="485" t="s">
        <v>472</v>
      </c>
      <c r="D458" s="489">
        <v>32</v>
      </c>
      <c r="E458" s="489">
        <v>1967</v>
      </c>
      <c r="F458" s="489">
        <v>5.6360000000000001</v>
      </c>
      <c r="G458" s="490">
        <v>0</v>
      </c>
      <c r="H458" s="489">
        <v>0</v>
      </c>
      <c r="I458" s="489">
        <v>5.6360000000000001</v>
      </c>
      <c r="J458" s="489">
        <v>1535</v>
      </c>
      <c r="K458" s="489">
        <v>5.6360000000000001</v>
      </c>
      <c r="L458" s="489">
        <v>1535</v>
      </c>
      <c r="M458" s="1291">
        <v>3.6716612377850162E-3</v>
      </c>
      <c r="N458" s="491">
        <v>77.608000000000004</v>
      </c>
      <c r="O458" s="492">
        <v>0.28495028534201955</v>
      </c>
      <c r="P458" s="492">
        <v>220.29967426710098</v>
      </c>
      <c r="Q458" s="1292">
        <v>17.097017120521173</v>
      </c>
    </row>
    <row r="459" spans="1:17">
      <c r="A459" s="1399"/>
      <c r="B459" s="66">
        <v>4</v>
      </c>
      <c r="C459" s="485" t="s">
        <v>554</v>
      </c>
      <c r="D459" s="489">
        <v>32</v>
      </c>
      <c r="E459" s="489">
        <v>1965</v>
      </c>
      <c r="F459" s="489">
        <v>7.9050000000000002</v>
      </c>
      <c r="G459" s="490">
        <v>0</v>
      </c>
      <c r="H459" s="489">
        <v>0</v>
      </c>
      <c r="I459" s="489">
        <v>7.904998</v>
      </c>
      <c r="J459" s="489">
        <v>1419.59</v>
      </c>
      <c r="K459" s="489">
        <v>7.904998</v>
      </c>
      <c r="L459" s="489">
        <v>1419.59</v>
      </c>
      <c r="M459" s="1291">
        <v>5.568507808592622E-3</v>
      </c>
      <c r="N459" s="491">
        <v>77.608000000000004</v>
      </c>
      <c r="O459" s="492">
        <v>0.43216075400925624</v>
      </c>
      <c r="P459" s="492">
        <v>334.11046851555733</v>
      </c>
      <c r="Q459" s="1292">
        <v>25.929645240555377</v>
      </c>
    </row>
    <row r="460" spans="1:17">
      <c r="A460" s="1399"/>
      <c r="B460" s="66">
        <v>5</v>
      </c>
      <c r="C460" s="485" t="s">
        <v>473</v>
      </c>
      <c r="D460" s="489">
        <v>20</v>
      </c>
      <c r="E460" s="489">
        <v>1973</v>
      </c>
      <c r="F460" s="489">
        <v>9.9390000000000001</v>
      </c>
      <c r="G460" s="490">
        <v>1.651686</v>
      </c>
      <c r="H460" s="489">
        <v>3.2</v>
      </c>
      <c r="I460" s="489">
        <v>5.0873150000000003</v>
      </c>
      <c r="J460" s="489">
        <v>929.05</v>
      </c>
      <c r="K460" s="489">
        <v>5.0873150000000003</v>
      </c>
      <c r="L460" s="489">
        <v>929.05</v>
      </c>
      <c r="M460" s="1291">
        <v>5.4758247672353488E-3</v>
      </c>
      <c r="N460" s="491">
        <v>77.608000000000004</v>
      </c>
      <c r="O460" s="492">
        <v>0.42496780853560095</v>
      </c>
      <c r="P460" s="492">
        <v>328.54948603412095</v>
      </c>
      <c r="Q460" s="1292">
        <v>25.498068512136058</v>
      </c>
    </row>
    <row r="461" spans="1:17">
      <c r="A461" s="1399"/>
      <c r="B461" s="66">
        <v>6</v>
      </c>
      <c r="C461" s="485" t="s">
        <v>555</v>
      </c>
      <c r="D461" s="489">
        <v>29</v>
      </c>
      <c r="E461" s="489">
        <v>1960</v>
      </c>
      <c r="F461" s="489">
        <v>8.1010000000000009</v>
      </c>
      <c r="G461" s="490">
        <v>0</v>
      </c>
      <c r="H461" s="489">
        <v>0</v>
      </c>
      <c r="I461" s="489">
        <v>8.1010000000000009</v>
      </c>
      <c r="J461" s="489">
        <v>1187.67</v>
      </c>
      <c r="K461" s="489">
        <v>8.1010000000000009</v>
      </c>
      <c r="L461" s="489">
        <v>1187.67</v>
      </c>
      <c r="M461" s="1291">
        <v>6.8209182685426088E-3</v>
      </c>
      <c r="N461" s="491">
        <v>77.608000000000004</v>
      </c>
      <c r="O461" s="492">
        <v>0.52935782498505479</v>
      </c>
      <c r="P461" s="492">
        <v>409.25509611255649</v>
      </c>
      <c r="Q461" s="1292">
        <v>31.761469499103285</v>
      </c>
    </row>
    <row r="462" spans="1:17">
      <c r="A462" s="1399"/>
      <c r="B462" s="66">
        <v>7</v>
      </c>
      <c r="C462" s="485"/>
      <c r="D462" s="486"/>
      <c r="E462" s="486"/>
      <c r="F462" s="487"/>
      <c r="G462" s="488"/>
      <c r="H462" s="488"/>
      <c r="I462" s="488"/>
      <c r="J462" s="488"/>
      <c r="K462" s="489"/>
      <c r="L462" s="489"/>
      <c r="M462" s="490"/>
      <c r="N462" s="491"/>
      <c r="O462" s="492"/>
      <c r="P462" s="493"/>
      <c r="Q462" s="554"/>
    </row>
    <row r="463" spans="1:17">
      <c r="A463" s="1399"/>
      <c r="B463" s="66">
        <v>8</v>
      </c>
      <c r="C463" s="485"/>
      <c r="D463" s="486"/>
      <c r="E463" s="486"/>
      <c r="F463" s="487"/>
      <c r="G463" s="488"/>
      <c r="H463" s="488"/>
      <c r="I463" s="488"/>
      <c r="J463" s="488"/>
      <c r="K463" s="489"/>
      <c r="L463" s="489"/>
      <c r="M463" s="490"/>
      <c r="N463" s="491"/>
      <c r="O463" s="492"/>
      <c r="P463" s="493"/>
      <c r="Q463" s="554"/>
    </row>
    <row r="464" spans="1:17">
      <c r="A464" s="1399"/>
      <c r="B464" s="66">
        <v>9</v>
      </c>
      <c r="C464" s="485"/>
      <c r="D464" s="486"/>
      <c r="E464" s="486"/>
      <c r="F464" s="487"/>
      <c r="G464" s="488"/>
      <c r="H464" s="488"/>
      <c r="I464" s="488"/>
      <c r="J464" s="488"/>
      <c r="K464" s="489"/>
      <c r="L464" s="489"/>
      <c r="M464" s="490"/>
      <c r="N464" s="491"/>
      <c r="O464" s="492"/>
      <c r="P464" s="493"/>
      <c r="Q464" s="554"/>
    </row>
    <row r="465" spans="1:17" ht="12" thickBot="1">
      <c r="A465" s="1400"/>
      <c r="B465" s="201">
        <v>10</v>
      </c>
      <c r="C465" s="732"/>
      <c r="D465" s="733"/>
      <c r="E465" s="733"/>
      <c r="F465" s="734"/>
      <c r="G465" s="735"/>
      <c r="H465" s="735"/>
      <c r="I465" s="735"/>
      <c r="J465" s="735"/>
      <c r="K465" s="736"/>
      <c r="L465" s="736"/>
      <c r="M465" s="737"/>
      <c r="N465" s="738"/>
      <c r="O465" s="739"/>
      <c r="P465" s="740"/>
      <c r="Q465" s="741"/>
    </row>
    <row r="466" spans="1:17">
      <c r="A466" s="1401" t="s">
        <v>89</v>
      </c>
      <c r="B466" s="53">
        <v>1</v>
      </c>
      <c r="C466" s="772" t="s">
        <v>176</v>
      </c>
      <c r="D466" s="773">
        <v>32</v>
      </c>
      <c r="E466" s="773">
        <v>1967</v>
      </c>
      <c r="F466" s="774">
        <v>5.6360000000000001</v>
      </c>
      <c r="G466" s="774">
        <v>0</v>
      </c>
      <c r="H466" s="774">
        <v>0</v>
      </c>
      <c r="I466" s="774">
        <v>5.6360000000000001</v>
      </c>
      <c r="J466" s="774">
        <v>1535</v>
      </c>
      <c r="K466" s="775">
        <v>5.6360000000000001</v>
      </c>
      <c r="L466" s="774">
        <v>1535</v>
      </c>
      <c r="M466" s="776">
        <v>3.6716612377850162E-3</v>
      </c>
      <c r="N466" s="777">
        <v>77.608000000000004</v>
      </c>
      <c r="O466" s="778">
        <v>0.28495028534201955</v>
      </c>
      <c r="P466" s="83">
        <v>220.29967426710098</v>
      </c>
      <c r="Q466" s="779">
        <v>17.097017120521173</v>
      </c>
    </row>
    <row r="467" spans="1:17">
      <c r="A467" s="1402"/>
      <c r="B467" s="53">
        <v>2</v>
      </c>
      <c r="C467" s="772" t="s">
        <v>175</v>
      </c>
      <c r="D467" s="773">
        <v>43</v>
      </c>
      <c r="E467" s="773">
        <v>1971</v>
      </c>
      <c r="F467" s="774">
        <v>18.911999999999999</v>
      </c>
      <c r="G467" s="774">
        <v>0</v>
      </c>
      <c r="H467" s="774">
        <v>0</v>
      </c>
      <c r="I467" s="774">
        <v>18.911999999999999</v>
      </c>
      <c r="J467" s="774">
        <v>1764.69</v>
      </c>
      <c r="K467" s="775">
        <v>18.911999999999999</v>
      </c>
      <c r="L467" s="774">
        <v>1764.69</v>
      </c>
      <c r="M467" s="776">
        <v>1.0716896452068067E-2</v>
      </c>
      <c r="N467" s="777">
        <v>77.608000000000004</v>
      </c>
      <c r="O467" s="778">
        <v>0.83171689985209862</v>
      </c>
      <c r="P467" s="83">
        <v>643.01378712408393</v>
      </c>
      <c r="Q467" s="779">
        <v>49.90301399112591</v>
      </c>
    </row>
    <row r="468" spans="1:17">
      <c r="A468" s="1402"/>
      <c r="B468" s="53">
        <v>3</v>
      </c>
      <c r="C468" s="772"/>
      <c r="D468" s="773"/>
      <c r="E468" s="773"/>
      <c r="F468" s="774"/>
      <c r="G468" s="774"/>
      <c r="H468" s="774"/>
      <c r="I468" s="774"/>
      <c r="J468" s="774"/>
      <c r="K468" s="775"/>
      <c r="L468" s="774"/>
      <c r="M468" s="776"/>
      <c r="N468" s="777"/>
      <c r="O468" s="778"/>
      <c r="P468" s="83"/>
      <c r="Q468" s="779"/>
    </row>
    <row r="469" spans="1:17">
      <c r="A469" s="1402"/>
      <c r="B469" s="53">
        <v>4</v>
      </c>
      <c r="C469" s="772"/>
      <c r="D469" s="773"/>
      <c r="E469" s="773"/>
      <c r="F469" s="774"/>
      <c r="G469" s="774"/>
      <c r="H469" s="774"/>
      <c r="I469" s="774"/>
      <c r="J469" s="774"/>
      <c r="K469" s="775"/>
      <c r="L469" s="774"/>
      <c r="M469" s="776"/>
      <c r="N469" s="777"/>
      <c r="O469" s="778"/>
      <c r="P469" s="83"/>
      <c r="Q469" s="779"/>
    </row>
    <row r="470" spans="1:17">
      <c r="A470" s="1402"/>
      <c r="B470" s="53">
        <v>5</v>
      </c>
      <c r="C470" s="772"/>
      <c r="D470" s="773"/>
      <c r="E470" s="773"/>
      <c r="F470" s="774"/>
      <c r="G470" s="774"/>
      <c r="H470" s="774"/>
      <c r="I470" s="774"/>
      <c r="J470" s="774"/>
      <c r="K470" s="775"/>
      <c r="L470" s="774"/>
      <c r="M470" s="776"/>
      <c r="N470" s="777"/>
      <c r="O470" s="778"/>
      <c r="P470" s="83"/>
      <c r="Q470" s="779"/>
    </row>
    <row r="471" spans="1:17">
      <c r="A471" s="1402"/>
      <c r="B471" s="53">
        <v>6</v>
      </c>
      <c r="C471" s="229"/>
      <c r="D471" s="230"/>
      <c r="E471" s="230"/>
      <c r="F471" s="231"/>
      <c r="G471" s="231"/>
      <c r="H471" s="231"/>
      <c r="I471" s="231"/>
      <c r="J471" s="231"/>
      <c r="K471" s="232"/>
      <c r="L471" s="231"/>
      <c r="M471" s="233"/>
      <c r="N471" s="234"/>
      <c r="O471" s="235"/>
      <c r="P471" s="236"/>
      <c r="Q471" s="237"/>
    </row>
    <row r="472" spans="1:17">
      <c r="A472" s="1402"/>
      <c r="B472" s="53">
        <v>7</v>
      </c>
      <c r="C472" s="229"/>
      <c r="D472" s="230"/>
      <c r="E472" s="230"/>
      <c r="F472" s="231"/>
      <c r="G472" s="231"/>
      <c r="H472" s="231"/>
      <c r="I472" s="231"/>
      <c r="J472" s="231"/>
      <c r="K472" s="232"/>
      <c r="L472" s="231"/>
      <c r="M472" s="233"/>
      <c r="N472" s="234"/>
      <c r="O472" s="235"/>
      <c r="P472" s="236"/>
      <c r="Q472" s="237"/>
    </row>
    <row r="473" spans="1:17">
      <c r="A473" s="1402"/>
      <c r="B473" s="53">
        <v>8</v>
      </c>
      <c r="C473" s="229"/>
      <c r="D473" s="230"/>
      <c r="E473" s="230"/>
      <c r="F473" s="231"/>
      <c r="G473" s="231"/>
      <c r="H473" s="231"/>
      <c r="I473" s="231"/>
      <c r="J473" s="231"/>
      <c r="K473" s="232"/>
      <c r="L473" s="231"/>
      <c r="M473" s="233"/>
      <c r="N473" s="234"/>
      <c r="O473" s="235"/>
      <c r="P473" s="236"/>
      <c r="Q473" s="237"/>
    </row>
    <row r="474" spans="1:17" ht="12.75" customHeight="1">
      <c r="A474" s="1402"/>
      <c r="B474" s="53">
        <v>9</v>
      </c>
      <c r="C474" s="229"/>
      <c r="D474" s="230"/>
      <c r="E474" s="230"/>
      <c r="F474" s="231"/>
      <c r="G474" s="231"/>
      <c r="H474" s="231"/>
      <c r="I474" s="231"/>
      <c r="J474" s="231"/>
      <c r="K474" s="232"/>
      <c r="L474" s="231"/>
      <c r="M474" s="233"/>
      <c r="N474" s="234"/>
      <c r="O474" s="235"/>
      <c r="P474" s="236"/>
      <c r="Q474" s="237"/>
    </row>
    <row r="475" spans="1:17" ht="12" thickBot="1">
      <c r="A475" s="1402"/>
      <c r="B475" s="84">
        <v>10</v>
      </c>
      <c r="C475" s="256"/>
      <c r="D475" s="257"/>
      <c r="E475" s="257"/>
      <c r="F475" s="258"/>
      <c r="G475" s="258"/>
      <c r="H475" s="258"/>
      <c r="I475" s="258"/>
      <c r="J475" s="258"/>
      <c r="K475" s="259"/>
      <c r="L475" s="258"/>
      <c r="M475" s="260"/>
      <c r="N475" s="261"/>
      <c r="O475" s="262"/>
      <c r="P475" s="263"/>
      <c r="Q475" s="264"/>
    </row>
    <row r="476" spans="1:17">
      <c r="A476" s="1389" t="s">
        <v>98</v>
      </c>
      <c r="B476" s="85">
        <v>1</v>
      </c>
      <c r="C476" s="2239" t="s">
        <v>178</v>
      </c>
      <c r="D476" s="85">
        <v>45</v>
      </c>
      <c r="E476" s="85">
        <v>1982</v>
      </c>
      <c r="F476" s="2240">
        <v>21.831</v>
      </c>
      <c r="G476" s="2240">
        <v>3.287766</v>
      </c>
      <c r="H476" s="2240">
        <v>0.44500000000000001</v>
      </c>
      <c r="I476" s="2240">
        <v>18.098236</v>
      </c>
      <c r="J476" s="2240">
        <v>1563.22</v>
      </c>
      <c r="K476" s="2241">
        <v>18.098236</v>
      </c>
      <c r="L476" s="2240">
        <v>1563.22</v>
      </c>
      <c r="M476" s="2242">
        <v>1.1577536111359886E-2</v>
      </c>
      <c r="N476" s="2243">
        <v>77.608000000000004</v>
      </c>
      <c r="O476" s="2244">
        <v>0.8985094225304181</v>
      </c>
      <c r="P476" s="2245">
        <v>694.65216668159314</v>
      </c>
      <c r="Q476" s="2246">
        <v>53.910565351825085</v>
      </c>
    </row>
    <row r="477" spans="1:17">
      <c r="A477" s="1381"/>
      <c r="B477" s="86">
        <v>2</v>
      </c>
      <c r="C477" s="780" t="s">
        <v>177</v>
      </c>
      <c r="D477" s="86">
        <v>6</v>
      </c>
      <c r="E477" s="86">
        <v>1956</v>
      </c>
      <c r="F477" s="781">
        <v>5.782</v>
      </c>
      <c r="G477" s="781">
        <v>0.53274600000000005</v>
      </c>
      <c r="H477" s="781">
        <v>0.96</v>
      </c>
      <c r="I477" s="781">
        <v>4.2892549999999998</v>
      </c>
      <c r="J477" s="781">
        <v>327.26</v>
      </c>
      <c r="K477" s="782">
        <v>4.2892549999999998</v>
      </c>
      <c r="L477" s="781">
        <v>327.26</v>
      </c>
      <c r="M477" s="783">
        <v>1.3106566644258388E-2</v>
      </c>
      <c r="N477" s="784">
        <v>77.608000000000004</v>
      </c>
      <c r="O477" s="785">
        <v>1.0171744241276051</v>
      </c>
      <c r="P477" s="786">
        <v>786.39399865550331</v>
      </c>
      <c r="Q477" s="787">
        <v>61.030465447656304</v>
      </c>
    </row>
    <row r="478" spans="1:17">
      <c r="A478" s="1381"/>
      <c r="B478" s="86">
        <v>3</v>
      </c>
      <c r="C478" s="780"/>
      <c r="D478" s="86"/>
      <c r="E478" s="86"/>
      <c r="F478" s="781"/>
      <c r="G478" s="781"/>
      <c r="H478" s="781"/>
      <c r="I478" s="781"/>
      <c r="J478" s="781"/>
      <c r="K478" s="782"/>
      <c r="L478" s="781"/>
      <c r="M478" s="783"/>
      <c r="N478" s="784"/>
      <c r="O478" s="785"/>
      <c r="P478" s="786"/>
      <c r="Q478" s="787"/>
    </row>
    <row r="479" spans="1:17">
      <c r="A479" s="1381"/>
      <c r="B479" s="86">
        <v>4</v>
      </c>
      <c r="C479" s="780"/>
      <c r="D479" s="86"/>
      <c r="E479" s="86"/>
      <c r="F479" s="781"/>
      <c r="G479" s="781"/>
      <c r="H479" s="781"/>
      <c r="I479" s="781"/>
      <c r="J479" s="781"/>
      <c r="K479" s="782"/>
      <c r="L479" s="781"/>
      <c r="M479" s="783"/>
      <c r="N479" s="784"/>
      <c r="O479" s="785"/>
      <c r="P479" s="786"/>
      <c r="Q479" s="787"/>
    </row>
    <row r="480" spans="1:17">
      <c r="A480" s="1381"/>
      <c r="B480" s="86">
        <v>5</v>
      </c>
      <c r="C480" s="238"/>
      <c r="D480" s="239"/>
      <c r="E480" s="239"/>
      <c r="F480" s="240"/>
      <c r="G480" s="240"/>
      <c r="H480" s="240"/>
      <c r="I480" s="240"/>
      <c r="J480" s="240"/>
      <c r="K480" s="241"/>
      <c r="L480" s="240"/>
      <c r="M480" s="242"/>
      <c r="N480" s="243"/>
      <c r="O480" s="244"/>
      <c r="P480" s="245"/>
      <c r="Q480" s="246"/>
    </row>
    <row r="481" spans="1:17">
      <c r="A481" s="1381"/>
      <c r="B481" s="86">
        <v>6</v>
      </c>
      <c r="C481" s="238"/>
      <c r="D481" s="239"/>
      <c r="E481" s="239"/>
      <c r="F481" s="240"/>
      <c r="G481" s="240"/>
      <c r="H481" s="240"/>
      <c r="I481" s="240"/>
      <c r="J481" s="240"/>
      <c r="K481" s="241"/>
      <c r="L481" s="240"/>
      <c r="M481" s="242"/>
      <c r="N481" s="243"/>
      <c r="O481" s="244"/>
      <c r="P481" s="245"/>
      <c r="Q481" s="246"/>
    </row>
    <row r="482" spans="1:17">
      <c r="A482" s="1381"/>
      <c r="B482" s="86">
        <v>7</v>
      </c>
      <c r="C482" s="238"/>
      <c r="D482" s="239"/>
      <c r="E482" s="239"/>
      <c r="F482" s="240"/>
      <c r="G482" s="240"/>
      <c r="H482" s="240"/>
      <c r="I482" s="240"/>
      <c r="J482" s="240"/>
      <c r="K482" s="241"/>
      <c r="L482" s="240"/>
      <c r="M482" s="242"/>
      <c r="N482" s="243"/>
      <c r="O482" s="244"/>
      <c r="P482" s="245"/>
      <c r="Q482" s="246"/>
    </row>
    <row r="483" spans="1:17">
      <c r="A483" s="1381"/>
      <c r="B483" s="86">
        <v>8</v>
      </c>
      <c r="C483" s="238"/>
      <c r="D483" s="239"/>
      <c r="E483" s="239"/>
      <c r="F483" s="240"/>
      <c r="G483" s="240"/>
      <c r="H483" s="240"/>
      <c r="I483" s="240"/>
      <c r="J483" s="240"/>
      <c r="K483" s="241"/>
      <c r="L483" s="240"/>
      <c r="M483" s="242"/>
      <c r="N483" s="243"/>
      <c r="O483" s="244"/>
      <c r="P483" s="245"/>
      <c r="Q483" s="246"/>
    </row>
    <row r="484" spans="1:17" ht="12.75" customHeight="1">
      <c r="A484" s="1381"/>
      <c r="B484" s="86">
        <v>9</v>
      </c>
      <c r="C484" s="238"/>
      <c r="D484" s="239"/>
      <c r="E484" s="239"/>
      <c r="F484" s="240"/>
      <c r="G484" s="240"/>
      <c r="H484" s="240"/>
      <c r="I484" s="240"/>
      <c r="J484" s="240"/>
      <c r="K484" s="241"/>
      <c r="L484" s="240"/>
      <c r="M484" s="242"/>
      <c r="N484" s="243"/>
      <c r="O484" s="244"/>
      <c r="P484" s="245"/>
      <c r="Q484" s="246"/>
    </row>
    <row r="485" spans="1:17" ht="12" thickBot="1">
      <c r="A485" s="1382"/>
      <c r="B485" s="87">
        <v>10</v>
      </c>
      <c r="C485" s="247"/>
      <c r="D485" s="248"/>
      <c r="E485" s="248"/>
      <c r="F485" s="249"/>
      <c r="G485" s="249"/>
      <c r="H485" s="249"/>
      <c r="I485" s="249"/>
      <c r="J485" s="249"/>
      <c r="K485" s="250"/>
      <c r="L485" s="249"/>
      <c r="M485" s="251"/>
      <c r="N485" s="252"/>
      <c r="O485" s="253"/>
      <c r="P485" s="254"/>
      <c r="Q485" s="255"/>
    </row>
    <row r="486" spans="1:17">
      <c r="F486" s="54"/>
      <c r="G486" s="54"/>
      <c r="H486" s="54"/>
      <c r="I486" s="54"/>
    </row>
    <row r="487" spans="1:17">
      <c r="F487" s="54"/>
      <c r="G487" s="54"/>
      <c r="H487" s="54"/>
      <c r="I487" s="54"/>
    </row>
    <row r="488" spans="1:17" ht="15">
      <c r="A488" s="1822" t="s">
        <v>179</v>
      </c>
      <c r="B488" s="1822"/>
      <c r="C488" s="1822"/>
      <c r="D488" s="1822"/>
      <c r="E488" s="1822"/>
      <c r="F488" s="1822"/>
      <c r="G488" s="1822"/>
      <c r="H488" s="1822"/>
      <c r="I488" s="1822"/>
      <c r="J488" s="1822"/>
      <c r="K488" s="1822"/>
      <c r="L488" s="1822"/>
      <c r="M488" s="1822"/>
      <c r="N488" s="1822"/>
      <c r="O488" s="1822"/>
      <c r="P488" s="1822"/>
      <c r="Q488" s="1822"/>
    </row>
    <row r="489" spans="1:17" ht="13.5" thickBot="1">
      <c r="A489" s="425"/>
      <c r="B489" s="425"/>
      <c r="C489" s="425"/>
      <c r="D489" s="425"/>
      <c r="E489" s="1311" t="s">
        <v>268</v>
      </c>
      <c r="F489" s="1311"/>
      <c r="G489" s="1311"/>
      <c r="H489" s="1311"/>
      <c r="I489" s="425">
        <v>7.7</v>
      </c>
      <c r="J489" s="425" t="s">
        <v>267</v>
      </c>
      <c r="K489" s="425" t="s">
        <v>269</v>
      </c>
      <c r="L489" s="426">
        <v>144</v>
      </c>
      <c r="M489" s="425"/>
      <c r="N489" s="425"/>
      <c r="O489" s="425"/>
      <c r="P489" s="425"/>
      <c r="Q489" s="425"/>
    </row>
    <row r="490" spans="1:17">
      <c r="A490" s="1338" t="s">
        <v>1</v>
      </c>
      <c r="B490" s="1315" t="s">
        <v>0</v>
      </c>
      <c r="C490" s="1318" t="s">
        <v>2</v>
      </c>
      <c r="D490" s="1318" t="s">
        <v>3</v>
      </c>
      <c r="E490" s="1318" t="s">
        <v>11</v>
      </c>
      <c r="F490" s="1322" t="s">
        <v>12</v>
      </c>
      <c r="G490" s="1323"/>
      <c r="H490" s="1323"/>
      <c r="I490" s="1324"/>
      <c r="J490" s="1318" t="s">
        <v>4</v>
      </c>
      <c r="K490" s="1318" t="s">
        <v>13</v>
      </c>
      <c r="L490" s="1318" t="s">
        <v>5</v>
      </c>
      <c r="M490" s="1318" t="s">
        <v>6</v>
      </c>
      <c r="N490" s="1318" t="s">
        <v>14</v>
      </c>
      <c r="O490" s="1361" t="s">
        <v>15</v>
      </c>
      <c r="P490" s="1318" t="s">
        <v>22</v>
      </c>
      <c r="Q490" s="1327" t="s">
        <v>23</v>
      </c>
    </row>
    <row r="491" spans="1:17" ht="33.75">
      <c r="A491" s="1339"/>
      <c r="B491" s="1316"/>
      <c r="C491" s="1319"/>
      <c r="D491" s="1321"/>
      <c r="E491" s="1321"/>
      <c r="F491" s="15" t="s">
        <v>16</v>
      </c>
      <c r="G491" s="15" t="s">
        <v>17</v>
      </c>
      <c r="H491" s="15" t="s">
        <v>18</v>
      </c>
      <c r="I491" s="15" t="s">
        <v>19</v>
      </c>
      <c r="J491" s="1321"/>
      <c r="K491" s="1321"/>
      <c r="L491" s="1321"/>
      <c r="M491" s="1321"/>
      <c r="N491" s="1321"/>
      <c r="O491" s="1362"/>
      <c r="P491" s="1321"/>
      <c r="Q491" s="1328"/>
    </row>
    <row r="492" spans="1:17">
      <c r="A492" s="1340"/>
      <c r="B492" s="1341"/>
      <c r="C492" s="1321"/>
      <c r="D492" s="56" t="s">
        <v>7</v>
      </c>
      <c r="E492" s="56" t="s">
        <v>8</v>
      </c>
      <c r="F492" s="56" t="s">
        <v>9</v>
      </c>
      <c r="G492" s="56" t="s">
        <v>9</v>
      </c>
      <c r="H492" s="56" t="s">
        <v>9</v>
      </c>
      <c r="I492" s="56" t="s">
        <v>9</v>
      </c>
      <c r="J492" s="56" t="s">
        <v>20</v>
      </c>
      <c r="K492" s="56" t="s">
        <v>9</v>
      </c>
      <c r="L492" s="56" t="s">
        <v>20</v>
      </c>
      <c r="M492" s="56" t="s">
        <v>57</v>
      </c>
      <c r="N492" s="56" t="s">
        <v>282</v>
      </c>
      <c r="O492" s="56" t="s">
        <v>283</v>
      </c>
      <c r="P492" s="57" t="s">
        <v>24</v>
      </c>
      <c r="Q492" s="58" t="s">
        <v>284</v>
      </c>
    </row>
    <row r="493" spans="1:17" ht="12" thickBot="1">
      <c r="A493" s="398">
        <v>1</v>
      </c>
      <c r="B493" s="399">
        <v>2</v>
      </c>
      <c r="C493" s="400">
        <v>3</v>
      </c>
      <c r="D493" s="401">
        <v>4</v>
      </c>
      <c r="E493" s="401">
        <v>5</v>
      </c>
      <c r="F493" s="401">
        <v>6</v>
      </c>
      <c r="G493" s="401">
        <v>7</v>
      </c>
      <c r="H493" s="401">
        <v>8</v>
      </c>
      <c r="I493" s="401">
        <v>9</v>
      </c>
      <c r="J493" s="401">
        <v>10</v>
      </c>
      <c r="K493" s="401">
        <v>11</v>
      </c>
      <c r="L493" s="400">
        <v>12</v>
      </c>
      <c r="M493" s="401">
        <v>13</v>
      </c>
      <c r="N493" s="401">
        <v>14</v>
      </c>
      <c r="O493" s="402">
        <v>15</v>
      </c>
      <c r="P493" s="400">
        <v>16</v>
      </c>
      <c r="Q493" s="403">
        <v>17</v>
      </c>
    </row>
    <row r="494" spans="1:17">
      <c r="A494" s="1398" t="s">
        <v>63</v>
      </c>
      <c r="B494" s="149">
        <v>1</v>
      </c>
      <c r="C494" s="2183" t="s">
        <v>180</v>
      </c>
      <c r="D494" s="2184">
        <v>50</v>
      </c>
      <c r="E494" s="2184">
        <v>1993</v>
      </c>
      <c r="F494" s="2185">
        <v>16.635999999999999</v>
      </c>
      <c r="G494" s="2186">
        <v>3.5233759999999998</v>
      </c>
      <c r="H494" s="2186">
        <v>7.84</v>
      </c>
      <c r="I494" s="2186">
        <v>5.2726199999999999</v>
      </c>
      <c r="J494" s="2186">
        <v>2469.6799999999998</v>
      </c>
      <c r="K494" s="2187">
        <v>5.2726199999999999</v>
      </c>
      <c r="L494" s="2186">
        <v>2469.6799999999998</v>
      </c>
      <c r="M494" s="2188">
        <v>2.1349405591007745E-3</v>
      </c>
      <c r="N494" s="2189">
        <v>80.878000000000014</v>
      </c>
      <c r="O494" s="2190">
        <v>0.17266972253895246</v>
      </c>
      <c r="P494" s="2191">
        <v>128.09643354604646</v>
      </c>
      <c r="Q494" s="2192">
        <v>10.360183352337147</v>
      </c>
    </row>
    <row r="495" spans="1:17">
      <c r="A495" s="1399"/>
      <c r="B495" s="66">
        <v>2</v>
      </c>
      <c r="C495" s="555"/>
      <c r="D495" s="486"/>
      <c r="E495" s="486"/>
      <c r="F495" s="488"/>
      <c r="G495" s="488"/>
      <c r="H495" s="488"/>
      <c r="I495" s="488"/>
      <c r="J495" s="488"/>
      <c r="K495" s="489"/>
      <c r="L495" s="488"/>
      <c r="M495" s="490"/>
      <c r="N495" s="491"/>
      <c r="O495" s="492"/>
      <c r="P495" s="493"/>
      <c r="Q495" s="554"/>
    </row>
    <row r="496" spans="1:17">
      <c r="A496" s="1399"/>
      <c r="B496" s="66">
        <v>3</v>
      </c>
      <c r="C496" s="65"/>
      <c r="D496" s="66"/>
      <c r="E496" s="66"/>
      <c r="F496" s="67"/>
      <c r="G496" s="68"/>
      <c r="H496" s="68"/>
      <c r="I496" s="68"/>
      <c r="J496" s="68"/>
      <c r="K496" s="69"/>
      <c r="L496" s="68"/>
      <c r="M496" s="70"/>
      <c r="N496" s="71"/>
      <c r="O496" s="72"/>
      <c r="P496" s="73"/>
      <c r="Q496" s="583"/>
    </row>
    <row r="497" spans="1:17">
      <c r="A497" s="1399"/>
      <c r="B497" s="66">
        <v>4</v>
      </c>
      <c r="C497" s="65"/>
      <c r="D497" s="66"/>
      <c r="E497" s="66"/>
      <c r="F497" s="67"/>
      <c r="G497" s="68"/>
      <c r="H497" s="68"/>
      <c r="I497" s="68"/>
      <c r="J497" s="68"/>
      <c r="K497" s="69"/>
      <c r="L497" s="68"/>
      <c r="M497" s="70"/>
      <c r="N497" s="71"/>
      <c r="O497" s="72"/>
      <c r="P497" s="73"/>
      <c r="Q497" s="583"/>
    </row>
    <row r="498" spans="1:17">
      <c r="A498" s="1399"/>
      <c r="B498" s="66">
        <v>5</v>
      </c>
      <c r="C498" s="65"/>
      <c r="D498" s="66"/>
      <c r="E498" s="66"/>
      <c r="F498" s="67"/>
      <c r="G498" s="68"/>
      <c r="H498" s="68"/>
      <c r="I498" s="68"/>
      <c r="J498" s="68"/>
      <c r="K498" s="69"/>
      <c r="L498" s="68"/>
      <c r="M498" s="70"/>
      <c r="N498" s="71"/>
      <c r="O498" s="72"/>
      <c r="P498" s="73"/>
      <c r="Q498" s="583"/>
    </row>
    <row r="499" spans="1:17">
      <c r="A499" s="1399"/>
      <c r="B499" s="66">
        <v>6</v>
      </c>
      <c r="C499" s="65"/>
      <c r="D499" s="66"/>
      <c r="E499" s="66"/>
      <c r="F499" s="67"/>
      <c r="G499" s="68"/>
      <c r="H499" s="68"/>
      <c r="I499" s="68"/>
      <c r="J499" s="68"/>
      <c r="K499" s="69"/>
      <c r="L499" s="68"/>
      <c r="M499" s="70"/>
      <c r="N499" s="71"/>
      <c r="O499" s="72"/>
      <c r="P499" s="73"/>
      <c r="Q499" s="583"/>
    </row>
    <row r="500" spans="1:17">
      <c r="A500" s="1399"/>
      <c r="B500" s="66">
        <v>7</v>
      </c>
      <c r="C500" s="65"/>
      <c r="D500" s="66"/>
      <c r="E500" s="66"/>
      <c r="F500" s="67"/>
      <c r="G500" s="68"/>
      <c r="H500" s="68"/>
      <c r="I500" s="68"/>
      <c r="J500" s="68"/>
      <c r="K500" s="69"/>
      <c r="L500" s="68"/>
      <c r="M500" s="70"/>
      <c r="N500" s="71"/>
      <c r="O500" s="72"/>
      <c r="P500" s="73"/>
      <c r="Q500" s="583"/>
    </row>
    <row r="501" spans="1:17">
      <c r="A501" s="1399"/>
      <c r="B501" s="66">
        <v>8</v>
      </c>
      <c r="C501" s="65"/>
      <c r="D501" s="66"/>
      <c r="E501" s="66"/>
      <c r="F501" s="67"/>
      <c r="G501" s="68"/>
      <c r="H501" s="68"/>
      <c r="I501" s="68"/>
      <c r="J501" s="68"/>
      <c r="K501" s="69"/>
      <c r="L501" s="68"/>
      <c r="M501" s="70"/>
      <c r="N501" s="71"/>
      <c r="O501" s="72"/>
      <c r="P501" s="73"/>
      <c r="Q501" s="583"/>
    </row>
    <row r="502" spans="1:17">
      <c r="A502" s="1399"/>
      <c r="B502" s="66">
        <v>9</v>
      </c>
      <c r="C502" s="65"/>
      <c r="D502" s="66"/>
      <c r="E502" s="66"/>
      <c r="F502" s="67"/>
      <c r="G502" s="68"/>
      <c r="H502" s="68"/>
      <c r="I502" s="68"/>
      <c r="J502" s="68"/>
      <c r="K502" s="69"/>
      <c r="L502" s="68"/>
      <c r="M502" s="70"/>
      <c r="N502" s="71"/>
      <c r="O502" s="72"/>
      <c r="P502" s="73"/>
      <c r="Q502" s="583"/>
    </row>
    <row r="503" spans="1:17" ht="12" thickBot="1">
      <c r="A503" s="1400"/>
      <c r="B503" s="201">
        <v>10</v>
      </c>
      <c r="C503" s="587"/>
      <c r="D503" s="201"/>
      <c r="E503" s="201"/>
      <c r="F503" s="588"/>
      <c r="G503" s="589"/>
      <c r="H503" s="589"/>
      <c r="I503" s="589"/>
      <c r="J503" s="589"/>
      <c r="K503" s="590"/>
      <c r="L503" s="589"/>
      <c r="M503" s="591"/>
      <c r="N503" s="592"/>
      <c r="O503" s="593"/>
      <c r="P503" s="594"/>
      <c r="Q503" s="595"/>
    </row>
    <row r="504" spans="1:17">
      <c r="A504" s="1401" t="s">
        <v>89</v>
      </c>
      <c r="B504" s="53">
        <v>1</v>
      </c>
      <c r="C504" s="229" t="s">
        <v>186</v>
      </c>
      <c r="D504" s="230">
        <v>26</v>
      </c>
      <c r="E504" s="230">
        <v>1984</v>
      </c>
      <c r="F504" s="231">
        <v>11.061999999999999</v>
      </c>
      <c r="G504" s="231">
        <v>1.9162129999999999</v>
      </c>
      <c r="H504" s="231">
        <v>3.76</v>
      </c>
      <c r="I504" s="231">
        <v>5.3857889999999999</v>
      </c>
      <c r="J504" s="231">
        <v>1357.72</v>
      </c>
      <c r="K504" s="232">
        <v>5.3857889999999999</v>
      </c>
      <c r="L504" s="231">
        <v>1357.72</v>
      </c>
      <c r="M504" s="233">
        <v>3.9667891759714814E-3</v>
      </c>
      <c r="N504" s="234">
        <v>80.878000000000014</v>
      </c>
      <c r="O504" s="235">
        <v>0.32082597497422155</v>
      </c>
      <c r="P504" s="236">
        <v>238.00735055828889</v>
      </c>
      <c r="Q504" s="237">
        <v>19.24955849845329</v>
      </c>
    </row>
    <row r="505" spans="1:17">
      <c r="A505" s="1402"/>
      <c r="B505" s="53">
        <v>2</v>
      </c>
      <c r="C505" s="229" t="s">
        <v>182</v>
      </c>
      <c r="D505" s="230">
        <v>52</v>
      </c>
      <c r="E505" s="230">
        <v>1985</v>
      </c>
      <c r="F505" s="231">
        <v>24.843</v>
      </c>
      <c r="G505" s="231">
        <v>5.7469700000000001</v>
      </c>
      <c r="H505" s="231">
        <v>7.68</v>
      </c>
      <c r="I505" s="231">
        <v>11.416031</v>
      </c>
      <c r="J505" s="231">
        <v>2741.26</v>
      </c>
      <c r="K505" s="232">
        <v>11.416031</v>
      </c>
      <c r="L505" s="231">
        <v>2741.26</v>
      </c>
      <c r="M505" s="233">
        <v>4.1645196004756937E-3</v>
      </c>
      <c r="N505" s="234">
        <v>80.878000000000014</v>
      </c>
      <c r="O505" s="235">
        <v>0.3368180162472732</v>
      </c>
      <c r="P505" s="236">
        <v>249.87117602854161</v>
      </c>
      <c r="Q505" s="237">
        <v>20.209080974836393</v>
      </c>
    </row>
    <row r="506" spans="1:17">
      <c r="A506" s="1402"/>
      <c r="B506" s="53">
        <v>3</v>
      </c>
      <c r="C506" s="229" t="s">
        <v>189</v>
      </c>
      <c r="D506" s="230">
        <v>30</v>
      </c>
      <c r="E506" s="230">
        <v>1980</v>
      </c>
      <c r="F506" s="231">
        <v>13.279</v>
      </c>
      <c r="G506" s="231">
        <v>3.4911500000000002</v>
      </c>
      <c r="H506" s="231">
        <v>3.84</v>
      </c>
      <c r="I506" s="231">
        <v>5.9478520000000001</v>
      </c>
      <c r="J506" s="231">
        <v>1363.59</v>
      </c>
      <c r="K506" s="232">
        <v>5.9478520000000001</v>
      </c>
      <c r="L506" s="231">
        <v>1363.59</v>
      </c>
      <c r="M506" s="233">
        <v>4.3619064381522311E-3</v>
      </c>
      <c r="N506" s="234">
        <v>80.878000000000014</v>
      </c>
      <c r="O506" s="235">
        <v>0.35278226890487618</v>
      </c>
      <c r="P506" s="236">
        <v>261.71438628913387</v>
      </c>
      <c r="Q506" s="237">
        <v>21.166936134292573</v>
      </c>
    </row>
    <row r="507" spans="1:17">
      <c r="A507" s="1402"/>
      <c r="B507" s="53">
        <v>4</v>
      </c>
      <c r="C507" s="229" t="s">
        <v>190</v>
      </c>
      <c r="D507" s="230">
        <v>26</v>
      </c>
      <c r="E507" s="230">
        <v>1982</v>
      </c>
      <c r="F507" s="231">
        <v>12.32</v>
      </c>
      <c r="G507" s="231">
        <v>2.57185</v>
      </c>
      <c r="H507" s="231">
        <v>3.84</v>
      </c>
      <c r="I507" s="231">
        <v>5.9081510000000002</v>
      </c>
      <c r="J507" s="231">
        <v>1351.11</v>
      </c>
      <c r="K507" s="232">
        <v>5.9081510000000002</v>
      </c>
      <c r="L507" s="231">
        <v>1351.11</v>
      </c>
      <c r="M507" s="233">
        <v>4.3728127243525695E-3</v>
      </c>
      <c r="N507" s="234">
        <v>80.878000000000014</v>
      </c>
      <c r="O507" s="235">
        <v>0.35366434752018716</v>
      </c>
      <c r="P507" s="236">
        <v>262.36876346115417</v>
      </c>
      <c r="Q507" s="237">
        <v>21.21986085121123</v>
      </c>
    </row>
    <row r="508" spans="1:17">
      <c r="A508" s="1402"/>
      <c r="B508" s="53">
        <v>5</v>
      </c>
      <c r="C508" s="229" t="s">
        <v>185</v>
      </c>
      <c r="D508" s="230">
        <v>25</v>
      </c>
      <c r="E508" s="230">
        <v>1982</v>
      </c>
      <c r="F508" s="231">
        <v>12.340999999999999</v>
      </c>
      <c r="G508" s="231">
        <v>1.8261400000000001</v>
      </c>
      <c r="H508" s="231">
        <v>3.84</v>
      </c>
      <c r="I508" s="231">
        <v>6.6748599999999998</v>
      </c>
      <c r="J508" s="231">
        <v>1353.96</v>
      </c>
      <c r="K508" s="232">
        <v>6.6748599999999998</v>
      </c>
      <c r="L508" s="231">
        <v>1353.96</v>
      </c>
      <c r="M508" s="233">
        <v>4.9298797601110816E-3</v>
      </c>
      <c r="N508" s="234">
        <v>80.878000000000014</v>
      </c>
      <c r="O508" s="235">
        <v>0.39871881523826413</v>
      </c>
      <c r="P508" s="236">
        <v>295.79278560666489</v>
      </c>
      <c r="Q508" s="237">
        <v>23.923128914295848</v>
      </c>
    </row>
    <row r="509" spans="1:17">
      <c r="A509" s="1402"/>
      <c r="B509" s="53">
        <v>6</v>
      </c>
      <c r="C509" s="229" t="s">
        <v>184</v>
      </c>
      <c r="D509" s="230">
        <v>15</v>
      </c>
      <c r="E509" s="230">
        <v>1979</v>
      </c>
      <c r="F509" s="231">
        <v>6.923</v>
      </c>
      <c r="G509" s="231">
        <v>1.5038800000000001</v>
      </c>
      <c r="H509" s="231">
        <v>1.93</v>
      </c>
      <c r="I509" s="231">
        <v>3.4891199999999998</v>
      </c>
      <c r="J509" s="231">
        <v>706.88</v>
      </c>
      <c r="K509" s="232">
        <v>3.4891199999999998</v>
      </c>
      <c r="L509" s="231">
        <v>706.88</v>
      </c>
      <c r="M509" s="233">
        <v>4.9359438660027156E-3</v>
      </c>
      <c r="N509" s="234">
        <v>80.878000000000014</v>
      </c>
      <c r="O509" s="235">
        <v>0.39920926799456768</v>
      </c>
      <c r="P509" s="236">
        <v>296.15663196016294</v>
      </c>
      <c r="Q509" s="237">
        <v>23.952556079674061</v>
      </c>
    </row>
    <row r="510" spans="1:17">
      <c r="A510" s="1402"/>
      <c r="B510" s="53">
        <v>7</v>
      </c>
      <c r="C510" s="229" t="s">
        <v>183</v>
      </c>
      <c r="D510" s="230">
        <v>37</v>
      </c>
      <c r="E510" s="230">
        <v>1983</v>
      </c>
      <c r="F510" s="231">
        <v>19.93</v>
      </c>
      <c r="G510" s="231">
        <v>3.6107100000000001</v>
      </c>
      <c r="H510" s="231">
        <v>5.76</v>
      </c>
      <c r="I510" s="231">
        <v>10.559291999999999</v>
      </c>
      <c r="J510" s="231">
        <v>2108.85</v>
      </c>
      <c r="K510" s="232">
        <v>10.559291999999999</v>
      </c>
      <c r="L510" s="231">
        <v>2108.85</v>
      </c>
      <c r="M510" s="233">
        <v>5.0071327974962653E-3</v>
      </c>
      <c r="N510" s="234">
        <v>80.878000000000014</v>
      </c>
      <c r="O510" s="235">
        <v>0.404966886395903</v>
      </c>
      <c r="P510" s="236">
        <v>300.42796784977594</v>
      </c>
      <c r="Q510" s="237">
        <v>24.298013183754183</v>
      </c>
    </row>
    <row r="511" spans="1:17">
      <c r="A511" s="1402"/>
      <c r="B511" s="53">
        <v>8</v>
      </c>
      <c r="C511" s="229" t="s">
        <v>188</v>
      </c>
      <c r="D511" s="230">
        <v>12</v>
      </c>
      <c r="E511" s="230">
        <v>1981</v>
      </c>
      <c r="F511" s="231">
        <v>6.7249999999999996</v>
      </c>
      <c r="G511" s="231">
        <v>0.69823000000000002</v>
      </c>
      <c r="H511" s="231">
        <v>1.84</v>
      </c>
      <c r="I511" s="231">
        <v>4.1867710000000002</v>
      </c>
      <c r="J511" s="231">
        <v>716.05</v>
      </c>
      <c r="K511" s="232">
        <v>4.1867710000000002</v>
      </c>
      <c r="L511" s="231">
        <v>716.05</v>
      </c>
      <c r="M511" s="233">
        <v>5.8470372180713642E-3</v>
      </c>
      <c r="N511" s="234">
        <v>80.878000000000014</v>
      </c>
      <c r="O511" s="235">
        <v>0.47289667612317587</v>
      </c>
      <c r="P511" s="236">
        <v>350.82223308428183</v>
      </c>
      <c r="Q511" s="237">
        <v>28.37380056739055</v>
      </c>
    </row>
    <row r="512" spans="1:17">
      <c r="A512" s="1402"/>
      <c r="B512" s="53">
        <v>9</v>
      </c>
      <c r="C512" s="229" t="s">
        <v>187</v>
      </c>
      <c r="D512" s="230">
        <v>37</v>
      </c>
      <c r="E512" s="230">
        <v>1987</v>
      </c>
      <c r="F512" s="231">
        <v>19.006</v>
      </c>
      <c r="G512" s="231">
        <v>2.0946899999999999</v>
      </c>
      <c r="H512" s="231">
        <v>4.84</v>
      </c>
      <c r="I512" s="231">
        <v>12.071306</v>
      </c>
      <c r="J512" s="231">
        <v>1832.06</v>
      </c>
      <c r="K512" s="232">
        <v>12.071306</v>
      </c>
      <c r="L512" s="231">
        <v>1832.06</v>
      </c>
      <c r="M512" s="233">
        <v>6.5889250352062709E-3</v>
      </c>
      <c r="N512" s="234">
        <v>80.878000000000014</v>
      </c>
      <c r="O512" s="235">
        <v>0.53289907899741285</v>
      </c>
      <c r="P512" s="236">
        <v>395.33550211237622</v>
      </c>
      <c r="Q512" s="237">
        <v>31.973944739844772</v>
      </c>
    </row>
    <row r="513" spans="1:17" ht="12" thickBot="1">
      <c r="A513" s="1402"/>
      <c r="B513" s="84">
        <v>10</v>
      </c>
      <c r="C513" s="256" t="s">
        <v>181</v>
      </c>
      <c r="D513" s="257">
        <v>14</v>
      </c>
      <c r="E513" s="257">
        <v>1981</v>
      </c>
      <c r="F513" s="258">
        <v>8.7609999999999992</v>
      </c>
      <c r="G513" s="258">
        <v>1.1816199999999999</v>
      </c>
      <c r="H513" s="258">
        <v>2.08</v>
      </c>
      <c r="I513" s="258">
        <v>5.4993809999999996</v>
      </c>
      <c r="J513" s="258">
        <v>779.03</v>
      </c>
      <c r="K513" s="259">
        <v>5.4993809999999996</v>
      </c>
      <c r="L513" s="258">
        <v>779.03</v>
      </c>
      <c r="M513" s="260">
        <v>7.0592672939424669E-3</v>
      </c>
      <c r="N513" s="261">
        <v>80.878000000000014</v>
      </c>
      <c r="O513" s="262">
        <v>0.57093942019947896</v>
      </c>
      <c r="P513" s="263">
        <v>423.55603763654801</v>
      </c>
      <c r="Q513" s="264">
        <v>34.256365211968742</v>
      </c>
    </row>
    <row r="514" spans="1:17">
      <c r="A514" s="1389" t="s">
        <v>98</v>
      </c>
      <c r="B514" s="85">
        <v>1</v>
      </c>
      <c r="C514" s="2155" t="s">
        <v>191</v>
      </c>
      <c r="D514" s="2156">
        <v>47</v>
      </c>
      <c r="E514" s="2156">
        <v>1969</v>
      </c>
      <c r="F514" s="2157">
        <v>20.045000000000002</v>
      </c>
      <c r="G514" s="2157">
        <v>3.0614699999999999</v>
      </c>
      <c r="H514" s="2157">
        <v>7.44</v>
      </c>
      <c r="I514" s="2157">
        <v>9.5435289999999995</v>
      </c>
      <c r="J514" s="2157">
        <v>1893.25</v>
      </c>
      <c r="K514" s="2158">
        <v>9.5435289999999995</v>
      </c>
      <c r="L514" s="2157">
        <v>1893.25</v>
      </c>
      <c r="M514" s="2159">
        <v>5.0408181698138122E-3</v>
      </c>
      <c r="N514" s="2160">
        <v>80.878000000000014</v>
      </c>
      <c r="O514" s="2161">
        <v>0.40769129193820158</v>
      </c>
      <c r="P514" s="2162">
        <v>302.44909018882873</v>
      </c>
      <c r="Q514" s="2163">
        <v>24.461477516292096</v>
      </c>
    </row>
    <row r="515" spans="1:17">
      <c r="A515" s="1381"/>
      <c r="B515" s="86">
        <v>2</v>
      </c>
      <c r="C515" s="238" t="s">
        <v>196</v>
      </c>
      <c r="D515" s="239">
        <v>16</v>
      </c>
      <c r="E515" s="239">
        <v>1988</v>
      </c>
      <c r="F515" s="240">
        <v>10.430999999999999</v>
      </c>
      <c r="G515" s="240">
        <v>2.5243699999999998</v>
      </c>
      <c r="H515" s="240">
        <v>2.56</v>
      </c>
      <c r="I515" s="240">
        <v>5.3466310000000004</v>
      </c>
      <c r="J515" s="240">
        <v>937.26</v>
      </c>
      <c r="K515" s="241">
        <v>5.3466310000000004</v>
      </c>
      <c r="L515" s="240">
        <v>937.26</v>
      </c>
      <c r="M515" s="242">
        <v>5.7045334272240369E-3</v>
      </c>
      <c r="N515" s="243">
        <v>80.878000000000014</v>
      </c>
      <c r="O515" s="244">
        <v>0.46137125452702571</v>
      </c>
      <c r="P515" s="245">
        <v>342.27200563344223</v>
      </c>
      <c r="Q515" s="246">
        <v>27.682275271621549</v>
      </c>
    </row>
    <row r="516" spans="1:17">
      <c r="A516" s="1381"/>
      <c r="B516" s="86">
        <v>3</v>
      </c>
      <c r="C516" s="238" t="s">
        <v>194</v>
      </c>
      <c r="D516" s="239">
        <v>14</v>
      </c>
      <c r="E516" s="239">
        <v>1983</v>
      </c>
      <c r="F516" s="240">
        <v>8.5609999999999999</v>
      </c>
      <c r="G516" s="240">
        <v>1.3427500000000001</v>
      </c>
      <c r="H516" s="240">
        <v>2.08</v>
      </c>
      <c r="I516" s="240">
        <v>5.1382519999999996</v>
      </c>
      <c r="J516" s="240">
        <v>786.5</v>
      </c>
      <c r="K516" s="241">
        <v>5.1382519999999996</v>
      </c>
      <c r="L516" s="240">
        <v>786.5</v>
      </c>
      <c r="M516" s="242">
        <v>6.533060394151303E-3</v>
      </c>
      <c r="N516" s="243">
        <v>80.878000000000014</v>
      </c>
      <c r="O516" s="244">
        <v>0.52838085855816919</v>
      </c>
      <c r="P516" s="245">
        <v>391.9836236490782</v>
      </c>
      <c r="Q516" s="246">
        <v>31.702851513490153</v>
      </c>
    </row>
    <row r="517" spans="1:17">
      <c r="A517" s="1381"/>
      <c r="B517" s="86">
        <v>4</v>
      </c>
      <c r="C517" s="238" t="s">
        <v>193</v>
      </c>
      <c r="D517" s="239">
        <v>14</v>
      </c>
      <c r="E517" s="239">
        <v>1984</v>
      </c>
      <c r="F517" s="240">
        <v>7.9089999999999998</v>
      </c>
      <c r="G517" s="240">
        <v>0.82391099999999995</v>
      </c>
      <c r="H517" s="240">
        <v>2.0680000000000001</v>
      </c>
      <c r="I517" s="240">
        <v>5.0170899999999996</v>
      </c>
      <c r="J517" s="240">
        <v>744.57</v>
      </c>
      <c r="K517" s="241">
        <v>5.0170899999999996</v>
      </c>
      <c r="L517" s="240">
        <v>744.57</v>
      </c>
      <c r="M517" s="242">
        <v>6.7382381777401712E-3</v>
      </c>
      <c r="N517" s="243">
        <v>80.878000000000014</v>
      </c>
      <c r="O517" s="244">
        <v>0.54497522733926962</v>
      </c>
      <c r="P517" s="245">
        <v>404.29429066441025</v>
      </c>
      <c r="Q517" s="246">
        <v>32.698513640356175</v>
      </c>
    </row>
    <row r="518" spans="1:17">
      <c r="A518" s="1381"/>
      <c r="B518" s="86">
        <v>5</v>
      </c>
      <c r="C518" s="238" t="s">
        <v>195</v>
      </c>
      <c r="D518" s="239">
        <v>11</v>
      </c>
      <c r="E518" s="239">
        <v>1984</v>
      </c>
      <c r="F518" s="240">
        <v>5.8369999999999997</v>
      </c>
      <c r="G518" s="240">
        <v>0.32225999999999999</v>
      </c>
      <c r="H518" s="240">
        <v>1.1399999999999999</v>
      </c>
      <c r="I518" s="240">
        <v>4.3747400000000001</v>
      </c>
      <c r="J518" s="240">
        <v>597.67999999999995</v>
      </c>
      <c r="K518" s="241">
        <v>4.3747400000000001</v>
      </c>
      <c r="L518" s="240">
        <v>597.67999999999995</v>
      </c>
      <c r="M518" s="242">
        <v>7.3195355374113249E-3</v>
      </c>
      <c r="N518" s="243">
        <v>80.878000000000014</v>
      </c>
      <c r="O518" s="244">
        <v>0.59198939519475324</v>
      </c>
      <c r="P518" s="245">
        <v>439.17213224467952</v>
      </c>
      <c r="Q518" s="246">
        <v>35.519363711685195</v>
      </c>
    </row>
    <row r="519" spans="1:17">
      <c r="A519" s="1381"/>
      <c r="B519" s="86">
        <v>6</v>
      </c>
      <c r="C519" s="238" t="s">
        <v>192</v>
      </c>
      <c r="D519" s="239">
        <v>17</v>
      </c>
      <c r="E519" s="239">
        <v>1980</v>
      </c>
      <c r="F519" s="240">
        <v>8.9610000000000003</v>
      </c>
      <c r="G519" s="240">
        <v>0.85936000000000001</v>
      </c>
      <c r="H519" s="240">
        <v>2.08</v>
      </c>
      <c r="I519" s="240">
        <v>6.0216399999999997</v>
      </c>
      <c r="J519" s="240">
        <v>757.14</v>
      </c>
      <c r="K519" s="241">
        <v>6.0216399999999997</v>
      </c>
      <c r="L519" s="240">
        <v>757.14</v>
      </c>
      <c r="M519" s="242">
        <v>7.9531394458092295E-3</v>
      </c>
      <c r="N519" s="243">
        <v>80.878000000000014</v>
      </c>
      <c r="O519" s="244">
        <v>0.643234012098159</v>
      </c>
      <c r="P519" s="245">
        <v>477.18836674855373</v>
      </c>
      <c r="Q519" s="246">
        <v>38.594040725889535</v>
      </c>
    </row>
    <row r="520" spans="1:17">
      <c r="A520" s="1381"/>
      <c r="B520" s="86">
        <v>7</v>
      </c>
      <c r="C520" s="743"/>
      <c r="D520" s="744"/>
      <c r="E520" s="744"/>
      <c r="F520" s="745"/>
      <c r="G520" s="745"/>
      <c r="H520" s="745"/>
      <c r="I520" s="745"/>
      <c r="J520" s="745"/>
      <c r="K520" s="746"/>
      <c r="L520" s="745"/>
      <c r="M520" s="747"/>
      <c r="N520" s="748"/>
      <c r="O520" s="749"/>
      <c r="P520" s="750"/>
      <c r="Q520" s="751"/>
    </row>
    <row r="521" spans="1:17">
      <c r="A521" s="1381"/>
      <c r="B521" s="86">
        <v>8</v>
      </c>
      <c r="C521" s="743"/>
      <c r="D521" s="744"/>
      <c r="E521" s="744"/>
      <c r="F521" s="745"/>
      <c r="G521" s="745"/>
      <c r="H521" s="745"/>
      <c r="I521" s="745"/>
      <c r="J521" s="745"/>
      <c r="K521" s="746"/>
      <c r="L521" s="745"/>
      <c r="M521" s="747"/>
      <c r="N521" s="748"/>
      <c r="O521" s="749"/>
      <c r="P521" s="750"/>
      <c r="Q521" s="751"/>
    </row>
    <row r="522" spans="1:17">
      <c r="A522" s="1381"/>
      <c r="B522" s="86">
        <v>9</v>
      </c>
      <c r="C522" s="743"/>
      <c r="D522" s="744"/>
      <c r="E522" s="744"/>
      <c r="F522" s="745"/>
      <c r="G522" s="745"/>
      <c r="H522" s="745"/>
      <c r="I522" s="745"/>
      <c r="J522" s="745"/>
      <c r="K522" s="746"/>
      <c r="L522" s="745"/>
      <c r="M522" s="747"/>
      <c r="N522" s="748"/>
      <c r="O522" s="749"/>
      <c r="P522" s="750"/>
      <c r="Q522" s="751"/>
    </row>
    <row r="523" spans="1:17" ht="12" thickBot="1">
      <c r="A523" s="1382"/>
      <c r="B523" s="87">
        <v>10</v>
      </c>
      <c r="C523" s="752"/>
      <c r="D523" s="753"/>
      <c r="E523" s="753"/>
      <c r="F523" s="754"/>
      <c r="G523" s="754"/>
      <c r="H523" s="754"/>
      <c r="I523" s="754"/>
      <c r="J523" s="754"/>
      <c r="K523" s="755"/>
      <c r="L523" s="754"/>
      <c r="M523" s="747"/>
      <c r="N523" s="756"/>
      <c r="O523" s="757"/>
      <c r="P523" s="758"/>
      <c r="Q523" s="759"/>
    </row>
    <row r="524" spans="1:17">
      <c r="A524" s="1403" t="s">
        <v>106</v>
      </c>
      <c r="B524" s="16">
        <v>1</v>
      </c>
      <c r="C524" s="2164" t="s">
        <v>199</v>
      </c>
      <c r="D524" s="2165">
        <v>9</v>
      </c>
      <c r="E524" s="2165">
        <v>1959</v>
      </c>
      <c r="F524" s="2170">
        <v>3.5979999999999999</v>
      </c>
      <c r="G524" s="2170">
        <v>0.64451999999999998</v>
      </c>
      <c r="H524" s="2170">
        <v>0</v>
      </c>
      <c r="I524" s="2170">
        <v>2.9534790000000002</v>
      </c>
      <c r="J524" s="2170">
        <v>321.39999999999998</v>
      </c>
      <c r="K524" s="2193">
        <v>2.9534790000000002</v>
      </c>
      <c r="L524" s="2170">
        <v>321.39999999999998</v>
      </c>
      <c r="M524" s="2171">
        <v>9.1894181705040462E-3</v>
      </c>
      <c r="N524" s="2172">
        <v>80.878000000000014</v>
      </c>
      <c r="O524" s="2173">
        <v>0.74322176279402641</v>
      </c>
      <c r="P524" s="2174">
        <v>551.36509023024269</v>
      </c>
      <c r="Q524" s="2175">
        <v>44.593305767641574</v>
      </c>
    </row>
    <row r="525" spans="1:17">
      <c r="A525" s="1404"/>
      <c r="B525" s="17">
        <v>2</v>
      </c>
      <c r="C525" s="2176" t="s">
        <v>198</v>
      </c>
      <c r="D525" s="2177">
        <v>6</v>
      </c>
      <c r="E525" s="2177">
        <v>1961</v>
      </c>
      <c r="F525" s="2168">
        <v>1.319</v>
      </c>
      <c r="G525" s="2168">
        <v>0</v>
      </c>
      <c r="H525" s="2168">
        <v>0</v>
      </c>
      <c r="I525" s="2168">
        <v>1.3190010000000001</v>
      </c>
      <c r="J525" s="2168">
        <v>120.27</v>
      </c>
      <c r="K525" s="2169">
        <v>1.3190010000000001</v>
      </c>
      <c r="L525" s="2168">
        <v>120.27</v>
      </c>
      <c r="M525" s="2178">
        <v>1.0966999251683712E-2</v>
      </c>
      <c r="N525" s="2179">
        <v>80.878000000000014</v>
      </c>
      <c r="O525" s="2180">
        <v>0.88698896547767536</v>
      </c>
      <c r="P525" s="2181">
        <v>658.01995510102279</v>
      </c>
      <c r="Q525" s="2182">
        <v>53.219337928660536</v>
      </c>
    </row>
    <row r="526" spans="1:17">
      <c r="A526" s="1404"/>
      <c r="B526" s="17">
        <v>3</v>
      </c>
      <c r="C526" s="2176" t="s">
        <v>197</v>
      </c>
      <c r="D526" s="2177">
        <v>6</v>
      </c>
      <c r="E526" s="2177">
        <v>1977</v>
      </c>
      <c r="F526" s="2168">
        <v>5.3470000000000004</v>
      </c>
      <c r="G526" s="2168">
        <v>0.80564999999999998</v>
      </c>
      <c r="H526" s="2168">
        <v>0.05</v>
      </c>
      <c r="I526" s="2168">
        <v>4.4913499999999997</v>
      </c>
      <c r="J526" s="2168">
        <v>371.33</v>
      </c>
      <c r="K526" s="2169">
        <v>4.4913499999999997</v>
      </c>
      <c r="L526" s="2168">
        <v>371.33</v>
      </c>
      <c r="M526" s="2178">
        <v>1.2095306061993376E-2</v>
      </c>
      <c r="N526" s="2179">
        <v>80.878000000000014</v>
      </c>
      <c r="O526" s="2180">
        <v>0.97824416368190037</v>
      </c>
      <c r="P526" s="2181">
        <v>725.71836371960251</v>
      </c>
      <c r="Q526" s="2182">
        <v>58.694649820914016</v>
      </c>
    </row>
    <row r="527" spans="1:17">
      <c r="A527" s="1404"/>
      <c r="B527" s="17">
        <v>4</v>
      </c>
      <c r="C527" s="128"/>
      <c r="D527" s="129"/>
      <c r="E527" s="129"/>
      <c r="F527" s="89"/>
      <c r="G527" s="89"/>
      <c r="H527" s="89"/>
      <c r="I527" s="89"/>
      <c r="J527" s="89"/>
      <c r="K527" s="130"/>
      <c r="L527" s="89"/>
      <c r="M527" s="131"/>
      <c r="N527" s="132"/>
      <c r="O527" s="45"/>
      <c r="P527" s="133"/>
      <c r="Q527" s="134"/>
    </row>
    <row r="528" spans="1:17">
      <c r="A528" s="1404"/>
      <c r="B528" s="17">
        <v>5</v>
      </c>
      <c r="C528" s="128"/>
      <c r="D528" s="129"/>
      <c r="E528" s="129"/>
      <c r="F528" s="89"/>
      <c r="G528" s="89"/>
      <c r="H528" s="89"/>
      <c r="I528" s="89"/>
      <c r="J528" s="89"/>
      <c r="K528" s="130"/>
      <c r="L528" s="89"/>
      <c r="M528" s="131"/>
      <c r="N528" s="132"/>
      <c r="O528" s="45"/>
      <c r="P528" s="133"/>
      <c r="Q528" s="134"/>
    </row>
    <row r="529" spans="1:17">
      <c r="A529" s="1404"/>
      <c r="B529" s="17">
        <v>6</v>
      </c>
      <c r="C529" s="128"/>
      <c r="D529" s="129"/>
      <c r="E529" s="129"/>
      <c r="F529" s="89"/>
      <c r="G529" s="89"/>
      <c r="H529" s="89"/>
      <c r="I529" s="89"/>
      <c r="J529" s="89"/>
      <c r="K529" s="130"/>
      <c r="L529" s="89"/>
      <c r="M529" s="131"/>
      <c r="N529" s="132"/>
      <c r="O529" s="45"/>
      <c r="P529" s="133"/>
      <c r="Q529" s="134"/>
    </row>
    <row r="530" spans="1:17">
      <c r="A530" s="1404"/>
      <c r="B530" s="17">
        <v>7</v>
      </c>
      <c r="C530" s="128"/>
      <c r="D530" s="129"/>
      <c r="E530" s="129"/>
      <c r="F530" s="89"/>
      <c r="G530" s="89"/>
      <c r="H530" s="89"/>
      <c r="I530" s="89"/>
      <c r="J530" s="89"/>
      <c r="K530" s="130"/>
      <c r="L530" s="89"/>
      <c r="M530" s="131"/>
      <c r="N530" s="132"/>
      <c r="O530" s="45"/>
      <c r="P530" s="133"/>
      <c r="Q530" s="134"/>
    </row>
    <row r="531" spans="1:17">
      <c r="A531" s="1404"/>
      <c r="B531" s="17">
        <v>8</v>
      </c>
      <c r="C531" s="128"/>
      <c r="D531" s="129"/>
      <c r="E531" s="129"/>
      <c r="F531" s="89"/>
      <c r="G531" s="89"/>
      <c r="H531" s="89"/>
      <c r="I531" s="89"/>
      <c r="J531" s="89"/>
      <c r="K531" s="130"/>
      <c r="L531" s="89"/>
      <c r="M531" s="131"/>
      <c r="N531" s="132"/>
      <c r="O531" s="45"/>
      <c r="P531" s="133"/>
      <c r="Q531" s="134"/>
    </row>
    <row r="532" spans="1:17">
      <c r="A532" s="1404"/>
      <c r="B532" s="17">
        <v>9</v>
      </c>
      <c r="C532" s="128"/>
      <c r="D532" s="129"/>
      <c r="E532" s="129"/>
      <c r="F532" s="89"/>
      <c r="G532" s="89"/>
      <c r="H532" s="89"/>
      <c r="I532" s="89"/>
      <c r="J532" s="89"/>
      <c r="K532" s="130"/>
      <c r="L532" s="89"/>
      <c r="M532" s="131"/>
      <c r="N532" s="132"/>
      <c r="O532" s="45"/>
      <c r="P532" s="133"/>
      <c r="Q532" s="134"/>
    </row>
    <row r="533" spans="1:17" ht="12.75" thickBot="1">
      <c r="A533" s="1405"/>
      <c r="B533" s="150">
        <v>10</v>
      </c>
      <c r="C533" s="135"/>
      <c r="D533" s="136"/>
      <c r="E533" s="136"/>
      <c r="F533" s="90"/>
      <c r="G533" s="90"/>
      <c r="H533" s="90"/>
      <c r="I533" s="90"/>
      <c r="J533" s="90"/>
      <c r="K533" s="137"/>
      <c r="L533" s="90"/>
      <c r="M533" s="138"/>
      <c r="N533" s="139"/>
      <c r="O533" s="140"/>
      <c r="P533" s="141"/>
      <c r="Q533" s="91"/>
    </row>
    <row r="534" spans="1:17">
      <c r="F534" s="54"/>
      <c r="G534" s="54"/>
      <c r="H534" s="54"/>
      <c r="I534" s="54"/>
    </row>
    <row r="535" spans="1:17">
      <c r="F535" s="54"/>
      <c r="G535" s="54"/>
      <c r="H535" s="54"/>
      <c r="I535" s="54"/>
    </row>
    <row r="536" spans="1:17" ht="15">
      <c r="A536" s="1822" t="s">
        <v>200</v>
      </c>
      <c r="B536" s="1822"/>
      <c r="C536" s="1822"/>
      <c r="D536" s="1822"/>
      <c r="E536" s="1822"/>
      <c r="F536" s="1822"/>
      <c r="G536" s="1822"/>
      <c r="H536" s="1822"/>
      <c r="I536" s="1822"/>
      <c r="J536" s="1822"/>
      <c r="K536" s="1822"/>
      <c r="L536" s="1822"/>
      <c r="M536" s="1822"/>
      <c r="N536" s="1822"/>
      <c r="O536" s="1822"/>
      <c r="P536" s="1822"/>
      <c r="Q536" s="1822"/>
    </row>
    <row r="537" spans="1:17" ht="13.5" thickBot="1">
      <c r="A537" s="425"/>
      <c r="B537" s="425"/>
      <c r="C537" s="425"/>
      <c r="D537" s="425"/>
      <c r="E537" s="1311" t="s">
        <v>268</v>
      </c>
      <c r="F537" s="1311"/>
      <c r="G537" s="1311"/>
      <c r="H537" s="1311"/>
      <c r="I537" s="425">
        <v>6.5</v>
      </c>
      <c r="J537" s="425" t="s">
        <v>267</v>
      </c>
      <c r="K537" s="425" t="s">
        <v>269</v>
      </c>
      <c r="L537" s="426">
        <v>344</v>
      </c>
      <c r="M537" s="425"/>
      <c r="N537" s="425"/>
      <c r="O537" s="425"/>
      <c r="P537" s="425"/>
      <c r="Q537" s="425"/>
    </row>
    <row r="538" spans="1:17">
      <c r="A538" s="1338" t="s">
        <v>1</v>
      </c>
      <c r="B538" s="1315" t="s">
        <v>0</v>
      </c>
      <c r="C538" s="1318" t="s">
        <v>2</v>
      </c>
      <c r="D538" s="1318" t="s">
        <v>3</v>
      </c>
      <c r="E538" s="1318" t="s">
        <v>11</v>
      </c>
      <c r="F538" s="1322" t="s">
        <v>12</v>
      </c>
      <c r="G538" s="1323"/>
      <c r="H538" s="1323"/>
      <c r="I538" s="1324"/>
      <c r="J538" s="1318" t="s">
        <v>4</v>
      </c>
      <c r="K538" s="1318" t="s">
        <v>13</v>
      </c>
      <c r="L538" s="1318" t="s">
        <v>5</v>
      </c>
      <c r="M538" s="1318" t="s">
        <v>6</v>
      </c>
      <c r="N538" s="1318" t="s">
        <v>14</v>
      </c>
      <c r="O538" s="1361" t="s">
        <v>15</v>
      </c>
      <c r="P538" s="1318" t="s">
        <v>22</v>
      </c>
      <c r="Q538" s="1327" t="s">
        <v>23</v>
      </c>
    </row>
    <row r="539" spans="1:17" ht="33.75">
      <c r="A539" s="1339"/>
      <c r="B539" s="1316"/>
      <c r="C539" s="1319"/>
      <c r="D539" s="1321"/>
      <c r="E539" s="1321"/>
      <c r="F539" s="15" t="s">
        <v>16</v>
      </c>
      <c r="G539" s="15" t="s">
        <v>17</v>
      </c>
      <c r="H539" s="15" t="s">
        <v>18</v>
      </c>
      <c r="I539" s="15" t="s">
        <v>19</v>
      </c>
      <c r="J539" s="1321"/>
      <c r="K539" s="1321"/>
      <c r="L539" s="1321"/>
      <c r="M539" s="1321"/>
      <c r="N539" s="1321"/>
      <c r="O539" s="1362"/>
      <c r="P539" s="1321"/>
      <c r="Q539" s="1328"/>
    </row>
    <row r="540" spans="1:17">
      <c r="A540" s="1340"/>
      <c r="B540" s="1341"/>
      <c r="C540" s="1321"/>
      <c r="D540" s="56" t="s">
        <v>7</v>
      </c>
      <c r="E540" s="56" t="s">
        <v>8</v>
      </c>
      <c r="F540" s="56" t="s">
        <v>9</v>
      </c>
      <c r="G540" s="56" t="s">
        <v>9</v>
      </c>
      <c r="H540" s="56" t="s">
        <v>9</v>
      </c>
      <c r="I540" s="56" t="s">
        <v>9</v>
      </c>
      <c r="J540" s="56" t="s">
        <v>20</v>
      </c>
      <c r="K540" s="56" t="s">
        <v>9</v>
      </c>
      <c r="L540" s="56" t="s">
        <v>20</v>
      </c>
      <c r="M540" s="56" t="s">
        <v>57</v>
      </c>
      <c r="N540" s="56" t="s">
        <v>282</v>
      </c>
      <c r="O540" s="56" t="s">
        <v>283</v>
      </c>
      <c r="P540" s="57" t="s">
        <v>24</v>
      </c>
      <c r="Q540" s="58" t="s">
        <v>284</v>
      </c>
    </row>
    <row r="541" spans="1:17" ht="12" thickBot="1">
      <c r="A541" s="59">
        <v>1</v>
      </c>
      <c r="B541" s="60">
        <v>2</v>
      </c>
      <c r="C541" s="61">
        <v>3</v>
      </c>
      <c r="D541" s="62">
        <v>4</v>
      </c>
      <c r="E541" s="62">
        <v>5</v>
      </c>
      <c r="F541" s="62">
        <v>6</v>
      </c>
      <c r="G541" s="62">
        <v>7</v>
      </c>
      <c r="H541" s="62">
        <v>8</v>
      </c>
      <c r="I541" s="62">
        <v>9</v>
      </c>
      <c r="J541" s="62">
        <v>10</v>
      </c>
      <c r="K541" s="62">
        <v>11</v>
      </c>
      <c r="L541" s="61">
        <v>12</v>
      </c>
      <c r="M541" s="62">
        <v>13</v>
      </c>
      <c r="N541" s="62">
        <v>14</v>
      </c>
      <c r="O541" s="63">
        <v>15</v>
      </c>
      <c r="P541" s="61">
        <v>16</v>
      </c>
      <c r="Q541" s="64">
        <v>17</v>
      </c>
    </row>
    <row r="542" spans="1:17">
      <c r="A542" s="1390" t="s">
        <v>63</v>
      </c>
      <c r="B542" s="149">
        <v>1</v>
      </c>
      <c r="C542" s="1094" t="s">
        <v>920</v>
      </c>
      <c r="D542" s="1095">
        <v>50</v>
      </c>
      <c r="E542" s="1095">
        <v>1973</v>
      </c>
      <c r="F542" s="1096">
        <v>14.38</v>
      </c>
      <c r="G542" s="1096">
        <v>3.114417</v>
      </c>
      <c r="H542" s="1096">
        <v>8.01</v>
      </c>
      <c r="I542" s="1096">
        <v>3.255579</v>
      </c>
      <c r="J542" s="1096">
        <v>2622.52</v>
      </c>
      <c r="K542" s="1096">
        <v>3.255579</v>
      </c>
      <c r="L542" s="1096">
        <v>2622.52</v>
      </c>
      <c r="M542" s="1097">
        <v>1.2413933926147371E-3</v>
      </c>
      <c r="N542" s="1098">
        <v>64.746000000000009</v>
      </c>
      <c r="O542" s="1098">
        <v>8.0375256598233774E-2</v>
      </c>
      <c r="P542" s="1098">
        <v>74.483603556884233</v>
      </c>
      <c r="Q542" s="1099">
        <v>4.822515395894027</v>
      </c>
    </row>
    <row r="543" spans="1:17">
      <c r="A543" s="1391"/>
      <c r="B543" s="66">
        <v>2</v>
      </c>
      <c r="C543" s="1100" t="s">
        <v>921</v>
      </c>
      <c r="D543" s="1101">
        <v>32</v>
      </c>
      <c r="E543" s="1101">
        <v>1973</v>
      </c>
      <c r="F543" s="1102">
        <v>10.349</v>
      </c>
      <c r="G543" s="1102">
        <v>2.2647569999999999</v>
      </c>
      <c r="H543" s="1102">
        <v>5.13</v>
      </c>
      <c r="I543" s="1102">
        <v>2.9542440000000001</v>
      </c>
      <c r="J543" s="1102">
        <v>1758.16</v>
      </c>
      <c r="K543" s="1102">
        <v>2.9542440000000001</v>
      </c>
      <c r="L543" s="1102">
        <v>1758.16</v>
      </c>
      <c r="M543" s="1103">
        <v>1.6803044091550257E-3</v>
      </c>
      <c r="N543" s="1104">
        <v>64.746000000000009</v>
      </c>
      <c r="O543" s="1104">
        <v>0.10879298927515131</v>
      </c>
      <c r="P543" s="1104">
        <v>100.81826454930155</v>
      </c>
      <c r="Q543" s="1105">
        <v>6.5275793565090785</v>
      </c>
    </row>
    <row r="544" spans="1:17">
      <c r="A544" s="1391"/>
      <c r="B544" s="66">
        <v>3</v>
      </c>
      <c r="C544" s="1100" t="s">
        <v>922</v>
      </c>
      <c r="D544" s="1101">
        <v>31</v>
      </c>
      <c r="E544" s="1101">
        <v>1991</v>
      </c>
      <c r="F544" s="1102">
        <v>9.1769999999999996</v>
      </c>
      <c r="G544" s="1102">
        <v>2.4962460000000002</v>
      </c>
      <c r="H544" s="1102">
        <v>3.6560000000000001</v>
      </c>
      <c r="I544" s="1102">
        <v>3.024759</v>
      </c>
      <c r="J544" s="1102">
        <v>1504.89</v>
      </c>
      <c r="K544" s="1102">
        <v>3.024759</v>
      </c>
      <c r="L544" s="1102">
        <v>1504.89</v>
      </c>
      <c r="M544" s="1103">
        <v>2.0099535514223632E-3</v>
      </c>
      <c r="N544" s="1104">
        <v>64.746000000000009</v>
      </c>
      <c r="O544" s="1104">
        <v>0.13013645264039234</v>
      </c>
      <c r="P544" s="1104">
        <v>120.59721308534178</v>
      </c>
      <c r="Q544" s="1105">
        <v>7.8081871584235394</v>
      </c>
    </row>
    <row r="545" spans="1:17">
      <c r="A545" s="1391"/>
      <c r="B545" s="66">
        <v>4</v>
      </c>
      <c r="C545" s="1100" t="s">
        <v>923</v>
      </c>
      <c r="D545" s="1101">
        <v>20</v>
      </c>
      <c r="E545" s="1101">
        <v>1978</v>
      </c>
      <c r="F545" s="1102">
        <v>6.6180000000000003</v>
      </c>
      <c r="G545" s="1102">
        <v>1.276071</v>
      </c>
      <c r="H545" s="1102">
        <v>3.2</v>
      </c>
      <c r="I545" s="1102">
        <v>2.1419280000000001</v>
      </c>
      <c r="J545" s="1102">
        <v>1050.01</v>
      </c>
      <c r="K545" s="1102">
        <v>2.1419280000000001</v>
      </c>
      <c r="L545" s="1102">
        <v>1050.01</v>
      </c>
      <c r="M545" s="1103">
        <v>2.0399120008380875E-3</v>
      </c>
      <c r="N545" s="1104">
        <v>64.746000000000009</v>
      </c>
      <c r="O545" s="1104">
        <v>0.13207614240626284</v>
      </c>
      <c r="P545" s="1104">
        <v>122.39472005028524</v>
      </c>
      <c r="Q545" s="1105">
        <v>7.9245685443757692</v>
      </c>
    </row>
    <row r="546" spans="1:17">
      <c r="A546" s="1391"/>
      <c r="B546" s="66">
        <v>5</v>
      </c>
      <c r="C546" s="1100" t="s">
        <v>924</v>
      </c>
      <c r="D546" s="1101">
        <v>21</v>
      </c>
      <c r="E546" s="1101">
        <v>1988</v>
      </c>
      <c r="F546" s="1102">
        <v>6.6269999999999998</v>
      </c>
      <c r="G546" s="1102">
        <v>1.0586580000000001</v>
      </c>
      <c r="H546" s="1102">
        <v>3.2</v>
      </c>
      <c r="I546" s="1102">
        <v>2.3683449999999997</v>
      </c>
      <c r="J546" s="1102">
        <v>1072.1099999999999</v>
      </c>
      <c r="K546" s="1102">
        <v>2.3683449999999997</v>
      </c>
      <c r="L546" s="1102">
        <v>1072.1099999999999</v>
      </c>
      <c r="M546" s="1103">
        <v>2.2090503772933747E-3</v>
      </c>
      <c r="N546" s="1104">
        <v>64.746000000000009</v>
      </c>
      <c r="O546" s="1104">
        <v>0.14302717572823687</v>
      </c>
      <c r="P546" s="1104">
        <v>132.54302263760249</v>
      </c>
      <c r="Q546" s="1105">
        <v>8.5816305436942137</v>
      </c>
    </row>
    <row r="547" spans="1:17">
      <c r="A547" s="1391"/>
      <c r="B547" s="66">
        <v>6</v>
      </c>
      <c r="C547" s="1100" t="s">
        <v>925</v>
      </c>
      <c r="D547" s="1101">
        <v>40</v>
      </c>
      <c r="E547" s="1101">
        <v>1984</v>
      </c>
      <c r="F547" s="1102">
        <v>15.013999999999999</v>
      </c>
      <c r="G547" s="1102">
        <v>3.126096</v>
      </c>
      <c r="H547" s="1102">
        <v>6.4</v>
      </c>
      <c r="I547" s="1102">
        <v>5.4879039999999994</v>
      </c>
      <c r="J547" s="1102">
        <v>2262.7800000000002</v>
      </c>
      <c r="K547" s="1102">
        <v>5.4879039999999994</v>
      </c>
      <c r="L547" s="1102">
        <v>2262.7800000000002</v>
      </c>
      <c r="M547" s="1103">
        <v>2.4252927814458316E-3</v>
      </c>
      <c r="N547" s="1104">
        <v>64.746000000000009</v>
      </c>
      <c r="O547" s="1104">
        <v>0.15702800642749185</v>
      </c>
      <c r="P547" s="1104">
        <v>145.51756688674988</v>
      </c>
      <c r="Q547" s="1105">
        <v>9.4216803856495073</v>
      </c>
    </row>
    <row r="548" spans="1:17">
      <c r="A548" s="1391"/>
      <c r="B548" s="66">
        <v>7</v>
      </c>
      <c r="C548" s="1100" t="s">
        <v>926</v>
      </c>
      <c r="D548" s="1101">
        <v>19</v>
      </c>
      <c r="E548" s="1101">
        <v>1978</v>
      </c>
      <c r="F548" s="1102">
        <v>7.4269999999999996</v>
      </c>
      <c r="G548" s="1102">
        <v>1.2962670000000001</v>
      </c>
      <c r="H548" s="1102">
        <v>3.2</v>
      </c>
      <c r="I548" s="1102">
        <v>2.930733</v>
      </c>
      <c r="J548" s="1102">
        <v>1059.1500000000001</v>
      </c>
      <c r="K548" s="1102">
        <v>2.930733</v>
      </c>
      <c r="L548" s="1102">
        <v>1059.1500000000001</v>
      </c>
      <c r="M548" s="1103">
        <v>2.7670613227588157E-3</v>
      </c>
      <c r="N548" s="1104">
        <v>64.746000000000009</v>
      </c>
      <c r="O548" s="1104">
        <v>0.17915615240334232</v>
      </c>
      <c r="P548" s="1104">
        <v>166.02367936552895</v>
      </c>
      <c r="Q548" s="1105">
        <v>10.749369144200539</v>
      </c>
    </row>
    <row r="549" spans="1:17">
      <c r="A549" s="1391"/>
      <c r="B549" s="66">
        <v>8</v>
      </c>
      <c r="C549" s="1100" t="s">
        <v>927</v>
      </c>
      <c r="D549" s="1101">
        <v>29</v>
      </c>
      <c r="E549" s="1101">
        <v>1987</v>
      </c>
      <c r="F549" s="1102">
        <v>11.962</v>
      </c>
      <c r="G549" s="1102">
        <v>2.3813939999999998</v>
      </c>
      <c r="H549" s="1102">
        <v>4.8</v>
      </c>
      <c r="I549" s="1102">
        <v>4.7805970000000002</v>
      </c>
      <c r="J549" s="1102">
        <v>1510.61</v>
      </c>
      <c r="K549" s="1102">
        <v>4.7805970000000002</v>
      </c>
      <c r="L549" s="1102">
        <v>1454.7299999999998</v>
      </c>
      <c r="M549" s="1103">
        <v>3.2862434953565274E-3</v>
      </c>
      <c r="N549" s="1104">
        <v>64.746000000000009</v>
      </c>
      <c r="O549" s="1104">
        <v>0.21277112135035375</v>
      </c>
      <c r="P549" s="1104">
        <v>197.17460972139165</v>
      </c>
      <c r="Q549" s="1105">
        <v>12.766267281021227</v>
      </c>
    </row>
    <row r="550" spans="1:17">
      <c r="A550" s="1391"/>
      <c r="B550" s="66">
        <v>9</v>
      </c>
      <c r="C550" s="1100" t="s">
        <v>928</v>
      </c>
      <c r="D550" s="1101">
        <v>13</v>
      </c>
      <c r="E550" s="1101">
        <v>1962</v>
      </c>
      <c r="F550" s="1102">
        <v>5.6210000000000004</v>
      </c>
      <c r="G550" s="1102">
        <v>0.957117</v>
      </c>
      <c r="H550" s="1102">
        <v>2.56</v>
      </c>
      <c r="I550" s="1102">
        <v>2.103885</v>
      </c>
      <c r="J550" s="1102">
        <v>583.82000000000005</v>
      </c>
      <c r="K550" s="1102">
        <v>2.103885</v>
      </c>
      <c r="L550" s="1102">
        <v>583.82000000000005</v>
      </c>
      <c r="M550" s="1103">
        <v>3.6036535233462366E-3</v>
      </c>
      <c r="N550" s="1104">
        <v>64.746000000000009</v>
      </c>
      <c r="O550" s="1104">
        <v>0.23332215102257547</v>
      </c>
      <c r="P550" s="1104">
        <v>216.21921140077418</v>
      </c>
      <c r="Q550" s="1105">
        <v>13.999329061354526</v>
      </c>
    </row>
    <row r="551" spans="1:17" ht="12" thickBot="1">
      <c r="A551" s="1391"/>
      <c r="B551" s="820">
        <v>10</v>
      </c>
      <c r="C551" s="929" t="s">
        <v>929</v>
      </c>
      <c r="D551" s="1293">
        <v>10</v>
      </c>
      <c r="E551" s="1293">
        <v>1984</v>
      </c>
      <c r="F551" s="1293">
        <v>9.0960000000000001</v>
      </c>
      <c r="G551" s="1293">
        <v>1.5978810000000001</v>
      </c>
      <c r="H551" s="1293">
        <v>4.32</v>
      </c>
      <c r="I551" s="1293">
        <v>3.1781190000000001</v>
      </c>
      <c r="J551" s="1293">
        <v>609.70000000000005</v>
      </c>
      <c r="K551" s="1293">
        <v>3.1781190000000001</v>
      </c>
      <c r="L551" s="1293">
        <v>609.70000000000005</v>
      </c>
      <c r="M551" s="1294">
        <v>5.2125947187141213E-3</v>
      </c>
      <c r="N551" s="927">
        <v>64.746000000000009</v>
      </c>
      <c r="O551" s="927">
        <v>0.33749465765786457</v>
      </c>
      <c r="P551" s="927">
        <v>312.7556831228473</v>
      </c>
      <c r="Q551" s="930">
        <v>20.249679459471874</v>
      </c>
    </row>
    <row r="552" spans="1:17">
      <c r="A552" s="1392" t="s">
        <v>69</v>
      </c>
      <c r="B552" s="80">
        <v>1</v>
      </c>
      <c r="C552" s="1083" t="s">
        <v>930</v>
      </c>
      <c r="D552" s="1084">
        <v>12</v>
      </c>
      <c r="E552" s="1084">
        <v>1963</v>
      </c>
      <c r="F552" s="1085">
        <v>4.806</v>
      </c>
      <c r="G552" s="1085">
        <v>1.0042409999999999</v>
      </c>
      <c r="H552" s="1085">
        <v>1.92</v>
      </c>
      <c r="I552" s="1085">
        <v>1.8817589999999997</v>
      </c>
      <c r="J552" s="1085">
        <v>528.35</v>
      </c>
      <c r="K552" s="1085">
        <v>1.8817589999999997</v>
      </c>
      <c r="L552" s="1085">
        <v>528.35</v>
      </c>
      <c r="M552" s="1086">
        <v>3.5615766064162006E-3</v>
      </c>
      <c r="N552" s="1087">
        <v>64.746000000000009</v>
      </c>
      <c r="O552" s="1087">
        <v>0.23059783895902336</v>
      </c>
      <c r="P552" s="1087">
        <v>213.69459638497204</v>
      </c>
      <c r="Q552" s="1088">
        <v>13.835870337541403</v>
      </c>
    </row>
    <row r="553" spans="1:17">
      <c r="A553" s="1393"/>
      <c r="B553" s="81">
        <v>2</v>
      </c>
      <c r="C553" s="1089" t="s">
        <v>931</v>
      </c>
      <c r="D553" s="1090">
        <v>10</v>
      </c>
      <c r="E553" s="1090">
        <v>1959</v>
      </c>
      <c r="F553" s="1091">
        <v>5.5430000000000001</v>
      </c>
      <c r="G553" s="1091">
        <v>0.845835</v>
      </c>
      <c r="H553" s="1091">
        <v>1.92</v>
      </c>
      <c r="I553" s="1091">
        <v>2.7771650000000001</v>
      </c>
      <c r="J553" s="1091">
        <v>543.35</v>
      </c>
      <c r="K553" s="1091">
        <v>2.7771650000000001</v>
      </c>
      <c r="L553" s="1091">
        <v>446.8</v>
      </c>
      <c r="M553" s="1092">
        <v>6.2156781557743956E-3</v>
      </c>
      <c r="N553" s="1093">
        <v>64.746000000000009</v>
      </c>
      <c r="O553" s="1093">
        <v>0.40244029787376906</v>
      </c>
      <c r="P553" s="1093">
        <v>372.94068934646373</v>
      </c>
      <c r="Q553" s="1106">
        <v>24.146417872426145</v>
      </c>
    </row>
    <row r="554" spans="1:17">
      <c r="A554" s="1393"/>
      <c r="B554" s="81">
        <v>3</v>
      </c>
      <c r="C554" s="1089" t="s">
        <v>932</v>
      </c>
      <c r="D554" s="1090">
        <v>9</v>
      </c>
      <c r="E554" s="1090">
        <v>1960</v>
      </c>
      <c r="F554" s="1091">
        <v>5.1189999999999998</v>
      </c>
      <c r="G554" s="1091">
        <v>0.64010100000000003</v>
      </c>
      <c r="H554" s="1091">
        <v>1.84</v>
      </c>
      <c r="I554" s="1091">
        <v>2.638897</v>
      </c>
      <c r="J554" s="1091">
        <v>536.88</v>
      </c>
      <c r="K554" s="1091">
        <v>2.638897</v>
      </c>
      <c r="L554" s="1091">
        <v>400.83</v>
      </c>
      <c r="M554" s="1092">
        <v>6.5835815682458903E-3</v>
      </c>
      <c r="N554" s="1093">
        <v>64.746000000000009</v>
      </c>
      <c r="O554" s="1093">
        <v>0.42626057221764846</v>
      </c>
      <c r="P554" s="1093">
        <v>395.01489409475346</v>
      </c>
      <c r="Q554" s="1106">
        <v>25.575634333058911</v>
      </c>
    </row>
    <row r="555" spans="1:17">
      <c r="A555" s="1393"/>
      <c r="B555" s="81">
        <v>4</v>
      </c>
      <c r="C555" s="540"/>
      <c r="D555" s="541"/>
      <c r="E555" s="541"/>
      <c r="F555" s="541"/>
      <c r="G555" s="541"/>
      <c r="H555" s="541"/>
      <c r="I555" s="541"/>
      <c r="J555" s="541"/>
      <c r="K555" s="541"/>
      <c r="L555" s="541"/>
      <c r="M555" s="541"/>
      <c r="N555" s="541"/>
      <c r="O555" s="541"/>
      <c r="P555" s="541"/>
      <c r="Q555" s="542"/>
    </row>
    <row r="556" spans="1:17">
      <c r="A556" s="1393"/>
      <c r="B556" s="81">
        <v>5</v>
      </c>
      <c r="C556" s="540"/>
      <c r="D556" s="541"/>
      <c r="E556" s="541"/>
      <c r="F556" s="541"/>
      <c r="G556" s="541"/>
      <c r="H556" s="541"/>
      <c r="I556" s="541"/>
      <c r="J556" s="541"/>
      <c r="K556" s="541"/>
      <c r="L556" s="541"/>
      <c r="M556" s="541"/>
      <c r="N556" s="541"/>
      <c r="O556" s="541"/>
      <c r="P556" s="541"/>
      <c r="Q556" s="542"/>
    </row>
    <row r="557" spans="1:17">
      <c r="A557" s="1393"/>
      <c r="B557" s="81">
        <v>6</v>
      </c>
      <c r="C557" s="540"/>
      <c r="D557" s="541"/>
      <c r="E557" s="541"/>
      <c r="F557" s="541"/>
      <c r="G557" s="541"/>
      <c r="H557" s="541"/>
      <c r="I557" s="541"/>
      <c r="J557" s="541"/>
      <c r="K557" s="541"/>
      <c r="L557" s="541"/>
      <c r="M557" s="541"/>
      <c r="N557" s="541"/>
      <c r="O557" s="541"/>
      <c r="P557" s="541"/>
      <c r="Q557" s="542"/>
    </row>
    <row r="558" spans="1:17">
      <c r="A558" s="1393"/>
      <c r="B558" s="81">
        <v>7</v>
      </c>
      <c r="C558" s="540"/>
      <c r="D558" s="541"/>
      <c r="E558" s="541"/>
      <c r="F558" s="541"/>
      <c r="G558" s="541"/>
      <c r="H558" s="541"/>
      <c r="I558" s="541"/>
      <c r="J558" s="541"/>
      <c r="K558" s="541"/>
      <c r="L558" s="541"/>
      <c r="M558" s="541"/>
      <c r="N558" s="541"/>
      <c r="O558" s="541"/>
      <c r="P558" s="541"/>
      <c r="Q558" s="542"/>
    </row>
    <row r="559" spans="1:17">
      <c r="A559" s="1393"/>
      <c r="B559" s="81">
        <v>8</v>
      </c>
      <c r="C559" s="540"/>
      <c r="D559" s="541"/>
      <c r="E559" s="541"/>
      <c r="F559" s="541"/>
      <c r="G559" s="541"/>
      <c r="H559" s="541"/>
      <c r="I559" s="541"/>
      <c r="J559" s="541"/>
      <c r="K559" s="541"/>
      <c r="L559" s="541"/>
      <c r="M559" s="541"/>
      <c r="N559" s="541"/>
      <c r="O559" s="541"/>
      <c r="P559" s="541"/>
      <c r="Q559" s="542"/>
    </row>
    <row r="560" spans="1:17">
      <c r="A560" s="1393"/>
      <c r="B560" s="81">
        <v>9</v>
      </c>
      <c r="C560" s="540"/>
      <c r="D560" s="541"/>
      <c r="E560" s="541"/>
      <c r="F560" s="541"/>
      <c r="G560" s="541"/>
      <c r="H560" s="541"/>
      <c r="I560" s="541"/>
      <c r="J560" s="541"/>
      <c r="K560" s="541"/>
      <c r="L560" s="541"/>
      <c r="M560" s="541"/>
      <c r="N560" s="541"/>
      <c r="O560" s="541"/>
      <c r="P560" s="541"/>
      <c r="Q560" s="542"/>
    </row>
    <row r="561" spans="1:17" ht="12" thickBot="1">
      <c r="A561" s="1394"/>
      <c r="B561" s="82">
        <v>10</v>
      </c>
      <c r="C561" s="543"/>
      <c r="D561" s="544"/>
      <c r="E561" s="544"/>
      <c r="F561" s="544"/>
      <c r="G561" s="544"/>
      <c r="H561" s="544"/>
      <c r="I561" s="544"/>
      <c r="J561" s="544"/>
      <c r="K561" s="544"/>
      <c r="L561" s="544"/>
      <c r="M561" s="544"/>
      <c r="N561" s="544"/>
      <c r="O561" s="544"/>
      <c r="P561" s="544"/>
      <c r="Q561" s="545"/>
    </row>
    <row r="562" spans="1:17">
      <c r="A562" s="1395" t="s">
        <v>89</v>
      </c>
      <c r="B562" s="265">
        <v>1</v>
      </c>
      <c r="C562" s="2226" t="s">
        <v>468</v>
      </c>
      <c r="D562" s="2227">
        <v>40</v>
      </c>
      <c r="E562" s="2227">
        <v>1986</v>
      </c>
      <c r="F562" s="2228">
        <v>29.501999999999999</v>
      </c>
      <c r="G562" s="2228">
        <v>2.8882319999999999</v>
      </c>
      <c r="H562" s="2228">
        <v>6.4</v>
      </c>
      <c r="I562" s="2228">
        <v>20.213768999999999</v>
      </c>
      <c r="J562" s="2228">
        <v>2240.67</v>
      </c>
      <c r="K562" s="2228">
        <v>20.213768999999999</v>
      </c>
      <c r="L562" s="2228">
        <v>2240.67</v>
      </c>
      <c r="M562" s="2229">
        <v>9.0213056808900894E-3</v>
      </c>
      <c r="N562" s="2230">
        <v>64.746000000000009</v>
      </c>
      <c r="O562" s="2230">
        <v>0.58409345761490983</v>
      </c>
      <c r="P562" s="2230">
        <v>541.27834085340533</v>
      </c>
      <c r="Q562" s="2231">
        <v>35.045607456894587</v>
      </c>
    </row>
    <row r="563" spans="1:17">
      <c r="A563" s="1396"/>
      <c r="B563" s="113">
        <v>2</v>
      </c>
      <c r="C563" s="788" t="s">
        <v>469</v>
      </c>
      <c r="D563" s="719">
        <v>45</v>
      </c>
      <c r="E563" s="719">
        <v>1972</v>
      </c>
      <c r="F563" s="720">
        <v>29.393999999999998</v>
      </c>
      <c r="G563" s="720">
        <v>3.3836460000000002</v>
      </c>
      <c r="H563" s="720">
        <v>7.2</v>
      </c>
      <c r="I563" s="720">
        <v>18.810352000000002</v>
      </c>
      <c r="J563" s="720">
        <v>1840.92</v>
      </c>
      <c r="K563" s="720">
        <v>18.810352000000002</v>
      </c>
      <c r="L563" s="720">
        <v>1840.92</v>
      </c>
      <c r="M563" s="721">
        <v>1.0217908437085806E-2</v>
      </c>
      <c r="N563" s="722">
        <v>64.746000000000009</v>
      </c>
      <c r="O563" s="722">
        <v>0.66156869966755771</v>
      </c>
      <c r="P563" s="722">
        <v>613.07450622514841</v>
      </c>
      <c r="Q563" s="723">
        <v>39.694121980053467</v>
      </c>
    </row>
    <row r="564" spans="1:17">
      <c r="A564" s="1396"/>
      <c r="B564" s="113">
        <v>3</v>
      </c>
      <c r="C564" s="788"/>
      <c r="D564" s="719"/>
      <c r="E564" s="719"/>
      <c r="F564" s="720"/>
      <c r="G564" s="720"/>
      <c r="H564" s="720"/>
      <c r="I564" s="720"/>
      <c r="J564" s="720"/>
      <c r="K564" s="720"/>
      <c r="L564" s="720"/>
      <c r="M564" s="721"/>
      <c r="N564" s="722"/>
      <c r="O564" s="722"/>
      <c r="P564" s="722"/>
      <c r="Q564" s="723"/>
    </row>
    <row r="565" spans="1:17">
      <c r="A565" s="1396"/>
      <c r="B565" s="113">
        <v>4</v>
      </c>
      <c r="C565" s="788"/>
      <c r="D565" s="719"/>
      <c r="E565" s="719"/>
      <c r="F565" s="720"/>
      <c r="G565" s="720"/>
      <c r="H565" s="720"/>
      <c r="I565" s="720"/>
      <c r="J565" s="720"/>
      <c r="K565" s="720"/>
      <c r="L565" s="720"/>
      <c r="M565" s="721"/>
      <c r="N565" s="722"/>
      <c r="O565" s="722"/>
      <c r="P565" s="722"/>
      <c r="Q565" s="723"/>
    </row>
    <row r="566" spans="1:17">
      <c r="A566" s="1396"/>
      <c r="B566" s="113">
        <v>5</v>
      </c>
      <c r="C566" s="788"/>
      <c r="D566" s="719"/>
      <c r="E566" s="719"/>
      <c r="F566" s="720"/>
      <c r="G566" s="720"/>
      <c r="H566" s="720"/>
      <c r="I566" s="720"/>
      <c r="J566" s="720"/>
      <c r="K566" s="720"/>
      <c r="L566" s="720"/>
      <c r="M566" s="721"/>
      <c r="N566" s="722"/>
      <c r="O566" s="722"/>
      <c r="P566" s="722"/>
      <c r="Q566" s="723"/>
    </row>
    <row r="567" spans="1:17">
      <c r="A567" s="1396"/>
      <c r="B567" s="113">
        <v>6</v>
      </c>
      <c r="C567" s="788"/>
      <c r="D567" s="719"/>
      <c r="E567" s="719"/>
      <c r="F567" s="720"/>
      <c r="G567" s="720"/>
      <c r="H567" s="720"/>
      <c r="I567" s="720"/>
      <c r="J567" s="720"/>
      <c r="K567" s="720"/>
      <c r="L567" s="720"/>
      <c r="M567" s="721"/>
      <c r="N567" s="722"/>
      <c r="O567" s="722"/>
      <c r="P567" s="722"/>
      <c r="Q567" s="723"/>
    </row>
    <row r="568" spans="1:17">
      <c r="A568" s="1396"/>
      <c r="B568" s="113">
        <v>7</v>
      </c>
      <c r="C568" s="546"/>
      <c r="D568" s="533"/>
      <c r="E568" s="533"/>
      <c r="F568" s="534"/>
      <c r="G568" s="534"/>
      <c r="H568" s="534"/>
      <c r="I568" s="534"/>
      <c r="J568" s="534"/>
      <c r="K568" s="534"/>
      <c r="L568" s="534"/>
      <c r="M568" s="535"/>
      <c r="N568" s="536"/>
      <c r="O568" s="536"/>
      <c r="P568" s="536"/>
      <c r="Q568" s="537"/>
    </row>
    <row r="569" spans="1:17">
      <c r="A569" s="1396"/>
      <c r="B569" s="113">
        <v>8</v>
      </c>
      <c r="C569" s="546"/>
      <c r="D569" s="533"/>
      <c r="E569" s="533"/>
      <c r="F569" s="534"/>
      <c r="G569" s="534"/>
      <c r="H569" s="534"/>
      <c r="I569" s="534"/>
      <c r="J569" s="534"/>
      <c r="K569" s="534"/>
      <c r="L569" s="534"/>
      <c r="M569" s="535"/>
      <c r="N569" s="536"/>
      <c r="O569" s="536"/>
      <c r="P569" s="536"/>
      <c r="Q569" s="537"/>
    </row>
    <row r="570" spans="1:17">
      <c r="A570" s="1396"/>
      <c r="B570" s="113">
        <v>9</v>
      </c>
      <c r="C570" s="546"/>
      <c r="D570" s="533"/>
      <c r="E570" s="533"/>
      <c r="F570" s="534"/>
      <c r="G570" s="534"/>
      <c r="H570" s="534"/>
      <c r="I570" s="534"/>
      <c r="J570" s="534"/>
      <c r="K570" s="534"/>
      <c r="L570" s="534"/>
      <c r="M570" s="535"/>
      <c r="N570" s="536"/>
      <c r="O570" s="536"/>
      <c r="P570" s="536"/>
      <c r="Q570" s="537"/>
    </row>
    <row r="571" spans="1:17" ht="12" thickBot="1">
      <c r="A571" s="1397"/>
      <c r="B571" s="120">
        <v>10</v>
      </c>
      <c r="C571" s="547"/>
      <c r="D571" s="548"/>
      <c r="E571" s="548"/>
      <c r="F571" s="549"/>
      <c r="G571" s="549"/>
      <c r="H571" s="549"/>
      <c r="I571" s="549"/>
      <c r="J571" s="549"/>
      <c r="K571" s="549"/>
      <c r="L571" s="549"/>
      <c r="M571" s="550"/>
      <c r="N571" s="551"/>
      <c r="O571" s="551"/>
      <c r="P571" s="551"/>
      <c r="Q571" s="552"/>
    </row>
    <row r="572" spans="1:17">
      <c r="A572" s="1389" t="s">
        <v>98</v>
      </c>
      <c r="B572" s="85">
        <v>1</v>
      </c>
      <c r="C572" s="2232" t="s">
        <v>470</v>
      </c>
      <c r="D572" s="2233">
        <v>20</v>
      </c>
      <c r="E572" s="2233">
        <v>1964</v>
      </c>
      <c r="F572" s="2234">
        <v>9.6969999999999992</v>
      </c>
      <c r="G572" s="2234">
        <v>1.243023</v>
      </c>
      <c r="H572" s="2234">
        <v>3.84</v>
      </c>
      <c r="I572" s="2234">
        <v>4.6139739999999998</v>
      </c>
      <c r="J572" s="2234">
        <v>1114.29</v>
      </c>
      <c r="K572" s="2234">
        <v>4.6139739999999998</v>
      </c>
      <c r="L572" s="2234">
        <v>900.28</v>
      </c>
      <c r="M572" s="2235">
        <v>5.1250433198560446E-3</v>
      </c>
      <c r="N572" s="2236">
        <v>64.746000000000009</v>
      </c>
      <c r="O572" s="2236">
        <v>0.33182605478739952</v>
      </c>
      <c r="P572" s="2236">
        <v>307.50259919136272</v>
      </c>
      <c r="Q572" s="2237">
        <v>19.909563287243973</v>
      </c>
    </row>
    <row r="573" spans="1:17">
      <c r="A573" s="1381"/>
      <c r="B573" s="86">
        <v>2</v>
      </c>
      <c r="C573" s="203" t="s">
        <v>471</v>
      </c>
      <c r="D573" s="2238">
        <v>20</v>
      </c>
      <c r="E573" s="2238">
        <v>1968</v>
      </c>
      <c r="F573" s="204">
        <v>10.760999999999999</v>
      </c>
      <c r="G573" s="726">
        <v>0</v>
      </c>
      <c r="H573" s="726">
        <v>0</v>
      </c>
      <c r="I573" s="726">
        <v>10.760999999999999</v>
      </c>
      <c r="J573" s="726">
        <v>828.47</v>
      </c>
      <c r="K573" s="204">
        <v>10.760999999999999</v>
      </c>
      <c r="L573" s="726">
        <v>828.47</v>
      </c>
      <c r="M573" s="727">
        <v>1.2989003826330463E-2</v>
      </c>
      <c r="N573" s="204">
        <v>64.746000000000009</v>
      </c>
      <c r="O573" s="204">
        <v>0.84098604173959224</v>
      </c>
      <c r="P573" s="204">
        <v>779.34022957982779</v>
      </c>
      <c r="Q573" s="205">
        <v>50.459162504375534</v>
      </c>
    </row>
    <row r="574" spans="1:17">
      <c r="A574" s="1381"/>
      <c r="B574" s="86">
        <v>3</v>
      </c>
      <c r="C574" s="553"/>
      <c r="D574" s="538"/>
      <c r="E574" s="538"/>
      <c r="F574" s="538"/>
      <c r="G574" s="538"/>
      <c r="H574" s="538"/>
      <c r="I574" s="538"/>
      <c r="J574" s="538"/>
      <c r="K574" s="538"/>
      <c r="L574" s="538"/>
      <c r="M574" s="538"/>
      <c r="N574" s="538"/>
      <c r="O574" s="538"/>
      <c r="P574" s="538"/>
      <c r="Q574" s="539"/>
    </row>
    <row r="575" spans="1:17">
      <c r="A575" s="1381"/>
      <c r="B575" s="86">
        <v>4</v>
      </c>
      <c r="C575" s="553"/>
      <c r="D575" s="538"/>
      <c r="E575" s="538"/>
      <c r="F575" s="538"/>
      <c r="G575" s="538"/>
      <c r="H575" s="538"/>
      <c r="I575" s="538"/>
      <c r="J575" s="538"/>
      <c r="K575" s="538"/>
      <c r="L575" s="538"/>
      <c r="M575" s="538"/>
      <c r="N575" s="538"/>
      <c r="O575" s="538"/>
      <c r="P575" s="538"/>
      <c r="Q575" s="539"/>
    </row>
    <row r="576" spans="1:17">
      <c r="A576" s="1381"/>
      <c r="B576" s="86">
        <v>5</v>
      </c>
      <c r="C576" s="203"/>
      <c r="D576" s="204"/>
      <c r="E576" s="204"/>
      <c r="F576" s="204"/>
      <c r="G576" s="204"/>
      <c r="H576" s="204"/>
      <c r="I576" s="204"/>
      <c r="J576" s="204"/>
      <c r="K576" s="204"/>
      <c r="L576" s="204"/>
      <c r="M576" s="204"/>
      <c r="N576" s="204"/>
      <c r="O576" s="204"/>
      <c r="P576" s="204"/>
      <c r="Q576" s="205"/>
    </row>
    <row r="577" spans="1:17">
      <c r="A577" s="1381"/>
      <c r="B577" s="86">
        <v>6</v>
      </c>
      <c r="C577" s="203"/>
      <c r="D577" s="204"/>
      <c r="E577" s="204"/>
      <c r="F577" s="204"/>
      <c r="G577" s="204"/>
      <c r="H577" s="204"/>
      <c r="I577" s="204"/>
      <c r="J577" s="204"/>
      <c r="K577" s="204"/>
      <c r="L577" s="204"/>
      <c r="M577" s="204"/>
      <c r="N577" s="204"/>
      <c r="O577" s="204"/>
      <c r="P577" s="204"/>
      <c r="Q577" s="205"/>
    </row>
    <row r="578" spans="1:17">
      <c r="A578" s="1381"/>
      <c r="B578" s="86">
        <v>7</v>
      </c>
      <c r="C578" s="203"/>
      <c r="D578" s="204"/>
      <c r="E578" s="204"/>
      <c r="F578" s="204"/>
      <c r="G578" s="204"/>
      <c r="H578" s="204"/>
      <c r="I578" s="204"/>
      <c r="J578" s="204"/>
      <c r="K578" s="204"/>
      <c r="L578" s="204"/>
      <c r="M578" s="204"/>
      <c r="N578" s="204"/>
      <c r="O578" s="204"/>
      <c r="P578" s="204"/>
      <c r="Q578" s="205"/>
    </row>
    <row r="579" spans="1:17">
      <c r="A579" s="1381"/>
      <c r="B579" s="86">
        <v>8</v>
      </c>
      <c r="C579" s="203"/>
      <c r="D579" s="204"/>
      <c r="E579" s="204"/>
      <c r="F579" s="204"/>
      <c r="G579" s="204"/>
      <c r="H579" s="204"/>
      <c r="I579" s="204"/>
      <c r="J579" s="204"/>
      <c r="K579" s="204"/>
      <c r="L579" s="204"/>
      <c r="M579" s="204"/>
      <c r="N579" s="204"/>
      <c r="O579" s="204"/>
      <c r="P579" s="204"/>
      <c r="Q579" s="205"/>
    </row>
    <row r="580" spans="1:17">
      <c r="A580" s="1381"/>
      <c r="B580" s="86">
        <v>9</v>
      </c>
      <c r="C580" s="203"/>
      <c r="D580" s="204"/>
      <c r="E580" s="204"/>
      <c r="F580" s="204"/>
      <c r="G580" s="204"/>
      <c r="H580" s="204"/>
      <c r="I580" s="204"/>
      <c r="J580" s="204"/>
      <c r="K580" s="204"/>
      <c r="L580" s="204"/>
      <c r="M580" s="204"/>
      <c r="N580" s="204"/>
      <c r="O580" s="204"/>
      <c r="P580" s="204"/>
      <c r="Q580" s="205"/>
    </row>
    <row r="581" spans="1:17" ht="12" thickBot="1">
      <c r="A581" s="1382"/>
      <c r="B581" s="87">
        <v>10</v>
      </c>
      <c r="C581" s="206"/>
      <c r="D581" s="207"/>
      <c r="E581" s="207"/>
      <c r="F581" s="207"/>
      <c r="G581" s="207"/>
      <c r="H581" s="207"/>
      <c r="I581" s="207"/>
      <c r="J581" s="207"/>
      <c r="K581" s="207"/>
      <c r="L581" s="207"/>
      <c r="M581" s="207"/>
      <c r="N581" s="207"/>
      <c r="O581" s="207"/>
      <c r="P581" s="207"/>
      <c r="Q581" s="208"/>
    </row>
    <row r="582" spans="1:17">
      <c r="F582" s="54"/>
      <c r="G582" s="54"/>
      <c r="H582" s="54"/>
      <c r="I582" s="54"/>
    </row>
    <row r="583" spans="1:17" ht="15">
      <c r="A583" s="1822" t="s">
        <v>201</v>
      </c>
      <c r="B583" s="1822"/>
      <c r="C583" s="1822"/>
      <c r="D583" s="1822"/>
      <c r="E583" s="1822"/>
      <c r="F583" s="1822"/>
      <c r="G583" s="1822"/>
      <c r="H583" s="1822"/>
      <c r="I583" s="1822"/>
      <c r="J583" s="1822"/>
      <c r="K583" s="1822"/>
      <c r="L583" s="1822"/>
      <c r="M583" s="1822"/>
      <c r="N583" s="1822"/>
      <c r="O583" s="1822"/>
      <c r="P583" s="1822"/>
      <c r="Q583" s="1822"/>
    </row>
    <row r="584" spans="1:17" ht="13.5" thickBot="1">
      <c r="A584" s="425"/>
      <c r="B584" s="425"/>
      <c r="C584" s="425"/>
      <c r="D584" s="425"/>
      <c r="E584" s="1311" t="s">
        <v>268</v>
      </c>
      <c r="F584" s="1311"/>
      <c r="G584" s="1311"/>
      <c r="H584" s="1311"/>
      <c r="I584" s="425">
        <v>6.6</v>
      </c>
      <c r="J584" s="425" t="s">
        <v>267</v>
      </c>
      <c r="K584" s="425" t="s">
        <v>269</v>
      </c>
      <c r="L584" s="426">
        <v>45.6</v>
      </c>
      <c r="M584" s="425"/>
      <c r="N584" s="425"/>
      <c r="O584" s="425"/>
      <c r="P584" s="425"/>
      <c r="Q584" s="425"/>
    </row>
    <row r="585" spans="1:17">
      <c r="A585" s="1338" t="s">
        <v>1</v>
      </c>
      <c r="B585" s="1315" t="s">
        <v>0</v>
      </c>
      <c r="C585" s="1318" t="s">
        <v>2</v>
      </c>
      <c r="D585" s="1318" t="s">
        <v>3</v>
      </c>
      <c r="E585" s="1318" t="s">
        <v>11</v>
      </c>
      <c r="F585" s="1322" t="s">
        <v>12</v>
      </c>
      <c r="G585" s="1323"/>
      <c r="H585" s="1323"/>
      <c r="I585" s="1324"/>
      <c r="J585" s="1318" t="s">
        <v>4</v>
      </c>
      <c r="K585" s="1318" t="s">
        <v>13</v>
      </c>
      <c r="L585" s="1318" t="s">
        <v>5</v>
      </c>
      <c r="M585" s="1318" t="s">
        <v>6</v>
      </c>
      <c r="N585" s="1318" t="s">
        <v>14</v>
      </c>
      <c r="O585" s="1361" t="s">
        <v>15</v>
      </c>
      <c r="P585" s="1318" t="s">
        <v>22</v>
      </c>
      <c r="Q585" s="1327" t="s">
        <v>23</v>
      </c>
    </row>
    <row r="586" spans="1:17" ht="33.75">
      <c r="A586" s="1339"/>
      <c r="B586" s="1316"/>
      <c r="C586" s="1319"/>
      <c r="D586" s="1321"/>
      <c r="E586" s="1321"/>
      <c r="F586" s="598" t="s">
        <v>16</v>
      </c>
      <c r="G586" s="598" t="s">
        <v>17</v>
      </c>
      <c r="H586" s="598" t="s">
        <v>18</v>
      </c>
      <c r="I586" s="598" t="s">
        <v>19</v>
      </c>
      <c r="J586" s="1321"/>
      <c r="K586" s="1321"/>
      <c r="L586" s="1321"/>
      <c r="M586" s="1321"/>
      <c r="N586" s="1321"/>
      <c r="O586" s="1362"/>
      <c r="P586" s="1321"/>
      <c r="Q586" s="1328"/>
    </row>
    <row r="587" spans="1:17">
      <c r="A587" s="1340"/>
      <c r="B587" s="1341"/>
      <c r="C587" s="1321"/>
      <c r="D587" s="56" t="s">
        <v>7</v>
      </c>
      <c r="E587" s="56" t="s">
        <v>8</v>
      </c>
      <c r="F587" s="56" t="s">
        <v>9</v>
      </c>
      <c r="G587" s="56" t="s">
        <v>9</v>
      </c>
      <c r="H587" s="56" t="s">
        <v>9</v>
      </c>
      <c r="I587" s="56" t="s">
        <v>9</v>
      </c>
      <c r="J587" s="56" t="s">
        <v>20</v>
      </c>
      <c r="K587" s="56" t="s">
        <v>9</v>
      </c>
      <c r="L587" s="56" t="s">
        <v>20</v>
      </c>
      <c r="M587" s="56" t="s">
        <v>57</v>
      </c>
      <c r="N587" s="56" t="s">
        <v>282</v>
      </c>
      <c r="O587" s="56" t="s">
        <v>283</v>
      </c>
      <c r="P587" s="57" t="s">
        <v>24</v>
      </c>
      <c r="Q587" s="58" t="s">
        <v>284</v>
      </c>
    </row>
    <row r="588" spans="1:17" ht="12" thickBot="1">
      <c r="A588" s="398">
        <v>1</v>
      </c>
      <c r="B588" s="399">
        <v>2</v>
      </c>
      <c r="C588" s="400">
        <v>3</v>
      </c>
      <c r="D588" s="401">
        <v>4</v>
      </c>
      <c r="E588" s="401">
        <v>5</v>
      </c>
      <c r="F588" s="401">
        <v>6</v>
      </c>
      <c r="G588" s="401">
        <v>7</v>
      </c>
      <c r="H588" s="401">
        <v>8</v>
      </c>
      <c r="I588" s="401">
        <v>9</v>
      </c>
      <c r="J588" s="401">
        <v>10</v>
      </c>
      <c r="K588" s="401">
        <v>11</v>
      </c>
      <c r="L588" s="400">
        <v>12</v>
      </c>
      <c r="M588" s="401">
        <v>13</v>
      </c>
      <c r="N588" s="401">
        <v>14</v>
      </c>
      <c r="O588" s="402">
        <v>15</v>
      </c>
      <c r="P588" s="400">
        <v>16</v>
      </c>
      <c r="Q588" s="403">
        <v>17</v>
      </c>
    </row>
    <row r="589" spans="1:17">
      <c r="A589" s="1378" t="s">
        <v>63</v>
      </c>
      <c r="B589" s="11">
        <v>1</v>
      </c>
      <c r="C589" s="2200" t="s">
        <v>896</v>
      </c>
      <c r="D589" s="2201">
        <v>14</v>
      </c>
      <c r="E589" s="2202">
        <v>2011</v>
      </c>
      <c r="F589" s="2203">
        <v>2.8809999999999998</v>
      </c>
      <c r="G589" s="2203">
        <v>0.95946299999999995</v>
      </c>
      <c r="H589" s="2203">
        <v>1.9215370000000001</v>
      </c>
      <c r="I589" s="2203">
        <v>0</v>
      </c>
      <c r="J589" s="2203">
        <v>517.4</v>
      </c>
      <c r="K589" s="2203">
        <v>0</v>
      </c>
      <c r="L589" s="2203">
        <v>517.4</v>
      </c>
      <c r="M589" s="2204">
        <v>0</v>
      </c>
      <c r="N589" s="2205">
        <v>62.021000000000001</v>
      </c>
      <c r="O589" s="2205">
        <v>0</v>
      </c>
      <c r="P589" s="2205">
        <v>0</v>
      </c>
      <c r="Q589" s="2206">
        <v>0</v>
      </c>
    </row>
    <row r="590" spans="1:17">
      <c r="A590" s="1379"/>
      <c r="B590" s="12">
        <v>2</v>
      </c>
      <c r="C590" s="2198" t="s">
        <v>897</v>
      </c>
      <c r="D590" s="2199">
        <v>20</v>
      </c>
      <c r="E590" s="2199">
        <v>0</v>
      </c>
      <c r="F590" s="2194">
        <v>5.57</v>
      </c>
      <c r="G590" s="2194">
        <v>2.3035169999999998</v>
      </c>
      <c r="H590" s="2194">
        <v>3.2</v>
      </c>
      <c r="I590" s="2194">
        <v>6.6483E-2</v>
      </c>
      <c r="J590" s="2194">
        <v>1135.0999999999999</v>
      </c>
      <c r="K590" s="2194">
        <v>6.6483E-2</v>
      </c>
      <c r="L590" s="2194">
        <v>1135.0999999999999</v>
      </c>
      <c r="M590" s="2195">
        <v>5.8570170029072334E-5</v>
      </c>
      <c r="N590" s="2196">
        <v>62.021000000000001</v>
      </c>
      <c r="O590" s="2196">
        <v>3.6325805153730952E-3</v>
      </c>
      <c r="P590" s="2196">
        <v>3.5142102017443402</v>
      </c>
      <c r="Q590" s="2197">
        <v>0.21795483092238571</v>
      </c>
    </row>
    <row r="591" spans="1:17">
      <c r="A591" s="1379"/>
      <c r="B591" s="12">
        <v>3</v>
      </c>
      <c r="C591" s="2198" t="s">
        <v>898</v>
      </c>
      <c r="D591" s="2199">
        <v>20</v>
      </c>
      <c r="E591" s="2199">
        <v>1975</v>
      </c>
      <c r="F591" s="2194">
        <v>6.05</v>
      </c>
      <c r="G591" s="2194">
        <v>1.7849999999999999</v>
      </c>
      <c r="H591" s="2194">
        <v>3.2</v>
      </c>
      <c r="I591" s="2194">
        <v>1.0649999999999999</v>
      </c>
      <c r="J591" s="2194">
        <v>1147.92</v>
      </c>
      <c r="K591" s="2194">
        <v>1.0649999999999999</v>
      </c>
      <c r="L591" s="2194">
        <v>1147.92</v>
      </c>
      <c r="M591" s="2195">
        <v>9.2776500104536886E-4</v>
      </c>
      <c r="N591" s="2196">
        <v>62.021000000000001</v>
      </c>
      <c r="O591" s="2196">
        <v>5.7540913129834823E-2</v>
      </c>
      <c r="P591" s="2196">
        <v>55.66590006272213</v>
      </c>
      <c r="Q591" s="2197">
        <v>3.4524547877900891</v>
      </c>
    </row>
    <row r="592" spans="1:17">
      <c r="A592" s="1379"/>
      <c r="B592" s="12">
        <v>4</v>
      </c>
      <c r="C592" s="2198" t="s">
        <v>899</v>
      </c>
      <c r="D592" s="2199">
        <v>21</v>
      </c>
      <c r="E592" s="2199">
        <v>2010</v>
      </c>
      <c r="F592" s="2194">
        <v>3.2229999999999999</v>
      </c>
      <c r="G592" s="2194">
        <v>0.255</v>
      </c>
      <c r="H592" s="2194">
        <v>2</v>
      </c>
      <c r="I592" s="2194">
        <v>0.96800099999999989</v>
      </c>
      <c r="J592" s="2194">
        <v>1013.26</v>
      </c>
      <c r="K592" s="2194">
        <v>0.96800099999999989</v>
      </c>
      <c r="L592" s="2194">
        <v>1013.26</v>
      </c>
      <c r="M592" s="2195">
        <v>9.5533328069794519E-4</v>
      </c>
      <c r="N592" s="2196">
        <v>62.021000000000001</v>
      </c>
      <c r="O592" s="2196">
        <v>5.9250725402167262E-2</v>
      </c>
      <c r="P592" s="2196">
        <v>57.319996841876716</v>
      </c>
      <c r="Q592" s="2197">
        <v>3.5550435241300358</v>
      </c>
    </row>
    <row r="593" spans="1:17">
      <c r="A593" s="1379"/>
      <c r="B593" s="12">
        <v>5</v>
      </c>
      <c r="C593" s="2198" t="s">
        <v>900</v>
      </c>
      <c r="D593" s="2199">
        <v>20</v>
      </c>
      <c r="E593" s="2199">
        <v>1975</v>
      </c>
      <c r="F593" s="2194">
        <v>6.4809999999999999</v>
      </c>
      <c r="G593" s="2194">
        <v>1.6065</v>
      </c>
      <c r="H593" s="2194">
        <v>3.2</v>
      </c>
      <c r="I593" s="2194">
        <v>1.6745000000000001</v>
      </c>
      <c r="J593" s="2194">
        <v>1127.03</v>
      </c>
      <c r="K593" s="2194">
        <v>1.6745000000000001</v>
      </c>
      <c r="L593" s="2194">
        <v>1127.03</v>
      </c>
      <c r="M593" s="2195">
        <v>1.4857634668109989E-3</v>
      </c>
      <c r="N593" s="2196">
        <v>62.021000000000001</v>
      </c>
      <c r="O593" s="2196">
        <v>9.2148535975084961E-2</v>
      </c>
      <c r="P593" s="2196">
        <v>89.145808008659927</v>
      </c>
      <c r="Q593" s="2197">
        <v>5.5289121585050971</v>
      </c>
    </row>
    <row r="594" spans="1:17">
      <c r="A594" s="1379"/>
      <c r="B594" s="12">
        <v>6</v>
      </c>
      <c r="C594" s="2198" t="s">
        <v>901</v>
      </c>
      <c r="D594" s="2199">
        <v>24</v>
      </c>
      <c r="E594" s="2199">
        <v>1965</v>
      </c>
      <c r="F594" s="2194">
        <v>3.9857</v>
      </c>
      <c r="G594" s="2194">
        <v>1.9890000000000001</v>
      </c>
      <c r="H594" s="2194">
        <v>0.24</v>
      </c>
      <c r="I594" s="2194">
        <v>1.7566999999999999</v>
      </c>
      <c r="J594" s="2194">
        <v>1110.8699999999999</v>
      </c>
      <c r="K594" s="2194">
        <v>1.7566999999999999</v>
      </c>
      <c r="L594" s="2194">
        <v>1110.8699999999999</v>
      </c>
      <c r="M594" s="2195">
        <v>1.5813731579752807E-3</v>
      </c>
      <c r="N594" s="2196">
        <v>62.021000000000001</v>
      </c>
      <c r="O594" s="2196">
        <v>9.8078344630784881E-2</v>
      </c>
      <c r="P594" s="2196">
        <v>94.882389478516842</v>
      </c>
      <c r="Q594" s="2197">
        <v>5.8847006778470936</v>
      </c>
    </row>
    <row r="595" spans="1:17">
      <c r="A595" s="1379"/>
      <c r="B595" s="12">
        <v>7</v>
      </c>
      <c r="C595" s="2198" t="s">
        <v>902</v>
      </c>
      <c r="D595" s="2199">
        <v>8</v>
      </c>
      <c r="E595" s="2199">
        <v>1980</v>
      </c>
      <c r="F595" s="2194">
        <v>3.5150000000000001</v>
      </c>
      <c r="G595" s="2194">
        <v>1.074927</v>
      </c>
      <c r="H595" s="2194">
        <v>1.28</v>
      </c>
      <c r="I595" s="2194">
        <v>1.160074</v>
      </c>
      <c r="J595" s="2194">
        <v>627.78</v>
      </c>
      <c r="K595" s="2194">
        <v>1.160074</v>
      </c>
      <c r="L595" s="2194">
        <v>627.78</v>
      </c>
      <c r="M595" s="2195">
        <v>1.8478989454904587E-3</v>
      </c>
      <c r="N595" s="2196">
        <v>62.021000000000001</v>
      </c>
      <c r="O595" s="2196">
        <v>0.11460854049826374</v>
      </c>
      <c r="P595" s="2196">
        <v>110.87393672942753</v>
      </c>
      <c r="Q595" s="2197">
        <v>6.8765124298958247</v>
      </c>
    </row>
    <row r="596" spans="1:17">
      <c r="A596" s="1379"/>
      <c r="B596" s="12">
        <v>8</v>
      </c>
      <c r="C596" s="2198" t="s">
        <v>903</v>
      </c>
      <c r="D596" s="2199">
        <v>8</v>
      </c>
      <c r="E596" s="2199">
        <v>1970</v>
      </c>
      <c r="F596" s="2194">
        <v>1.4370000000000001</v>
      </c>
      <c r="G596" s="2194">
        <v>0.60720600000000002</v>
      </c>
      <c r="H596" s="2194">
        <v>0.08</v>
      </c>
      <c r="I596" s="2194">
        <v>0.74979600000000002</v>
      </c>
      <c r="J596" s="2194">
        <v>389.07</v>
      </c>
      <c r="K596" s="2194">
        <v>0.74979600000000002</v>
      </c>
      <c r="L596" s="2194">
        <v>389.07</v>
      </c>
      <c r="M596" s="2195">
        <v>1.9271493561569899E-3</v>
      </c>
      <c r="N596" s="2196">
        <v>62.021000000000001</v>
      </c>
      <c r="O596" s="2196">
        <v>0.11952373021821268</v>
      </c>
      <c r="P596" s="2196">
        <v>115.6289613694194</v>
      </c>
      <c r="Q596" s="2197">
        <v>7.171423813092761</v>
      </c>
    </row>
    <row r="597" spans="1:17">
      <c r="A597" s="1379"/>
      <c r="B597" s="12">
        <v>9</v>
      </c>
      <c r="C597" s="2198" t="s">
        <v>904</v>
      </c>
      <c r="D597" s="2199">
        <v>38</v>
      </c>
      <c r="E597" s="2199" t="s">
        <v>467</v>
      </c>
      <c r="F597" s="2194">
        <v>13.861000000000001</v>
      </c>
      <c r="G597" s="2194">
        <v>3.7849650000000001</v>
      </c>
      <c r="H597" s="2194">
        <v>5.92</v>
      </c>
      <c r="I597" s="2194">
        <v>4.1560379999999997</v>
      </c>
      <c r="J597" s="2194">
        <v>1934.43</v>
      </c>
      <c r="K597" s="2194">
        <v>4.1560379999999997</v>
      </c>
      <c r="L597" s="2194">
        <v>1934.43</v>
      </c>
      <c r="M597" s="2195">
        <v>2.1484561343651618E-3</v>
      </c>
      <c r="N597" s="2196">
        <v>62.021000000000001</v>
      </c>
      <c r="O597" s="2196">
        <v>0.13324939790946169</v>
      </c>
      <c r="P597" s="2196">
        <v>128.90736806190969</v>
      </c>
      <c r="Q597" s="2197">
        <v>7.9949638745677012</v>
      </c>
    </row>
    <row r="598" spans="1:17" ht="12" thickBot="1">
      <c r="A598" s="1385"/>
      <c r="B598" s="26">
        <v>10</v>
      </c>
      <c r="C598" s="2207" t="s">
        <v>905</v>
      </c>
      <c r="D598" s="2208">
        <v>33</v>
      </c>
      <c r="E598" s="2208">
        <v>1985</v>
      </c>
      <c r="F598" s="2209">
        <v>15.143000000000001</v>
      </c>
      <c r="G598" s="2209">
        <v>5.1897599999999997</v>
      </c>
      <c r="H598" s="2209">
        <v>5.28</v>
      </c>
      <c r="I598" s="2209">
        <v>4.6732360000000002</v>
      </c>
      <c r="J598" s="2209">
        <v>2059.6</v>
      </c>
      <c r="K598" s="2209">
        <v>4.6732360000000002</v>
      </c>
      <c r="L598" s="2209">
        <v>2059.6</v>
      </c>
      <c r="M598" s="2210">
        <v>2.2690017479122162E-3</v>
      </c>
      <c r="N598" s="2211">
        <v>62.021000000000001</v>
      </c>
      <c r="O598" s="2211">
        <v>0.14072575740726356</v>
      </c>
      <c r="P598" s="2211">
        <v>136.14010487473297</v>
      </c>
      <c r="Q598" s="2212">
        <v>8.4435454444358129</v>
      </c>
    </row>
    <row r="599" spans="1:17">
      <c r="A599" s="1386" t="s">
        <v>89</v>
      </c>
      <c r="B599" s="265">
        <v>1</v>
      </c>
      <c r="C599" s="2213" t="s">
        <v>906</v>
      </c>
      <c r="D599" s="719">
        <v>19</v>
      </c>
      <c r="E599" s="719">
        <v>1969</v>
      </c>
      <c r="F599" s="720">
        <v>4.109</v>
      </c>
      <c r="G599" s="720">
        <v>1.7849999999999999</v>
      </c>
      <c r="H599" s="720">
        <v>0</v>
      </c>
      <c r="I599" s="720">
        <v>2.3239990000000001</v>
      </c>
      <c r="J599" s="720">
        <v>1148.45</v>
      </c>
      <c r="K599" s="720">
        <v>2.3239990000000001</v>
      </c>
      <c r="L599" s="720">
        <v>1148.45</v>
      </c>
      <c r="M599" s="721">
        <v>2.0235961513344071E-3</v>
      </c>
      <c r="N599" s="722">
        <v>62.021000000000001</v>
      </c>
      <c r="O599" s="722">
        <v>0.12550545690191126</v>
      </c>
      <c r="P599" s="722">
        <v>121.41576908006444</v>
      </c>
      <c r="Q599" s="723">
        <v>7.5303274141146765</v>
      </c>
    </row>
    <row r="600" spans="1:17">
      <c r="A600" s="1387"/>
      <c r="B600" s="113">
        <v>2</v>
      </c>
      <c r="C600" s="2213" t="s">
        <v>907</v>
      </c>
      <c r="D600" s="719">
        <v>38</v>
      </c>
      <c r="E600" s="719">
        <v>1987</v>
      </c>
      <c r="F600" s="720">
        <v>17.367000000000001</v>
      </c>
      <c r="G600" s="720">
        <v>3.7229999999999999</v>
      </c>
      <c r="H600" s="720">
        <v>7.36</v>
      </c>
      <c r="I600" s="720">
        <v>6.283995</v>
      </c>
      <c r="J600" s="720">
        <v>2284.84</v>
      </c>
      <c r="K600" s="720">
        <v>6.283995</v>
      </c>
      <c r="L600" s="720">
        <v>2284.84</v>
      </c>
      <c r="M600" s="721">
        <v>2.7502998021743316E-3</v>
      </c>
      <c r="N600" s="722">
        <v>62.021000000000001</v>
      </c>
      <c r="O600" s="722">
        <v>0.17057634403065422</v>
      </c>
      <c r="P600" s="722">
        <v>165.01798813045988</v>
      </c>
      <c r="Q600" s="723">
        <v>10.234580641839253</v>
      </c>
    </row>
    <row r="601" spans="1:17">
      <c r="A601" s="1387"/>
      <c r="B601" s="113">
        <v>3</v>
      </c>
      <c r="C601" s="2213" t="s">
        <v>908</v>
      </c>
      <c r="D601" s="719">
        <v>50</v>
      </c>
      <c r="E601" s="719">
        <v>1985</v>
      </c>
      <c r="F601" s="720">
        <v>22.562000000000001</v>
      </c>
      <c r="G601" s="720">
        <v>4.9980000000000002</v>
      </c>
      <c r="H601" s="720">
        <v>8</v>
      </c>
      <c r="I601" s="720">
        <v>9.5640000000000001</v>
      </c>
      <c r="J601" s="720">
        <v>3248.27</v>
      </c>
      <c r="K601" s="720">
        <v>9.5640000000000001</v>
      </c>
      <c r="L601" s="720">
        <v>3248.27</v>
      </c>
      <c r="M601" s="721">
        <v>2.9443365237495651E-3</v>
      </c>
      <c r="N601" s="722">
        <v>62.021000000000001</v>
      </c>
      <c r="O601" s="722">
        <v>0.18261069553947179</v>
      </c>
      <c r="P601" s="722">
        <v>176.6601914249739</v>
      </c>
      <c r="Q601" s="723">
        <v>10.956641732368308</v>
      </c>
    </row>
    <row r="602" spans="1:17">
      <c r="A602" s="1387"/>
      <c r="B602" s="113">
        <v>4</v>
      </c>
      <c r="C602" s="2213" t="s">
        <v>909</v>
      </c>
      <c r="D602" s="719">
        <v>37</v>
      </c>
      <c r="E602" s="719">
        <v>1986</v>
      </c>
      <c r="F602" s="720">
        <v>16.826000000000001</v>
      </c>
      <c r="G602" s="720">
        <v>3.8250000000000002</v>
      </c>
      <c r="H602" s="720">
        <v>5.92</v>
      </c>
      <c r="I602" s="720">
        <v>7.0809959999999998</v>
      </c>
      <c r="J602" s="720">
        <v>2244.37</v>
      </c>
      <c r="K602" s="720">
        <v>7.0809959999999998</v>
      </c>
      <c r="L602" s="720">
        <v>2244.37</v>
      </c>
      <c r="M602" s="721">
        <v>3.1550038540882298E-3</v>
      </c>
      <c r="N602" s="722">
        <v>62.021000000000001</v>
      </c>
      <c r="O602" s="722">
        <v>0.1956764940344061</v>
      </c>
      <c r="P602" s="722">
        <v>189.30023124529379</v>
      </c>
      <c r="Q602" s="723">
        <v>11.740589642064366</v>
      </c>
    </row>
    <row r="603" spans="1:17">
      <c r="A603" s="1387"/>
      <c r="B603" s="113">
        <v>5</v>
      </c>
      <c r="C603" s="2213" t="s">
        <v>910</v>
      </c>
      <c r="D603" s="719">
        <v>10</v>
      </c>
      <c r="E603" s="719">
        <v>1977</v>
      </c>
      <c r="F603" s="720">
        <v>4.3067000000000002</v>
      </c>
      <c r="G603" s="720">
        <v>0.81599999999999995</v>
      </c>
      <c r="H603" s="720">
        <v>1.6</v>
      </c>
      <c r="I603" s="720">
        <v>1.890701</v>
      </c>
      <c r="J603" s="720">
        <v>580.30999999999995</v>
      </c>
      <c r="K603" s="720">
        <v>1.890701</v>
      </c>
      <c r="L603" s="720">
        <v>580.30999999999995</v>
      </c>
      <c r="M603" s="721">
        <v>3.2580879185263052E-3</v>
      </c>
      <c r="N603" s="722">
        <v>62.021000000000001</v>
      </c>
      <c r="O603" s="722">
        <v>0.20206987079491998</v>
      </c>
      <c r="P603" s="722">
        <v>195.48527511157832</v>
      </c>
      <c r="Q603" s="723">
        <v>12.124192247695198</v>
      </c>
    </row>
    <row r="604" spans="1:17">
      <c r="A604" s="1387"/>
      <c r="B604" s="113">
        <v>6</v>
      </c>
      <c r="C604" s="2213" t="s">
        <v>911</v>
      </c>
      <c r="D604" s="719">
        <v>73</v>
      </c>
      <c r="E604" s="719">
        <v>1966</v>
      </c>
      <c r="F604" s="720">
        <v>12.599</v>
      </c>
      <c r="G604" s="720">
        <v>5.0324249999999999</v>
      </c>
      <c r="H604" s="720">
        <v>0.76</v>
      </c>
      <c r="I604" s="720">
        <v>6.8065750000000005</v>
      </c>
      <c r="J604" s="720">
        <v>2087.0500000000002</v>
      </c>
      <c r="K604" s="720">
        <v>6.8065750000000005</v>
      </c>
      <c r="L604" s="720">
        <v>2087.0500000000002</v>
      </c>
      <c r="M604" s="721">
        <v>3.2613377734122327E-3</v>
      </c>
      <c r="N604" s="722">
        <v>62.021000000000001</v>
      </c>
      <c r="O604" s="722">
        <v>0.20227143004480008</v>
      </c>
      <c r="P604" s="722">
        <v>195.68026640473397</v>
      </c>
      <c r="Q604" s="723">
        <v>12.136285802688006</v>
      </c>
    </row>
    <row r="605" spans="1:17">
      <c r="A605" s="1387"/>
      <c r="B605" s="113">
        <v>7</v>
      </c>
      <c r="C605" s="2213" t="s">
        <v>912</v>
      </c>
      <c r="D605" s="719">
        <v>52</v>
      </c>
      <c r="E605" s="719">
        <v>1994</v>
      </c>
      <c r="F605" s="720">
        <v>24.292000000000002</v>
      </c>
      <c r="G605" s="720">
        <v>5.4569999999999999</v>
      </c>
      <c r="H605" s="720">
        <v>8.32</v>
      </c>
      <c r="I605" s="720">
        <v>10.514998</v>
      </c>
      <c r="J605" s="720">
        <v>3006.49</v>
      </c>
      <c r="K605" s="720">
        <v>10.514998</v>
      </c>
      <c r="L605" s="720">
        <v>3006.49</v>
      </c>
      <c r="M605" s="721">
        <v>3.49743321946855E-3</v>
      </c>
      <c r="N605" s="722">
        <v>62.021000000000001</v>
      </c>
      <c r="O605" s="722">
        <v>0.21691430570465894</v>
      </c>
      <c r="P605" s="722">
        <v>209.84599316811301</v>
      </c>
      <c r="Q605" s="723">
        <v>13.014858342279537</v>
      </c>
    </row>
    <row r="606" spans="1:17">
      <c r="A606" s="1387"/>
      <c r="B606" s="113">
        <v>8</v>
      </c>
      <c r="C606" s="2213" t="s">
        <v>913</v>
      </c>
      <c r="D606" s="719">
        <v>37</v>
      </c>
      <c r="E606" s="719">
        <v>1983</v>
      </c>
      <c r="F606" s="720">
        <v>16.998000000000001</v>
      </c>
      <c r="G606" s="720">
        <v>2.907</v>
      </c>
      <c r="H606" s="720">
        <v>6.08</v>
      </c>
      <c r="I606" s="720">
        <v>8.010999</v>
      </c>
      <c r="J606" s="720">
        <v>2034.47</v>
      </c>
      <c r="K606" s="720">
        <v>8.010999</v>
      </c>
      <c r="L606" s="720">
        <v>2034.47</v>
      </c>
      <c r="M606" s="721">
        <v>3.9376343716053808E-3</v>
      </c>
      <c r="N606" s="722">
        <v>62.021000000000001</v>
      </c>
      <c r="O606" s="722">
        <v>0.24421602136133733</v>
      </c>
      <c r="P606" s="722">
        <v>236.25806229632283</v>
      </c>
      <c r="Q606" s="723">
        <v>14.652961281680238</v>
      </c>
    </row>
    <row r="607" spans="1:17">
      <c r="A607" s="1387"/>
      <c r="B607" s="113">
        <v>9</v>
      </c>
      <c r="C607" s="2214" t="s">
        <v>914</v>
      </c>
      <c r="D607" s="2215">
        <v>11</v>
      </c>
      <c r="E607" s="2215">
        <v>1976</v>
      </c>
      <c r="F607" s="2216">
        <v>4.7149999999999999</v>
      </c>
      <c r="G607" s="2216">
        <v>0.35699999999999998</v>
      </c>
      <c r="H607" s="2216">
        <v>1.6</v>
      </c>
      <c r="I607" s="2216">
        <v>2.7579979999999997</v>
      </c>
      <c r="J607" s="2216">
        <v>568.63</v>
      </c>
      <c r="K607" s="2216">
        <v>2.7579979999999997</v>
      </c>
      <c r="L607" s="2216">
        <v>568.63</v>
      </c>
      <c r="M607" s="2217">
        <v>4.8502506023248857E-3</v>
      </c>
      <c r="N607" s="2218">
        <v>62.021000000000001</v>
      </c>
      <c r="O607" s="2218">
        <v>0.30081739260679174</v>
      </c>
      <c r="P607" s="2218">
        <v>291.01503613949313</v>
      </c>
      <c r="Q607" s="2219">
        <v>18.049043556407504</v>
      </c>
    </row>
    <row r="608" spans="1:17" ht="12" thickBot="1">
      <c r="A608" s="1388"/>
      <c r="B608" s="114">
        <v>10</v>
      </c>
      <c r="C608" s="1107"/>
      <c r="D608" s="1108"/>
      <c r="E608" s="1108"/>
      <c r="F608" s="1109"/>
      <c r="G608" s="1109"/>
      <c r="H608" s="1109"/>
      <c r="I608" s="1109"/>
      <c r="J608" s="1109"/>
      <c r="K608" s="1109"/>
      <c r="L608" s="1109"/>
      <c r="M608" s="1110"/>
      <c r="N608" s="1111"/>
      <c r="O608" s="1111"/>
      <c r="P608" s="1111"/>
      <c r="Q608" s="1112"/>
    </row>
    <row r="609" spans="1:17">
      <c r="A609" s="1380" t="s">
        <v>98</v>
      </c>
      <c r="B609" s="928">
        <v>1</v>
      </c>
      <c r="C609" s="2220" t="s">
        <v>915</v>
      </c>
      <c r="D609" s="2221">
        <v>45</v>
      </c>
      <c r="E609" s="2221">
        <v>1973</v>
      </c>
      <c r="F609" s="2222">
        <v>3.0019999999999998</v>
      </c>
      <c r="G609" s="2222">
        <v>0</v>
      </c>
      <c r="H609" s="2222">
        <v>0</v>
      </c>
      <c r="I609" s="2222">
        <v>3.0019999999999998</v>
      </c>
      <c r="J609" s="2222">
        <v>1179.28</v>
      </c>
      <c r="K609" s="2222">
        <v>3.0019999999999998</v>
      </c>
      <c r="L609" s="2222">
        <v>1179.28</v>
      </c>
      <c r="M609" s="2223">
        <v>2.5456210569160843E-3</v>
      </c>
      <c r="N609" s="2224">
        <v>62.021000000000001</v>
      </c>
      <c r="O609" s="2224">
        <v>0.15788196357099246</v>
      </c>
      <c r="P609" s="2224">
        <v>152.73726341496507</v>
      </c>
      <c r="Q609" s="2225">
        <v>9.4729178142595476</v>
      </c>
    </row>
    <row r="610" spans="1:17">
      <c r="A610" s="1381"/>
      <c r="B610" s="86">
        <v>2</v>
      </c>
      <c r="C610" s="724" t="s">
        <v>916</v>
      </c>
      <c r="D610" s="725">
        <v>12</v>
      </c>
      <c r="E610" s="725">
        <v>1972</v>
      </c>
      <c r="F610" s="726">
        <v>3.2993000000000001</v>
      </c>
      <c r="G610" s="726">
        <v>1.4279999999999999</v>
      </c>
      <c r="H610" s="726">
        <v>0</v>
      </c>
      <c r="I610" s="726">
        <v>1.8713</v>
      </c>
      <c r="J610" s="726">
        <v>538.39</v>
      </c>
      <c r="K610" s="726">
        <v>1.8713</v>
      </c>
      <c r="L610" s="726">
        <v>538.39</v>
      </c>
      <c r="M610" s="727">
        <v>3.4757332045543192E-3</v>
      </c>
      <c r="N610" s="204">
        <v>62.021000000000001</v>
      </c>
      <c r="O610" s="204">
        <v>0.21556844907966344</v>
      </c>
      <c r="P610" s="204">
        <v>208.54399227325914</v>
      </c>
      <c r="Q610" s="205">
        <v>12.934106944779806</v>
      </c>
    </row>
    <row r="611" spans="1:17">
      <c r="A611" s="1381"/>
      <c r="B611" s="86">
        <v>3</v>
      </c>
      <c r="C611" s="724" t="s">
        <v>917</v>
      </c>
      <c r="D611" s="725">
        <v>12</v>
      </c>
      <c r="E611" s="725">
        <v>1967</v>
      </c>
      <c r="F611" s="726">
        <v>4.5279999999999996</v>
      </c>
      <c r="G611" s="726">
        <v>2.1930000000000001</v>
      </c>
      <c r="H611" s="726">
        <v>0</v>
      </c>
      <c r="I611" s="726">
        <v>2.3350010000000001</v>
      </c>
      <c r="J611" s="726">
        <v>529.73</v>
      </c>
      <c r="K611" s="726">
        <v>2.3350010000000001</v>
      </c>
      <c r="L611" s="726">
        <v>529.73</v>
      </c>
      <c r="M611" s="727">
        <v>4.4079078020878562E-3</v>
      </c>
      <c r="N611" s="204">
        <v>62.021000000000001</v>
      </c>
      <c r="O611" s="204">
        <v>0.27338284979329092</v>
      </c>
      <c r="P611" s="204">
        <v>264.47446812527136</v>
      </c>
      <c r="Q611" s="205">
        <v>16.402970987597456</v>
      </c>
    </row>
    <row r="612" spans="1:17">
      <c r="A612" s="1381"/>
      <c r="B612" s="86">
        <v>4</v>
      </c>
      <c r="C612" s="724" t="s">
        <v>918</v>
      </c>
      <c r="D612" s="725">
        <v>51</v>
      </c>
      <c r="E612" s="725">
        <v>1986</v>
      </c>
      <c r="F612" s="726">
        <v>21.206</v>
      </c>
      <c r="G612" s="726">
        <v>3.7995000000000001</v>
      </c>
      <c r="H612" s="726">
        <v>6.79</v>
      </c>
      <c r="I612" s="726">
        <v>10.616501</v>
      </c>
      <c r="J612" s="726">
        <v>1842.82</v>
      </c>
      <c r="K612" s="726">
        <v>10.616501</v>
      </c>
      <c r="L612" s="726">
        <v>1842.82</v>
      </c>
      <c r="M612" s="727">
        <v>5.7610081288460074E-3</v>
      </c>
      <c r="N612" s="204">
        <v>62.021000000000001</v>
      </c>
      <c r="O612" s="204">
        <v>0.35730348515915822</v>
      </c>
      <c r="P612" s="204">
        <v>345.66048773076045</v>
      </c>
      <c r="Q612" s="205">
        <v>21.438209109549494</v>
      </c>
    </row>
    <row r="613" spans="1:17">
      <c r="A613" s="1381"/>
      <c r="B613" s="86">
        <v>5</v>
      </c>
      <c r="C613" s="724" t="s">
        <v>919</v>
      </c>
      <c r="D613" s="725">
        <v>33</v>
      </c>
      <c r="E613" s="725">
        <v>1978</v>
      </c>
      <c r="F613" s="726">
        <v>9.4006000000000007</v>
      </c>
      <c r="G613" s="726">
        <v>2.0910000000000002</v>
      </c>
      <c r="H613" s="726">
        <v>0.27</v>
      </c>
      <c r="I613" s="726">
        <v>7.0396010000000002</v>
      </c>
      <c r="J613" s="726">
        <v>1095.47</v>
      </c>
      <c r="K613" s="726">
        <v>7.0396010000000002</v>
      </c>
      <c r="L613" s="726">
        <v>1095.47</v>
      </c>
      <c r="M613" s="727">
        <v>6.4261011255442868E-3</v>
      </c>
      <c r="N613" s="204">
        <v>62.021000000000001</v>
      </c>
      <c r="O613" s="204">
        <v>0.39855321790738224</v>
      </c>
      <c r="P613" s="204">
        <v>385.5660675326572</v>
      </c>
      <c r="Q613" s="205">
        <v>23.913193074442933</v>
      </c>
    </row>
    <row r="614" spans="1:17">
      <c r="A614" s="1381"/>
      <c r="B614" s="86">
        <v>6</v>
      </c>
      <c r="C614" s="724"/>
      <c r="D614" s="725"/>
      <c r="E614" s="725"/>
      <c r="F614" s="726"/>
      <c r="G614" s="726"/>
      <c r="H614" s="726"/>
      <c r="I614" s="726"/>
      <c r="J614" s="726"/>
      <c r="K614" s="726"/>
      <c r="L614" s="726"/>
      <c r="M614" s="727"/>
      <c r="N614" s="204"/>
      <c r="O614" s="204"/>
      <c r="P614" s="204"/>
      <c r="Q614" s="205"/>
    </row>
    <row r="615" spans="1:17">
      <c r="A615" s="1381"/>
      <c r="B615" s="86">
        <v>7</v>
      </c>
      <c r="C615" s="724"/>
      <c r="D615" s="725"/>
      <c r="E615" s="725"/>
      <c r="F615" s="726"/>
      <c r="G615" s="726"/>
      <c r="H615" s="726"/>
      <c r="I615" s="726"/>
      <c r="J615" s="726"/>
      <c r="K615" s="726"/>
      <c r="L615" s="726"/>
      <c r="M615" s="727"/>
      <c r="N615" s="204"/>
      <c r="O615" s="204"/>
      <c r="P615" s="204"/>
      <c r="Q615" s="205"/>
    </row>
    <row r="616" spans="1:17">
      <c r="A616" s="1381"/>
      <c r="B616" s="86">
        <v>8</v>
      </c>
      <c r="C616" s="724"/>
      <c r="D616" s="725"/>
      <c r="E616" s="725"/>
      <c r="F616" s="726"/>
      <c r="G616" s="726"/>
      <c r="H616" s="726"/>
      <c r="I616" s="726"/>
      <c r="J616" s="726"/>
      <c r="K616" s="726"/>
      <c r="L616" s="726"/>
      <c r="M616" s="727"/>
      <c r="N616" s="204"/>
      <c r="O616" s="204"/>
      <c r="P616" s="204"/>
      <c r="Q616" s="205"/>
    </row>
    <row r="617" spans="1:17">
      <c r="A617" s="1381"/>
      <c r="B617" s="86">
        <v>9</v>
      </c>
      <c r="C617" s="433"/>
      <c r="D617" s="434"/>
      <c r="E617" s="434"/>
      <c r="F617" s="435"/>
      <c r="G617" s="435"/>
      <c r="H617" s="435"/>
      <c r="I617" s="435"/>
      <c r="J617" s="435"/>
      <c r="K617" s="435"/>
      <c r="L617" s="435"/>
      <c r="M617" s="436"/>
      <c r="N617" s="437"/>
      <c r="O617" s="437"/>
      <c r="P617" s="437"/>
      <c r="Q617" s="438"/>
    </row>
    <row r="618" spans="1:17" ht="12" thickBot="1">
      <c r="A618" s="1382"/>
      <c r="B618" s="87">
        <v>10</v>
      </c>
      <c r="C618" s="439"/>
      <c r="D618" s="440"/>
      <c r="E618" s="440"/>
      <c r="F618" s="441"/>
      <c r="G618" s="441"/>
      <c r="H618" s="441"/>
      <c r="I618" s="441"/>
      <c r="J618" s="441"/>
      <c r="K618" s="441"/>
      <c r="L618" s="441"/>
      <c r="M618" s="442"/>
      <c r="N618" s="443"/>
      <c r="O618" s="443"/>
      <c r="P618" s="443"/>
      <c r="Q618" s="444"/>
    </row>
    <row r="619" spans="1:17">
      <c r="F619" s="54"/>
      <c r="G619" s="54"/>
      <c r="H619" s="54"/>
      <c r="I619" s="54"/>
    </row>
    <row r="620" spans="1:17" ht="15">
      <c r="A620" s="1445" t="s">
        <v>844</v>
      </c>
      <c r="B620" s="1445"/>
      <c r="C620" s="1445"/>
      <c r="D620" s="1445"/>
      <c r="E620" s="1445"/>
      <c r="F620" s="1445"/>
      <c r="G620" s="1445"/>
      <c r="H620" s="1445"/>
      <c r="I620" s="1445"/>
      <c r="J620" s="1445"/>
      <c r="K620" s="1445"/>
      <c r="L620" s="1445"/>
      <c r="M620" s="1445"/>
      <c r="N620" s="1445"/>
      <c r="O620" s="1445"/>
      <c r="P620" s="1445"/>
      <c r="Q620" s="1445"/>
    </row>
    <row r="621" spans="1:17" ht="13.5" thickBot="1">
      <c r="A621" s="425"/>
      <c r="B621" s="425"/>
      <c r="C621" s="425"/>
      <c r="D621" s="425"/>
      <c r="E621" s="1311" t="s">
        <v>268</v>
      </c>
      <c r="F621" s="1311"/>
      <c r="G621" s="1311"/>
      <c r="H621" s="1311"/>
      <c r="I621" s="425">
        <v>7</v>
      </c>
      <c r="J621" s="425" t="s">
        <v>267</v>
      </c>
      <c r="K621" s="425" t="s">
        <v>269</v>
      </c>
      <c r="L621" s="426">
        <v>352</v>
      </c>
      <c r="M621" s="425"/>
      <c r="N621" s="425"/>
      <c r="O621" s="425"/>
      <c r="P621" s="425"/>
      <c r="Q621" s="425"/>
    </row>
    <row r="622" spans="1:17" ht="12.75" customHeight="1">
      <c r="A622" s="1312" t="s">
        <v>1</v>
      </c>
      <c r="B622" s="1315" t="s">
        <v>0</v>
      </c>
      <c r="C622" s="1318" t="s">
        <v>2</v>
      </c>
      <c r="D622" s="1318" t="s">
        <v>3</v>
      </c>
      <c r="E622" s="1318" t="s">
        <v>11</v>
      </c>
      <c r="F622" s="1322" t="s">
        <v>12</v>
      </c>
      <c r="G622" s="1323"/>
      <c r="H622" s="1323"/>
      <c r="I622" s="1324"/>
      <c r="J622" s="1318" t="s">
        <v>4</v>
      </c>
      <c r="K622" s="1318" t="s">
        <v>13</v>
      </c>
      <c r="L622" s="1318" t="s">
        <v>5</v>
      </c>
      <c r="M622" s="1318" t="s">
        <v>6</v>
      </c>
      <c r="N622" s="1318" t="s">
        <v>14</v>
      </c>
      <c r="O622" s="1318" t="s">
        <v>15</v>
      </c>
      <c r="P622" s="1325" t="s">
        <v>22</v>
      </c>
      <c r="Q622" s="1327" t="s">
        <v>23</v>
      </c>
    </row>
    <row r="623" spans="1:17" s="2" customFormat="1" ht="33.75">
      <c r="A623" s="1313"/>
      <c r="B623" s="1316"/>
      <c r="C623" s="1319"/>
      <c r="D623" s="1321"/>
      <c r="E623" s="1321"/>
      <c r="F623" s="598" t="s">
        <v>16</v>
      </c>
      <c r="G623" s="598" t="s">
        <v>17</v>
      </c>
      <c r="H623" s="598" t="s">
        <v>18</v>
      </c>
      <c r="I623" s="598" t="s">
        <v>19</v>
      </c>
      <c r="J623" s="1321"/>
      <c r="K623" s="1321"/>
      <c r="L623" s="1321"/>
      <c r="M623" s="1321"/>
      <c r="N623" s="1321"/>
      <c r="O623" s="1321"/>
      <c r="P623" s="1326"/>
      <c r="Q623" s="1328"/>
    </row>
    <row r="624" spans="1:17" s="3" customFormat="1" ht="13.5" customHeight="1" thickBot="1">
      <c r="A624" s="1314"/>
      <c r="B624" s="1317"/>
      <c r="C624" s="1320"/>
      <c r="D624" s="24" t="s">
        <v>7</v>
      </c>
      <c r="E624" s="24" t="s">
        <v>8</v>
      </c>
      <c r="F624" s="24" t="s">
        <v>9</v>
      </c>
      <c r="G624" s="24" t="s">
        <v>9</v>
      </c>
      <c r="H624" s="24" t="s">
        <v>9</v>
      </c>
      <c r="I624" s="24" t="s">
        <v>9</v>
      </c>
      <c r="J624" s="24" t="s">
        <v>20</v>
      </c>
      <c r="K624" s="24" t="s">
        <v>9</v>
      </c>
      <c r="L624" s="24" t="s">
        <v>20</v>
      </c>
      <c r="M624" s="24" t="s">
        <v>21</v>
      </c>
      <c r="N624" s="24" t="s">
        <v>282</v>
      </c>
      <c r="O624" s="24" t="s">
        <v>283</v>
      </c>
      <c r="P624" s="603" t="s">
        <v>24</v>
      </c>
      <c r="Q624" s="604" t="s">
        <v>284</v>
      </c>
    </row>
    <row r="625" spans="1:17" s="35" customFormat="1" ht="12.75" customHeight="1">
      <c r="A625" s="1297" t="s">
        <v>247</v>
      </c>
      <c r="B625" s="38">
        <v>1</v>
      </c>
      <c r="C625" s="1859" t="s">
        <v>845</v>
      </c>
      <c r="D625" s="1860">
        <v>25</v>
      </c>
      <c r="E625" s="1860" t="s">
        <v>35</v>
      </c>
      <c r="F625" s="1861">
        <f>G625+H625+I625</f>
        <v>10.199999999999999</v>
      </c>
      <c r="G625" s="1861">
        <v>3.1328999999999998</v>
      </c>
      <c r="H625" s="1861">
        <v>4</v>
      </c>
      <c r="I625" s="1861">
        <v>3.0670999999999999</v>
      </c>
      <c r="J625" s="1862">
        <v>1275.81</v>
      </c>
      <c r="K625" s="1863">
        <f>I625</f>
        <v>3.0670999999999999</v>
      </c>
      <c r="L625" s="1861">
        <f>J625</f>
        <v>1275.81</v>
      </c>
      <c r="M625" s="1864">
        <f>K625/L625</f>
        <v>2.4040413541201277E-3</v>
      </c>
      <c r="N625" s="1865">
        <v>46.5</v>
      </c>
      <c r="O625" s="1866">
        <f>M625*N625</f>
        <v>0.11178792296658593</v>
      </c>
      <c r="P625" s="1866">
        <f>M625*60*1000</f>
        <v>144.24248124720768</v>
      </c>
      <c r="Q625" s="1867">
        <f>P625*N625/1000</f>
        <v>6.7072753779951571</v>
      </c>
    </row>
    <row r="626" spans="1:17" s="35" customFormat="1" ht="13.5" customHeight="1">
      <c r="A626" s="1298"/>
      <c r="B626" s="34">
        <v>2</v>
      </c>
      <c r="C626" s="1868" t="s">
        <v>846</v>
      </c>
      <c r="D626" s="1869">
        <v>60</v>
      </c>
      <c r="E626" s="1869" t="s">
        <v>35</v>
      </c>
      <c r="F626" s="1861">
        <f t="shared" ref="F626:F634" si="41">G626+H626+I626</f>
        <v>23.719000000000001</v>
      </c>
      <c r="G626" s="1870">
        <v>6.6041999999999996</v>
      </c>
      <c r="H626" s="1870">
        <v>9.6</v>
      </c>
      <c r="I626" s="1870">
        <v>7.5148000000000001</v>
      </c>
      <c r="J626" s="1870">
        <v>3125.26</v>
      </c>
      <c r="K626" s="1863">
        <f t="shared" ref="K626:L634" si="42">I626</f>
        <v>7.5148000000000001</v>
      </c>
      <c r="L626" s="1861">
        <f t="shared" si="42"/>
        <v>3125.26</v>
      </c>
      <c r="M626" s="1871">
        <f t="shared" ref="M626:M634" si="43">K626/L626</f>
        <v>2.4045359426095748E-3</v>
      </c>
      <c r="N626" s="1865">
        <v>46.5</v>
      </c>
      <c r="O626" s="1872">
        <f t="shared" ref="O626:O644" si="44">M626*N626</f>
        <v>0.11181092133134522</v>
      </c>
      <c r="P626" s="1866">
        <f t="shared" ref="P626:P644" si="45">M626*60*1000</f>
        <v>144.27215655657449</v>
      </c>
      <c r="Q626" s="1873">
        <f t="shared" ref="Q626:Q644" si="46">P626*N626/1000</f>
        <v>6.7086552798807135</v>
      </c>
    </row>
    <row r="627" spans="1:17" s="35" customFormat="1" ht="12.75" customHeight="1">
      <c r="A627" s="1298"/>
      <c r="B627" s="34">
        <v>3</v>
      </c>
      <c r="C627" s="1868" t="s">
        <v>847</v>
      </c>
      <c r="D627" s="1869">
        <v>31</v>
      </c>
      <c r="E627" s="1869" t="s">
        <v>35</v>
      </c>
      <c r="F627" s="1861">
        <f>G627+H627+I627</f>
        <v>13.08</v>
      </c>
      <c r="G627" s="1870">
        <v>2.9582000000000002</v>
      </c>
      <c r="H627" s="1870">
        <v>4.72</v>
      </c>
      <c r="I627" s="1870">
        <v>5.4017999999999997</v>
      </c>
      <c r="J627" s="1870">
        <v>1538.89</v>
      </c>
      <c r="K627" s="1863">
        <f t="shared" si="42"/>
        <v>5.4017999999999997</v>
      </c>
      <c r="L627" s="1861">
        <f t="shared" si="42"/>
        <v>1538.89</v>
      </c>
      <c r="M627" s="1871">
        <f t="shared" si="43"/>
        <v>3.5101924114134208E-3</v>
      </c>
      <c r="N627" s="1865">
        <v>46.5</v>
      </c>
      <c r="O627" s="1872">
        <f t="shared" si="44"/>
        <v>0.16322394713072408</v>
      </c>
      <c r="P627" s="1866">
        <f t="shared" si="45"/>
        <v>210.61154468480524</v>
      </c>
      <c r="Q627" s="1873">
        <f t="shared" si="46"/>
        <v>9.7934368278434434</v>
      </c>
    </row>
    <row r="628" spans="1:17" ht="12.75" customHeight="1">
      <c r="A628" s="1298"/>
      <c r="B628" s="12">
        <v>4</v>
      </c>
      <c r="C628" s="1874" t="s">
        <v>848</v>
      </c>
      <c r="D628" s="1869">
        <v>31</v>
      </c>
      <c r="E628" s="1869" t="s">
        <v>35</v>
      </c>
      <c r="F628" s="1861">
        <f>G628+H628+I628</f>
        <v>12.870000000000001</v>
      </c>
      <c r="G628" s="1870">
        <v>2.6198000000000001</v>
      </c>
      <c r="H628" s="1870">
        <v>4.8</v>
      </c>
      <c r="I628" s="1870">
        <v>5.4501999999999997</v>
      </c>
      <c r="J628" s="1870">
        <v>1554.23</v>
      </c>
      <c r="K628" s="1863">
        <f t="shared" si="42"/>
        <v>5.4501999999999997</v>
      </c>
      <c r="L628" s="1861">
        <f t="shared" si="42"/>
        <v>1554.23</v>
      </c>
      <c r="M628" s="1871">
        <f t="shared" si="43"/>
        <v>3.5066881993012617E-3</v>
      </c>
      <c r="N628" s="1865">
        <v>46.5</v>
      </c>
      <c r="O628" s="1872">
        <f t="shared" si="44"/>
        <v>0.16306100126750867</v>
      </c>
      <c r="P628" s="1866">
        <f t="shared" si="45"/>
        <v>210.40129195807569</v>
      </c>
      <c r="Q628" s="1873">
        <f t="shared" si="46"/>
        <v>9.7836600760505181</v>
      </c>
    </row>
    <row r="629" spans="1:17" ht="12.75" customHeight="1">
      <c r="A629" s="1298"/>
      <c r="B629" s="12">
        <v>5</v>
      </c>
      <c r="C629" s="1875" t="s">
        <v>849</v>
      </c>
      <c r="D629" s="1869">
        <v>45</v>
      </c>
      <c r="E629" s="1869" t="s">
        <v>35</v>
      </c>
      <c r="F629" s="1861">
        <f t="shared" si="41"/>
        <v>18.43</v>
      </c>
      <c r="G629" s="1870">
        <v>4.3445999999999998</v>
      </c>
      <c r="H629" s="1870">
        <v>7.2</v>
      </c>
      <c r="I629" s="1870">
        <v>6.8853999999999997</v>
      </c>
      <c r="J629" s="1862">
        <v>1870.08</v>
      </c>
      <c r="K629" s="1863">
        <f t="shared" si="42"/>
        <v>6.8853999999999997</v>
      </c>
      <c r="L629" s="1861">
        <f t="shared" si="42"/>
        <v>1870.08</v>
      </c>
      <c r="M629" s="1871">
        <f t="shared" si="43"/>
        <v>3.6818745722108147E-3</v>
      </c>
      <c r="N629" s="1865">
        <v>46.5</v>
      </c>
      <c r="O629" s="1872">
        <f t="shared" si="44"/>
        <v>0.17120716760780288</v>
      </c>
      <c r="P629" s="1866">
        <f t="shared" si="45"/>
        <v>220.91247433264888</v>
      </c>
      <c r="Q629" s="1873">
        <f t="shared" si="46"/>
        <v>10.272430056468172</v>
      </c>
    </row>
    <row r="630" spans="1:17" ht="12.75" customHeight="1">
      <c r="A630" s="1298"/>
      <c r="B630" s="12">
        <v>6</v>
      </c>
      <c r="C630" s="1876" t="s">
        <v>850</v>
      </c>
      <c r="D630" s="1869">
        <v>30</v>
      </c>
      <c r="E630" s="1869" t="s">
        <v>35</v>
      </c>
      <c r="F630" s="1861">
        <f t="shared" si="41"/>
        <v>15.129999999999999</v>
      </c>
      <c r="G630" s="1870">
        <v>3.8206000000000002</v>
      </c>
      <c r="H630" s="1870">
        <v>4.8</v>
      </c>
      <c r="I630" s="1870">
        <v>6.5094000000000003</v>
      </c>
      <c r="J630" s="1877">
        <v>1720.83</v>
      </c>
      <c r="K630" s="1863">
        <f t="shared" si="42"/>
        <v>6.5094000000000003</v>
      </c>
      <c r="L630" s="1861">
        <f t="shared" si="42"/>
        <v>1720.83</v>
      </c>
      <c r="M630" s="1871">
        <f t="shared" si="43"/>
        <v>3.7827095064590925E-3</v>
      </c>
      <c r="N630" s="1865">
        <v>46.5</v>
      </c>
      <c r="O630" s="1872">
        <f t="shared" si="44"/>
        <v>0.17589599205034781</v>
      </c>
      <c r="P630" s="1866">
        <f t="shared" si="45"/>
        <v>226.96257038754555</v>
      </c>
      <c r="Q630" s="1873">
        <f t="shared" si="46"/>
        <v>10.553759523020869</v>
      </c>
    </row>
    <row r="631" spans="1:17" ht="12.75" customHeight="1">
      <c r="A631" s="1298"/>
      <c r="B631" s="12">
        <v>7</v>
      </c>
      <c r="C631" s="1878" t="s">
        <v>851</v>
      </c>
      <c r="D631" s="1869">
        <v>12</v>
      </c>
      <c r="E631" s="1869" t="s">
        <v>35</v>
      </c>
      <c r="F631" s="1861">
        <f t="shared" si="41"/>
        <v>6.2560000000000002</v>
      </c>
      <c r="G631" s="1870">
        <v>1.5282</v>
      </c>
      <c r="H631" s="1870">
        <v>1.92</v>
      </c>
      <c r="I631" s="1870">
        <v>2.8077999999999999</v>
      </c>
      <c r="J631" s="1879">
        <v>705.43</v>
      </c>
      <c r="K631" s="1863">
        <f t="shared" si="42"/>
        <v>2.8077999999999999</v>
      </c>
      <c r="L631" s="1861">
        <f t="shared" si="42"/>
        <v>705.43</v>
      </c>
      <c r="M631" s="1871">
        <f t="shared" si="43"/>
        <v>3.9802673546631131E-3</v>
      </c>
      <c r="N631" s="1865">
        <v>46.5</v>
      </c>
      <c r="O631" s="1872">
        <f t="shared" si="44"/>
        <v>0.18508243199183477</v>
      </c>
      <c r="P631" s="1866">
        <f t="shared" si="45"/>
        <v>238.81604127978679</v>
      </c>
      <c r="Q631" s="1873">
        <f t="shared" si="46"/>
        <v>11.104945919510087</v>
      </c>
    </row>
    <row r="632" spans="1:17" ht="13.5" customHeight="1">
      <c r="A632" s="1298"/>
      <c r="B632" s="12">
        <v>8</v>
      </c>
      <c r="C632" s="1876" t="s">
        <v>852</v>
      </c>
      <c r="D632" s="1869">
        <v>50</v>
      </c>
      <c r="E632" s="1869" t="s">
        <v>35</v>
      </c>
      <c r="F632" s="1861">
        <f t="shared" si="41"/>
        <v>25.479999999999997</v>
      </c>
      <c r="G632" s="1870">
        <v>5.6054000000000004</v>
      </c>
      <c r="H632" s="1870">
        <v>8</v>
      </c>
      <c r="I632" s="1870">
        <v>11.874599999999999</v>
      </c>
      <c r="J632" s="1862">
        <v>2625.03</v>
      </c>
      <c r="K632" s="1863">
        <f t="shared" si="42"/>
        <v>11.874599999999999</v>
      </c>
      <c r="L632" s="1861">
        <f t="shared" si="42"/>
        <v>2625.03</v>
      </c>
      <c r="M632" s="1871">
        <f t="shared" si="43"/>
        <v>4.5236054445092046E-3</v>
      </c>
      <c r="N632" s="1865">
        <v>46.5</v>
      </c>
      <c r="O632" s="1872">
        <f t="shared" si="44"/>
        <v>0.21034765316967802</v>
      </c>
      <c r="P632" s="1866">
        <f t="shared" si="45"/>
        <v>271.41632667055228</v>
      </c>
      <c r="Q632" s="1873">
        <f t="shared" si="46"/>
        <v>12.620859190180681</v>
      </c>
    </row>
    <row r="633" spans="1:17" ht="12.75" customHeight="1">
      <c r="A633" s="1298"/>
      <c r="B633" s="12">
        <v>9</v>
      </c>
      <c r="C633" s="1880" t="s">
        <v>853</v>
      </c>
      <c r="D633" s="1881">
        <v>55</v>
      </c>
      <c r="E633" s="1869" t="s">
        <v>35</v>
      </c>
      <c r="F633" s="1861">
        <f t="shared" si="41"/>
        <v>24.56</v>
      </c>
      <c r="G633" s="1870">
        <v>4.6010999999999997</v>
      </c>
      <c r="H633" s="1870">
        <v>8.8000000000000007</v>
      </c>
      <c r="I633" s="1882">
        <v>11.158899999999999</v>
      </c>
      <c r="J633" s="1862">
        <v>2498.1</v>
      </c>
      <c r="K633" s="1883">
        <f>I633</f>
        <v>11.158899999999999</v>
      </c>
      <c r="L633" s="1861">
        <f t="shared" si="42"/>
        <v>2498.1</v>
      </c>
      <c r="M633" s="1871">
        <f>K633/L633</f>
        <v>4.4669548857131421E-3</v>
      </c>
      <c r="N633" s="1865">
        <v>46.5</v>
      </c>
      <c r="O633" s="1872">
        <f>M633*N633</f>
        <v>0.20771340218566112</v>
      </c>
      <c r="P633" s="1866">
        <f t="shared" si="45"/>
        <v>268.01729314278856</v>
      </c>
      <c r="Q633" s="1873">
        <f t="shared" si="46"/>
        <v>12.462804131139668</v>
      </c>
    </row>
    <row r="634" spans="1:17" ht="13.5" customHeight="1" thickBot="1">
      <c r="A634" s="1299"/>
      <c r="B634" s="26">
        <v>10</v>
      </c>
      <c r="C634" s="1884" t="s">
        <v>854</v>
      </c>
      <c r="D634" s="1885">
        <v>34</v>
      </c>
      <c r="E634" s="1885">
        <v>1993</v>
      </c>
      <c r="F634" s="1886">
        <f t="shared" si="41"/>
        <v>18.71</v>
      </c>
      <c r="G634" s="1887">
        <v>4.2462999999999997</v>
      </c>
      <c r="H634" s="1887">
        <v>5.44</v>
      </c>
      <c r="I634" s="1887">
        <v>9.0236999999999998</v>
      </c>
      <c r="J634" s="1888">
        <v>1867.26</v>
      </c>
      <c r="K634" s="1889">
        <f t="shared" si="42"/>
        <v>9.0236999999999998</v>
      </c>
      <c r="L634" s="1886">
        <f t="shared" si="42"/>
        <v>1867.26</v>
      </c>
      <c r="M634" s="1890">
        <f t="shared" si="43"/>
        <v>4.8325889270910321E-3</v>
      </c>
      <c r="N634" s="1891">
        <v>46.5</v>
      </c>
      <c r="O634" s="1892">
        <f t="shared" si="44"/>
        <v>0.22471538510973299</v>
      </c>
      <c r="P634" s="1893">
        <f t="shared" si="45"/>
        <v>289.95533562546194</v>
      </c>
      <c r="Q634" s="1894">
        <f t="shared" si="46"/>
        <v>13.48292310658398</v>
      </c>
    </row>
    <row r="635" spans="1:17">
      <c r="A635" s="1824" t="s">
        <v>242</v>
      </c>
      <c r="B635" s="1825">
        <v>1</v>
      </c>
      <c r="C635" s="1947" t="s">
        <v>855</v>
      </c>
      <c r="D635" s="1948">
        <v>22</v>
      </c>
      <c r="E635" s="1949" t="s">
        <v>35</v>
      </c>
      <c r="F635" s="1950">
        <f>G635+H635+I635</f>
        <v>13.129999999999999</v>
      </c>
      <c r="G635" s="1951">
        <v>2.5653000000000001</v>
      </c>
      <c r="H635" s="1952">
        <v>3.52</v>
      </c>
      <c r="I635" s="1953">
        <v>7.0446999999999997</v>
      </c>
      <c r="J635" s="1954">
        <v>1285.1199999999999</v>
      </c>
      <c r="K635" s="1955">
        <f>I635</f>
        <v>7.0446999999999997</v>
      </c>
      <c r="L635" s="1956">
        <f>J635</f>
        <v>1285.1199999999999</v>
      </c>
      <c r="M635" s="1957">
        <f>K635/L635</f>
        <v>5.4817448954183274E-3</v>
      </c>
      <c r="N635" s="1958">
        <v>46.5</v>
      </c>
      <c r="O635" s="1959">
        <f t="shared" si="44"/>
        <v>0.25490113763695221</v>
      </c>
      <c r="P635" s="1959">
        <f t="shared" si="45"/>
        <v>328.90469372509961</v>
      </c>
      <c r="Q635" s="1960">
        <f t="shared" si="46"/>
        <v>15.294068258217132</v>
      </c>
    </row>
    <row r="636" spans="1:17" s="35" customFormat="1">
      <c r="A636" s="1736"/>
      <c r="B636" s="1737">
        <v>2</v>
      </c>
      <c r="C636" s="1947" t="s">
        <v>856</v>
      </c>
      <c r="D636" s="1948">
        <v>35</v>
      </c>
      <c r="E636" s="1949" t="s">
        <v>35</v>
      </c>
      <c r="F636" s="1961">
        <f>G636+H636+I636</f>
        <v>19.590000000000003</v>
      </c>
      <c r="G636" s="1962">
        <v>3.8370000000000002</v>
      </c>
      <c r="H636" s="1953">
        <v>5.44</v>
      </c>
      <c r="I636" s="1953">
        <v>10.313000000000001</v>
      </c>
      <c r="J636" s="1954">
        <v>1867.52</v>
      </c>
      <c r="K636" s="1963">
        <f t="shared" ref="K636:L644" si="47">I636</f>
        <v>10.313000000000001</v>
      </c>
      <c r="L636" s="1961">
        <f t="shared" si="47"/>
        <v>1867.52</v>
      </c>
      <c r="M636" s="1957">
        <f>K636/L636</f>
        <v>5.5222969499657305E-3</v>
      </c>
      <c r="N636" s="1958">
        <v>46.5</v>
      </c>
      <c r="O636" s="1959">
        <f t="shared" si="44"/>
        <v>0.25678680817340649</v>
      </c>
      <c r="P636" s="1959">
        <f t="shared" si="45"/>
        <v>331.33781699794383</v>
      </c>
      <c r="Q636" s="1964">
        <f t="shared" si="46"/>
        <v>15.407208490404388</v>
      </c>
    </row>
    <row r="637" spans="1:17">
      <c r="A637" s="1736"/>
      <c r="B637" s="1739">
        <v>3</v>
      </c>
      <c r="C637" s="1947" t="s">
        <v>857</v>
      </c>
      <c r="D637" s="1948">
        <v>19</v>
      </c>
      <c r="E637" s="1949" t="s">
        <v>35</v>
      </c>
      <c r="F637" s="1961">
        <f t="shared" ref="F637:F644" si="48">G637+H637+I637</f>
        <v>11.553999999999998</v>
      </c>
      <c r="G637" s="1962">
        <v>1.9376</v>
      </c>
      <c r="H637" s="1953">
        <v>3.04</v>
      </c>
      <c r="I637" s="1953">
        <v>6.5763999999999996</v>
      </c>
      <c r="J637" s="1954">
        <v>1124.4000000000001</v>
      </c>
      <c r="K637" s="1963">
        <f t="shared" si="47"/>
        <v>6.5763999999999996</v>
      </c>
      <c r="L637" s="1961">
        <f t="shared" si="47"/>
        <v>1124.4000000000001</v>
      </c>
      <c r="M637" s="1965">
        <f t="shared" ref="M637:M644" si="49">K637/L637</f>
        <v>5.8488082532906433E-3</v>
      </c>
      <c r="N637" s="1958">
        <v>46.5</v>
      </c>
      <c r="O637" s="1959">
        <f t="shared" si="44"/>
        <v>0.27196958377801489</v>
      </c>
      <c r="P637" s="1959">
        <f t="shared" si="45"/>
        <v>350.92849519743856</v>
      </c>
      <c r="Q637" s="1964">
        <f t="shared" si="46"/>
        <v>16.318175026680894</v>
      </c>
    </row>
    <row r="638" spans="1:17">
      <c r="A638" s="1736"/>
      <c r="B638" s="1739">
        <v>4</v>
      </c>
      <c r="C638" s="1947" t="s">
        <v>858</v>
      </c>
      <c r="D638" s="1948">
        <v>22</v>
      </c>
      <c r="E638" s="1949" t="s">
        <v>35</v>
      </c>
      <c r="F638" s="1961">
        <f t="shared" si="48"/>
        <v>12.95</v>
      </c>
      <c r="G638" s="1962">
        <v>2.4342999999999999</v>
      </c>
      <c r="H638" s="1953">
        <v>3.52</v>
      </c>
      <c r="I638" s="1953">
        <v>6.9957000000000003</v>
      </c>
      <c r="J638" s="1954">
        <v>1214.08</v>
      </c>
      <c r="K638" s="1963">
        <f t="shared" si="47"/>
        <v>6.9957000000000003</v>
      </c>
      <c r="L638" s="1961">
        <f t="shared" si="47"/>
        <v>1214.08</v>
      </c>
      <c r="M638" s="1965">
        <f t="shared" si="49"/>
        <v>5.7621408803373757E-3</v>
      </c>
      <c r="N638" s="1958">
        <v>46.5</v>
      </c>
      <c r="O638" s="1959">
        <f t="shared" si="44"/>
        <v>0.267939550935688</v>
      </c>
      <c r="P638" s="1959">
        <f t="shared" si="45"/>
        <v>345.72845282024258</v>
      </c>
      <c r="Q638" s="1964">
        <f t="shared" si="46"/>
        <v>16.076373056141279</v>
      </c>
    </row>
    <row r="639" spans="1:17">
      <c r="A639" s="1736"/>
      <c r="B639" s="1739">
        <v>5</v>
      </c>
      <c r="C639" s="1947" t="s">
        <v>859</v>
      </c>
      <c r="D639" s="1948">
        <v>30</v>
      </c>
      <c r="E639" s="1949" t="s">
        <v>35</v>
      </c>
      <c r="F639" s="1961">
        <f t="shared" si="48"/>
        <v>17.5</v>
      </c>
      <c r="G639" s="1962">
        <v>3.2202000000000002</v>
      </c>
      <c r="H639" s="1953">
        <v>4.8</v>
      </c>
      <c r="I639" s="1953">
        <v>9.4797999999999991</v>
      </c>
      <c r="J639" s="1954">
        <v>1575.42</v>
      </c>
      <c r="K639" s="1963">
        <f t="shared" si="47"/>
        <v>9.4797999999999991</v>
      </c>
      <c r="L639" s="1961">
        <f t="shared" si="47"/>
        <v>1575.42</v>
      </c>
      <c r="M639" s="1965">
        <f t="shared" si="49"/>
        <v>6.0173160173160167E-3</v>
      </c>
      <c r="N639" s="1958">
        <v>46.5</v>
      </c>
      <c r="O639" s="1966">
        <f t="shared" si="44"/>
        <v>0.27980519480519478</v>
      </c>
      <c r="P639" s="1959">
        <f t="shared" si="45"/>
        <v>361.03896103896102</v>
      </c>
      <c r="Q639" s="1964">
        <f t="shared" si="46"/>
        <v>16.788311688311691</v>
      </c>
    </row>
    <row r="640" spans="1:17">
      <c r="A640" s="1736"/>
      <c r="B640" s="1739">
        <v>6</v>
      </c>
      <c r="C640" s="1947" t="s">
        <v>860</v>
      </c>
      <c r="D640" s="1948">
        <v>41</v>
      </c>
      <c r="E640" s="1949" t="s">
        <v>35</v>
      </c>
      <c r="F640" s="1961">
        <f t="shared" si="48"/>
        <v>25</v>
      </c>
      <c r="G640" s="1962">
        <v>4.6719999999999997</v>
      </c>
      <c r="H640" s="1953">
        <v>6.4</v>
      </c>
      <c r="I640" s="1953">
        <v>13.928000000000001</v>
      </c>
      <c r="J640" s="1954">
        <v>2217.17</v>
      </c>
      <c r="K640" s="1963">
        <f t="shared" si="47"/>
        <v>13.928000000000001</v>
      </c>
      <c r="L640" s="1961">
        <f t="shared" si="47"/>
        <v>2217.17</v>
      </c>
      <c r="M640" s="1965">
        <f t="shared" si="49"/>
        <v>6.2818818584050844E-3</v>
      </c>
      <c r="N640" s="1958">
        <v>46.5</v>
      </c>
      <c r="O640" s="1966">
        <f t="shared" si="44"/>
        <v>0.29210750641583644</v>
      </c>
      <c r="P640" s="1959">
        <f t="shared" si="45"/>
        <v>376.91291150430504</v>
      </c>
      <c r="Q640" s="1964">
        <f t="shared" si="46"/>
        <v>17.526450384950184</v>
      </c>
    </row>
    <row r="641" spans="1:17">
      <c r="A641" s="1736"/>
      <c r="B641" s="1739">
        <v>7</v>
      </c>
      <c r="C641" s="1947" t="s">
        <v>861</v>
      </c>
      <c r="D641" s="1948">
        <v>38</v>
      </c>
      <c r="E641" s="1949" t="s">
        <v>35</v>
      </c>
      <c r="F641" s="1961">
        <f t="shared" si="48"/>
        <v>22.799999999999997</v>
      </c>
      <c r="G641" s="1962">
        <v>3.6023000000000001</v>
      </c>
      <c r="H641" s="1953">
        <v>6.08</v>
      </c>
      <c r="I641" s="1953">
        <v>13.117699999999999</v>
      </c>
      <c r="J641" s="1954">
        <v>2016.81</v>
      </c>
      <c r="K641" s="1963">
        <f t="shared" si="47"/>
        <v>13.117699999999999</v>
      </c>
      <c r="L641" s="1961">
        <f t="shared" si="47"/>
        <v>2016.81</v>
      </c>
      <c r="M641" s="1965">
        <f t="shared" si="49"/>
        <v>6.5041823473703519E-3</v>
      </c>
      <c r="N641" s="1958">
        <v>46.5</v>
      </c>
      <c r="O641" s="1966">
        <f t="shared" si="44"/>
        <v>0.30244447915272138</v>
      </c>
      <c r="P641" s="1959">
        <f t="shared" si="45"/>
        <v>390.2509408422211</v>
      </c>
      <c r="Q641" s="1964">
        <f t="shared" si="46"/>
        <v>18.146668749163279</v>
      </c>
    </row>
    <row r="642" spans="1:17">
      <c r="A642" s="1736"/>
      <c r="B642" s="1739">
        <v>8</v>
      </c>
      <c r="C642" s="1947" t="s">
        <v>862</v>
      </c>
      <c r="D642" s="1948">
        <v>20</v>
      </c>
      <c r="E642" s="1949" t="s">
        <v>35</v>
      </c>
      <c r="F642" s="1961">
        <f t="shared" si="48"/>
        <v>13.529</v>
      </c>
      <c r="G642" s="1962">
        <v>2.669</v>
      </c>
      <c r="H642" s="1953">
        <v>3.2</v>
      </c>
      <c r="I642" s="1953">
        <v>7.66</v>
      </c>
      <c r="J642" s="1954">
        <v>1135.08</v>
      </c>
      <c r="K642" s="1963">
        <f t="shared" si="47"/>
        <v>7.66</v>
      </c>
      <c r="L642" s="1961">
        <f t="shared" si="47"/>
        <v>1135.08</v>
      </c>
      <c r="M642" s="1965">
        <f t="shared" si="49"/>
        <v>6.7484230186418588E-3</v>
      </c>
      <c r="N642" s="1958">
        <v>46.5</v>
      </c>
      <c r="O642" s="1966">
        <f t="shared" si="44"/>
        <v>0.31380167036684642</v>
      </c>
      <c r="P642" s="1959">
        <f t="shared" si="45"/>
        <v>404.90538111851157</v>
      </c>
      <c r="Q642" s="1964">
        <f t="shared" si="46"/>
        <v>18.828100222010786</v>
      </c>
    </row>
    <row r="643" spans="1:17">
      <c r="A643" s="1751"/>
      <c r="B643" s="1752">
        <v>9</v>
      </c>
      <c r="C643" s="1947" t="s">
        <v>863</v>
      </c>
      <c r="D643" s="1948">
        <v>18</v>
      </c>
      <c r="E643" s="1949">
        <v>1993</v>
      </c>
      <c r="F643" s="1961">
        <f t="shared" si="48"/>
        <v>13.42</v>
      </c>
      <c r="G643" s="1962">
        <v>1.7465999999999999</v>
      </c>
      <c r="H643" s="1953">
        <v>2.88</v>
      </c>
      <c r="I643" s="1953">
        <v>8.7934000000000001</v>
      </c>
      <c r="J643" s="1954">
        <v>1330.03</v>
      </c>
      <c r="K643" s="1963">
        <f t="shared" si="47"/>
        <v>8.7934000000000001</v>
      </c>
      <c r="L643" s="1961">
        <f t="shared" si="47"/>
        <v>1330.03</v>
      </c>
      <c r="M643" s="1965">
        <f t="shared" si="49"/>
        <v>6.6114298173725406E-3</v>
      </c>
      <c r="N643" s="1958">
        <v>46.5</v>
      </c>
      <c r="O643" s="1966">
        <f>M643*N643</f>
        <v>0.30743148650782315</v>
      </c>
      <c r="P643" s="1959">
        <f t="shared" si="45"/>
        <v>396.68578904235238</v>
      </c>
      <c r="Q643" s="1964">
        <f t="shared" si="46"/>
        <v>18.445889190469384</v>
      </c>
    </row>
    <row r="644" spans="1:17" ht="13.5" customHeight="1" thickBot="1">
      <c r="A644" s="1751"/>
      <c r="B644" s="1752">
        <v>10</v>
      </c>
      <c r="C644" s="1967" t="s">
        <v>864</v>
      </c>
      <c r="D644" s="1968">
        <v>15</v>
      </c>
      <c r="E644" s="1968">
        <v>1993</v>
      </c>
      <c r="F644" s="1969">
        <f t="shared" si="48"/>
        <v>10.33</v>
      </c>
      <c r="G644" s="1970">
        <v>1.9594</v>
      </c>
      <c r="H644" s="1970">
        <v>2.4</v>
      </c>
      <c r="I644" s="1970">
        <v>5.9706000000000001</v>
      </c>
      <c r="J644" s="1971">
        <v>892.28</v>
      </c>
      <c r="K644" s="1972">
        <f t="shared" si="47"/>
        <v>5.9706000000000001</v>
      </c>
      <c r="L644" s="1973">
        <f t="shared" si="47"/>
        <v>892.28</v>
      </c>
      <c r="M644" s="1974">
        <f t="shared" si="49"/>
        <v>6.691397319227149E-3</v>
      </c>
      <c r="N644" s="1975">
        <v>46.5</v>
      </c>
      <c r="O644" s="1976">
        <f t="shared" si="44"/>
        <v>0.31114997534406241</v>
      </c>
      <c r="P644" s="1976">
        <f t="shared" si="45"/>
        <v>401.48383915362894</v>
      </c>
      <c r="Q644" s="1977">
        <f t="shared" si="46"/>
        <v>18.668998520643743</v>
      </c>
    </row>
    <row r="645" spans="1:17">
      <c r="A645" s="1304" t="s">
        <v>243</v>
      </c>
      <c r="B645" s="48">
        <v>1</v>
      </c>
      <c r="C645" s="1895" t="s">
        <v>865</v>
      </c>
      <c r="D645" s="1896">
        <v>4</v>
      </c>
      <c r="E645" s="1897" t="s">
        <v>35</v>
      </c>
      <c r="F645" s="1898">
        <f>G645+H645+I645</f>
        <v>3.2649999999999997</v>
      </c>
      <c r="G645" s="1899">
        <v>0.32750000000000001</v>
      </c>
      <c r="H645" s="1900">
        <v>0.64</v>
      </c>
      <c r="I645" s="1900">
        <v>2.2974999999999999</v>
      </c>
      <c r="J645" s="1900">
        <v>228.92</v>
      </c>
      <c r="K645" s="1901">
        <f>I645</f>
        <v>2.2974999999999999</v>
      </c>
      <c r="L645" s="1902">
        <f>J645</f>
        <v>228.92</v>
      </c>
      <c r="M645" s="1903">
        <f>K645/L645</f>
        <v>1.0036257207758168E-2</v>
      </c>
      <c r="N645" s="1904">
        <v>46.5</v>
      </c>
      <c r="O645" s="1905">
        <f>M645*N645</f>
        <v>0.46668596016075481</v>
      </c>
      <c r="P645" s="1905">
        <f>M645*60*1000</f>
        <v>602.17543246549008</v>
      </c>
      <c r="Q645" s="1906">
        <f>P645*N645/1000</f>
        <v>28.00115760964529</v>
      </c>
    </row>
    <row r="646" spans="1:17">
      <c r="A646" s="1305"/>
      <c r="B646" s="49">
        <v>2</v>
      </c>
      <c r="C646" s="1907" t="s">
        <v>866</v>
      </c>
      <c r="D646" s="1908">
        <v>7</v>
      </c>
      <c r="E646" s="1909" t="s">
        <v>35</v>
      </c>
      <c r="F646" s="1910">
        <f t="shared" ref="F646:F654" si="50">G646+H646+I646</f>
        <v>4.8000000000000007</v>
      </c>
      <c r="G646" s="1911">
        <v>0.49120000000000003</v>
      </c>
      <c r="H646" s="1912">
        <v>0.96</v>
      </c>
      <c r="I646" s="1912">
        <v>3.3488000000000002</v>
      </c>
      <c r="J646" s="1912">
        <v>328.92</v>
      </c>
      <c r="K646" s="1901">
        <f t="shared" ref="K646:L654" si="51">I646</f>
        <v>3.3488000000000002</v>
      </c>
      <c r="L646" s="1902">
        <f t="shared" si="51"/>
        <v>328.92</v>
      </c>
      <c r="M646" s="1913">
        <f t="shared" ref="M646:M654" si="52">K646/L646</f>
        <v>1.0181199075763104E-2</v>
      </c>
      <c r="N646" s="1904">
        <v>46.5</v>
      </c>
      <c r="O646" s="1914">
        <f t="shared" ref="O646:O653" si="53">M646*N646</f>
        <v>0.47342575702298434</v>
      </c>
      <c r="P646" s="1905">
        <f t="shared" ref="P646:P654" si="54">M646*60*1000</f>
        <v>610.87194454578628</v>
      </c>
      <c r="Q646" s="1915">
        <f t="shared" ref="Q646:Q654" si="55">P646*N646/1000</f>
        <v>28.405545421379063</v>
      </c>
    </row>
    <row r="647" spans="1:17">
      <c r="A647" s="1305"/>
      <c r="B647" s="49">
        <v>3</v>
      </c>
      <c r="C647" s="1907" t="s">
        <v>867</v>
      </c>
      <c r="D647" s="1908">
        <v>12</v>
      </c>
      <c r="E647" s="1909" t="s">
        <v>35</v>
      </c>
      <c r="F647" s="1910">
        <f t="shared" si="50"/>
        <v>8.7899999999999991</v>
      </c>
      <c r="G647" s="1911">
        <v>1.3099000000000001</v>
      </c>
      <c r="H647" s="1912">
        <v>1.92</v>
      </c>
      <c r="I647" s="1912">
        <v>5.5601000000000003</v>
      </c>
      <c r="J647" s="1912">
        <v>543.85</v>
      </c>
      <c r="K647" s="1901">
        <f t="shared" si="51"/>
        <v>5.5601000000000003</v>
      </c>
      <c r="L647" s="1902">
        <f t="shared" si="51"/>
        <v>543.85</v>
      </c>
      <c r="M647" s="1913">
        <f t="shared" si="52"/>
        <v>1.0223591063712421E-2</v>
      </c>
      <c r="N647" s="1904">
        <v>46.5</v>
      </c>
      <c r="O647" s="1914">
        <f t="shared" si="53"/>
        <v>0.47539698446262757</v>
      </c>
      <c r="P647" s="1905">
        <f t="shared" si="54"/>
        <v>613.41546382274521</v>
      </c>
      <c r="Q647" s="1915">
        <f t="shared" si="55"/>
        <v>28.523819067757653</v>
      </c>
    </row>
    <row r="648" spans="1:17">
      <c r="A648" s="1305"/>
      <c r="B648" s="49">
        <v>4</v>
      </c>
      <c r="C648" s="1907" t="s">
        <v>868</v>
      </c>
      <c r="D648" s="1908">
        <v>40</v>
      </c>
      <c r="E648" s="1909" t="s">
        <v>35</v>
      </c>
      <c r="F648" s="1910">
        <f t="shared" si="50"/>
        <v>26.38</v>
      </c>
      <c r="G648" s="1911">
        <v>2.6901999999999999</v>
      </c>
      <c r="H648" s="1912">
        <v>6.4</v>
      </c>
      <c r="I648" s="1912">
        <v>17.2898</v>
      </c>
      <c r="J648" s="1912">
        <v>1664.79</v>
      </c>
      <c r="K648" s="1901">
        <f t="shared" si="51"/>
        <v>17.2898</v>
      </c>
      <c r="L648" s="1902">
        <f t="shared" si="51"/>
        <v>1664.79</v>
      </c>
      <c r="M648" s="1913">
        <f t="shared" si="52"/>
        <v>1.0385574156500219E-2</v>
      </c>
      <c r="N648" s="1904">
        <v>46.5</v>
      </c>
      <c r="O648" s="1914">
        <f t="shared" si="53"/>
        <v>0.48292919827726016</v>
      </c>
      <c r="P648" s="1905">
        <f t="shared" si="54"/>
        <v>623.13444939001317</v>
      </c>
      <c r="Q648" s="1915">
        <f t="shared" si="55"/>
        <v>28.975751896635611</v>
      </c>
    </row>
    <row r="649" spans="1:17">
      <c r="A649" s="1305"/>
      <c r="B649" s="49">
        <v>5</v>
      </c>
      <c r="C649" s="1907" t="s">
        <v>869</v>
      </c>
      <c r="D649" s="1908">
        <v>20</v>
      </c>
      <c r="E649" s="1909" t="s">
        <v>35</v>
      </c>
      <c r="F649" s="1910">
        <f t="shared" si="50"/>
        <v>16.917000000000002</v>
      </c>
      <c r="G649" s="1911">
        <v>2.7181000000000002</v>
      </c>
      <c r="H649" s="1912">
        <v>3.2</v>
      </c>
      <c r="I649" s="1912">
        <v>10.998900000000001</v>
      </c>
      <c r="J649" s="1912">
        <v>1040.75</v>
      </c>
      <c r="K649" s="1901">
        <f t="shared" si="51"/>
        <v>10.998900000000001</v>
      </c>
      <c r="L649" s="1902">
        <f t="shared" si="51"/>
        <v>1040.75</v>
      </c>
      <c r="M649" s="1913">
        <f t="shared" si="52"/>
        <v>1.0568244054768196E-2</v>
      </c>
      <c r="N649" s="1904">
        <v>46.5</v>
      </c>
      <c r="O649" s="1914">
        <f t="shared" si="53"/>
        <v>0.49142334854672109</v>
      </c>
      <c r="P649" s="1905">
        <f t="shared" si="54"/>
        <v>634.09464328609181</v>
      </c>
      <c r="Q649" s="1915">
        <f t="shared" si="55"/>
        <v>29.485400912803271</v>
      </c>
    </row>
    <row r="650" spans="1:17">
      <c r="A650" s="1305"/>
      <c r="B650" s="49">
        <v>6</v>
      </c>
      <c r="C650" s="1907" t="s">
        <v>870</v>
      </c>
      <c r="D650" s="1908">
        <v>46</v>
      </c>
      <c r="E650" s="1909" t="s">
        <v>35</v>
      </c>
      <c r="F650" s="1910">
        <f t="shared" si="50"/>
        <v>30.1</v>
      </c>
      <c r="G650" s="1911">
        <v>2.9472999999999998</v>
      </c>
      <c r="H650" s="1912">
        <v>7.2</v>
      </c>
      <c r="I650" s="1912">
        <v>19.9527</v>
      </c>
      <c r="J650" s="1912">
        <v>1885.08</v>
      </c>
      <c r="K650" s="1901">
        <f t="shared" si="51"/>
        <v>19.9527</v>
      </c>
      <c r="L650" s="1902">
        <f t="shared" si="51"/>
        <v>1885.08</v>
      </c>
      <c r="M650" s="1913">
        <f t="shared" si="52"/>
        <v>1.0584537526258833E-2</v>
      </c>
      <c r="N650" s="1904">
        <v>46.5</v>
      </c>
      <c r="O650" s="1914">
        <f t="shared" si="53"/>
        <v>0.49218099497103573</v>
      </c>
      <c r="P650" s="1905">
        <f t="shared" si="54"/>
        <v>635.07225157553</v>
      </c>
      <c r="Q650" s="1915">
        <f t="shared" si="55"/>
        <v>29.530859698262145</v>
      </c>
    </row>
    <row r="651" spans="1:17">
      <c r="A651" s="1305"/>
      <c r="B651" s="49">
        <v>7</v>
      </c>
      <c r="C651" s="1907" t="s">
        <v>871</v>
      </c>
      <c r="D651" s="1908">
        <v>5</v>
      </c>
      <c r="E651" s="1909" t="s">
        <v>35</v>
      </c>
      <c r="F651" s="1910">
        <f t="shared" si="50"/>
        <v>3.24</v>
      </c>
      <c r="G651" s="1911">
        <v>0.3548</v>
      </c>
      <c r="H651" s="1912">
        <v>0.8</v>
      </c>
      <c r="I651" s="1912">
        <v>2.0851999999999999</v>
      </c>
      <c r="J651" s="1912">
        <v>192.6</v>
      </c>
      <c r="K651" s="1901">
        <f t="shared" si="51"/>
        <v>2.0851999999999999</v>
      </c>
      <c r="L651" s="1902">
        <f t="shared" si="51"/>
        <v>192.6</v>
      </c>
      <c r="M651" s="1913">
        <f t="shared" si="52"/>
        <v>1.0826583592938734E-2</v>
      </c>
      <c r="N651" s="1904">
        <v>46.5</v>
      </c>
      <c r="O651" s="1914">
        <f t="shared" si="53"/>
        <v>0.50343613707165114</v>
      </c>
      <c r="P651" s="1905">
        <f t="shared" si="54"/>
        <v>649.59501557632404</v>
      </c>
      <c r="Q651" s="1915">
        <f t="shared" si="55"/>
        <v>30.20616822429907</v>
      </c>
    </row>
    <row r="652" spans="1:17">
      <c r="A652" s="1305"/>
      <c r="B652" s="49">
        <v>8</v>
      </c>
      <c r="C652" s="1907" t="s">
        <v>872</v>
      </c>
      <c r="D652" s="1908">
        <v>60</v>
      </c>
      <c r="E652" s="1909" t="s">
        <v>35</v>
      </c>
      <c r="F652" s="1910">
        <f t="shared" si="50"/>
        <v>50.769999999999996</v>
      </c>
      <c r="G652" s="1911">
        <v>6.7679</v>
      </c>
      <c r="H652" s="1912">
        <v>9.6</v>
      </c>
      <c r="I652" s="1912">
        <v>34.402099999999997</v>
      </c>
      <c r="J652" s="1912">
        <v>3213.86</v>
      </c>
      <c r="K652" s="1901">
        <f t="shared" si="51"/>
        <v>34.402099999999997</v>
      </c>
      <c r="L652" s="1902">
        <f t="shared" si="51"/>
        <v>3213.86</v>
      </c>
      <c r="M652" s="1913">
        <f t="shared" si="52"/>
        <v>1.0704293279732159E-2</v>
      </c>
      <c r="N652" s="1904">
        <v>46.5</v>
      </c>
      <c r="O652" s="1914">
        <f t="shared" si="53"/>
        <v>0.49774963750754542</v>
      </c>
      <c r="P652" s="1905">
        <f t="shared" si="54"/>
        <v>642.25759678392956</v>
      </c>
      <c r="Q652" s="1915">
        <f t="shared" si="55"/>
        <v>29.864978250452726</v>
      </c>
    </row>
    <row r="653" spans="1:17">
      <c r="A653" s="1305"/>
      <c r="B653" s="49">
        <v>9</v>
      </c>
      <c r="C653" s="1907" t="s">
        <v>873</v>
      </c>
      <c r="D653" s="1908">
        <v>20</v>
      </c>
      <c r="E653" s="1909" t="s">
        <v>35</v>
      </c>
      <c r="F653" s="1910">
        <f t="shared" si="50"/>
        <v>17.07</v>
      </c>
      <c r="G653" s="1911">
        <v>1.8612</v>
      </c>
      <c r="H653" s="1912">
        <v>3.2</v>
      </c>
      <c r="I653" s="1912">
        <v>12.008800000000001</v>
      </c>
      <c r="J653" s="1912">
        <v>1087.6600000000001</v>
      </c>
      <c r="K653" s="1901">
        <f t="shared" si="51"/>
        <v>12.008800000000001</v>
      </c>
      <c r="L653" s="1902">
        <f t="shared" si="51"/>
        <v>1087.6600000000001</v>
      </c>
      <c r="M653" s="1913">
        <f t="shared" si="52"/>
        <v>1.1040950296967802E-2</v>
      </c>
      <c r="N653" s="1904">
        <v>46.5</v>
      </c>
      <c r="O653" s="1914">
        <f t="shared" si="53"/>
        <v>0.51340418880900274</v>
      </c>
      <c r="P653" s="1905">
        <f t="shared" si="54"/>
        <v>662.45701781806804</v>
      </c>
      <c r="Q653" s="1915">
        <f t="shared" si="55"/>
        <v>30.804251328540165</v>
      </c>
    </row>
    <row r="654" spans="1:17" ht="12" thickBot="1">
      <c r="A654" s="1306"/>
      <c r="B654" s="50">
        <v>10</v>
      </c>
      <c r="C654" s="1907" t="s">
        <v>874</v>
      </c>
      <c r="D654" s="1916">
        <v>20</v>
      </c>
      <c r="E654" s="1916" t="s">
        <v>35</v>
      </c>
      <c r="F654" s="1917">
        <f t="shared" si="50"/>
        <v>18.8</v>
      </c>
      <c r="G654" s="1918">
        <v>2.4561000000000002</v>
      </c>
      <c r="H654" s="1918">
        <v>3.52</v>
      </c>
      <c r="I654" s="1918">
        <v>12.8239</v>
      </c>
      <c r="J654" s="1912">
        <v>1148.3499999999999</v>
      </c>
      <c r="K654" s="1919">
        <f t="shared" si="51"/>
        <v>12.8239</v>
      </c>
      <c r="L654" s="1920">
        <f t="shared" si="51"/>
        <v>1148.3499999999999</v>
      </c>
      <c r="M654" s="1921">
        <f t="shared" si="52"/>
        <v>1.116723995297601E-2</v>
      </c>
      <c r="N654" s="1922">
        <v>46.5</v>
      </c>
      <c r="O654" s="1923">
        <f>M654*N654</f>
        <v>0.51927665781338439</v>
      </c>
      <c r="P654" s="1923">
        <f t="shared" si="54"/>
        <v>670.03439717856065</v>
      </c>
      <c r="Q654" s="1924">
        <f t="shared" si="55"/>
        <v>31.156599468803069</v>
      </c>
    </row>
    <row r="655" spans="1:17">
      <c r="A655" s="1308" t="s">
        <v>248</v>
      </c>
      <c r="B655" s="31">
        <v>1</v>
      </c>
      <c r="C655" s="1925" t="s">
        <v>875</v>
      </c>
      <c r="D655" s="1926">
        <v>6</v>
      </c>
      <c r="E655" s="1927" t="s">
        <v>35</v>
      </c>
      <c r="F655" s="1928">
        <f>G655+H655+I655</f>
        <v>3.4007999999999998</v>
      </c>
      <c r="G655" s="1929">
        <v>0.49199999999999999</v>
      </c>
      <c r="H655" s="1930">
        <v>0</v>
      </c>
      <c r="I655" s="1930">
        <v>2.9087999999999998</v>
      </c>
      <c r="J655" s="1931">
        <v>229.69</v>
      </c>
      <c r="K655" s="1932">
        <f>I655</f>
        <v>2.9087999999999998</v>
      </c>
      <c r="L655" s="464">
        <f>J655</f>
        <v>229.69</v>
      </c>
      <c r="M655" s="1933">
        <f>K655/L655</f>
        <v>1.2664025425573598E-2</v>
      </c>
      <c r="N655" s="1934">
        <v>46.5</v>
      </c>
      <c r="O655" s="466">
        <f>M655*N655</f>
        <v>0.5888771822891723</v>
      </c>
      <c r="P655" s="466">
        <f>M655*60*1000</f>
        <v>759.84152553441584</v>
      </c>
      <c r="Q655" s="1935">
        <f>P655*N655/1000</f>
        <v>35.332630937350338</v>
      </c>
    </row>
    <row r="656" spans="1:17">
      <c r="A656" s="1308"/>
      <c r="B656" s="31">
        <v>2</v>
      </c>
      <c r="C656" s="467" t="s">
        <v>876</v>
      </c>
      <c r="D656" s="468">
        <v>40</v>
      </c>
      <c r="E656" s="469" t="s">
        <v>35</v>
      </c>
      <c r="F656" s="470">
        <f t="shared" ref="F656:F664" si="56">G656+H656+I656</f>
        <v>38.759</v>
      </c>
      <c r="G656" s="471">
        <v>4.3555000000000001</v>
      </c>
      <c r="H656" s="472">
        <v>6.4</v>
      </c>
      <c r="I656" s="472">
        <v>28.003499999999999</v>
      </c>
      <c r="J656" s="473">
        <v>2180.3200000000002</v>
      </c>
      <c r="K656" s="474">
        <f t="shared" ref="K656:L664" si="57">I656</f>
        <v>28.003499999999999</v>
      </c>
      <c r="L656" s="464">
        <f t="shared" si="57"/>
        <v>2180.3200000000002</v>
      </c>
      <c r="M656" s="475">
        <f t="shared" ref="M656:M664" si="58">K656/L656</f>
        <v>1.2843756879724076E-2</v>
      </c>
      <c r="N656" s="1934">
        <v>46.5</v>
      </c>
      <c r="O656" s="476">
        <f t="shared" ref="O656:O664" si="59">M656*N656</f>
        <v>0.59723469490716952</v>
      </c>
      <c r="P656" s="466">
        <f t="shared" ref="P656:P664" si="60">M656*60*1000</f>
        <v>770.62541278344452</v>
      </c>
      <c r="Q656" s="1936">
        <f t="shared" ref="Q656:Q664" si="61">P656*N656/1000</f>
        <v>35.834081694430168</v>
      </c>
    </row>
    <row r="657" spans="1:17">
      <c r="A657" s="1308"/>
      <c r="B657" s="31">
        <v>3</v>
      </c>
      <c r="C657" s="1937" t="s">
        <v>877</v>
      </c>
      <c r="D657" s="468">
        <v>40</v>
      </c>
      <c r="E657" s="469" t="s">
        <v>35</v>
      </c>
      <c r="F657" s="470">
        <f t="shared" si="56"/>
        <v>36.900000000000006</v>
      </c>
      <c r="G657" s="471">
        <v>2.5783999999999998</v>
      </c>
      <c r="H657" s="472">
        <v>6.4</v>
      </c>
      <c r="I657" s="472">
        <v>27.921600000000002</v>
      </c>
      <c r="J657" s="473">
        <v>2154.46</v>
      </c>
      <c r="K657" s="474">
        <f t="shared" si="57"/>
        <v>27.921600000000002</v>
      </c>
      <c r="L657" s="464">
        <f t="shared" si="57"/>
        <v>2154.46</v>
      </c>
      <c r="M657" s="475">
        <f t="shared" si="58"/>
        <v>1.29599064266684E-2</v>
      </c>
      <c r="N657" s="1934">
        <v>46.5</v>
      </c>
      <c r="O657" s="476">
        <f t="shared" si="59"/>
        <v>0.60263564884008058</v>
      </c>
      <c r="P657" s="466">
        <f t="shared" si="60"/>
        <v>777.59438560010403</v>
      </c>
      <c r="Q657" s="1936">
        <f t="shared" si="61"/>
        <v>36.158138930404839</v>
      </c>
    </row>
    <row r="658" spans="1:17">
      <c r="A658" s="1309"/>
      <c r="B658" s="17">
        <v>4</v>
      </c>
      <c r="C658" s="1938" t="s">
        <v>878</v>
      </c>
      <c r="D658" s="1939">
        <v>7</v>
      </c>
      <c r="E658" s="469" t="s">
        <v>35</v>
      </c>
      <c r="F658" s="470">
        <f t="shared" si="56"/>
        <v>4.2300000000000004</v>
      </c>
      <c r="G658" s="471">
        <v>0.16370000000000001</v>
      </c>
      <c r="H658" s="472">
        <v>0</v>
      </c>
      <c r="I658" s="472">
        <v>4.0663</v>
      </c>
      <c r="J658" s="473">
        <v>305.18</v>
      </c>
      <c r="K658" s="474">
        <f t="shared" si="57"/>
        <v>4.0663</v>
      </c>
      <c r="L658" s="464">
        <f t="shared" si="57"/>
        <v>305.18</v>
      </c>
      <c r="M658" s="475">
        <f t="shared" si="58"/>
        <v>1.3324267645324071E-2</v>
      </c>
      <c r="N658" s="1934">
        <v>46.5</v>
      </c>
      <c r="O658" s="476">
        <f t="shared" si="59"/>
        <v>0.61957844550756935</v>
      </c>
      <c r="P658" s="466">
        <f t="shared" si="60"/>
        <v>799.45605871944429</v>
      </c>
      <c r="Q658" s="1936">
        <f t="shared" si="61"/>
        <v>37.174706730454155</v>
      </c>
    </row>
    <row r="659" spans="1:17">
      <c r="A659" s="1309"/>
      <c r="B659" s="17">
        <v>5</v>
      </c>
      <c r="C659" s="1938" t="s">
        <v>879</v>
      </c>
      <c r="D659" s="468">
        <v>6</v>
      </c>
      <c r="E659" s="469" t="s">
        <v>35</v>
      </c>
      <c r="F659" s="470">
        <f t="shared" si="56"/>
        <v>5.7522000000000002</v>
      </c>
      <c r="G659" s="471">
        <v>0.65800000000000003</v>
      </c>
      <c r="H659" s="472">
        <v>0.8</v>
      </c>
      <c r="I659" s="472">
        <v>4.2942</v>
      </c>
      <c r="J659" s="473">
        <v>323.73</v>
      </c>
      <c r="K659" s="474">
        <f t="shared" si="57"/>
        <v>4.2942</v>
      </c>
      <c r="L659" s="464">
        <f t="shared" si="57"/>
        <v>323.73</v>
      </c>
      <c r="M659" s="475">
        <f t="shared" si="58"/>
        <v>1.3264757668427392E-2</v>
      </c>
      <c r="N659" s="1934">
        <v>46.5</v>
      </c>
      <c r="O659" s="476">
        <f t="shared" si="59"/>
        <v>0.61681123158187368</v>
      </c>
      <c r="P659" s="466">
        <f t="shared" si="60"/>
        <v>795.88546010564357</v>
      </c>
      <c r="Q659" s="1936">
        <f t="shared" si="61"/>
        <v>37.008673894912427</v>
      </c>
    </row>
    <row r="660" spans="1:17">
      <c r="A660" s="1309"/>
      <c r="B660" s="17">
        <v>6</v>
      </c>
      <c r="C660" s="1937" t="s">
        <v>880</v>
      </c>
      <c r="D660" s="468">
        <v>4</v>
      </c>
      <c r="E660" s="469" t="s">
        <v>35</v>
      </c>
      <c r="F660" s="470">
        <f t="shared" si="56"/>
        <v>5.3</v>
      </c>
      <c r="G660" s="471">
        <v>0.3821</v>
      </c>
      <c r="H660" s="472">
        <v>0.64</v>
      </c>
      <c r="I660" s="472">
        <v>4.2778999999999998</v>
      </c>
      <c r="J660" s="473">
        <v>306.08</v>
      </c>
      <c r="K660" s="474">
        <f t="shared" si="57"/>
        <v>4.2778999999999998</v>
      </c>
      <c r="L660" s="464">
        <f t="shared" si="57"/>
        <v>306.08</v>
      </c>
      <c r="M660" s="475">
        <f>K660/L660</f>
        <v>1.3976411395713539E-2</v>
      </c>
      <c r="N660" s="1934">
        <v>46.5</v>
      </c>
      <c r="O660" s="476">
        <f>M660*N660</f>
        <v>0.64990312990067955</v>
      </c>
      <c r="P660" s="466">
        <f t="shared" si="60"/>
        <v>838.58468374281233</v>
      </c>
      <c r="Q660" s="1936">
        <f t="shared" si="61"/>
        <v>38.994187794040769</v>
      </c>
    </row>
    <row r="661" spans="1:17">
      <c r="A661" s="1309"/>
      <c r="B661" s="17">
        <v>7</v>
      </c>
      <c r="C661" s="467" t="s">
        <v>881</v>
      </c>
      <c r="D661" s="468">
        <v>17</v>
      </c>
      <c r="E661" s="469" t="s">
        <v>35</v>
      </c>
      <c r="F661" s="470">
        <f t="shared" si="56"/>
        <v>13.8</v>
      </c>
      <c r="G661" s="471">
        <v>1.4737</v>
      </c>
      <c r="H661" s="472">
        <v>1.18</v>
      </c>
      <c r="I661" s="472">
        <v>11.1463</v>
      </c>
      <c r="J661" s="473">
        <v>781.45</v>
      </c>
      <c r="K661" s="474">
        <f t="shared" si="57"/>
        <v>11.1463</v>
      </c>
      <c r="L661" s="464">
        <f t="shared" si="57"/>
        <v>781.45</v>
      </c>
      <c r="M661" s="475">
        <f t="shared" si="58"/>
        <v>1.426361251519611E-2</v>
      </c>
      <c r="N661" s="1934">
        <v>46.5</v>
      </c>
      <c r="O661" s="476">
        <f t="shared" si="59"/>
        <v>0.66325798195661911</v>
      </c>
      <c r="P661" s="466">
        <f t="shared" si="60"/>
        <v>855.81675091176658</v>
      </c>
      <c r="Q661" s="1936">
        <f t="shared" si="61"/>
        <v>39.795478917397141</v>
      </c>
    </row>
    <row r="662" spans="1:17">
      <c r="A662" s="1309"/>
      <c r="B662" s="17">
        <v>8</v>
      </c>
      <c r="C662" s="467" t="s">
        <v>882</v>
      </c>
      <c r="D662" s="468">
        <v>12</v>
      </c>
      <c r="E662" s="469" t="s">
        <v>35</v>
      </c>
      <c r="F662" s="470">
        <f t="shared" si="56"/>
        <v>9.4</v>
      </c>
      <c r="G662" s="471">
        <v>1.4355</v>
      </c>
      <c r="H662" s="472">
        <v>0</v>
      </c>
      <c r="I662" s="472">
        <v>7.9645000000000001</v>
      </c>
      <c r="J662" s="473">
        <v>529.6</v>
      </c>
      <c r="K662" s="474">
        <f t="shared" si="57"/>
        <v>7.9645000000000001</v>
      </c>
      <c r="L662" s="464">
        <f t="shared" si="57"/>
        <v>529.6</v>
      </c>
      <c r="M662" s="475">
        <f t="shared" si="58"/>
        <v>1.5038708459214501E-2</v>
      </c>
      <c r="N662" s="1934">
        <v>46.5</v>
      </c>
      <c r="O662" s="476">
        <f t="shared" si="59"/>
        <v>0.69929994335347434</v>
      </c>
      <c r="P662" s="466">
        <f t="shared" si="60"/>
        <v>902.32250755286998</v>
      </c>
      <c r="Q662" s="1936">
        <f t="shared" si="61"/>
        <v>41.957996601208457</v>
      </c>
    </row>
    <row r="663" spans="1:17">
      <c r="A663" s="1309"/>
      <c r="B663" s="17">
        <v>9</v>
      </c>
      <c r="C663" s="467" t="s">
        <v>883</v>
      </c>
      <c r="D663" s="468">
        <v>4</v>
      </c>
      <c r="E663" s="469" t="s">
        <v>35</v>
      </c>
      <c r="F663" s="470">
        <f t="shared" si="56"/>
        <v>7.4215999999999998</v>
      </c>
      <c r="G663" s="477">
        <v>3.4308000000000001</v>
      </c>
      <c r="H663" s="472">
        <v>0.56000000000000005</v>
      </c>
      <c r="I663" s="472">
        <v>3.4308000000000001</v>
      </c>
      <c r="J663" s="473">
        <v>162.94</v>
      </c>
      <c r="K663" s="474">
        <f t="shared" si="57"/>
        <v>3.4308000000000001</v>
      </c>
      <c r="L663" s="464">
        <f t="shared" si="57"/>
        <v>162.94</v>
      </c>
      <c r="M663" s="475">
        <f t="shared" si="58"/>
        <v>2.1055603289554439E-2</v>
      </c>
      <c r="N663" s="1934">
        <v>46.5</v>
      </c>
      <c r="O663" s="476">
        <f t="shared" si="59"/>
        <v>0.97908555296428135</v>
      </c>
      <c r="P663" s="466">
        <f t="shared" si="60"/>
        <v>1263.3361973732665</v>
      </c>
      <c r="Q663" s="1936">
        <f t="shared" si="61"/>
        <v>58.745133177856893</v>
      </c>
    </row>
    <row r="664" spans="1:17" ht="12" thickBot="1">
      <c r="A664" s="1310"/>
      <c r="B664" s="18">
        <v>10</v>
      </c>
      <c r="C664" s="901" t="s">
        <v>884</v>
      </c>
      <c r="D664" s="1940">
        <v>10</v>
      </c>
      <c r="E664" s="1940" t="s">
        <v>35</v>
      </c>
      <c r="F664" s="479">
        <f t="shared" si="56"/>
        <v>8</v>
      </c>
      <c r="G664" s="1941">
        <v>0.76500000000000001</v>
      </c>
      <c r="H664" s="1942">
        <v>0</v>
      </c>
      <c r="I664" s="1942">
        <v>7.2350000000000003</v>
      </c>
      <c r="J664" s="473">
        <v>314.19</v>
      </c>
      <c r="K664" s="480">
        <f t="shared" si="57"/>
        <v>7.2350000000000003</v>
      </c>
      <c r="L664" s="481">
        <f t="shared" si="57"/>
        <v>314.19</v>
      </c>
      <c r="M664" s="1943">
        <f t="shared" si="58"/>
        <v>2.3027467455997964E-2</v>
      </c>
      <c r="N664" s="1944">
        <v>46.5</v>
      </c>
      <c r="O664" s="1945">
        <f t="shared" si="59"/>
        <v>1.0707772367039055</v>
      </c>
      <c r="P664" s="1945">
        <f t="shared" si="60"/>
        <v>1381.6480473598779</v>
      </c>
      <c r="Q664" s="1946">
        <f t="shared" si="61"/>
        <v>64.246634202234318</v>
      </c>
    </row>
    <row r="667" spans="1:17" ht="15">
      <c r="A667" s="1445" t="s">
        <v>202</v>
      </c>
      <c r="B667" s="1445"/>
      <c r="C667" s="1445"/>
      <c r="D667" s="1445"/>
      <c r="E667" s="1445"/>
      <c r="F667" s="1445"/>
      <c r="G667" s="1445"/>
      <c r="H667" s="1445"/>
      <c r="I667" s="1445"/>
      <c r="J667" s="1445"/>
      <c r="K667" s="1445"/>
      <c r="L667" s="1445"/>
      <c r="M667" s="1445"/>
      <c r="N667" s="1445"/>
      <c r="O667" s="1445"/>
      <c r="P667" s="1445"/>
      <c r="Q667" s="1445"/>
    </row>
    <row r="668" spans="1:17" ht="13.5" thickBot="1">
      <c r="A668" s="425"/>
      <c r="B668" s="425"/>
      <c r="C668" s="425"/>
      <c r="D668" s="425"/>
      <c r="E668" s="1311" t="s">
        <v>268</v>
      </c>
      <c r="F668" s="1311"/>
      <c r="G668" s="1311"/>
      <c r="H668" s="1311"/>
      <c r="I668" s="425">
        <v>6.4</v>
      </c>
      <c r="J668" s="425" t="s">
        <v>267</v>
      </c>
      <c r="K668" s="425" t="s">
        <v>269</v>
      </c>
      <c r="L668" s="426">
        <v>331.4</v>
      </c>
      <c r="M668" s="425"/>
      <c r="N668" s="425"/>
      <c r="O668" s="425"/>
      <c r="P668" s="425"/>
      <c r="Q668" s="425"/>
    </row>
    <row r="669" spans="1:17">
      <c r="A669" s="1312" t="s">
        <v>1</v>
      </c>
      <c r="B669" s="1315" t="s">
        <v>0</v>
      </c>
      <c r="C669" s="1318" t="s">
        <v>2</v>
      </c>
      <c r="D669" s="1318" t="s">
        <v>3</v>
      </c>
      <c r="E669" s="1318" t="s">
        <v>11</v>
      </c>
      <c r="F669" s="1322" t="s">
        <v>12</v>
      </c>
      <c r="G669" s="1323"/>
      <c r="H669" s="1323"/>
      <c r="I669" s="1324"/>
      <c r="J669" s="1318" t="s">
        <v>4</v>
      </c>
      <c r="K669" s="1318" t="s">
        <v>13</v>
      </c>
      <c r="L669" s="1318" t="s">
        <v>5</v>
      </c>
      <c r="M669" s="1318" t="s">
        <v>6</v>
      </c>
      <c r="N669" s="1318" t="s">
        <v>14</v>
      </c>
      <c r="O669" s="1318" t="s">
        <v>15</v>
      </c>
      <c r="P669" s="1325" t="s">
        <v>22</v>
      </c>
      <c r="Q669" s="1327" t="s">
        <v>23</v>
      </c>
    </row>
    <row r="670" spans="1:17" ht="33.75">
      <c r="A670" s="1313"/>
      <c r="B670" s="1316"/>
      <c r="C670" s="1319"/>
      <c r="D670" s="1321"/>
      <c r="E670" s="1321"/>
      <c r="F670" s="127" t="s">
        <v>16</v>
      </c>
      <c r="G670" s="127" t="s">
        <v>17</v>
      </c>
      <c r="H670" s="127" t="s">
        <v>18</v>
      </c>
      <c r="I670" s="127" t="s">
        <v>19</v>
      </c>
      <c r="J670" s="1321"/>
      <c r="K670" s="1321"/>
      <c r="L670" s="1321"/>
      <c r="M670" s="1321"/>
      <c r="N670" s="1321"/>
      <c r="O670" s="1321"/>
      <c r="P670" s="1326"/>
      <c r="Q670" s="1328"/>
    </row>
    <row r="671" spans="1:17" ht="12" thickBot="1">
      <c r="A671" s="1313"/>
      <c r="B671" s="1316"/>
      <c r="C671" s="1319"/>
      <c r="D671" s="8" t="s">
        <v>7</v>
      </c>
      <c r="E671" s="8" t="s">
        <v>8</v>
      </c>
      <c r="F671" s="8" t="s">
        <v>9</v>
      </c>
      <c r="G671" s="8" t="s">
        <v>9</v>
      </c>
      <c r="H671" s="8" t="s">
        <v>9</v>
      </c>
      <c r="I671" s="8" t="s">
        <v>9</v>
      </c>
      <c r="J671" s="8" t="s">
        <v>20</v>
      </c>
      <c r="K671" s="8" t="s">
        <v>9</v>
      </c>
      <c r="L671" s="8" t="s">
        <v>20</v>
      </c>
      <c r="M671" s="8" t="s">
        <v>21</v>
      </c>
      <c r="N671" s="56" t="s">
        <v>282</v>
      </c>
      <c r="O671" s="56" t="s">
        <v>283</v>
      </c>
      <c r="P671" s="57" t="s">
        <v>24</v>
      </c>
      <c r="Q671" s="58" t="s">
        <v>284</v>
      </c>
    </row>
    <row r="672" spans="1:17" ht="12.75" customHeight="1">
      <c r="A672" s="1378" t="s">
        <v>306</v>
      </c>
      <c r="B672" s="11">
        <v>1</v>
      </c>
      <c r="C672" s="174" t="s">
        <v>203</v>
      </c>
      <c r="D672" s="151">
        <v>30</v>
      </c>
      <c r="E672" s="151">
        <v>2000</v>
      </c>
      <c r="F672" s="175">
        <v>12.34</v>
      </c>
      <c r="G672" s="271">
        <v>1.936734</v>
      </c>
      <c r="H672" s="272">
        <v>4.72</v>
      </c>
      <c r="I672" s="273">
        <v>5.683268</v>
      </c>
      <c r="J672" s="175">
        <v>1411.56</v>
      </c>
      <c r="K672" s="571">
        <v>5.683268</v>
      </c>
      <c r="L672" s="175">
        <v>1411.56</v>
      </c>
      <c r="M672" s="274">
        <f>K672/L672</f>
        <v>4.0262319703023609E-3</v>
      </c>
      <c r="N672" s="213">
        <v>61.585000000000001</v>
      </c>
      <c r="O672" s="152">
        <f>M672*N672</f>
        <v>0.24795549589107091</v>
      </c>
      <c r="P672" s="152">
        <f>M672*1000*60</f>
        <v>241.57391821814167</v>
      </c>
      <c r="Q672" s="153">
        <f>O672*60</f>
        <v>14.877329753464254</v>
      </c>
    </row>
    <row r="673" spans="1:17">
      <c r="A673" s="1379"/>
      <c r="B673" s="12">
        <v>2</v>
      </c>
      <c r="C673" s="161" t="s">
        <v>204</v>
      </c>
      <c r="D673" s="154">
        <v>30</v>
      </c>
      <c r="E673" s="154">
        <v>2007</v>
      </c>
      <c r="F673" s="211">
        <v>9.2578200000000006</v>
      </c>
      <c r="G673" s="270">
        <v>2.2978200000000002</v>
      </c>
      <c r="H673" s="171">
        <v>2.4</v>
      </c>
      <c r="I673" s="270">
        <v>4.5599999999999996</v>
      </c>
      <c r="J673" s="155">
        <v>1423.9</v>
      </c>
      <c r="K673" s="572">
        <v>4.5599999999999996</v>
      </c>
      <c r="L673" s="155">
        <v>1423.9</v>
      </c>
      <c r="M673" s="275">
        <f t="shared" ref="M673:M711" si="62">K673/L673</f>
        <v>3.2024720837137434E-3</v>
      </c>
      <c r="N673" s="211">
        <v>61.585000000000001</v>
      </c>
      <c r="O673" s="156">
        <f t="shared" ref="O673:O711" si="63">M673*N673</f>
        <v>0.19722424327551089</v>
      </c>
      <c r="P673" s="156">
        <f t="shared" ref="P673:P711" si="64">M673*1000*60</f>
        <v>192.14832502282459</v>
      </c>
      <c r="Q673" s="157">
        <f t="shared" ref="Q673:Q711" si="65">O673*60</f>
        <v>11.833454596530654</v>
      </c>
    </row>
    <row r="674" spans="1:17">
      <c r="A674" s="1379"/>
      <c r="B674" s="12">
        <v>3</v>
      </c>
      <c r="C674" s="161" t="s">
        <v>212</v>
      </c>
      <c r="D674" s="154">
        <v>50</v>
      </c>
      <c r="E674" s="154">
        <v>1978</v>
      </c>
      <c r="F674" s="171">
        <v>12.9</v>
      </c>
      <c r="G674" s="270">
        <v>4.1349270000000002</v>
      </c>
      <c r="H674" s="171">
        <v>8</v>
      </c>
      <c r="I674" s="270">
        <v>0.76506399999999997</v>
      </c>
      <c r="J674" s="171">
        <v>2590.16</v>
      </c>
      <c r="K674" s="572">
        <v>0.76506399999999997</v>
      </c>
      <c r="L674" s="171">
        <v>2590.16</v>
      </c>
      <c r="M674" s="275">
        <f t="shared" si="62"/>
        <v>2.9537325879482349E-4</v>
      </c>
      <c r="N674" s="211">
        <v>61.585000000000001</v>
      </c>
      <c r="O674" s="156">
        <f t="shared" si="63"/>
        <v>1.8190562142879205E-2</v>
      </c>
      <c r="P674" s="156">
        <f t="shared" si="64"/>
        <v>17.722395527689411</v>
      </c>
      <c r="Q674" s="157">
        <f t="shared" si="65"/>
        <v>1.0914337285727522</v>
      </c>
    </row>
    <row r="675" spans="1:17">
      <c r="A675" s="1379"/>
      <c r="B675" s="12">
        <v>4</v>
      </c>
      <c r="C675" s="161" t="s">
        <v>213</v>
      </c>
      <c r="D675" s="154">
        <v>12</v>
      </c>
      <c r="E675" s="154">
        <v>1962</v>
      </c>
      <c r="F675" s="171">
        <v>4.75</v>
      </c>
      <c r="G675" s="270">
        <v>1.07724</v>
      </c>
      <c r="H675" s="171">
        <v>1.92</v>
      </c>
      <c r="I675" s="270">
        <v>1.752748</v>
      </c>
      <c r="J675" s="155">
        <v>533.5</v>
      </c>
      <c r="K675" s="572">
        <v>1.752748</v>
      </c>
      <c r="L675" s="155">
        <v>533.5</v>
      </c>
      <c r="M675" s="275">
        <f t="shared" si="62"/>
        <v>3.2853758200562322E-3</v>
      </c>
      <c r="N675" s="211">
        <v>61.585000000000001</v>
      </c>
      <c r="O675" s="156">
        <f t="shared" si="63"/>
        <v>0.20232986987816307</v>
      </c>
      <c r="P675" s="156">
        <f t="shared" si="64"/>
        <v>197.12254920337395</v>
      </c>
      <c r="Q675" s="157">
        <f t="shared" si="65"/>
        <v>12.139792192689784</v>
      </c>
    </row>
    <row r="676" spans="1:17">
      <c r="A676" s="1379"/>
      <c r="B676" s="12">
        <v>5</v>
      </c>
      <c r="C676" s="161" t="s">
        <v>214</v>
      </c>
      <c r="D676" s="154">
        <v>12</v>
      </c>
      <c r="E676" s="154">
        <v>1962</v>
      </c>
      <c r="F676" s="171">
        <v>3.92</v>
      </c>
      <c r="G676" s="270">
        <v>1.197438</v>
      </c>
      <c r="H676" s="171">
        <v>1.92</v>
      </c>
      <c r="I676" s="270">
        <v>0.80255900000000002</v>
      </c>
      <c r="J676" s="171">
        <v>528.27</v>
      </c>
      <c r="K676" s="572">
        <v>0.80255900000000002</v>
      </c>
      <c r="L676" s="171">
        <v>528.27</v>
      </c>
      <c r="M676" s="275">
        <f t="shared" si="62"/>
        <v>1.5192212315671911E-3</v>
      </c>
      <c r="N676" s="211">
        <v>61.585000000000001</v>
      </c>
      <c r="O676" s="156">
        <f t="shared" si="63"/>
        <v>9.3561239546065461E-2</v>
      </c>
      <c r="P676" s="156">
        <f t="shared" si="64"/>
        <v>91.153273894031472</v>
      </c>
      <c r="Q676" s="157">
        <f t="shared" si="65"/>
        <v>5.6136743727639278</v>
      </c>
    </row>
    <row r="677" spans="1:17">
      <c r="A677" s="1379"/>
      <c r="B677" s="12">
        <v>6</v>
      </c>
      <c r="C677" s="161" t="s">
        <v>215</v>
      </c>
      <c r="D677" s="154">
        <v>12</v>
      </c>
      <c r="E677" s="154">
        <v>1962</v>
      </c>
      <c r="F677" s="171">
        <v>4.5199999999999996</v>
      </c>
      <c r="G677" s="270">
        <v>0.98138800000000004</v>
      </c>
      <c r="H677" s="171">
        <v>1.92</v>
      </c>
      <c r="I677" s="270">
        <v>1.6186100000000001</v>
      </c>
      <c r="J677" s="171">
        <v>533.70000000000005</v>
      </c>
      <c r="K677" s="572">
        <v>1.6186100000000001</v>
      </c>
      <c r="L677" s="171">
        <v>533.70000000000005</v>
      </c>
      <c r="M677" s="275">
        <f t="shared" si="62"/>
        <v>3.0328086940228593E-3</v>
      </c>
      <c r="N677" s="211">
        <v>61.585000000000001</v>
      </c>
      <c r="O677" s="156">
        <f t="shared" si="63"/>
        <v>0.18677552342139778</v>
      </c>
      <c r="P677" s="156">
        <f t="shared" si="64"/>
        <v>181.96852164137155</v>
      </c>
      <c r="Q677" s="157">
        <f t="shared" si="65"/>
        <v>11.206531405283867</v>
      </c>
    </row>
    <row r="678" spans="1:17">
      <c r="A678" s="1379"/>
      <c r="B678" s="12">
        <v>7</v>
      </c>
      <c r="C678" s="161" t="s">
        <v>216</v>
      </c>
      <c r="D678" s="154">
        <v>12</v>
      </c>
      <c r="E678" s="154">
        <v>1963</v>
      </c>
      <c r="F678" s="171">
        <v>3.84</v>
      </c>
      <c r="G678" s="270">
        <v>0.89768199999999998</v>
      </c>
      <c r="H678" s="171">
        <v>1.92</v>
      </c>
      <c r="I678" s="270">
        <v>1.0222100000000001</v>
      </c>
      <c r="J678" s="171">
        <v>532.45000000000005</v>
      </c>
      <c r="K678" s="572">
        <v>1.0222100000000001</v>
      </c>
      <c r="L678" s="171">
        <v>532.45000000000005</v>
      </c>
      <c r="M678" s="275">
        <f t="shared" si="62"/>
        <v>1.9198234576016527E-3</v>
      </c>
      <c r="N678" s="211">
        <v>61.585000000000001</v>
      </c>
      <c r="O678" s="156">
        <f t="shared" si="63"/>
        <v>0.11823232763639778</v>
      </c>
      <c r="P678" s="156">
        <f t="shared" si="64"/>
        <v>115.18940745609916</v>
      </c>
      <c r="Q678" s="157">
        <f t="shared" si="65"/>
        <v>7.0939396581838672</v>
      </c>
    </row>
    <row r="679" spans="1:17">
      <c r="A679" s="1379"/>
      <c r="B679" s="12">
        <v>8</v>
      </c>
      <c r="C679" s="161" t="s">
        <v>217</v>
      </c>
      <c r="D679" s="154">
        <v>55</v>
      </c>
      <c r="E679" s="154">
        <v>1966</v>
      </c>
      <c r="F679" s="171">
        <v>17.03</v>
      </c>
      <c r="G679" s="270">
        <v>4.7819279999999997</v>
      </c>
      <c r="H679" s="171">
        <v>8.8000000000000007</v>
      </c>
      <c r="I679" s="270">
        <v>3.44807</v>
      </c>
      <c r="J679" s="171">
        <v>2564.02</v>
      </c>
      <c r="K679" s="572">
        <v>3.44807</v>
      </c>
      <c r="L679" s="171">
        <v>2564.02</v>
      </c>
      <c r="M679" s="275">
        <f t="shared" si="62"/>
        <v>1.3447906022573926E-3</v>
      </c>
      <c r="N679" s="211">
        <v>61.585000000000001</v>
      </c>
      <c r="O679" s="156">
        <f t="shared" si="63"/>
        <v>8.281892924002153E-2</v>
      </c>
      <c r="P679" s="156">
        <f t="shared" si="64"/>
        <v>80.687436135443548</v>
      </c>
      <c r="Q679" s="157">
        <f t="shared" si="65"/>
        <v>4.9691357544012922</v>
      </c>
    </row>
    <row r="680" spans="1:17">
      <c r="A680" s="1379"/>
      <c r="B680" s="12">
        <v>9</v>
      </c>
      <c r="C680" s="161" t="s">
        <v>218</v>
      </c>
      <c r="D680" s="154">
        <v>12</v>
      </c>
      <c r="E680" s="154">
        <v>1983</v>
      </c>
      <c r="F680" s="211">
        <v>3.8879999999999999</v>
      </c>
      <c r="G680" s="270"/>
      <c r="H680" s="171"/>
      <c r="I680" s="211">
        <v>3.8879999999999999</v>
      </c>
      <c r="J680" s="171">
        <v>762.17</v>
      </c>
      <c r="K680" s="643">
        <v>3.8879999999999999</v>
      </c>
      <c r="L680" s="171">
        <v>762.17</v>
      </c>
      <c r="M680" s="275">
        <f t="shared" si="62"/>
        <v>5.1012241363475345E-3</v>
      </c>
      <c r="N680" s="211">
        <v>61.585000000000001</v>
      </c>
      <c r="O680" s="156">
        <f t="shared" si="63"/>
        <v>0.31415888843696294</v>
      </c>
      <c r="P680" s="156">
        <f t="shared" si="64"/>
        <v>306.07344818085204</v>
      </c>
      <c r="Q680" s="157">
        <f t="shared" si="65"/>
        <v>18.849533306217776</v>
      </c>
    </row>
    <row r="681" spans="1:17">
      <c r="A681" s="1379"/>
      <c r="B681" s="12">
        <v>10</v>
      </c>
      <c r="C681" s="161" t="s">
        <v>219</v>
      </c>
      <c r="D681" s="154">
        <v>60</v>
      </c>
      <c r="E681" s="154">
        <v>1986</v>
      </c>
      <c r="F681" s="171">
        <v>24.02</v>
      </c>
      <c r="G681" s="270">
        <v>5.9992260000000002</v>
      </c>
      <c r="H681" s="171">
        <v>9.2799999999999994</v>
      </c>
      <c r="I681" s="270">
        <v>8.7405790000000003</v>
      </c>
      <c r="J681" s="171">
        <v>3808.22</v>
      </c>
      <c r="K681" s="572">
        <v>8.7405790000000003</v>
      </c>
      <c r="L681" s="171">
        <v>3808.22</v>
      </c>
      <c r="M681" s="275">
        <f t="shared" si="62"/>
        <v>2.2951875154271551E-3</v>
      </c>
      <c r="N681" s="211">
        <v>61.585000000000001</v>
      </c>
      <c r="O681" s="156">
        <f t="shared" si="63"/>
        <v>0.14134912313758136</v>
      </c>
      <c r="P681" s="156">
        <f t="shared" si="64"/>
        <v>137.71125092562932</v>
      </c>
      <c r="Q681" s="157">
        <f t="shared" si="65"/>
        <v>8.4809473882548811</v>
      </c>
    </row>
    <row r="682" spans="1:17">
      <c r="A682" s="1379"/>
      <c r="B682" s="12">
        <v>11</v>
      </c>
      <c r="C682" s="161" t="s">
        <v>220</v>
      </c>
      <c r="D682" s="154">
        <v>60</v>
      </c>
      <c r="E682" s="154">
        <v>1968</v>
      </c>
      <c r="F682" s="171">
        <v>18.260000000000002</v>
      </c>
      <c r="G682" s="270">
        <v>4.8446259999999999</v>
      </c>
      <c r="H682" s="171">
        <v>9.6</v>
      </c>
      <c r="I682" s="270">
        <v>3.8153739999999998</v>
      </c>
      <c r="J682" s="171">
        <v>2726.22</v>
      </c>
      <c r="K682" s="572">
        <v>3.8153739999999998</v>
      </c>
      <c r="L682" s="171">
        <v>2726.22</v>
      </c>
      <c r="M682" s="275">
        <f t="shared" si="62"/>
        <v>1.399510677788293E-3</v>
      </c>
      <c r="N682" s="211">
        <v>61.585000000000001</v>
      </c>
      <c r="O682" s="156">
        <f t="shared" si="63"/>
        <v>8.6188865091592029E-2</v>
      </c>
      <c r="P682" s="156">
        <f t="shared" si="64"/>
        <v>83.970640667297587</v>
      </c>
      <c r="Q682" s="157">
        <f t="shared" si="65"/>
        <v>5.1713319054955216</v>
      </c>
    </row>
    <row r="683" spans="1:17">
      <c r="A683" s="1379"/>
      <c r="B683" s="12">
        <v>12</v>
      </c>
      <c r="C683" s="161" t="s">
        <v>225</v>
      </c>
      <c r="D683" s="154">
        <v>60</v>
      </c>
      <c r="E683" s="154">
        <v>1980</v>
      </c>
      <c r="F683" s="171">
        <v>18.68</v>
      </c>
      <c r="G683" s="270">
        <v>6.4350459999999998</v>
      </c>
      <c r="H683" s="171">
        <v>9.44</v>
      </c>
      <c r="I683" s="270">
        <v>2.8048739999999999</v>
      </c>
      <c r="J683" s="155">
        <v>3117.83</v>
      </c>
      <c r="K683" s="572">
        <v>2.8048739999999999</v>
      </c>
      <c r="L683" s="155">
        <v>3117.83</v>
      </c>
      <c r="M683" s="275">
        <f t="shared" si="62"/>
        <v>8.9962377679347492E-4</v>
      </c>
      <c r="N683" s="211">
        <v>61.585000000000001</v>
      </c>
      <c r="O683" s="156">
        <f t="shared" si="63"/>
        <v>5.5403330293826152E-2</v>
      </c>
      <c r="P683" s="156">
        <f t="shared" si="64"/>
        <v>53.977426607608493</v>
      </c>
      <c r="Q683" s="157">
        <f t="shared" si="65"/>
        <v>3.3241998176295691</v>
      </c>
    </row>
    <row r="684" spans="1:17">
      <c r="A684" s="1379"/>
      <c r="B684" s="12">
        <v>13</v>
      </c>
      <c r="C684" s="161" t="s">
        <v>230</v>
      </c>
      <c r="D684" s="154">
        <v>85</v>
      </c>
      <c r="E684" s="154">
        <v>1970</v>
      </c>
      <c r="F684" s="171">
        <v>29.41</v>
      </c>
      <c r="G684" s="270">
        <v>6.3771620000000002</v>
      </c>
      <c r="H684" s="155">
        <v>13.6</v>
      </c>
      <c r="I684" s="270">
        <v>9.4328420000000008</v>
      </c>
      <c r="J684" s="171">
        <v>3789.83</v>
      </c>
      <c r="K684" s="572">
        <v>9.4328420000000008</v>
      </c>
      <c r="L684" s="171">
        <v>3789.83</v>
      </c>
      <c r="M684" s="275">
        <f>K684/L684</f>
        <v>2.4889881604188055E-3</v>
      </c>
      <c r="N684" s="211">
        <v>61.585000000000001</v>
      </c>
      <c r="O684" s="156">
        <f>M684*N684</f>
        <v>0.15328433585939213</v>
      </c>
      <c r="P684" s="156">
        <f>M684*1000*60</f>
        <v>149.33928962512832</v>
      </c>
      <c r="Q684" s="157">
        <f>O684*60</f>
        <v>9.1970601515635284</v>
      </c>
    </row>
    <row r="685" spans="1:17" ht="12" thickBot="1">
      <c r="A685" s="1379"/>
      <c r="B685" s="12">
        <v>14</v>
      </c>
      <c r="C685" s="163" t="s">
        <v>305</v>
      </c>
      <c r="D685" s="164">
        <v>24</v>
      </c>
      <c r="E685" s="164">
        <v>1991</v>
      </c>
      <c r="F685" s="166">
        <v>8.5299999999999994</v>
      </c>
      <c r="G685" s="644">
        <v>1.6991160000000001</v>
      </c>
      <c r="H685" s="166">
        <v>3.84</v>
      </c>
      <c r="I685" s="644">
        <v>2.9908800000000002</v>
      </c>
      <c r="J685" s="166">
        <v>1163.97</v>
      </c>
      <c r="K685" s="645">
        <v>2.9908800000000002</v>
      </c>
      <c r="L685" s="166">
        <v>1163.97</v>
      </c>
      <c r="M685" s="646">
        <f t="shared" si="62"/>
        <v>2.5695507616175675E-3</v>
      </c>
      <c r="N685" s="211">
        <v>61.585000000000001</v>
      </c>
      <c r="O685" s="167">
        <f t="shared" si="63"/>
        <v>0.1582457836542179</v>
      </c>
      <c r="P685" s="167">
        <f t="shared" si="64"/>
        <v>154.17304569705405</v>
      </c>
      <c r="Q685" s="168">
        <f t="shared" si="65"/>
        <v>9.4947470192530741</v>
      </c>
    </row>
    <row r="686" spans="1:17" ht="12.75" customHeight="1">
      <c r="A686" s="1363" t="s">
        <v>307</v>
      </c>
      <c r="B686" s="107">
        <v>1</v>
      </c>
      <c r="C686" s="176" t="s">
        <v>205</v>
      </c>
      <c r="D686" s="158">
        <v>45</v>
      </c>
      <c r="E686" s="158">
        <v>1995</v>
      </c>
      <c r="F686" s="647">
        <v>41.08</v>
      </c>
      <c r="G686" s="648">
        <v>4.2673800000000002</v>
      </c>
      <c r="H686" s="649">
        <v>7.04</v>
      </c>
      <c r="I686" s="650">
        <v>29.77262</v>
      </c>
      <c r="J686" s="647">
        <v>2837.16</v>
      </c>
      <c r="K686" s="651">
        <v>29.77262</v>
      </c>
      <c r="L686" s="647">
        <v>2837.16</v>
      </c>
      <c r="M686" s="652">
        <f t="shared" si="62"/>
        <v>1.0493810712120572E-2</v>
      </c>
      <c r="N686" s="653">
        <v>61.585000000000001</v>
      </c>
      <c r="O686" s="454">
        <f t="shared" si="63"/>
        <v>0.64626133270594543</v>
      </c>
      <c r="P686" s="454">
        <f t="shared" si="64"/>
        <v>629.62864272723436</v>
      </c>
      <c r="Q686" s="455">
        <f t="shared" si="65"/>
        <v>38.775679962356726</v>
      </c>
    </row>
    <row r="687" spans="1:17">
      <c r="A687" s="1364"/>
      <c r="B687" s="104">
        <v>2</v>
      </c>
      <c r="C687" s="169" t="s">
        <v>207</v>
      </c>
      <c r="D687" s="99">
        <v>45</v>
      </c>
      <c r="E687" s="99">
        <v>1992</v>
      </c>
      <c r="F687" s="170">
        <v>41.62</v>
      </c>
      <c r="G687" s="654">
        <v>4.4041550000000003</v>
      </c>
      <c r="H687" s="159">
        <v>7.2</v>
      </c>
      <c r="I687" s="654">
        <v>30.01585</v>
      </c>
      <c r="J687" s="170">
        <v>2843.99</v>
      </c>
      <c r="K687" s="655">
        <v>30.01585</v>
      </c>
      <c r="L687" s="170">
        <v>2843.99</v>
      </c>
      <c r="M687" s="656">
        <f t="shared" si="62"/>
        <v>1.0554133453352509E-2</v>
      </c>
      <c r="N687" s="657">
        <v>61.585000000000001</v>
      </c>
      <c r="O687" s="100">
        <f t="shared" si="63"/>
        <v>0.64997630872471424</v>
      </c>
      <c r="P687" s="100">
        <f t="shared" si="64"/>
        <v>633.24800720115047</v>
      </c>
      <c r="Q687" s="101">
        <f t="shared" si="65"/>
        <v>38.998578523482855</v>
      </c>
    </row>
    <row r="688" spans="1:17">
      <c r="A688" s="1364"/>
      <c r="B688" s="104">
        <v>3</v>
      </c>
      <c r="C688" s="169" t="s">
        <v>209</v>
      </c>
      <c r="D688" s="99">
        <v>45</v>
      </c>
      <c r="E688" s="99">
        <v>1993</v>
      </c>
      <c r="F688" s="170">
        <v>50.26</v>
      </c>
      <c r="G688" s="654">
        <v>4.9786099999999998</v>
      </c>
      <c r="H688" s="170">
        <v>7.04</v>
      </c>
      <c r="I688" s="654">
        <v>38.241390000000003</v>
      </c>
      <c r="J688" s="159">
        <v>2913.8</v>
      </c>
      <c r="K688" s="655">
        <v>38.241399999999999</v>
      </c>
      <c r="L688" s="159">
        <v>2913.8</v>
      </c>
      <c r="M688" s="656">
        <f t="shared" si="62"/>
        <v>1.3124236392339899E-2</v>
      </c>
      <c r="N688" s="657">
        <v>61.585000000000001</v>
      </c>
      <c r="O688" s="100">
        <f t="shared" si="63"/>
        <v>0.80825609822225275</v>
      </c>
      <c r="P688" s="100">
        <f t="shared" si="64"/>
        <v>787.45418354039396</v>
      </c>
      <c r="Q688" s="101">
        <f t="shared" si="65"/>
        <v>48.495365893335162</v>
      </c>
    </row>
    <row r="689" spans="1:17">
      <c r="A689" s="1364"/>
      <c r="B689" s="104">
        <v>4</v>
      </c>
      <c r="C689" s="169" t="s">
        <v>210</v>
      </c>
      <c r="D689" s="99">
        <v>45</v>
      </c>
      <c r="E689" s="99">
        <v>1997</v>
      </c>
      <c r="F689" s="170">
        <v>49.88</v>
      </c>
      <c r="G689" s="654">
        <v>3.3149999999999999</v>
      </c>
      <c r="H689" s="170">
        <v>7.04</v>
      </c>
      <c r="I689" s="654">
        <v>39.524999999999999</v>
      </c>
      <c r="J689" s="159">
        <v>2895.9</v>
      </c>
      <c r="K689" s="655">
        <v>39.524999999999999</v>
      </c>
      <c r="L689" s="159">
        <v>2895.9</v>
      </c>
      <c r="M689" s="656">
        <f t="shared" si="62"/>
        <v>1.3648606650782139E-2</v>
      </c>
      <c r="N689" s="657">
        <v>61.585000000000001</v>
      </c>
      <c r="O689" s="100">
        <f t="shared" si="63"/>
        <v>0.84054944058841807</v>
      </c>
      <c r="P689" s="100">
        <f t="shared" si="64"/>
        <v>818.91639904692829</v>
      </c>
      <c r="Q689" s="101">
        <f t="shared" si="65"/>
        <v>50.432966435305083</v>
      </c>
    </row>
    <row r="690" spans="1:17">
      <c r="A690" s="1364"/>
      <c r="B690" s="104">
        <v>5</v>
      </c>
      <c r="C690" s="169" t="s">
        <v>221</v>
      </c>
      <c r="D690" s="99">
        <v>50</v>
      </c>
      <c r="E690" s="99">
        <v>1975</v>
      </c>
      <c r="F690" s="170">
        <v>36.32</v>
      </c>
      <c r="G690" s="654">
        <v>3.3660000000000001</v>
      </c>
      <c r="H690" s="170">
        <v>7.68</v>
      </c>
      <c r="I690" s="654">
        <v>25.274000000000001</v>
      </c>
      <c r="J690" s="170">
        <v>2485.16</v>
      </c>
      <c r="K690" s="655">
        <v>25.274000000000001</v>
      </c>
      <c r="L690" s="170">
        <v>2485.16</v>
      </c>
      <c r="M690" s="656">
        <f t="shared" si="62"/>
        <v>1.0169968935601733E-2</v>
      </c>
      <c r="N690" s="657">
        <v>61.585000000000001</v>
      </c>
      <c r="O690" s="100">
        <f t="shared" si="63"/>
        <v>0.62631753689903269</v>
      </c>
      <c r="P690" s="100">
        <f t="shared" si="64"/>
        <v>610.19813613610404</v>
      </c>
      <c r="Q690" s="101">
        <f t="shared" si="65"/>
        <v>37.579052213941964</v>
      </c>
    </row>
    <row r="691" spans="1:17" ht="12.75" customHeight="1">
      <c r="A691" s="1364"/>
      <c r="B691" s="104">
        <v>6</v>
      </c>
      <c r="C691" s="169" t="s">
        <v>222</v>
      </c>
      <c r="D691" s="99">
        <v>30</v>
      </c>
      <c r="E691" s="99">
        <v>1992</v>
      </c>
      <c r="F691" s="170">
        <v>21.94</v>
      </c>
      <c r="G691" s="654">
        <v>3.93912</v>
      </c>
      <c r="H691" s="159">
        <v>4.8</v>
      </c>
      <c r="I691" s="654">
        <v>13.20088</v>
      </c>
      <c r="J691" s="170">
        <v>1576.72</v>
      </c>
      <c r="K691" s="655">
        <v>13.20088</v>
      </c>
      <c r="L691" s="170">
        <v>1576.72</v>
      </c>
      <c r="M691" s="656">
        <f t="shared" si="62"/>
        <v>8.3723679537267229E-3</v>
      </c>
      <c r="N691" s="657">
        <v>61.585000000000001</v>
      </c>
      <c r="O691" s="100">
        <f t="shared" si="63"/>
        <v>0.51561228043026019</v>
      </c>
      <c r="P691" s="100">
        <f t="shared" si="64"/>
        <v>502.34207722360338</v>
      </c>
      <c r="Q691" s="101">
        <f t="shared" si="65"/>
        <v>30.936736825815611</v>
      </c>
    </row>
    <row r="692" spans="1:17">
      <c r="A692" s="1364"/>
      <c r="B692" s="104">
        <v>7</v>
      </c>
      <c r="C692" s="169" t="s">
        <v>223</v>
      </c>
      <c r="D692" s="99">
        <v>30</v>
      </c>
      <c r="E692" s="99">
        <v>1992</v>
      </c>
      <c r="F692" s="170">
        <v>24.21</v>
      </c>
      <c r="G692" s="654">
        <v>3.5014400000000001</v>
      </c>
      <c r="H692" s="170">
        <v>4.6399999999999997</v>
      </c>
      <c r="I692" s="654">
        <v>16.068560000000002</v>
      </c>
      <c r="J692" s="170">
        <v>1519.17</v>
      </c>
      <c r="K692" s="655">
        <v>16.068560000000002</v>
      </c>
      <c r="L692" s="170">
        <v>1519.17</v>
      </c>
      <c r="M692" s="656">
        <f t="shared" si="62"/>
        <v>1.0577196758756426E-2</v>
      </c>
      <c r="N692" s="657">
        <v>61.585000000000001</v>
      </c>
      <c r="O692" s="100">
        <f t="shared" si="63"/>
        <v>0.65139666238801452</v>
      </c>
      <c r="P692" s="100">
        <f t="shared" si="64"/>
        <v>634.63180552538552</v>
      </c>
      <c r="Q692" s="101">
        <f t="shared" si="65"/>
        <v>39.083799743280871</v>
      </c>
    </row>
    <row r="693" spans="1:17">
      <c r="A693" s="1364"/>
      <c r="B693" s="104">
        <v>8</v>
      </c>
      <c r="C693" s="169" t="s">
        <v>224</v>
      </c>
      <c r="D693" s="99">
        <v>40</v>
      </c>
      <c r="E693" s="99">
        <v>1973</v>
      </c>
      <c r="F693" s="170">
        <v>30.94</v>
      </c>
      <c r="G693" s="654">
        <v>4.8691899999999997</v>
      </c>
      <c r="H693" s="170">
        <v>6.16</v>
      </c>
      <c r="I693" s="654">
        <v>19.910810000000001</v>
      </c>
      <c r="J693" s="159">
        <v>2565.4</v>
      </c>
      <c r="K693" s="655">
        <v>19.910810000000001</v>
      </c>
      <c r="L693" s="159">
        <v>2565.4</v>
      </c>
      <c r="M693" s="656">
        <f t="shared" si="62"/>
        <v>7.7612886879239104E-3</v>
      </c>
      <c r="N693" s="657">
        <v>61.585000000000001</v>
      </c>
      <c r="O693" s="100">
        <f t="shared" si="63"/>
        <v>0.47797896384579402</v>
      </c>
      <c r="P693" s="100">
        <f t="shared" si="64"/>
        <v>465.67732127543462</v>
      </c>
      <c r="Q693" s="101">
        <f t="shared" si="65"/>
        <v>28.678737830747643</v>
      </c>
    </row>
    <row r="694" spans="1:17">
      <c r="A694" s="1364"/>
      <c r="B694" s="104">
        <v>9</v>
      </c>
      <c r="C694" s="169" t="s">
        <v>226</v>
      </c>
      <c r="D694" s="99">
        <v>60</v>
      </c>
      <c r="E694" s="99">
        <v>1974</v>
      </c>
      <c r="F694" s="170">
        <v>50.63</v>
      </c>
      <c r="G694" s="654">
        <v>5.1974499999999999</v>
      </c>
      <c r="H694" s="159">
        <v>9.6</v>
      </c>
      <c r="I694" s="654">
        <v>35.832549999999998</v>
      </c>
      <c r="J694" s="170">
        <v>3118.24</v>
      </c>
      <c r="K694" s="655">
        <v>35.832549999999998</v>
      </c>
      <c r="L694" s="170">
        <v>3118.24</v>
      </c>
      <c r="M694" s="656">
        <f t="shared" si="62"/>
        <v>1.1491273923751859E-2</v>
      </c>
      <c r="N694" s="657">
        <v>61.585000000000001</v>
      </c>
      <c r="O694" s="100">
        <f t="shared" si="63"/>
        <v>0.7076901045942583</v>
      </c>
      <c r="P694" s="100">
        <f t="shared" si="64"/>
        <v>689.4764354251115</v>
      </c>
      <c r="Q694" s="101">
        <f t="shared" si="65"/>
        <v>42.461406275655499</v>
      </c>
    </row>
    <row r="695" spans="1:17">
      <c r="A695" s="1364"/>
      <c r="B695" s="104">
        <v>10</v>
      </c>
      <c r="C695" s="169" t="s">
        <v>232</v>
      </c>
      <c r="D695" s="99">
        <v>60</v>
      </c>
      <c r="E695" s="99">
        <v>1981</v>
      </c>
      <c r="F695" s="170">
        <v>46.2</v>
      </c>
      <c r="G695" s="654">
        <v>4.6736019999999998</v>
      </c>
      <c r="H695" s="159">
        <v>9.6</v>
      </c>
      <c r="I695" s="654">
        <v>31.926400000000001</v>
      </c>
      <c r="J695" s="170">
        <v>3122.77</v>
      </c>
      <c r="K695" s="655">
        <v>31.926400000000001</v>
      </c>
      <c r="L695" s="170">
        <v>3122.77</v>
      </c>
      <c r="M695" s="656">
        <f t="shared" si="62"/>
        <v>1.0223743663478259E-2</v>
      </c>
      <c r="N695" s="657">
        <v>61.585000000000001</v>
      </c>
      <c r="O695" s="100">
        <f t="shared" si="63"/>
        <v>0.62962925351530863</v>
      </c>
      <c r="P695" s="100">
        <f t="shared" si="64"/>
        <v>613.42461980869552</v>
      </c>
      <c r="Q695" s="101">
        <f t="shared" si="65"/>
        <v>37.777755210918521</v>
      </c>
    </row>
    <row r="696" spans="1:17" ht="12" thickBot="1">
      <c r="A696" s="1364"/>
      <c r="B696" s="104">
        <v>11</v>
      </c>
      <c r="C696" s="860" t="s">
        <v>227</v>
      </c>
      <c r="D696" s="861">
        <v>100</v>
      </c>
      <c r="E696" s="861">
        <v>1973</v>
      </c>
      <c r="F696" s="862">
        <v>51.49</v>
      </c>
      <c r="G696" s="863">
        <v>5.41629</v>
      </c>
      <c r="H696" s="864">
        <v>16</v>
      </c>
      <c r="I696" s="863">
        <v>30.073709999999998</v>
      </c>
      <c r="J696" s="865">
        <v>3676.85</v>
      </c>
      <c r="K696" s="866">
        <v>30.073709999999998</v>
      </c>
      <c r="L696" s="865">
        <v>3676.85</v>
      </c>
      <c r="M696" s="867">
        <f t="shared" si="62"/>
        <v>8.1792050260413116E-3</v>
      </c>
      <c r="N696" s="868">
        <v>61.585000000000001</v>
      </c>
      <c r="O696" s="869">
        <f t="shared" si="63"/>
        <v>0.50371634152875422</v>
      </c>
      <c r="P696" s="869">
        <f t="shared" si="64"/>
        <v>490.75230156247864</v>
      </c>
      <c r="Q696" s="870">
        <f t="shared" si="65"/>
        <v>30.222980491725252</v>
      </c>
    </row>
    <row r="697" spans="1:17" ht="12.75" customHeight="1">
      <c r="A697" s="1365" t="s">
        <v>301</v>
      </c>
      <c r="B697" s="115">
        <v>1</v>
      </c>
      <c r="C697" s="1042" t="s">
        <v>228</v>
      </c>
      <c r="D697" s="1043">
        <v>50</v>
      </c>
      <c r="E697" s="1043">
        <v>1988</v>
      </c>
      <c r="F697" s="1044">
        <v>42.72</v>
      </c>
      <c r="G697" s="1045">
        <v>4.1032500000000001</v>
      </c>
      <c r="H697" s="1044">
        <v>7.84</v>
      </c>
      <c r="I697" s="1045">
        <v>30.77675</v>
      </c>
      <c r="J697" s="1044">
        <v>2389.81</v>
      </c>
      <c r="K697" s="1046">
        <v>30.77675</v>
      </c>
      <c r="L697" s="1044">
        <v>2389.81</v>
      </c>
      <c r="M697" s="1047">
        <f t="shared" si="62"/>
        <v>1.2878325055129905E-2</v>
      </c>
      <c r="N697" s="1048">
        <v>61.585000000000001</v>
      </c>
      <c r="O697" s="1049">
        <f t="shared" si="63"/>
        <v>0.79311164852017524</v>
      </c>
      <c r="P697" s="1049">
        <f t="shared" si="64"/>
        <v>772.69950330779443</v>
      </c>
      <c r="Q697" s="1050">
        <f t="shared" si="65"/>
        <v>47.586698911210512</v>
      </c>
    </row>
    <row r="698" spans="1:17">
      <c r="A698" s="1366"/>
      <c r="B698" s="113">
        <v>2</v>
      </c>
      <c r="C698" s="1051" t="s">
        <v>229</v>
      </c>
      <c r="D698" s="1052">
        <v>60</v>
      </c>
      <c r="E698" s="1052">
        <v>1985</v>
      </c>
      <c r="F698" s="1053">
        <v>70.62</v>
      </c>
      <c r="G698" s="1054">
        <v>8.4277440000000006</v>
      </c>
      <c r="H698" s="1053">
        <v>9.36</v>
      </c>
      <c r="I698" s="1054">
        <v>52.832259999999998</v>
      </c>
      <c r="J698" s="1053">
        <v>3912.05</v>
      </c>
      <c r="K698" s="1055">
        <v>52.832259999999998</v>
      </c>
      <c r="L698" s="1053">
        <v>3912.05</v>
      </c>
      <c r="M698" s="1056">
        <f t="shared" si="62"/>
        <v>1.3505006326606254E-2</v>
      </c>
      <c r="N698" s="1057">
        <v>61.585000000000001</v>
      </c>
      <c r="O698" s="1058">
        <f t="shared" si="63"/>
        <v>0.83170581462404614</v>
      </c>
      <c r="P698" s="1058">
        <f t="shared" si="64"/>
        <v>810.30037959637525</v>
      </c>
      <c r="Q698" s="1059">
        <f t="shared" si="65"/>
        <v>49.902348877442769</v>
      </c>
    </row>
    <row r="699" spans="1:17">
      <c r="A699" s="1366"/>
      <c r="B699" s="113">
        <v>3</v>
      </c>
      <c r="C699" s="1051" t="s">
        <v>208</v>
      </c>
      <c r="D699" s="1052">
        <v>20</v>
      </c>
      <c r="E699" s="1052">
        <v>1994</v>
      </c>
      <c r="F699" s="1053">
        <v>19.93</v>
      </c>
      <c r="G699" s="1054">
        <v>1.7507200000000001</v>
      </c>
      <c r="H699" s="1053">
        <v>2.72</v>
      </c>
      <c r="I699" s="1054">
        <v>15.45928</v>
      </c>
      <c r="J699" s="1053">
        <v>1120.8599999999999</v>
      </c>
      <c r="K699" s="1055">
        <v>15.45928</v>
      </c>
      <c r="L699" s="1053">
        <v>1120.8599999999999</v>
      </c>
      <c r="M699" s="1056">
        <f t="shared" si="62"/>
        <v>1.3792338026158486E-2</v>
      </c>
      <c r="N699" s="1057">
        <v>61.585000000000001</v>
      </c>
      <c r="O699" s="1058">
        <f t="shared" si="63"/>
        <v>0.84940113734097034</v>
      </c>
      <c r="P699" s="1058">
        <f t="shared" si="64"/>
        <v>827.54028156950915</v>
      </c>
      <c r="Q699" s="1059">
        <f t="shared" si="65"/>
        <v>50.964068240458218</v>
      </c>
    </row>
    <row r="700" spans="1:17">
      <c r="A700" s="1366"/>
      <c r="B700" s="113">
        <v>4</v>
      </c>
      <c r="C700" s="1051" t="s">
        <v>231</v>
      </c>
      <c r="D700" s="1052">
        <v>85</v>
      </c>
      <c r="E700" s="1052">
        <v>1970</v>
      </c>
      <c r="F700" s="1053">
        <v>69.599999999999994</v>
      </c>
      <c r="G700" s="1054">
        <v>8.5894700000000004</v>
      </c>
      <c r="H700" s="160">
        <v>13.6</v>
      </c>
      <c r="I700" s="1054">
        <v>47.410530000000001</v>
      </c>
      <c r="J700" s="1053">
        <v>3839.76</v>
      </c>
      <c r="K700" s="1055">
        <v>47.410530000000001</v>
      </c>
      <c r="L700" s="1053">
        <v>3839.76</v>
      </c>
      <c r="M700" s="1056">
        <f t="shared" si="62"/>
        <v>1.2347263891493218E-2</v>
      </c>
      <c r="N700" s="1057">
        <v>61.585000000000001</v>
      </c>
      <c r="O700" s="1058">
        <f t="shared" si="63"/>
        <v>0.76040624675760982</v>
      </c>
      <c r="P700" s="1058">
        <f t="shared" si="64"/>
        <v>740.83583348959314</v>
      </c>
      <c r="Q700" s="1059">
        <f t="shared" si="65"/>
        <v>45.62437480545659</v>
      </c>
    </row>
    <row r="701" spans="1:17">
      <c r="A701" s="1366"/>
      <c r="B701" s="113">
        <v>5</v>
      </c>
      <c r="C701" s="1051" t="s">
        <v>206</v>
      </c>
      <c r="D701" s="1052">
        <v>35</v>
      </c>
      <c r="E701" s="1052">
        <v>1993</v>
      </c>
      <c r="F701" s="1053">
        <v>34.869999999999997</v>
      </c>
      <c r="G701" s="1054">
        <v>2.8996300000000002</v>
      </c>
      <c r="H701" s="1053">
        <v>5.44</v>
      </c>
      <c r="I701" s="1054">
        <v>26.530370000000001</v>
      </c>
      <c r="J701" s="1053">
        <v>2045.71</v>
      </c>
      <c r="K701" s="1055">
        <v>26.530370000000001</v>
      </c>
      <c r="L701" s="1053">
        <v>2045.71</v>
      </c>
      <c r="M701" s="1056">
        <f t="shared" si="62"/>
        <v>1.2968783454155282E-2</v>
      </c>
      <c r="N701" s="1057">
        <v>61.585000000000001</v>
      </c>
      <c r="O701" s="1058">
        <f t="shared" si="63"/>
        <v>0.79868252902415304</v>
      </c>
      <c r="P701" s="1058">
        <f t="shared" si="64"/>
        <v>778.12700724931699</v>
      </c>
      <c r="Q701" s="1059">
        <f t="shared" si="65"/>
        <v>47.92095174144918</v>
      </c>
    </row>
    <row r="702" spans="1:17">
      <c r="A702" s="1366"/>
      <c r="B702" s="113">
        <v>6</v>
      </c>
      <c r="C702" s="1051" t="s">
        <v>211</v>
      </c>
      <c r="D702" s="1052">
        <v>42</v>
      </c>
      <c r="E702" s="1052">
        <v>1994</v>
      </c>
      <c r="F702" s="1053">
        <v>32.770000000000003</v>
      </c>
      <c r="G702" s="1054">
        <v>2.68079</v>
      </c>
      <c r="H702" s="1053">
        <v>5.84</v>
      </c>
      <c r="I702" s="1054">
        <v>24.249210000000001</v>
      </c>
      <c r="J702" s="1053">
        <v>1808.75</v>
      </c>
      <c r="K702" s="1055">
        <v>24.249210000000001</v>
      </c>
      <c r="L702" s="1053">
        <v>1808.75</v>
      </c>
      <c r="M702" s="1056">
        <f t="shared" si="62"/>
        <v>1.3406612301313063E-2</v>
      </c>
      <c r="N702" s="1057">
        <v>61.585000000000001</v>
      </c>
      <c r="O702" s="1058">
        <f t="shared" si="63"/>
        <v>0.825646218576365</v>
      </c>
      <c r="P702" s="1058">
        <f t="shared" si="64"/>
        <v>804.39673807878376</v>
      </c>
      <c r="Q702" s="1059">
        <f t="shared" si="65"/>
        <v>49.5387731145819</v>
      </c>
    </row>
    <row r="703" spans="1:17" ht="12" thickBot="1">
      <c r="A703" s="1367"/>
      <c r="B703" s="120">
        <v>7</v>
      </c>
      <c r="C703" s="1060" t="s">
        <v>309</v>
      </c>
      <c r="D703" s="1061">
        <v>26</v>
      </c>
      <c r="E703" s="1062">
        <v>1998</v>
      </c>
      <c r="F703" s="1063">
        <v>30.72</v>
      </c>
      <c r="G703" s="1064">
        <v>1.4224600000000001</v>
      </c>
      <c r="H703" s="1063">
        <v>4.16</v>
      </c>
      <c r="I703" s="1064">
        <v>25.137540000000001</v>
      </c>
      <c r="J703" s="1065">
        <v>1812.49</v>
      </c>
      <c r="K703" s="1066">
        <v>25.137540000000001</v>
      </c>
      <c r="L703" s="1063">
        <v>1812.49</v>
      </c>
      <c r="M703" s="1067">
        <f t="shared" si="62"/>
        <v>1.386906410518127E-2</v>
      </c>
      <c r="N703" s="1068">
        <v>61.585000000000001</v>
      </c>
      <c r="O703" s="1069">
        <f t="shared" si="63"/>
        <v>0.85412631291758856</v>
      </c>
      <c r="P703" s="1069">
        <f t="shared" si="64"/>
        <v>832.14384631087614</v>
      </c>
      <c r="Q703" s="1070">
        <f t="shared" si="65"/>
        <v>51.247578775055317</v>
      </c>
    </row>
    <row r="704" spans="1:17" ht="12.75" customHeight="1">
      <c r="A704" s="1368" t="s">
        <v>308</v>
      </c>
      <c r="B704" s="16">
        <v>1</v>
      </c>
      <c r="C704" s="789" t="s">
        <v>234</v>
      </c>
      <c r="D704" s="790">
        <v>8</v>
      </c>
      <c r="E704" s="790">
        <v>1976</v>
      </c>
      <c r="F704" s="792">
        <v>9.24</v>
      </c>
      <c r="G704" s="88"/>
      <c r="H704" s="88"/>
      <c r="I704" s="792">
        <v>9.24</v>
      </c>
      <c r="J704" s="792">
        <v>404.24</v>
      </c>
      <c r="K704" s="798">
        <v>9.24</v>
      </c>
      <c r="L704" s="792">
        <v>404.24</v>
      </c>
      <c r="M704" s="799">
        <f t="shared" si="62"/>
        <v>2.28577082921037E-2</v>
      </c>
      <c r="N704" s="791">
        <v>61.585000000000001</v>
      </c>
      <c r="O704" s="800">
        <f t="shared" si="63"/>
        <v>1.4076919651692064</v>
      </c>
      <c r="P704" s="800">
        <f t="shared" si="64"/>
        <v>1371.4624975262218</v>
      </c>
      <c r="Q704" s="801">
        <f t="shared" si="65"/>
        <v>84.461517910152381</v>
      </c>
    </row>
    <row r="705" spans="1:17">
      <c r="A705" s="1369"/>
      <c r="B705" s="17">
        <v>2</v>
      </c>
      <c r="C705" s="128" t="s">
        <v>235</v>
      </c>
      <c r="D705" s="129">
        <v>9</v>
      </c>
      <c r="E705" s="129">
        <v>1961</v>
      </c>
      <c r="F705" s="132">
        <v>7.4</v>
      </c>
      <c r="G705" s="89"/>
      <c r="H705" s="89"/>
      <c r="I705" s="132">
        <v>7.4</v>
      </c>
      <c r="J705" s="132">
        <v>391.38</v>
      </c>
      <c r="K705" s="802">
        <v>7.4</v>
      </c>
      <c r="L705" s="132">
        <v>391.38</v>
      </c>
      <c r="M705" s="803">
        <f t="shared" si="62"/>
        <v>1.890745566968164E-2</v>
      </c>
      <c r="N705" s="793">
        <v>61.585000000000001</v>
      </c>
      <c r="O705" s="133">
        <f t="shared" si="63"/>
        <v>1.1644156574173439</v>
      </c>
      <c r="P705" s="133">
        <f t="shared" si="64"/>
        <v>1134.4473401808982</v>
      </c>
      <c r="Q705" s="134">
        <f t="shared" si="65"/>
        <v>69.864939445040633</v>
      </c>
    </row>
    <row r="706" spans="1:17">
      <c r="A706" s="1369"/>
      <c r="B706" s="17">
        <v>3</v>
      </c>
      <c r="C706" s="128" t="s">
        <v>236</v>
      </c>
      <c r="D706" s="129">
        <v>16</v>
      </c>
      <c r="E706" s="129">
        <v>1964</v>
      </c>
      <c r="F706" s="132">
        <v>13.96</v>
      </c>
      <c r="G706" s="89"/>
      <c r="H706" s="89"/>
      <c r="I706" s="132">
        <v>13.96</v>
      </c>
      <c r="J706" s="132">
        <v>606.77</v>
      </c>
      <c r="K706" s="802">
        <v>13.96</v>
      </c>
      <c r="L706" s="132">
        <v>606.77</v>
      </c>
      <c r="M706" s="803">
        <f t="shared" si="62"/>
        <v>2.3007070224302456E-2</v>
      </c>
      <c r="N706" s="793">
        <v>61.585000000000001</v>
      </c>
      <c r="O706" s="133">
        <f t="shared" si="63"/>
        <v>1.4168904197636667</v>
      </c>
      <c r="P706" s="133">
        <f t="shared" si="64"/>
        <v>1380.4242134581473</v>
      </c>
      <c r="Q706" s="134">
        <f t="shared" si="65"/>
        <v>85.013425185819997</v>
      </c>
    </row>
    <row r="707" spans="1:17">
      <c r="A707" s="1369"/>
      <c r="B707" s="17">
        <v>4</v>
      </c>
      <c r="C707" s="128" t="s">
        <v>237</v>
      </c>
      <c r="D707" s="129">
        <v>24</v>
      </c>
      <c r="E707" s="129">
        <v>1960</v>
      </c>
      <c r="F707" s="132">
        <v>15.46</v>
      </c>
      <c r="G707" s="89"/>
      <c r="H707" s="89"/>
      <c r="I707" s="132">
        <v>15.46</v>
      </c>
      <c r="J707" s="132">
        <v>914.41</v>
      </c>
      <c r="K707" s="802">
        <v>15.46</v>
      </c>
      <c r="L707" s="132">
        <v>914.41</v>
      </c>
      <c r="M707" s="803">
        <f t="shared" si="62"/>
        <v>1.6907076694261874E-2</v>
      </c>
      <c r="N707" s="793">
        <v>61.585000000000001</v>
      </c>
      <c r="O707" s="133">
        <f t="shared" si="63"/>
        <v>1.0412223182161175</v>
      </c>
      <c r="P707" s="133">
        <f t="shared" si="64"/>
        <v>1014.4246016557124</v>
      </c>
      <c r="Q707" s="134">
        <f t="shared" si="65"/>
        <v>62.473339092967052</v>
      </c>
    </row>
    <row r="708" spans="1:17">
      <c r="A708" s="1369"/>
      <c r="B708" s="17">
        <v>5</v>
      </c>
      <c r="C708" s="128" t="s">
        <v>238</v>
      </c>
      <c r="D708" s="129">
        <v>24</v>
      </c>
      <c r="E708" s="129">
        <v>1961</v>
      </c>
      <c r="F708" s="132">
        <v>20.93</v>
      </c>
      <c r="G708" s="89"/>
      <c r="H708" s="89"/>
      <c r="I708" s="132">
        <v>20.93</v>
      </c>
      <c r="J708" s="132">
        <v>909.58</v>
      </c>
      <c r="K708" s="802">
        <v>20.93</v>
      </c>
      <c r="L708" s="132">
        <v>909.58</v>
      </c>
      <c r="M708" s="803">
        <f t="shared" si="62"/>
        <v>2.3010620286285977E-2</v>
      </c>
      <c r="N708" s="793">
        <v>61.585000000000001</v>
      </c>
      <c r="O708" s="133">
        <f t="shared" si="63"/>
        <v>1.4171090503309218</v>
      </c>
      <c r="P708" s="133">
        <f t="shared" si="64"/>
        <v>1380.6372171771586</v>
      </c>
      <c r="Q708" s="134">
        <f t="shared" si="65"/>
        <v>85.02654301985531</v>
      </c>
    </row>
    <row r="709" spans="1:17">
      <c r="A709" s="1369"/>
      <c r="B709" s="17">
        <v>6</v>
      </c>
      <c r="C709" s="128" t="s">
        <v>239</v>
      </c>
      <c r="D709" s="129">
        <v>10</v>
      </c>
      <c r="E709" s="129">
        <v>1938</v>
      </c>
      <c r="F709" s="132">
        <v>7.01</v>
      </c>
      <c r="G709" s="89"/>
      <c r="H709" s="89"/>
      <c r="I709" s="132">
        <v>7.01</v>
      </c>
      <c r="J709" s="132">
        <v>304.82</v>
      </c>
      <c r="K709" s="802">
        <v>7.01</v>
      </c>
      <c r="L709" s="132">
        <v>304.82</v>
      </c>
      <c r="M709" s="803">
        <f t="shared" si="62"/>
        <v>2.2997178662817402E-2</v>
      </c>
      <c r="N709" s="793">
        <v>61.585000000000001</v>
      </c>
      <c r="O709" s="133">
        <f t="shared" si="63"/>
        <v>1.4162812479496096</v>
      </c>
      <c r="P709" s="133">
        <f t="shared" si="64"/>
        <v>1379.830719769044</v>
      </c>
      <c r="Q709" s="134">
        <f t="shared" si="65"/>
        <v>84.976874876976581</v>
      </c>
    </row>
    <row r="710" spans="1:17">
      <c r="A710" s="1369"/>
      <c r="B710" s="17">
        <v>7</v>
      </c>
      <c r="C710" s="128" t="s">
        <v>233</v>
      </c>
      <c r="D710" s="129">
        <v>7</v>
      </c>
      <c r="E710" s="129">
        <v>1955</v>
      </c>
      <c r="F710" s="132">
        <v>7.36</v>
      </c>
      <c r="G710" s="89"/>
      <c r="H710" s="89"/>
      <c r="I710" s="132">
        <v>7.36</v>
      </c>
      <c r="J710" s="132">
        <v>326.22000000000003</v>
      </c>
      <c r="K710" s="802">
        <v>7.36</v>
      </c>
      <c r="L710" s="132">
        <v>326.22000000000003</v>
      </c>
      <c r="M710" s="803">
        <f t="shared" si="62"/>
        <v>2.2561461590337808E-2</v>
      </c>
      <c r="N710" s="793">
        <v>61.585000000000001</v>
      </c>
      <c r="O710" s="133">
        <f t="shared" si="63"/>
        <v>1.389447612040954</v>
      </c>
      <c r="P710" s="133">
        <f t="shared" si="64"/>
        <v>1353.6876954202685</v>
      </c>
      <c r="Q710" s="134">
        <f t="shared" si="65"/>
        <v>83.366856722457243</v>
      </c>
    </row>
    <row r="711" spans="1:17">
      <c r="A711" s="1369"/>
      <c r="B711" s="17">
        <v>8</v>
      </c>
      <c r="C711" s="128" t="s">
        <v>240</v>
      </c>
      <c r="D711" s="129">
        <v>8</v>
      </c>
      <c r="E711" s="129">
        <v>1960</v>
      </c>
      <c r="F711" s="132">
        <v>6.96</v>
      </c>
      <c r="G711" s="89"/>
      <c r="H711" s="89"/>
      <c r="I711" s="132">
        <v>6.96</v>
      </c>
      <c r="J711" s="132">
        <v>288.58</v>
      </c>
      <c r="K711" s="802">
        <v>6.96</v>
      </c>
      <c r="L711" s="132">
        <v>288.58</v>
      </c>
      <c r="M711" s="803">
        <f t="shared" si="62"/>
        <v>2.4118095502113801E-2</v>
      </c>
      <c r="N711" s="793">
        <v>61.585000000000001</v>
      </c>
      <c r="O711" s="133">
        <f t="shared" si="63"/>
        <v>1.4853129114976784</v>
      </c>
      <c r="P711" s="133">
        <f t="shared" si="64"/>
        <v>1447.0857301268279</v>
      </c>
      <c r="Q711" s="134">
        <f t="shared" si="65"/>
        <v>89.1187746898607</v>
      </c>
    </row>
    <row r="712" spans="1:17">
      <c r="A712" s="1369"/>
      <c r="B712" s="17"/>
      <c r="C712" s="19"/>
      <c r="D712" s="17"/>
      <c r="E712" s="17"/>
      <c r="F712" s="660"/>
      <c r="G712" s="658"/>
      <c r="H712" s="118"/>
      <c r="I712" s="658"/>
      <c r="J712" s="21"/>
      <c r="K712" s="122"/>
      <c r="L712" s="21"/>
      <c r="M712" s="267"/>
      <c r="N712" s="55"/>
      <c r="O712" s="28"/>
      <c r="P712" s="28"/>
      <c r="Q712" s="29"/>
    </row>
    <row r="713" spans="1:17" ht="12" thickBot="1">
      <c r="A713" s="1370"/>
      <c r="B713" s="18"/>
      <c r="C713" s="20"/>
      <c r="D713" s="18"/>
      <c r="E713" s="18"/>
      <c r="F713" s="661"/>
      <c r="G713" s="659"/>
      <c r="H713" s="124"/>
      <c r="I713" s="659"/>
      <c r="J713" s="23"/>
      <c r="K713" s="125"/>
      <c r="L713" s="23"/>
      <c r="M713" s="268"/>
      <c r="N713" s="123"/>
      <c r="O713" s="30"/>
      <c r="P713" s="30"/>
      <c r="Q713" s="116"/>
    </row>
    <row r="717" spans="1:17" ht="15">
      <c r="A717" s="1445" t="s">
        <v>406</v>
      </c>
      <c r="B717" s="1445"/>
      <c r="C717" s="1445"/>
      <c r="D717" s="1445"/>
      <c r="E717" s="1445"/>
      <c r="F717" s="1445"/>
      <c r="G717" s="1445"/>
      <c r="H717" s="1445"/>
      <c r="I717" s="1445"/>
      <c r="J717" s="1445"/>
      <c r="K717" s="1445"/>
      <c r="L717" s="1445"/>
      <c r="M717" s="1445"/>
      <c r="N717" s="1445"/>
      <c r="O717" s="1445"/>
      <c r="P717" s="1445"/>
      <c r="Q717" s="1445"/>
    </row>
    <row r="718" spans="1:17" ht="13.5" thickBot="1">
      <c r="A718" s="425"/>
      <c r="B718" s="425"/>
      <c r="C718" s="425"/>
      <c r="D718" s="425"/>
      <c r="E718" s="1311" t="s">
        <v>268</v>
      </c>
      <c r="F718" s="1311"/>
      <c r="G718" s="1311"/>
      <c r="H718" s="1311"/>
      <c r="I718" s="425">
        <v>7.1</v>
      </c>
      <c r="J718" s="425" t="s">
        <v>267</v>
      </c>
      <c r="K718" s="425" t="s">
        <v>269</v>
      </c>
      <c r="L718" s="425">
        <v>327</v>
      </c>
      <c r="M718" s="425"/>
      <c r="N718" s="425"/>
      <c r="O718" s="425"/>
      <c r="P718" s="425"/>
      <c r="Q718" s="425"/>
    </row>
    <row r="719" spans="1:17">
      <c r="A719" s="1312" t="s">
        <v>1</v>
      </c>
      <c r="B719" s="1315" t="s">
        <v>0</v>
      </c>
      <c r="C719" s="1318" t="s">
        <v>2</v>
      </c>
      <c r="D719" s="1318" t="s">
        <v>3</v>
      </c>
      <c r="E719" s="1318" t="s">
        <v>11</v>
      </c>
      <c r="F719" s="1322" t="s">
        <v>12</v>
      </c>
      <c r="G719" s="1323"/>
      <c r="H719" s="1323"/>
      <c r="I719" s="1324"/>
      <c r="J719" s="1318" t="s">
        <v>4</v>
      </c>
      <c r="K719" s="1318" t="s">
        <v>13</v>
      </c>
      <c r="L719" s="1318" t="s">
        <v>5</v>
      </c>
      <c r="M719" s="1318" t="s">
        <v>6</v>
      </c>
      <c r="N719" s="1318" t="s">
        <v>14</v>
      </c>
      <c r="O719" s="1361" t="s">
        <v>15</v>
      </c>
      <c r="P719" s="1318" t="s">
        <v>22</v>
      </c>
      <c r="Q719" s="1327" t="s">
        <v>23</v>
      </c>
    </row>
    <row r="720" spans="1:17" ht="33.75">
      <c r="A720" s="1313"/>
      <c r="B720" s="1316"/>
      <c r="C720" s="1319"/>
      <c r="D720" s="1321"/>
      <c r="E720" s="1321"/>
      <c r="F720" s="1296" t="s">
        <v>16</v>
      </c>
      <c r="G720" s="1296" t="s">
        <v>17</v>
      </c>
      <c r="H720" s="1296" t="s">
        <v>18</v>
      </c>
      <c r="I720" s="1296" t="s">
        <v>19</v>
      </c>
      <c r="J720" s="1321"/>
      <c r="K720" s="1321"/>
      <c r="L720" s="1321"/>
      <c r="M720" s="1321"/>
      <c r="N720" s="1321"/>
      <c r="O720" s="1362"/>
      <c r="P720" s="1321"/>
      <c r="Q720" s="1328"/>
    </row>
    <row r="721" spans="1:17" ht="12" thickBot="1">
      <c r="A721" s="1314"/>
      <c r="B721" s="1317"/>
      <c r="C721" s="1320"/>
      <c r="D721" s="24" t="s">
        <v>7</v>
      </c>
      <c r="E721" s="24" t="s">
        <v>8</v>
      </c>
      <c r="F721" s="24" t="s">
        <v>9</v>
      </c>
      <c r="G721" s="24" t="s">
        <v>9</v>
      </c>
      <c r="H721" s="24" t="s">
        <v>9</v>
      </c>
      <c r="I721" s="24" t="s">
        <v>9</v>
      </c>
      <c r="J721" s="24" t="s">
        <v>20</v>
      </c>
      <c r="K721" s="24" t="s">
        <v>9</v>
      </c>
      <c r="L721" s="24" t="s">
        <v>20</v>
      </c>
      <c r="M721" s="24" t="s">
        <v>21</v>
      </c>
      <c r="N721" s="24" t="s">
        <v>282</v>
      </c>
      <c r="O721" s="24" t="s">
        <v>283</v>
      </c>
      <c r="P721" s="603" t="s">
        <v>24</v>
      </c>
      <c r="Q721" s="604" t="s">
        <v>284</v>
      </c>
    </row>
    <row r="722" spans="1:17">
      <c r="A722" s="1342" t="s">
        <v>10</v>
      </c>
      <c r="B722" s="25">
        <v>1</v>
      </c>
      <c r="C722" s="326" t="s">
        <v>408</v>
      </c>
      <c r="D722" s="285">
        <v>8</v>
      </c>
      <c r="E722" s="285">
        <v>1975</v>
      </c>
      <c r="F722" s="266">
        <v>3.19</v>
      </c>
      <c r="G722" s="266">
        <v>0.98</v>
      </c>
      <c r="H722" s="266">
        <v>1.28</v>
      </c>
      <c r="I722" s="266">
        <v>0.92900000000000005</v>
      </c>
      <c r="J722" s="266">
        <v>574.41</v>
      </c>
      <c r="K722" s="286">
        <v>0.92900000000000005</v>
      </c>
      <c r="L722" s="266">
        <v>574.41</v>
      </c>
      <c r="M722" s="287">
        <f>K722/L722</f>
        <v>1.6173116763287549E-3</v>
      </c>
      <c r="N722" s="327">
        <v>74.2</v>
      </c>
      <c r="O722" s="289">
        <f>M722*N722</f>
        <v>0.12000452638359362</v>
      </c>
      <c r="P722" s="289">
        <f>M722*60*1000</f>
        <v>97.038700579725301</v>
      </c>
      <c r="Q722" s="978">
        <f>P722*N722/1000</f>
        <v>7.2002715830156179</v>
      </c>
    </row>
    <row r="723" spans="1:17">
      <c r="A723" s="1352"/>
      <c r="B723" s="12">
        <v>2</v>
      </c>
      <c r="C723" s="326" t="s">
        <v>407</v>
      </c>
      <c r="D723" s="291">
        <v>10</v>
      </c>
      <c r="E723" s="291" t="s">
        <v>117</v>
      </c>
      <c r="F723" s="215">
        <v>0.78</v>
      </c>
      <c r="G723" s="215">
        <v>0</v>
      </c>
      <c r="H723" s="215">
        <v>0</v>
      </c>
      <c r="I723" s="215">
        <v>0.78</v>
      </c>
      <c r="J723" s="215">
        <v>397.1</v>
      </c>
      <c r="K723" s="292">
        <v>0.78</v>
      </c>
      <c r="L723" s="215">
        <v>397.1</v>
      </c>
      <c r="M723" s="216">
        <f t="shared" ref="M723:M724" si="66">K723/L723</f>
        <v>1.9642407454041801E-3</v>
      </c>
      <c r="N723" s="330">
        <v>74.2</v>
      </c>
      <c r="O723" s="293">
        <f t="shared" ref="O723:O724" si="67">M723*N723</f>
        <v>0.14574666330899017</v>
      </c>
      <c r="P723" s="289">
        <f t="shared" ref="P723:P724" si="68">M723*60*1000</f>
        <v>117.8544447242508</v>
      </c>
      <c r="Q723" s="294">
        <f t="shared" ref="Q723:Q724" si="69">P723*N723/1000</f>
        <v>8.7447997985394093</v>
      </c>
    </row>
    <row r="724" spans="1:17">
      <c r="A724" s="1352"/>
      <c r="B724" s="12">
        <v>3</v>
      </c>
      <c r="C724" s="326" t="s">
        <v>459</v>
      </c>
      <c r="D724" s="291">
        <v>26</v>
      </c>
      <c r="E724" s="291">
        <v>1962</v>
      </c>
      <c r="F724" s="215">
        <v>8.09</v>
      </c>
      <c r="G724" s="215">
        <v>1.2190000000000001</v>
      </c>
      <c r="H724" s="215">
        <v>3.68</v>
      </c>
      <c r="I724" s="215">
        <v>3.19</v>
      </c>
      <c r="J724" s="215">
        <v>1176.43</v>
      </c>
      <c r="K724" s="292">
        <v>3.19</v>
      </c>
      <c r="L724" s="215">
        <v>1176.43</v>
      </c>
      <c r="M724" s="216">
        <f t="shared" si="66"/>
        <v>2.7115935499774741E-3</v>
      </c>
      <c r="N724" s="330">
        <v>74.2</v>
      </c>
      <c r="O724" s="293">
        <f t="shared" si="67"/>
        <v>0.2012002414083286</v>
      </c>
      <c r="P724" s="289">
        <f t="shared" si="68"/>
        <v>162.69561299864847</v>
      </c>
      <c r="Q724" s="294">
        <f t="shared" si="69"/>
        <v>12.072014484499718</v>
      </c>
    </row>
    <row r="725" spans="1:17">
      <c r="A725" s="1352"/>
      <c r="B725" s="12">
        <v>4</v>
      </c>
      <c r="C725" s="161"/>
      <c r="D725" s="154"/>
      <c r="E725" s="154"/>
      <c r="F725" s="211"/>
      <c r="G725" s="211"/>
      <c r="H725" s="211"/>
      <c r="I725" s="211"/>
      <c r="J725" s="171"/>
      <c r="K725" s="172"/>
      <c r="L725" s="171"/>
      <c r="M725" s="162"/>
      <c r="N725" s="171"/>
      <c r="O725" s="156"/>
      <c r="P725" s="156"/>
      <c r="Q725" s="157"/>
    </row>
    <row r="726" spans="1:17">
      <c r="A726" s="1352"/>
      <c r="B726" s="12">
        <v>5</v>
      </c>
      <c r="C726" s="161"/>
      <c r="D726" s="154"/>
      <c r="E726" s="154"/>
      <c r="F726" s="211"/>
      <c r="G726" s="211"/>
      <c r="H726" s="211"/>
      <c r="I726" s="211"/>
      <c r="J726" s="171"/>
      <c r="K726" s="172"/>
      <c r="L726" s="171"/>
      <c r="M726" s="162"/>
      <c r="N726" s="171"/>
      <c r="O726" s="156"/>
      <c r="P726" s="156"/>
      <c r="Q726" s="157"/>
    </row>
    <row r="727" spans="1:17">
      <c r="A727" s="1352"/>
      <c r="B727" s="12">
        <v>6</v>
      </c>
      <c r="C727" s="161"/>
      <c r="D727" s="154"/>
      <c r="E727" s="154"/>
      <c r="F727" s="211"/>
      <c r="G727" s="211"/>
      <c r="H727" s="211"/>
      <c r="I727" s="211"/>
      <c r="J727" s="171"/>
      <c r="K727" s="172"/>
      <c r="L727" s="171"/>
      <c r="M727" s="162"/>
      <c r="N727" s="171"/>
      <c r="O727" s="156"/>
      <c r="P727" s="156"/>
      <c r="Q727" s="157"/>
    </row>
    <row r="728" spans="1:17">
      <c r="A728" s="1352"/>
      <c r="B728" s="12">
        <v>7</v>
      </c>
      <c r="C728" s="161"/>
      <c r="D728" s="154"/>
      <c r="E728" s="154"/>
      <c r="F728" s="211"/>
      <c r="G728" s="211"/>
      <c r="H728" s="211"/>
      <c r="I728" s="211"/>
      <c r="J728" s="171"/>
      <c r="K728" s="172"/>
      <c r="L728" s="171"/>
      <c r="M728" s="162"/>
      <c r="N728" s="171"/>
      <c r="O728" s="156"/>
      <c r="P728" s="156"/>
      <c r="Q728" s="157"/>
    </row>
    <row r="729" spans="1:17">
      <c r="A729" s="1352"/>
      <c r="B729" s="12">
        <v>8</v>
      </c>
      <c r="C729" s="161"/>
      <c r="D729" s="154"/>
      <c r="E729" s="154"/>
      <c r="F729" s="211"/>
      <c r="G729" s="211"/>
      <c r="H729" s="211"/>
      <c r="I729" s="211"/>
      <c r="J729" s="171"/>
      <c r="K729" s="172"/>
      <c r="L729" s="171"/>
      <c r="M729" s="162"/>
      <c r="N729" s="171"/>
      <c r="O729" s="156"/>
      <c r="P729" s="156"/>
      <c r="Q729" s="157"/>
    </row>
    <row r="730" spans="1:17">
      <c r="A730" s="1352"/>
      <c r="B730" s="12">
        <v>9</v>
      </c>
      <c r="C730" s="161"/>
      <c r="D730" s="154"/>
      <c r="E730" s="154"/>
      <c r="F730" s="211"/>
      <c r="G730" s="211"/>
      <c r="H730" s="211"/>
      <c r="I730" s="211"/>
      <c r="J730" s="171"/>
      <c r="K730" s="172"/>
      <c r="L730" s="171"/>
      <c r="M730" s="162"/>
      <c r="N730" s="171"/>
      <c r="O730" s="156"/>
      <c r="P730" s="156"/>
      <c r="Q730" s="157"/>
    </row>
    <row r="731" spans="1:17" ht="12" thickBot="1">
      <c r="A731" s="1426"/>
      <c r="B731" s="26">
        <v>10</v>
      </c>
      <c r="C731" s="163"/>
      <c r="D731" s="164"/>
      <c r="E731" s="164"/>
      <c r="F731" s="212"/>
      <c r="G731" s="212"/>
      <c r="H731" s="212"/>
      <c r="I731" s="212"/>
      <c r="J731" s="166"/>
      <c r="K731" s="173"/>
      <c r="L731" s="166"/>
      <c r="M731" s="165"/>
      <c r="N731" s="166"/>
      <c r="O731" s="167"/>
      <c r="P731" s="167"/>
      <c r="Q731" s="168"/>
    </row>
    <row r="732" spans="1:17">
      <c r="A732" s="1332" t="s">
        <v>25</v>
      </c>
      <c r="B732" s="107">
        <v>1</v>
      </c>
      <c r="C732" s="302" t="s">
        <v>822</v>
      </c>
      <c r="D732" s="295">
        <v>40</v>
      </c>
      <c r="E732" s="295">
        <v>1991</v>
      </c>
      <c r="F732" s="297">
        <v>15.2</v>
      </c>
      <c r="G732" s="297">
        <v>4.78</v>
      </c>
      <c r="H732" s="297">
        <v>6.4</v>
      </c>
      <c r="I732" s="296">
        <v>4.01</v>
      </c>
      <c r="J732" s="297">
        <v>2204.21</v>
      </c>
      <c r="K732" s="298">
        <v>4.01</v>
      </c>
      <c r="L732" s="297">
        <v>2204.21</v>
      </c>
      <c r="M732" s="299">
        <f>K732/L732</f>
        <v>1.8192458976231847E-3</v>
      </c>
      <c r="N732" s="367">
        <v>74.2</v>
      </c>
      <c r="O732" s="300">
        <f t="shared" ref="O732:O743" si="70">M732*N732</f>
        <v>0.13498804560364031</v>
      </c>
      <c r="P732" s="300">
        <f t="shared" ref="P732:P742" si="71">M732*60*1000</f>
        <v>109.15475385739109</v>
      </c>
      <c r="Q732" s="301">
        <f t="shared" ref="Q732:Q742" si="72">P732*N732/1000</f>
        <v>8.0992827362184183</v>
      </c>
    </row>
    <row r="733" spans="1:17">
      <c r="A733" s="1383"/>
      <c r="B733" s="104">
        <v>2</v>
      </c>
      <c r="C733" s="302" t="s">
        <v>551</v>
      </c>
      <c r="D733" s="295">
        <v>30</v>
      </c>
      <c r="E733" s="295">
        <v>1987</v>
      </c>
      <c r="F733" s="296">
        <v>3.5</v>
      </c>
      <c r="G733" s="296">
        <v>0</v>
      </c>
      <c r="H733" s="296">
        <v>0</v>
      </c>
      <c r="I733" s="296">
        <v>3.5</v>
      </c>
      <c r="J733" s="296">
        <v>1585.13</v>
      </c>
      <c r="K733" s="303">
        <v>3.5</v>
      </c>
      <c r="L733" s="296">
        <v>1585.1</v>
      </c>
      <c r="M733" s="299">
        <f>K733/L733</f>
        <v>2.208062582802347E-3</v>
      </c>
      <c r="N733" s="367">
        <v>74.2</v>
      </c>
      <c r="O733" s="300">
        <f t="shared" si="70"/>
        <v>0.16383824364393415</v>
      </c>
      <c r="P733" s="300">
        <f t="shared" si="71"/>
        <v>132.48375496814083</v>
      </c>
      <c r="Q733" s="301">
        <f t="shared" si="72"/>
        <v>9.8302946186360494</v>
      </c>
    </row>
    <row r="734" spans="1:17">
      <c r="A734" s="1383"/>
      <c r="B734" s="104">
        <v>3</v>
      </c>
      <c r="C734" s="370" t="s">
        <v>823</v>
      </c>
      <c r="D734" s="295">
        <v>27</v>
      </c>
      <c r="E734" s="295">
        <v>1960</v>
      </c>
      <c r="F734" s="296">
        <v>2.2000000000000002</v>
      </c>
      <c r="G734" s="296">
        <v>0</v>
      </c>
      <c r="H734" s="296">
        <v>0</v>
      </c>
      <c r="I734" s="296">
        <v>2.19</v>
      </c>
      <c r="J734" s="296">
        <v>885.26</v>
      </c>
      <c r="K734" s="303">
        <v>2.19</v>
      </c>
      <c r="L734" s="296">
        <v>885.26</v>
      </c>
      <c r="M734" s="304">
        <f t="shared" ref="M734:M741" si="73">K734/L734</f>
        <v>2.4738494905451507E-3</v>
      </c>
      <c r="N734" s="367">
        <v>74.2</v>
      </c>
      <c r="O734" s="300">
        <f t="shared" si="70"/>
        <v>0.1835596321984502</v>
      </c>
      <c r="P734" s="300">
        <f t="shared" si="71"/>
        <v>148.43096943270902</v>
      </c>
      <c r="Q734" s="305">
        <f t="shared" si="72"/>
        <v>11.01357793190701</v>
      </c>
    </row>
    <row r="735" spans="1:17">
      <c r="A735" s="1383"/>
      <c r="B735" s="104">
        <v>4</v>
      </c>
      <c r="C735" s="370" t="s">
        <v>824</v>
      </c>
      <c r="D735" s="295">
        <v>22</v>
      </c>
      <c r="E735" s="295">
        <v>1991</v>
      </c>
      <c r="F735" s="296">
        <v>7.8</v>
      </c>
      <c r="G735" s="296">
        <v>1.36</v>
      </c>
      <c r="H735" s="296">
        <v>3.52</v>
      </c>
      <c r="I735" s="296">
        <v>2.9180000000000001</v>
      </c>
      <c r="J735" s="296">
        <v>1170.08</v>
      </c>
      <c r="K735" s="303">
        <v>2.9180000000000001</v>
      </c>
      <c r="L735" s="296">
        <v>1170.08</v>
      </c>
      <c r="M735" s="304">
        <f t="shared" si="73"/>
        <v>2.4938465745931904E-3</v>
      </c>
      <c r="N735" s="367">
        <v>74.2</v>
      </c>
      <c r="O735" s="371">
        <f t="shared" si="70"/>
        <v>0.18504341583481473</v>
      </c>
      <c r="P735" s="300">
        <f t="shared" si="71"/>
        <v>149.63079447559141</v>
      </c>
      <c r="Q735" s="305">
        <f t="shared" si="72"/>
        <v>11.102604950088883</v>
      </c>
    </row>
    <row r="736" spans="1:17">
      <c r="A736" s="1383"/>
      <c r="B736" s="104">
        <v>5</v>
      </c>
      <c r="C736" s="370" t="s">
        <v>825</v>
      </c>
      <c r="D736" s="295">
        <v>20</v>
      </c>
      <c r="E736" s="295">
        <v>1995</v>
      </c>
      <c r="F736" s="296">
        <v>8.43</v>
      </c>
      <c r="G736" s="296">
        <v>2.04</v>
      </c>
      <c r="H736" s="296">
        <v>3.2</v>
      </c>
      <c r="I736" s="296">
        <v>3.18</v>
      </c>
      <c r="J736" s="296">
        <v>1108.2</v>
      </c>
      <c r="K736" s="303">
        <v>3.18</v>
      </c>
      <c r="L736" s="296">
        <v>1108.2</v>
      </c>
      <c r="M736" s="304">
        <f t="shared" si="73"/>
        <v>2.869518137520303E-3</v>
      </c>
      <c r="N736" s="367">
        <v>74.2</v>
      </c>
      <c r="O736" s="371">
        <f t="shared" si="70"/>
        <v>0.21291824580400651</v>
      </c>
      <c r="P736" s="300">
        <f t="shared" si="71"/>
        <v>172.17108825121818</v>
      </c>
      <c r="Q736" s="305">
        <f t="shared" si="72"/>
        <v>12.77509474824039</v>
      </c>
    </row>
    <row r="737" spans="1:17">
      <c r="A737" s="1383"/>
      <c r="B737" s="104">
        <v>6</v>
      </c>
      <c r="C737" s="370" t="s">
        <v>826</v>
      </c>
      <c r="D737" s="295">
        <v>28</v>
      </c>
      <c r="E737" s="295">
        <v>1957</v>
      </c>
      <c r="F737" s="296">
        <v>4.3</v>
      </c>
      <c r="G737" s="296">
        <v>0</v>
      </c>
      <c r="H737" s="296">
        <v>0</v>
      </c>
      <c r="I737" s="296">
        <v>4.3</v>
      </c>
      <c r="J737" s="296">
        <v>1486.32</v>
      </c>
      <c r="K737" s="303">
        <v>4.3</v>
      </c>
      <c r="L737" s="296">
        <v>1486.32</v>
      </c>
      <c r="M737" s="304">
        <f t="shared" si="73"/>
        <v>2.8930512944722537E-3</v>
      </c>
      <c r="N737" s="367">
        <v>74.2</v>
      </c>
      <c r="O737" s="371">
        <f t="shared" si="70"/>
        <v>0.21466440604984122</v>
      </c>
      <c r="P737" s="300">
        <f t="shared" si="71"/>
        <v>173.58307766833522</v>
      </c>
      <c r="Q737" s="305">
        <f t="shared" si="72"/>
        <v>12.879864362990475</v>
      </c>
    </row>
    <row r="738" spans="1:17">
      <c r="A738" s="1383"/>
      <c r="B738" s="104">
        <v>7</v>
      </c>
      <c r="C738" s="370" t="s">
        <v>827</v>
      </c>
      <c r="D738" s="295">
        <v>20</v>
      </c>
      <c r="E738" s="295">
        <v>1979</v>
      </c>
      <c r="F738" s="296">
        <v>8.3800000000000008</v>
      </c>
      <c r="G738" s="296">
        <v>1.77</v>
      </c>
      <c r="H738" s="296">
        <v>3.04</v>
      </c>
      <c r="I738" s="296">
        <v>3.17</v>
      </c>
      <c r="J738" s="296">
        <v>1052.0999999999999</v>
      </c>
      <c r="K738" s="303">
        <v>3.17</v>
      </c>
      <c r="L738" s="296">
        <v>1052.0999999999999</v>
      </c>
      <c r="M738" s="304">
        <f t="shared" si="73"/>
        <v>3.0130215758958274E-3</v>
      </c>
      <c r="N738" s="367">
        <v>74.2</v>
      </c>
      <c r="O738" s="371">
        <f t="shared" si="70"/>
        <v>0.22356620093147039</v>
      </c>
      <c r="P738" s="300">
        <f t="shared" si="71"/>
        <v>180.78129455374963</v>
      </c>
      <c r="Q738" s="305">
        <f t="shared" si="72"/>
        <v>13.413972055888223</v>
      </c>
    </row>
    <row r="739" spans="1:17">
      <c r="A739" s="1383"/>
      <c r="B739" s="104">
        <v>8</v>
      </c>
      <c r="C739" s="370" t="s">
        <v>549</v>
      </c>
      <c r="D739" s="295">
        <v>22</v>
      </c>
      <c r="E739" s="295">
        <v>1983</v>
      </c>
      <c r="F739" s="296">
        <v>8.85</v>
      </c>
      <c r="G739" s="296">
        <v>1.76</v>
      </c>
      <c r="H739" s="296">
        <v>3.36</v>
      </c>
      <c r="I739" s="296">
        <v>3.72</v>
      </c>
      <c r="J739" s="296">
        <v>1216.04</v>
      </c>
      <c r="K739" s="303">
        <v>3.72</v>
      </c>
      <c r="L739" s="296">
        <v>1216.04</v>
      </c>
      <c r="M739" s="304">
        <f t="shared" si="73"/>
        <v>3.0591098977007336E-3</v>
      </c>
      <c r="N739" s="367">
        <v>74.2</v>
      </c>
      <c r="O739" s="371">
        <f t="shared" si="70"/>
        <v>0.22698595440939445</v>
      </c>
      <c r="P739" s="300">
        <f t="shared" si="71"/>
        <v>183.54659386204403</v>
      </c>
      <c r="Q739" s="305">
        <f t="shared" si="72"/>
        <v>13.619157264563668</v>
      </c>
    </row>
    <row r="740" spans="1:17">
      <c r="A740" s="1383"/>
      <c r="B740" s="104">
        <v>9</v>
      </c>
      <c r="C740" s="370" t="s">
        <v>550</v>
      </c>
      <c r="D740" s="295">
        <v>21</v>
      </c>
      <c r="E740" s="295">
        <v>1971</v>
      </c>
      <c r="F740" s="296">
        <v>8.6300000000000008</v>
      </c>
      <c r="G740" s="296">
        <v>2.46</v>
      </c>
      <c r="H740" s="296">
        <v>3.2</v>
      </c>
      <c r="I740" s="296">
        <v>2.95</v>
      </c>
      <c r="J740" s="296">
        <v>965.39</v>
      </c>
      <c r="K740" s="303">
        <v>2.95</v>
      </c>
      <c r="L740" s="296">
        <v>965.39</v>
      </c>
      <c r="M740" s="304">
        <f t="shared" si="73"/>
        <v>3.0557598483514437E-3</v>
      </c>
      <c r="N740" s="367">
        <v>74.2</v>
      </c>
      <c r="O740" s="371">
        <f t="shared" si="70"/>
        <v>0.22673738074767713</v>
      </c>
      <c r="P740" s="300">
        <f t="shared" si="71"/>
        <v>183.34559090108664</v>
      </c>
      <c r="Q740" s="305">
        <f t="shared" si="72"/>
        <v>13.604242844860631</v>
      </c>
    </row>
    <row r="741" spans="1:17" ht="12" thickBot="1">
      <c r="A741" s="1384"/>
      <c r="B741" s="109">
        <v>10</v>
      </c>
      <c r="C741" s="372" t="s">
        <v>828</v>
      </c>
      <c r="D741" s="373">
        <v>19</v>
      </c>
      <c r="E741" s="373">
        <v>1962</v>
      </c>
      <c r="F741" s="420">
        <v>7.3</v>
      </c>
      <c r="G741" s="420">
        <v>2.4700000000000002</v>
      </c>
      <c r="H741" s="420">
        <v>2.3199999999999998</v>
      </c>
      <c r="I741" s="420">
        <v>2.5</v>
      </c>
      <c r="J741" s="420">
        <v>802.35</v>
      </c>
      <c r="K741" s="421">
        <v>2.5</v>
      </c>
      <c r="L741" s="420">
        <v>802.35</v>
      </c>
      <c r="M741" s="376">
        <f t="shared" si="73"/>
        <v>3.1158471988533679E-3</v>
      </c>
      <c r="N741" s="367">
        <v>74.2</v>
      </c>
      <c r="O741" s="377">
        <f t="shared" si="70"/>
        <v>0.23119586215491991</v>
      </c>
      <c r="P741" s="377">
        <f t="shared" si="71"/>
        <v>186.95083193120206</v>
      </c>
      <c r="Q741" s="378">
        <f t="shared" si="72"/>
        <v>13.871751729295195</v>
      </c>
    </row>
    <row r="742" spans="1:17">
      <c r="A742" s="1441" t="s">
        <v>26</v>
      </c>
      <c r="B742" s="115">
        <v>1</v>
      </c>
      <c r="C742" s="340" t="s">
        <v>829</v>
      </c>
      <c r="D742" s="379">
        <v>50</v>
      </c>
      <c r="E742" s="379">
        <v>1976</v>
      </c>
      <c r="F742" s="219">
        <v>21.7</v>
      </c>
      <c r="G742" s="219">
        <v>4.22</v>
      </c>
      <c r="H742" s="219">
        <v>8</v>
      </c>
      <c r="I742" s="219">
        <v>9.4700000000000006</v>
      </c>
      <c r="J742" s="219">
        <v>1817.28</v>
      </c>
      <c r="K742" s="306">
        <v>9.4700000000000006</v>
      </c>
      <c r="L742" s="307">
        <v>1817.28</v>
      </c>
      <c r="M742" s="308">
        <f>K742/L742</f>
        <v>5.2110846980102134E-3</v>
      </c>
      <c r="N742" s="343">
        <v>74.2</v>
      </c>
      <c r="O742" s="309">
        <f>M742*N742</f>
        <v>0.38666248459235786</v>
      </c>
      <c r="P742" s="309">
        <f>M742*60*1000</f>
        <v>312.66508188061283</v>
      </c>
      <c r="Q742" s="310">
        <f>P742*N742/1000</f>
        <v>23.199749075541472</v>
      </c>
    </row>
    <row r="743" spans="1:17">
      <c r="A743" s="1345"/>
      <c r="B743" s="113">
        <v>2</v>
      </c>
      <c r="C743" s="342" t="s">
        <v>830</v>
      </c>
      <c r="D743" s="382">
        <v>8</v>
      </c>
      <c r="E743" s="382">
        <v>1970</v>
      </c>
      <c r="F743" s="221">
        <v>4.95</v>
      </c>
      <c r="G743" s="221">
        <v>0.91</v>
      </c>
      <c r="H743" s="221">
        <v>1.28</v>
      </c>
      <c r="I743" s="221">
        <v>2.75</v>
      </c>
      <c r="J743" s="221">
        <v>526.13</v>
      </c>
      <c r="K743" s="311">
        <v>2.75</v>
      </c>
      <c r="L743" s="221">
        <v>526.13</v>
      </c>
      <c r="M743" s="220">
        <f t="shared" ref="M743:M751" si="74">K743/L743</f>
        <v>5.2268450763119385E-3</v>
      </c>
      <c r="N743" s="343">
        <v>74.2</v>
      </c>
      <c r="O743" s="222">
        <f t="shared" ref="O743:O751" si="75">M743*N743</f>
        <v>0.38783190466234585</v>
      </c>
      <c r="P743" s="309">
        <f t="shared" ref="P743:P751" si="76">M743*60*1000</f>
        <v>313.61070457871631</v>
      </c>
      <c r="Q743" s="223">
        <f t="shared" ref="Q743:Q751" si="77">P743*N743/1000</f>
        <v>23.26991427974075</v>
      </c>
    </row>
    <row r="744" spans="1:17">
      <c r="A744" s="1345"/>
      <c r="B744" s="113">
        <v>3</v>
      </c>
      <c r="C744" s="342" t="s">
        <v>460</v>
      </c>
      <c r="D744" s="382">
        <v>41</v>
      </c>
      <c r="E744" s="382">
        <v>1983</v>
      </c>
      <c r="F744" s="221">
        <v>22.2</v>
      </c>
      <c r="G744" s="221">
        <v>4.16</v>
      </c>
      <c r="H744" s="221">
        <v>6.4</v>
      </c>
      <c r="I744" s="221">
        <v>11.63</v>
      </c>
      <c r="J744" s="221">
        <v>2182.5300000000002</v>
      </c>
      <c r="K744" s="311">
        <v>11.63</v>
      </c>
      <c r="L744" s="221">
        <v>2182.5300000000002</v>
      </c>
      <c r="M744" s="220">
        <f t="shared" si="74"/>
        <v>5.328678185408677E-3</v>
      </c>
      <c r="N744" s="343">
        <v>74.2</v>
      </c>
      <c r="O744" s="222">
        <f t="shared" si="75"/>
        <v>0.39538792135732387</v>
      </c>
      <c r="P744" s="309">
        <f t="shared" si="76"/>
        <v>319.72069112452061</v>
      </c>
      <c r="Q744" s="223">
        <f t="shared" si="77"/>
        <v>23.723275281439431</v>
      </c>
    </row>
    <row r="745" spans="1:17">
      <c r="A745" s="1345"/>
      <c r="B745" s="113">
        <v>4</v>
      </c>
      <c r="C745" s="342" t="s">
        <v>831</v>
      </c>
      <c r="D745" s="382">
        <v>22</v>
      </c>
      <c r="E745" s="382">
        <v>1977</v>
      </c>
      <c r="F745" s="221">
        <v>11.3</v>
      </c>
      <c r="G745" s="221">
        <v>1.68</v>
      </c>
      <c r="H745" s="221">
        <v>3.52</v>
      </c>
      <c r="I745" s="221">
        <v>6.05</v>
      </c>
      <c r="J745" s="221">
        <v>1130.1500000000001</v>
      </c>
      <c r="K745" s="311">
        <v>6.05</v>
      </c>
      <c r="L745" s="221">
        <v>1130.1500000000001</v>
      </c>
      <c r="M745" s="220">
        <f t="shared" si="74"/>
        <v>5.3532716895987251E-3</v>
      </c>
      <c r="N745" s="343">
        <v>74.2</v>
      </c>
      <c r="O745" s="222">
        <f t="shared" si="75"/>
        <v>0.39721275936822542</v>
      </c>
      <c r="P745" s="309">
        <f t="shared" si="76"/>
        <v>321.1963013759235</v>
      </c>
      <c r="Q745" s="223">
        <f t="shared" si="77"/>
        <v>23.832765562093524</v>
      </c>
    </row>
    <row r="746" spans="1:17">
      <c r="A746" s="1345"/>
      <c r="B746" s="113">
        <v>5</v>
      </c>
      <c r="C746" s="342" t="s">
        <v>832</v>
      </c>
      <c r="D746" s="382">
        <v>41</v>
      </c>
      <c r="E746" s="382">
        <v>1968</v>
      </c>
      <c r="F746" s="221">
        <v>21.2</v>
      </c>
      <c r="G746" s="221">
        <v>4.45</v>
      </c>
      <c r="H746" s="221">
        <v>6.4</v>
      </c>
      <c r="I746" s="221">
        <v>10.38</v>
      </c>
      <c r="J746" s="221">
        <v>1886.7</v>
      </c>
      <c r="K746" s="311">
        <v>10.38</v>
      </c>
      <c r="L746" s="221">
        <v>1886.7</v>
      </c>
      <c r="M746" s="220">
        <f t="shared" si="74"/>
        <v>5.5016695818095093E-3</v>
      </c>
      <c r="N746" s="343">
        <v>74.2</v>
      </c>
      <c r="O746" s="222">
        <f t="shared" si="75"/>
        <v>0.40822388297026563</v>
      </c>
      <c r="P746" s="309">
        <f t="shared" si="76"/>
        <v>330.10017490857058</v>
      </c>
      <c r="Q746" s="223">
        <f t="shared" si="77"/>
        <v>24.493432978215935</v>
      </c>
    </row>
    <row r="747" spans="1:17">
      <c r="A747" s="1345"/>
      <c r="B747" s="113">
        <v>6</v>
      </c>
      <c r="C747" s="342" t="s">
        <v>833</v>
      </c>
      <c r="D747" s="382">
        <v>52</v>
      </c>
      <c r="E747" s="382">
        <v>1988</v>
      </c>
      <c r="F747" s="221">
        <v>28.7</v>
      </c>
      <c r="G747" s="221">
        <v>6.25</v>
      </c>
      <c r="H747" s="221">
        <v>7.84</v>
      </c>
      <c r="I747" s="221">
        <v>14.596</v>
      </c>
      <c r="J747" s="221">
        <v>2640.15</v>
      </c>
      <c r="K747" s="311">
        <v>14.596</v>
      </c>
      <c r="L747" s="221">
        <v>2640.15</v>
      </c>
      <c r="M747" s="220">
        <f t="shared" si="74"/>
        <v>5.5284737609605514E-3</v>
      </c>
      <c r="N747" s="343">
        <v>74.2</v>
      </c>
      <c r="O747" s="222">
        <f t="shared" si="75"/>
        <v>0.41021275306327293</v>
      </c>
      <c r="P747" s="309">
        <f t="shared" si="76"/>
        <v>331.70842565763309</v>
      </c>
      <c r="Q747" s="223">
        <f t="shared" si="77"/>
        <v>24.612765183796373</v>
      </c>
    </row>
    <row r="748" spans="1:17">
      <c r="A748" s="1345"/>
      <c r="B748" s="113">
        <v>7</v>
      </c>
      <c r="C748" s="342" t="s">
        <v>834</v>
      </c>
      <c r="D748" s="382">
        <v>12</v>
      </c>
      <c r="E748" s="382">
        <v>1960</v>
      </c>
      <c r="F748" s="221">
        <v>3.9</v>
      </c>
      <c r="G748" s="221">
        <v>0.59899999999999998</v>
      </c>
      <c r="H748" s="221">
        <v>0.09</v>
      </c>
      <c r="I748" s="221">
        <v>3.21</v>
      </c>
      <c r="J748" s="221">
        <v>550.28</v>
      </c>
      <c r="K748" s="311">
        <v>3.21</v>
      </c>
      <c r="L748" s="221">
        <v>550.28</v>
      </c>
      <c r="M748" s="220">
        <f t="shared" si="74"/>
        <v>5.8333939085556449E-3</v>
      </c>
      <c r="N748" s="343">
        <v>74.2</v>
      </c>
      <c r="O748" s="222">
        <f t="shared" si="75"/>
        <v>0.43283782801482884</v>
      </c>
      <c r="P748" s="309">
        <f t="shared" si="76"/>
        <v>350.00363451333874</v>
      </c>
      <c r="Q748" s="223">
        <f t="shared" si="77"/>
        <v>25.970269680889736</v>
      </c>
    </row>
    <row r="749" spans="1:17">
      <c r="A749" s="1345"/>
      <c r="B749" s="113">
        <v>8</v>
      </c>
      <c r="C749" s="342" t="s">
        <v>835</v>
      </c>
      <c r="D749" s="382">
        <v>35</v>
      </c>
      <c r="E749" s="382">
        <v>1985</v>
      </c>
      <c r="F749" s="221">
        <v>19.899999999999999</v>
      </c>
      <c r="G749" s="221">
        <v>3.5</v>
      </c>
      <c r="H749" s="221">
        <v>5.6</v>
      </c>
      <c r="I749" s="221">
        <v>10.79</v>
      </c>
      <c r="J749" s="221">
        <v>1839.17</v>
      </c>
      <c r="K749" s="311">
        <v>10.79</v>
      </c>
      <c r="L749" s="221">
        <v>1839.17</v>
      </c>
      <c r="M749" s="220">
        <f t="shared" si="74"/>
        <v>5.8667768613015646E-3</v>
      </c>
      <c r="N749" s="343">
        <v>74.2</v>
      </c>
      <c r="O749" s="222">
        <f t="shared" si="75"/>
        <v>0.4353148431085761</v>
      </c>
      <c r="P749" s="309">
        <f t="shared" si="76"/>
        <v>352.00661167809386</v>
      </c>
      <c r="Q749" s="223">
        <f t="shared" si="77"/>
        <v>26.118890586514564</v>
      </c>
    </row>
    <row r="750" spans="1:17">
      <c r="A750" s="1345"/>
      <c r="B750" s="113">
        <v>9</v>
      </c>
      <c r="C750" s="342" t="s">
        <v>836</v>
      </c>
      <c r="D750" s="382">
        <v>30</v>
      </c>
      <c r="E750" s="382">
        <v>1973</v>
      </c>
      <c r="F750" s="221">
        <v>17.100000000000001</v>
      </c>
      <c r="G750" s="221">
        <v>2.23</v>
      </c>
      <c r="H750" s="221">
        <v>4.8</v>
      </c>
      <c r="I750" s="221">
        <v>10.06</v>
      </c>
      <c r="J750" s="221">
        <v>1702.83</v>
      </c>
      <c r="K750" s="311">
        <v>10.06</v>
      </c>
      <c r="L750" s="221">
        <v>1702.83</v>
      </c>
      <c r="M750" s="220">
        <f t="shared" si="74"/>
        <v>5.9078122889542704E-3</v>
      </c>
      <c r="N750" s="343">
        <v>74.2</v>
      </c>
      <c r="O750" s="222">
        <f t="shared" si="75"/>
        <v>0.43835967184040686</v>
      </c>
      <c r="P750" s="309">
        <f t="shared" si="76"/>
        <v>354.46873733725619</v>
      </c>
      <c r="Q750" s="223">
        <f t="shared" si="77"/>
        <v>26.301580310424413</v>
      </c>
    </row>
    <row r="751" spans="1:17" ht="12" thickBot="1">
      <c r="A751" s="1346"/>
      <c r="B751" s="114">
        <v>10</v>
      </c>
      <c r="C751" s="344" t="s">
        <v>837</v>
      </c>
      <c r="D751" s="385">
        <v>40</v>
      </c>
      <c r="E751" s="385">
        <v>1981</v>
      </c>
      <c r="F751" s="404">
        <v>25.1</v>
      </c>
      <c r="G751" s="404">
        <v>5.23</v>
      </c>
      <c r="H751" s="404">
        <v>6.4</v>
      </c>
      <c r="I751" s="404">
        <v>13.46</v>
      </c>
      <c r="J751" s="404">
        <v>2259.15</v>
      </c>
      <c r="K751" s="422">
        <v>13.46</v>
      </c>
      <c r="L751" s="404">
        <v>2259.15</v>
      </c>
      <c r="M751" s="358">
        <f t="shared" si="74"/>
        <v>5.9579930504835895E-3</v>
      </c>
      <c r="N751" s="343">
        <v>74.2</v>
      </c>
      <c r="O751" s="345">
        <f t="shared" si="75"/>
        <v>0.44208308434588234</v>
      </c>
      <c r="P751" s="345">
        <f t="shared" si="76"/>
        <v>357.47958302901537</v>
      </c>
      <c r="Q751" s="346">
        <f t="shared" si="77"/>
        <v>26.52498506075294</v>
      </c>
    </row>
    <row r="752" spans="1:17">
      <c r="A752" s="1372" t="s">
        <v>62</v>
      </c>
      <c r="B752" s="31">
        <v>1</v>
      </c>
      <c r="C752" s="312" t="s">
        <v>552</v>
      </c>
      <c r="D752" s="313">
        <v>12</v>
      </c>
      <c r="E752" s="313">
        <v>1959</v>
      </c>
      <c r="F752" s="269">
        <v>5.3</v>
      </c>
      <c r="G752" s="269">
        <v>0.62</v>
      </c>
      <c r="H752" s="269">
        <v>0.61</v>
      </c>
      <c r="I752" s="269">
        <v>4.0599999999999996</v>
      </c>
      <c r="J752" s="269">
        <v>527.71</v>
      </c>
      <c r="K752" s="314">
        <v>4.0599999999999996</v>
      </c>
      <c r="L752" s="315">
        <v>527.71</v>
      </c>
      <c r="M752" s="316">
        <f>K752/L752</f>
        <v>7.6936196016751616E-3</v>
      </c>
      <c r="N752" s="288">
        <v>74.2</v>
      </c>
      <c r="O752" s="317">
        <f>M752*N752</f>
        <v>0.570866574444297</v>
      </c>
      <c r="P752" s="317">
        <f>M752*60*1000</f>
        <v>461.61717610050965</v>
      </c>
      <c r="Q752" s="318">
        <f>P752*N752/1000</f>
        <v>34.251994466657813</v>
      </c>
    </row>
    <row r="753" spans="1:17">
      <c r="A753" s="1349"/>
      <c r="B753" s="17">
        <v>2</v>
      </c>
      <c r="C753" s="348" t="s">
        <v>369</v>
      </c>
      <c r="D753" s="390">
        <v>8</v>
      </c>
      <c r="E753" s="390">
        <v>1955</v>
      </c>
      <c r="F753" s="225">
        <v>5.0999999999999996</v>
      </c>
      <c r="G753" s="225">
        <v>0.76</v>
      </c>
      <c r="H753" s="225">
        <v>1.2</v>
      </c>
      <c r="I753" s="225">
        <v>390.37</v>
      </c>
      <c r="J753" s="225">
        <v>390.37</v>
      </c>
      <c r="K753" s="320">
        <v>3.13</v>
      </c>
      <c r="L753" s="225">
        <v>390.37</v>
      </c>
      <c r="M753" s="224">
        <f t="shared" ref="M753:M761" si="78">K753/L753</f>
        <v>8.0180341727079437E-3</v>
      </c>
      <c r="N753" s="288">
        <v>74.2</v>
      </c>
      <c r="O753" s="226">
        <f t="shared" ref="O753:O761" si="79">M753*N753</f>
        <v>0.59493813561492948</v>
      </c>
      <c r="P753" s="317">
        <f t="shared" ref="P753:P761" si="80">M753*60*1000</f>
        <v>481.08205036247665</v>
      </c>
      <c r="Q753" s="227">
        <f t="shared" ref="Q753:Q761" si="81">P753*N753/1000</f>
        <v>35.696288136895767</v>
      </c>
    </row>
    <row r="754" spans="1:17">
      <c r="A754" s="1349"/>
      <c r="B754" s="17">
        <v>3</v>
      </c>
      <c r="C754" s="348" t="s">
        <v>838</v>
      </c>
      <c r="D754" s="390">
        <v>22</v>
      </c>
      <c r="E754" s="390">
        <v>1991</v>
      </c>
      <c r="F754" s="225">
        <v>14.9</v>
      </c>
      <c r="G754" s="225">
        <v>1.98</v>
      </c>
      <c r="H754" s="225">
        <v>3.52</v>
      </c>
      <c r="I754" s="225">
        <v>9.39</v>
      </c>
      <c r="J754" s="225">
        <v>1170.17</v>
      </c>
      <c r="K754" s="320">
        <v>9.39</v>
      </c>
      <c r="L754" s="225">
        <v>1170.17</v>
      </c>
      <c r="M754" s="224">
        <f t="shared" si="78"/>
        <v>8.0244750762709684E-3</v>
      </c>
      <c r="N754" s="288">
        <v>74.2</v>
      </c>
      <c r="O754" s="226">
        <f t="shared" si="79"/>
        <v>0.59541605065930592</v>
      </c>
      <c r="P754" s="317">
        <f t="shared" si="80"/>
        <v>481.46850457625811</v>
      </c>
      <c r="Q754" s="227">
        <f t="shared" si="81"/>
        <v>35.724963039558354</v>
      </c>
    </row>
    <row r="755" spans="1:17">
      <c r="A755" s="1349"/>
      <c r="B755" s="17">
        <v>4</v>
      </c>
      <c r="C755" s="348" t="s">
        <v>839</v>
      </c>
      <c r="D755" s="390">
        <v>32</v>
      </c>
      <c r="E755" s="390">
        <v>1980</v>
      </c>
      <c r="F755" s="225">
        <v>23.6</v>
      </c>
      <c r="G755" s="225">
        <v>3.52</v>
      </c>
      <c r="H755" s="225">
        <v>4.96</v>
      </c>
      <c r="I755" s="225">
        <v>15.06</v>
      </c>
      <c r="J755" s="225">
        <v>1835.34</v>
      </c>
      <c r="K755" s="320">
        <v>15.06</v>
      </c>
      <c r="L755" s="225">
        <v>1835.34</v>
      </c>
      <c r="M755" s="224">
        <f t="shared" si="78"/>
        <v>8.2055640916669399E-3</v>
      </c>
      <c r="N755" s="288">
        <v>74.2</v>
      </c>
      <c r="O755" s="226">
        <f t="shared" si="79"/>
        <v>0.608852855601687</v>
      </c>
      <c r="P755" s="317">
        <f t="shared" si="80"/>
        <v>492.33384550001642</v>
      </c>
      <c r="Q755" s="227">
        <f t="shared" si="81"/>
        <v>36.531171336101224</v>
      </c>
    </row>
    <row r="756" spans="1:17">
      <c r="A756" s="1349"/>
      <c r="B756" s="17">
        <v>5</v>
      </c>
      <c r="C756" s="348" t="s">
        <v>840</v>
      </c>
      <c r="D756" s="390">
        <v>22</v>
      </c>
      <c r="E756" s="390">
        <v>1983</v>
      </c>
      <c r="F756" s="225">
        <v>14.6</v>
      </c>
      <c r="G756" s="225">
        <v>1.2</v>
      </c>
      <c r="H756" s="225">
        <v>3.52</v>
      </c>
      <c r="I756" s="225">
        <v>9.8699999999999992</v>
      </c>
      <c r="J756" s="225">
        <v>1199.77</v>
      </c>
      <c r="K756" s="320">
        <v>9.8789999999999996</v>
      </c>
      <c r="L756" s="225">
        <v>1199.77</v>
      </c>
      <c r="M756" s="224">
        <f t="shared" si="78"/>
        <v>8.2340781983213443E-3</v>
      </c>
      <c r="N756" s="288">
        <v>74.2</v>
      </c>
      <c r="O756" s="226">
        <f t="shared" si="79"/>
        <v>0.61096860231544381</v>
      </c>
      <c r="P756" s="317">
        <f t="shared" si="80"/>
        <v>494.04469189928068</v>
      </c>
      <c r="Q756" s="227">
        <f t="shared" si="81"/>
        <v>36.65811613892663</v>
      </c>
    </row>
    <row r="757" spans="1:17">
      <c r="A757" s="1349"/>
      <c r="B757" s="17">
        <v>6</v>
      </c>
      <c r="C757" s="348" t="s">
        <v>841</v>
      </c>
      <c r="D757" s="390">
        <v>25</v>
      </c>
      <c r="E757" s="390">
        <v>1965</v>
      </c>
      <c r="F757" s="225">
        <v>8.24</v>
      </c>
      <c r="G757" s="225">
        <v>0</v>
      </c>
      <c r="H757" s="225">
        <v>0</v>
      </c>
      <c r="I757" s="225">
        <v>8.24</v>
      </c>
      <c r="J757" s="225">
        <v>932.35</v>
      </c>
      <c r="K757" s="320">
        <v>8.24</v>
      </c>
      <c r="L757" s="225">
        <v>932.35</v>
      </c>
      <c r="M757" s="224">
        <f t="shared" si="78"/>
        <v>8.837882769346276E-3</v>
      </c>
      <c r="N757" s="288">
        <v>74.2</v>
      </c>
      <c r="O757" s="226">
        <f t="shared" si="79"/>
        <v>0.65577090148549366</v>
      </c>
      <c r="P757" s="317">
        <f t="shared" si="80"/>
        <v>530.2729661607766</v>
      </c>
      <c r="Q757" s="227">
        <f t="shared" si="81"/>
        <v>39.346254089129623</v>
      </c>
    </row>
    <row r="758" spans="1:17">
      <c r="A758" s="1349"/>
      <c r="B758" s="17">
        <v>7</v>
      </c>
      <c r="C758" s="348" t="s">
        <v>842</v>
      </c>
      <c r="D758" s="390">
        <v>9</v>
      </c>
      <c r="E758" s="390">
        <v>1986</v>
      </c>
      <c r="F758" s="225">
        <v>7.95</v>
      </c>
      <c r="G758" s="225">
        <v>1.33</v>
      </c>
      <c r="H758" s="225">
        <v>1.28</v>
      </c>
      <c r="I758" s="225">
        <v>5.3390000000000004</v>
      </c>
      <c r="J758" s="225">
        <v>511.08</v>
      </c>
      <c r="K758" s="320">
        <v>5.3390000000000004</v>
      </c>
      <c r="L758" s="225">
        <v>511.08</v>
      </c>
      <c r="M758" s="224">
        <f t="shared" si="78"/>
        <v>1.0446505439461533E-2</v>
      </c>
      <c r="N758" s="288">
        <v>74.2</v>
      </c>
      <c r="O758" s="226">
        <f t="shared" si="79"/>
        <v>0.77513070360804581</v>
      </c>
      <c r="P758" s="317">
        <f t="shared" si="80"/>
        <v>626.79032636769193</v>
      </c>
      <c r="Q758" s="227">
        <f t="shared" si="81"/>
        <v>46.507842216482743</v>
      </c>
    </row>
    <row r="759" spans="1:17">
      <c r="A759" s="1349"/>
      <c r="B759" s="17">
        <v>8</v>
      </c>
      <c r="C759" s="348" t="s">
        <v>843</v>
      </c>
      <c r="D759" s="390">
        <v>9</v>
      </c>
      <c r="E759" s="390">
        <v>1975</v>
      </c>
      <c r="F759" s="225">
        <v>7.95</v>
      </c>
      <c r="G759" s="225">
        <v>1.33</v>
      </c>
      <c r="H759" s="225">
        <v>1.28</v>
      </c>
      <c r="I759" s="225">
        <v>5.33</v>
      </c>
      <c r="J759" s="225">
        <v>511.08</v>
      </c>
      <c r="K759" s="320">
        <v>5.33</v>
      </c>
      <c r="L759" s="225">
        <v>511.08</v>
      </c>
      <c r="M759" s="224">
        <f t="shared" si="78"/>
        <v>1.0428895671910465E-2</v>
      </c>
      <c r="N759" s="288">
        <v>74.2</v>
      </c>
      <c r="O759" s="226">
        <f t="shared" si="79"/>
        <v>0.77382405885575656</v>
      </c>
      <c r="P759" s="317">
        <f t="shared" si="80"/>
        <v>625.73374031462788</v>
      </c>
      <c r="Q759" s="227">
        <f t="shared" si="81"/>
        <v>46.429443531345385</v>
      </c>
    </row>
    <row r="760" spans="1:17">
      <c r="A760" s="1349"/>
      <c r="B760" s="17">
        <v>9</v>
      </c>
      <c r="C760" s="393" t="s">
        <v>553</v>
      </c>
      <c r="D760" s="390">
        <v>24</v>
      </c>
      <c r="E760" s="390">
        <v>1963</v>
      </c>
      <c r="F760" s="348">
        <v>15.6</v>
      </c>
      <c r="G760" s="348">
        <v>1.96</v>
      </c>
      <c r="H760" s="348">
        <v>0.23</v>
      </c>
      <c r="I760" s="348">
        <v>13.41</v>
      </c>
      <c r="J760" s="348">
        <v>1066.5999999999999</v>
      </c>
      <c r="K760" s="1857">
        <v>13.409000000000001</v>
      </c>
      <c r="L760" s="348">
        <v>1066.5999999999999</v>
      </c>
      <c r="M760" s="224">
        <f t="shared" si="78"/>
        <v>1.2571723232702045E-2</v>
      </c>
      <c r="N760" s="288">
        <v>74.2</v>
      </c>
      <c r="O760" s="226">
        <f t="shared" si="79"/>
        <v>0.9328218638664918</v>
      </c>
      <c r="P760" s="317">
        <f t="shared" si="80"/>
        <v>754.30339396212264</v>
      </c>
      <c r="Q760" s="227">
        <f t="shared" si="81"/>
        <v>55.969311831989501</v>
      </c>
    </row>
    <row r="761" spans="1:17" ht="12" thickBot="1">
      <c r="A761" s="1350"/>
      <c r="B761" s="18">
        <v>10</v>
      </c>
      <c r="C761" s="394" t="s">
        <v>413</v>
      </c>
      <c r="D761" s="395">
        <v>9</v>
      </c>
      <c r="E761" s="395">
        <v>1977</v>
      </c>
      <c r="F761" s="349">
        <v>9.1999999999999993</v>
      </c>
      <c r="G761" s="349">
        <v>0.46</v>
      </c>
      <c r="H761" s="349">
        <v>1.44</v>
      </c>
      <c r="I761" s="349">
        <v>7.29</v>
      </c>
      <c r="J761" s="349">
        <v>460.02</v>
      </c>
      <c r="K761" s="1858">
        <v>7.29</v>
      </c>
      <c r="L761" s="349">
        <v>460.02</v>
      </c>
      <c r="M761" s="354">
        <f t="shared" si="78"/>
        <v>1.5847137080996478E-2</v>
      </c>
      <c r="N761" s="288">
        <v>74.2</v>
      </c>
      <c r="O761" s="350">
        <f t="shared" si="79"/>
        <v>1.1758575714099386</v>
      </c>
      <c r="P761" s="350">
        <f t="shared" si="80"/>
        <v>950.82822485978863</v>
      </c>
      <c r="Q761" s="351">
        <f t="shared" si="81"/>
        <v>70.551454284596318</v>
      </c>
    </row>
    <row r="765" spans="1:17" ht="11.25" customHeight="1">
      <c r="A765" s="601"/>
      <c r="B765" s="98"/>
      <c r="C765" s="577"/>
      <c r="D765" s="578"/>
      <c r="E765" s="578"/>
      <c r="F765" s="579"/>
      <c r="G765" s="579"/>
      <c r="H765" s="579"/>
      <c r="I765" s="579"/>
      <c r="J765" s="579"/>
      <c r="K765" s="580"/>
      <c r="L765" s="579"/>
      <c r="M765" s="581"/>
      <c r="N765" s="602"/>
      <c r="O765" s="582"/>
      <c r="P765" s="582"/>
      <c r="Q765" s="582"/>
    </row>
    <row r="767" spans="1:17" ht="15">
      <c r="A767" s="1446" t="s">
        <v>298</v>
      </c>
      <c r="B767" s="1446"/>
      <c r="C767" s="1446"/>
      <c r="D767" s="1446"/>
      <c r="E767" s="1446"/>
      <c r="F767" s="1446"/>
      <c r="G767" s="1446"/>
      <c r="H767" s="1446"/>
      <c r="I767" s="1446"/>
      <c r="J767" s="1446"/>
      <c r="K767" s="1446"/>
      <c r="L767" s="1446"/>
      <c r="M767" s="1446"/>
      <c r="N767" s="1446"/>
      <c r="O767" s="1446"/>
      <c r="P767" s="1446"/>
      <c r="Q767" s="1446"/>
    </row>
    <row r="768" spans="1:17" ht="13.5" thickBot="1">
      <c r="A768" s="425"/>
      <c r="B768" s="425"/>
      <c r="C768" s="425"/>
      <c r="D768" s="425"/>
      <c r="E768" s="1311" t="s">
        <v>268</v>
      </c>
      <c r="F768" s="1311"/>
      <c r="G768" s="1311"/>
      <c r="H768" s="1311"/>
      <c r="I768" s="425">
        <v>6.5</v>
      </c>
      <c r="J768" s="425" t="s">
        <v>267</v>
      </c>
      <c r="K768" s="425" t="s">
        <v>269</v>
      </c>
      <c r="L768" s="425">
        <v>345</v>
      </c>
      <c r="M768" s="425"/>
      <c r="N768" s="425"/>
      <c r="O768" s="425"/>
      <c r="P768" s="425"/>
      <c r="Q768" s="425"/>
    </row>
    <row r="769" spans="1:17">
      <c r="A769" s="1374" t="s">
        <v>1</v>
      </c>
      <c r="B769" s="1315" t="s">
        <v>0</v>
      </c>
      <c r="C769" s="1335" t="s">
        <v>2</v>
      </c>
      <c r="D769" s="1335" t="s">
        <v>3</v>
      </c>
      <c r="E769" s="1335" t="s">
        <v>32</v>
      </c>
      <c r="F769" s="1337" t="s">
        <v>12</v>
      </c>
      <c r="G769" s="1337"/>
      <c r="H769" s="1337"/>
      <c r="I769" s="1337"/>
      <c r="J769" s="1335" t="s">
        <v>4</v>
      </c>
      <c r="K769" s="1335" t="s">
        <v>13</v>
      </c>
      <c r="L769" s="1335" t="s">
        <v>5</v>
      </c>
      <c r="M769" s="1335" t="s">
        <v>6</v>
      </c>
      <c r="N769" s="1335" t="s">
        <v>14</v>
      </c>
      <c r="O769" s="1335" t="s">
        <v>15</v>
      </c>
      <c r="P769" s="1325" t="s">
        <v>22</v>
      </c>
      <c r="Q769" s="1327" t="s">
        <v>23</v>
      </c>
    </row>
    <row r="770" spans="1:17" ht="33.75">
      <c r="A770" s="1375"/>
      <c r="B770" s="1316"/>
      <c r="C770" s="1336"/>
      <c r="D770" s="1336"/>
      <c r="E770" s="1336"/>
      <c r="F770" s="972" t="s">
        <v>16</v>
      </c>
      <c r="G770" s="972" t="s">
        <v>17</v>
      </c>
      <c r="H770" s="972" t="s">
        <v>28</v>
      </c>
      <c r="I770" s="972" t="s">
        <v>19</v>
      </c>
      <c r="J770" s="1336"/>
      <c r="K770" s="1336"/>
      <c r="L770" s="1336"/>
      <c r="M770" s="1336"/>
      <c r="N770" s="1336"/>
      <c r="O770" s="1336"/>
      <c r="P770" s="1326"/>
      <c r="Q770" s="1328"/>
    </row>
    <row r="771" spans="1:17" ht="12" thickBot="1">
      <c r="A771" s="1376"/>
      <c r="B771" s="1317"/>
      <c r="C771" s="1377"/>
      <c r="D771" s="24" t="s">
        <v>7</v>
      </c>
      <c r="E771" s="24" t="s">
        <v>8</v>
      </c>
      <c r="F771" s="24" t="s">
        <v>9</v>
      </c>
      <c r="G771" s="24" t="s">
        <v>9</v>
      </c>
      <c r="H771" s="24" t="s">
        <v>9</v>
      </c>
      <c r="I771" s="24" t="s">
        <v>9</v>
      </c>
      <c r="J771" s="24" t="s">
        <v>20</v>
      </c>
      <c r="K771" s="24" t="s">
        <v>9</v>
      </c>
      <c r="L771" s="24" t="s">
        <v>20</v>
      </c>
      <c r="M771" s="24" t="s">
        <v>21</v>
      </c>
      <c r="N771" s="24" t="s">
        <v>282</v>
      </c>
      <c r="O771" s="24" t="s">
        <v>283</v>
      </c>
      <c r="P771" s="603" t="s">
        <v>24</v>
      </c>
      <c r="Q771" s="604" t="s">
        <v>284</v>
      </c>
    </row>
    <row r="772" spans="1:17">
      <c r="A772" s="1329" t="s">
        <v>246</v>
      </c>
      <c r="B772" s="11">
        <v>1</v>
      </c>
      <c r="C772" s="326" t="s">
        <v>504</v>
      </c>
      <c r="D772" s="285">
        <v>45</v>
      </c>
      <c r="E772" s="285">
        <v>1973</v>
      </c>
      <c r="F772" s="266">
        <f>G772+H772+I772</f>
        <v>11.899999000000001</v>
      </c>
      <c r="G772" s="266">
        <v>3.74241</v>
      </c>
      <c r="H772" s="266">
        <v>7.2</v>
      </c>
      <c r="I772" s="266">
        <v>0.95758900000000002</v>
      </c>
      <c r="J772" s="266">
        <v>1892.31</v>
      </c>
      <c r="K772" s="360">
        <f>I772</f>
        <v>0.95758900000000002</v>
      </c>
      <c r="L772" s="266">
        <f>J772</f>
        <v>1892.31</v>
      </c>
      <c r="M772" s="287">
        <f>K772/L772</f>
        <v>5.0604235035485727E-4</v>
      </c>
      <c r="N772" s="327">
        <v>56.789000000000001</v>
      </c>
      <c r="O772" s="289">
        <f>M772*N772</f>
        <v>2.8737639034301991E-2</v>
      </c>
      <c r="P772" s="289">
        <f>M772*60*1000</f>
        <v>30.362541021291438</v>
      </c>
      <c r="Q772" s="290">
        <f>P772*N772/1000</f>
        <v>1.7242583420581195</v>
      </c>
    </row>
    <row r="773" spans="1:17">
      <c r="A773" s="1330"/>
      <c r="B773" s="12">
        <v>2</v>
      </c>
      <c r="C773" s="329" t="s">
        <v>500</v>
      </c>
      <c r="D773" s="291">
        <v>45</v>
      </c>
      <c r="E773" s="291">
        <v>1974</v>
      </c>
      <c r="F773" s="330">
        <f t="shared" ref="F773:F811" si="82">G773+H773+I773</f>
        <v>13.599999000000002</v>
      </c>
      <c r="G773" s="215">
        <v>5.0601070000000004</v>
      </c>
      <c r="H773" s="215">
        <v>7.2</v>
      </c>
      <c r="I773" s="215">
        <v>1.3398920000000001</v>
      </c>
      <c r="J773" s="215">
        <v>2309.59</v>
      </c>
      <c r="K773" s="361">
        <f t="shared" ref="K773:L811" si="83">I773</f>
        <v>1.3398920000000001</v>
      </c>
      <c r="L773" s="215">
        <f t="shared" si="83"/>
        <v>2309.59</v>
      </c>
      <c r="M773" s="216">
        <f t="shared" ref="M773:M781" si="84">K773/L773</f>
        <v>5.8014279590749872E-4</v>
      </c>
      <c r="N773" s="330">
        <v>56.789000000000001</v>
      </c>
      <c r="O773" s="293">
        <f t="shared" ref="O773:O791" si="85">M773*N773</f>
        <v>3.2945729236790948E-2</v>
      </c>
      <c r="P773" s="289">
        <f t="shared" ref="P773:P791" si="86">M773*60*1000</f>
        <v>34.808567754449925</v>
      </c>
      <c r="Q773" s="294">
        <f t="shared" ref="Q773:Q791" si="87">P773*N773/1000</f>
        <v>1.9767437542074566</v>
      </c>
    </row>
    <row r="774" spans="1:17">
      <c r="A774" s="1330"/>
      <c r="B774" s="12">
        <v>3</v>
      </c>
      <c r="C774" s="329" t="s">
        <v>497</v>
      </c>
      <c r="D774" s="291">
        <v>32</v>
      </c>
      <c r="E774" s="291">
        <v>1965</v>
      </c>
      <c r="F774" s="330">
        <f t="shared" si="82"/>
        <v>8.4639999999999986</v>
      </c>
      <c r="G774" s="215">
        <v>2.6355</v>
      </c>
      <c r="H774" s="215">
        <v>5.12</v>
      </c>
      <c r="I774" s="215">
        <v>0.70849999999999991</v>
      </c>
      <c r="J774" s="215">
        <v>1220.21</v>
      </c>
      <c r="K774" s="361">
        <f t="shared" si="83"/>
        <v>0.70849999999999991</v>
      </c>
      <c r="L774" s="215">
        <f t="shared" si="83"/>
        <v>1220.21</v>
      </c>
      <c r="M774" s="216">
        <f t="shared" si="84"/>
        <v>5.8063775907425761E-4</v>
      </c>
      <c r="N774" s="330">
        <v>56.789000000000001</v>
      </c>
      <c r="O774" s="293">
        <f t="shared" si="85"/>
        <v>3.2973837700068016E-2</v>
      </c>
      <c r="P774" s="289">
        <f t="shared" si="86"/>
        <v>34.83826554445546</v>
      </c>
      <c r="Q774" s="294">
        <f t="shared" si="87"/>
        <v>1.9784302620040812</v>
      </c>
    </row>
    <row r="775" spans="1:17">
      <c r="A775" s="1330"/>
      <c r="B775" s="12">
        <v>4</v>
      </c>
      <c r="C775" s="329" t="s">
        <v>496</v>
      </c>
      <c r="D775" s="291">
        <v>39</v>
      </c>
      <c r="E775" s="291">
        <v>1992</v>
      </c>
      <c r="F775" s="330">
        <f t="shared" si="82"/>
        <v>12.035996000000001</v>
      </c>
      <c r="G775" s="215">
        <v>3.5051619999999999</v>
      </c>
      <c r="H775" s="215">
        <v>6.4</v>
      </c>
      <c r="I775" s="215">
        <v>2.1308340000000001</v>
      </c>
      <c r="J775" s="215">
        <v>2267.6400000000003</v>
      </c>
      <c r="K775" s="361">
        <f t="shared" si="83"/>
        <v>2.1308340000000001</v>
      </c>
      <c r="L775" s="215">
        <f t="shared" si="83"/>
        <v>2267.6400000000003</v>
      </c>
      <c r="M775" s="216">
        <f t="shared" si="84"/>
        <v>9.3967031803990039E-4</v>
      </c>
      <c r="N775" s="330">
        <v>56.789000000000001</v>
      </c>
      <c r="O775" s="293">
        <f t="shared" si="85"/>
        <v>5.3362937691167907E-2</v>
      </c>
      <c r="P775" s="289">
        <f t="shared" si="86"/>
        <v>56.380219082394028</v>
      </c>
      <c r="Q775" s="294">
        <f t="shared" si="87"/>
        <v>3.2017762614700747</v>
      </c>
    </row>
    <row r="776" spans="1:17">
      <c r="A776" s="1330"/>
      <c r="B776" s="12">
        <v>5</v>
      </c>
      <c r="C776" s="329" t="s">
        <v>499</v>
      </c>
      <c r="D776" s="291">
        <v>32</v>
      </c>
      <c r="E776" s="291">
        <v>1962</v>
      </c>
      <c r="F776" s="330">
        <f t="shared" si="82"/>
        <v>9.157</v>
      </c>
      <c r="G776" s="215">
        <v>2.4773700000000001</v>
      </c>
      <c r="H776" s="215">
        <v>5.12</v>
      </c>
      <c r="I776" s="215">
        <v>1.5596300000000001</v>
      </c>
      <c r="J776" s="215">
        <v>1208.05</v>
      </c>
      <c r="K776" s="361">
        <f t="shared" si="83"/>
        <v>1.5596300000000001</v>
      </c>
      <c r="L776" s="215">
        <f t="shared" si="83"/>
        <v>1208.05</v>
      </c>
      <c r="M776" s="216">
        <f t="shared" si="84"/>
        <v>1.2910310003725013E-3</v>
      </c>
      <c r="N776" s="330">
        <v>56.789000000000001</v>
      </c>
      <c r="O776" s="293">
        <f t="shared" si="85"/>
        <v>7.3316359480153984E-2</v>
      </c>
      <c r="P776" s="289">
        <f t="shared" si="86"/>
        <v>77.461860022350081</v>
      </c>
      <c r="Q776" s="294">
        <f t="shared" si="87"/>
        <v>4.3989815688092389</v>
      </c>
    </row>
    <row r="777" spans="1:17">
      <c r="A777" s="1330"/>
      <c r="B777" s="12">
        <v>6</v>
      </c>
      <c r="C777" s="329" t="s">
        <v>505</v>
      </c>
      <c r="D777" s="291">
        <v>32</v>
      </c>
      <c r="E777" s="291">
        <v>1962</v>
      </c>
      <c r="F777" s="330">
        <f t="shared" si="82"/>
        <v>8.8230000000000004</v>
      </c>
      <c r="G777" s="215">
        <v>1.6076550000000001</v>
      </c>
      <c r="H777" s="215">
        <v>5.0529999999999999</v>
      </c>
      <c r="I777" s="215">
        <v>2.1623450000000002</v>
      </c>
      <c r="J777" s="215">
        <v>1208.8</v>
      </c>
      <c r="K777" s="361">
        <f t="shared" si="83"/>
        <v>2.1623450000000002</v>
      </c>
      <c r="L777" s="215">
        <f t="shared" si="83"/>
        <v>1208.8</v>
      </c>
      <c r="M777" s="216">
        <f t="shared" si="84"/>
        <v>1.7888360357379222E-3</v>
      </c>
      <c r="N777" s="330">
        <v>56.789000000000001</v>
      </c>
      <c r="O777" s="293">
        <f t="shared" si="85"/>
        <v>0.10158620963352087</v>
      </c>
      <c r="P777" s="289">
        <f t="shared" si="86"/>
        <v>107.33016214427533</v>
      </c>
      <c r="Q777" s="294">
        <f t="shared" si="87"/>
        <v>6.095172578011252</v>
      </c>
    </row>
    <row r="778" spans="1:17">
      <c r="A778" s="1330"/>
      <c r="B778" s="12">
        <v>7</v>
      </c>
      <c r="C778" s="329" t="s">
        <v>498</v>
      </c>
      <c r="D778" s="291">
        <v>45</v>
      </c>
      <c r="E778" s="291">
        <v>1990</v>
      </c>
      <c r="F778" s="330">
        <f t="shared" si="82"/>
        <v>16.488002000000002</v>
      </c>
      <c r="G778" s="215">
        <v>4.3675560000000004</v>
      </c>
      <c r="H778" s="215">
        <v>7.2</v>
      </c>
      <c r="I778" s="215">
        <v>4.9204460000000001</v>
      </c>
      <c r="J778" s="215">
        <v>2333.65</v>
      </c>
      <c r="K778" s="361">
        <f t="shared" si="83"/>
        <v>4.9204460000000001</v>
      </c>
      <c r="L778" s="215">
        <f t="shared" si="83"/>
        <v>2333.65</v>
      </c>
      <c r="M778" s="216">
        <f t="shared" si="84"/>
        <v>2.108476421057142E-3</v>
      </c>
      <c r="N778" s="330">
        <v>56.789000000000001</v>
      </c>
      <c r="O778" s="293">
        <f t="shared" si="85"/>
        <v>0.11973826747541404</v>
      </c>
      <c r="P778" s="289">
        <f t="shared" si="86"/>
        <v>126.50858526342851</v>
      </c>
      <c r="Q778" s="294">
        <f t="shared" si="87"/>
        <v>7.1842960485248426</v>
      </c>
    </row>
    <row r="779" spans="1:17">
      <c r="A779" s="1330"/>
      <c r="B779" s="12">
        <v>8</v>
      </c>
      <c r="C779" s="329" t="s">
        <v>502</v>
      </c>
      <c r="D779" s="291">
        <v>32</v>
      </c>
      <c r="E779" s="291">
        <v>1964</v>
      </c>
      <c r="F779" s="330">
        <f t="shared" si="82"/>
        <v>9.242998</v>
      </c>
      <c r="G779" s="215">
        <v>1.5285899999999999</v>
      </c>
      <c r="H779" s="215">
        <v>5.12</v>
      </c>
      <c r="I779" s="215">
        <v>2.594408</v>
      </c>
      <c r="J779" s="215">
        <v>1222.47</v>
      </c>
      <c r="K779" s="361">
        <f t="shared" si="83"/>
        <v>2.594408</v>
      </c>
      <c r="L779" s="215">
        <f t="shared" si="83"/>
        <v>1222.47</v>
      </c>
      <c r="M779" s="216">
        <f t="shared" si="84"/>
        <v>2.122267213101344E-3</v>
      </c>
      <c r="N779" s="330">
        <v>56.789000000000001</v>
      </c>
      <c r="O779" s="293">
        <f t="shared" si="85"/>
        <v>0.12052143276481223</v>
      </c>
      <c r="P779" s="289">
        <f t="shared" si="86"/>
        <v>127.33603278608064</v>
      </c>
      <c r="Q779" s="294">
        <f t="shared" si="87"/>
        <v>7.2312859658887341</v>
      </c>
    </row>
    <row r="780" spans="1:17">
      <c r="A780" s="1330"/>
      <c r="B780" s="12">
        <v>9</v>
      </c>
      <c r="C780" s="329" t="s">
        <v>503</v>
      </c>
      <c r="D780" s="291">
        <v>32</v>
      </c>
      <c r="E780" s="291">
        <v>1961</v>
      </c>
      <c r="F780" s="330">
        <f t="shared" si="82"/>
        <v>9.3629990000000003</v>
      </c>
      <c r="G780" s="215">
        <v>1.37046</v>
      </c>
      <c r="H780" s="215">
        <v>4.9859999999999998</v>
      </c>
      <c r="I780" s="215">
        <v>3.0065390000000001</v>
      </c>
      <c r="J780" s="215">
        <v>1204.29</v>
      </c>
      <c r="K780" s="361">
        <f t="shared" si="83"/>
        <v>3.0065390000000001</v>
      </c>
      <c r="L780" s="215">
        <f t="shared" si="83"/>
        <v>1204.29</v>
      </c>
      <c r="M780" s="216">
        <f t="shared" si="84"/>
        <v>2.49652409303407E-3</v>
      </c>
      <c r="N780" s="330">
        <v>56.789000000000001</v>
      </c>
      <c r="O780" s="293">
        <f t="shared" si="85"/>
        <v>0.14177510671931182</v>
      </c>
      <c r="P780" s="289">
        <f t="shared" si="86"/>
        <v>149.79144558204422</v>
      </c>
      <c r="Q780" s="294">
        <f t="shared" si="87"/>
        <v>8.5065064031587099</v>
      </c>
    </row>
    <row r="781" spans="1:17" ht="12" thickBot="1">
      <c r="A781" s="1331"/>
      <c r="B781" s="37">
        <v>10</v>
      </c>
      <c r="C781" s="339" t="s">
        <v>501</v>
      </c>
      <c r="D781" s="362">
        <v>40</v>
      </c>
      <c r="E781" s="362">
        <v>1982</v>
      </c>
      <c r="F781" s="357">
        <f t="shared" si="82"/>
        <v>18.398001999999998</v>
      </c>
      <c r="G781" s="428">
        <v>3.2627489999999999</v>
      </c>
      <c r="H781" s="428">
        <v>6.4</v>
      </c>
      <c r="I781" s="428">
        <v>8.7352530000000002</v>
      </c>
      <c r="J781" s="428">
        <v>2259.52</v>
      </c>
      <c r="K781" s="407">
        <f t="shared" si="83"/>
        <v>8.7352530000000002</v>
      </c>
      <c r="L781" s="428">
        <f t="shared" si="83"/>
        <v>2259.52</v>
      </c>
      <c r="M781" s="356">
        <f t="shared" si="84"/>
        <v>3.865977287211443E-3</v>
      </c>
      <c r="N781" s="357">
        <v>56.789000000000001</v>
      </c>
      <c r="O781" s="363">
        <f t="shared" si="85"/>
        <v>0.21954498416345064</v>
      </c>
      <c r="P781" s="364">
        <f t="shared" si="86"/>
        <v>231.95863723268658</v>
      </c>
      <c r="Q781" s="365">
        <f t="shared" si="87"/>
        <v>13.172699049807038</v>
      </c>
    </row>
    <row r="782" spans="1:17">
      <c r="A782" s="1373" t="s">
        <v>242</v>
      </c>
      <c r="B782" s="112">
        <v>1</v>
      </c>
      <c r="C782" s="302" t="s">
        <v>747</v>
      </c>
      <c r="D782" s="295">
        <v>12</v>
      </c>
      <c r="E782" s="295">
        <v>1995</v>
      </c>
      <c r="F782" s="366">
        <f t="shared" si="82"/>
        <v>5.8589970000000005</v>
      </c>
      <c r="G782" s="297">
        <v>1.3704069999999999</v>
      </c>
      <c r="H782" s="297">
        <v>2.08</v>
      </c>
      <c r="I782" s="296">
        <v>2.4085899999999998</v>
      </c>
      <c r="J782" s="297">
        <v>746.79</v>
      </c>
      <c r="K782" s="1823">
        <f t="shared" si="83"/>
        <v>2.4085899999999998</v>
      </c>
      <c r="L782" s="297">
        <f t="shared" si="83"/>
        <v>746.79</v>
      </c>
      <c r="M782" s="299">
        <f>K782/L782</f>
        <v>3.2252574351557999E-3</v>
      </c>
      <c r="N782" s="367">
        <v>56.789000000000001</v>
      </c>
      <c r="O782" s="300">
        <f t="shared" si="85"/>
        <v>0.18315914448506274</v>
      </c>
      <c r="P782" s="300">
        <f t="shared" si="86"/>
        <v>193.51544610934798</v>
      </c>
      <c r="Q782" s="301">
        <f t="shared" si="87"/>
        <v>10.989548669103762</v>
      </c>
    </row>
    <row r="783" spans="1:17">
      <c r="A783" s="1333"/>
      <c r="B783" s="104">
        <v>2</v>
      </c>
      <c r="C783" s="302" t="s">
        <v>748</v>
      </c>
      <c r="D783" s="295">
        <v>60</v>
      </c>
      <c r="E783" s="295">
        <v>1984</v>
      </c>
      <c r="F783" s="368">
        <f t="shared" si="82"/>
        <v>22.091009</v>
      </c>
      <c r="G783" s="296">
        <v>4.5488730000000004</v>
      </c>
      <c r="H783" s="296">
        <v>9.6</v>
      </c>
      <c r="I783" s="296">
        <v>7.9421359999999996</v>
      </c>
      <c r="J783" s="296">
        <v>2410.81</v>
      </c>
      <c r="K783" s="369">
        <f t="shared" si="83"/>
        <v>7.9421359999999996</v>
      </c>
      <c r="L783" s="296">
        <f t="shared" si="83"/>
        <v>2410.81</v>
      </c>
      <c r="M783" s="299">
        <f>K783/L783</f>
        <v>3.294384874793119E-3</v>
      </c>
      <c r="N783" s="368">
        <v>56.789000000000001</v>
      </c>
      <c r="O783" s="300">
        <f t="shared" si="85"/>
        <v>0.18708482265462645</v>
      </c>
      <c r="P783" s="300">
        <f t="shared" si="86"/>
        <v>197.66309248758714</v>
      </c>
      <c r="Q783" s="301">
        <f t="shared" si="87"/>
        <v>11.225089359277586</v>
      </c>
    </row>
    <row r="784" spans="1:17">
      <c r="A784" s="1333"/>
      <c r="B784" s="126">
        <v>3</v>
      </c>
      <c r="C784" s="370" t="s">
        <v>507</v>
      </c>
      <c r="D784" s="295">
        <v>100</v>
      </c>
      <c r="E784" s="295">
        <v>1971</v>
      </c>
      <c r="F784" s="368">
        <f t="shared" si="82"/>
        <v>37.266998999999998</v>
      </c>
      <c r="G784" s="296">
        <v>6.6151049999999998</v>
      </c>
      <c r="H784" s="296">
        <v>16</v>
      </c>
      <c r="I784" s="296">
        <v>14.651894</v>
      </c>
      <c r="J784" s="296">
        <v>4404.2199999999993</v>
      </c>
      <c r="K784" s="369">
        <f t="shared" si="83"/>
        <v>14.651894</v>
      </c>
      <c r="L784" s="296">
        <f t="shared" si="83"/>
        <v>4404.2199999999993</v>
      </c>
      <c r="M784" s="304">
        <f t="shared" ref="M784:M791" si="88">K784/L784</f>
        <v>3.3267852196302641E-3</v>
      </c>
      <c r="N784" s="368">
        <v>56.789000000000001</v>
      </c>
      <c r="O784" s="300">
        <f t="shared" si="85"/>
        <v>0.18892480583758309</v>
      </c>
      <c r="P784" s="300">
        <f t="shared" si="86"/>
        <v>199.60711317781585</v>
      </c>
      <c r="Q784" s="305">
        <f t="shared" si="87"/>
        <v>11.335488350254984</v>
      </c>
    </row>
    <row r="785" spans="1:17">
      <c r="A785" s="1333"/>
      <c r="B785" s="104">
        <v>4</v>
      </c>
      <c r="C785" s="370" t="s">
        <v>749</v>
      </c>
      <c r="D785" s="295">
        <v>45</v>
      </c>
      <c r="E785" s="295">
        <v>1975</v>
      </c>
      <c r="F785" s="368">
        <f t="shared" si="82"/>
        <v>18.280992999999999</v>
      </c>
      <c r="G785" s="296">
        <v>3.37344</v>
      </c>
      <c r="H785" s="296">
        <v>7.2</v>
      </c>
      <c r="I785" s="296">
        <v>7.7075529999999999</v>
      </c>
      <c r="J785" s="296">
        <v>2311.2800000000002</v>
      </c>
      <c r="K785" s="369">
        <f t="shared" si="83"/>
        <v>7.7075529999999999</v>
      </c>
      <c r="L785" s="296">
        <f t="shared" si="83"/>
        <v>2311.2800000000002</v>
      </c>
      <c r="M785" s="304">
        <f t="shared" si="88"/>
        <v>3.3347552005814954E-3</v>
      </c>
      <c r="N785" s="368">
        <v>56.789000000000001</v>
      </c>
      <c r="O785" s="371">
        <f t="shared" si="85"/>
        <v>0.18937741308582254</v>
      </c>
      <c r="P785" s="300">
        <f t="shared" si="86"/>
        <v>200.08531203488971</v>
      </c>
      <c r="Q785" s="305">
        <f t="shared" si="87"/>
        <v>11.362644785149353</v>
      </c>
    </row>
    <row r="786" spans="1:17">
      <c r="A786" s="1333"/>
      <c r="B786" s="104">
        <v>5</v>
      </c>
      <c r="C786" s="370" t="s">
        <v>750</v>
      </c>
      <c r="D786" s="295">
        <v>32</v>
      </c>
      <c r="E786" s="295">
        <v>1962</v>
      </c>
      <c r="F786" s="368">
        <f t="shared" si="82"/>
        <v>12.269999</v>
      </c>
      <c r="G786" s="296">
        <v>2.74092</v>
      </c>
      <c r="H786" s="296">
        <v>5.0529999999999999</v>
      </c>
      <c r="I786" s="296">
        <v>4.4760790000000004</v>
      </c>
      <c r="J786" s="296">
        <v>1208.6600000000001</v>
      </c>
      <c r="K786" s="369">
        <f t="shared" si="83"/>
        <v>4.4760790000000004</v>
      </c>
      <c r="L786" s="296">
        <f t="shared" si="83"/>
        <v>1208.6600000000001</v>
      </c>
      <c r="M786" s="304">
        <f t="shared" si="88"/>
        <v>3.7033400625486076E-3</v>
      </c>
      <c r="N786" s="368">
        <v>56.789000000000001</v>
      </c>
      <c r="O786" s="371">
        <f t="shared" si="85"/>
        <v>0.21030897881207289</v>
      </c>
      <c r="P786" s="300">
        <f t="shared" si="86"/>
        <v>222.20040375291646</v>
      </c>
      <c r="Q786" s="305">
        <f t="shared" si="87"/>
        <v>12.618538728724374</v>
      </c>
    </row>
    <row r="787" spans="1:17">
      <c r="A787" s="1333"/>
      <c r="B787" s="104">
        <v>6</v>
      </c>
      <c r="C787" s="370" t="s">
        <v>751</v>
      </c>
      <c r="D787" s="295">
        <v>45</v>
      </c>
      <c r="E787" s="295">
        <v>1979</v>
      </c>
      <c r="F787" s="368">
        <f t="shared" si="82"/>
        <v>18.645996</v>
      </c>
      <c r="G787" s="296">
        <v>2.8050000000000002</v>
      </c>
      <c r="H787" s="296">
        <v>7.2</v>
      </c>
      <c r="I787" s="296">
        <v>8.6409959999999995</v>
      </c>
      <c r="J787" s="296">
        <v>2327.08</v>
      </c>
      <c r="K787" s="369">
        <f t="shared" si="83"/>
        <v>8.6409959999999995</v>
      </c>
      <c r="L787" s="296">
        <f t="shared" si="83"/>
        <v>2327.08</v>
      </c>
      <c r="M787" s="304">
        <f t="shared" si="88"/>
        <v>3.7132354710624474E-3</v>
      </c>
      <c r="N787" s="368">
        <v>56.789000000000001</v>
      </c>
      <c r="O787" s="371">
        <f t="shared" si="85"/>
        <v>0.21087092916616532</v>
      </c>
      <c r="P787" s="300">
        <f t="shared" si="86"/>
        <v>222.79412826374684</v>
      </c>
      <c r="Q787" s="305">
        <f t="shared" si="87"/>
        <v>12.652255749969919</v>
      </c>
    </row>
    <row r="788" spans="1:17">
      <c r="A788" s="1333"/>
      <c r="B788" s="104">
        <v>7</v>
      </c>
      <c r="C788" s="370" t="s">
        <v>515</v>
      </c>
      <c r="D788" s="295">
        <v>8</v>
      </c>
      <c r="E788" s="295">
        <v>1961</v>
      </c>
      <c r="F788" s="368">
        <f t="shared" si="82"/>
        <v>2.542001</v>
      </c>
      <c r="G788" s="296">
        <v>0.44803500000000002</v>
      </c>
      <c r="H788" s="296">
        <v>0.91900000000000004</v>
      </c>
      <c r="I788" s="296">
        <v>1.174966</v>
      </c>
      <c r="J788" s="296">
        <v>316.22000000000003</v>
      </c>
      <c r="K788" s="369">
        <f t="shared" si="83"/>
        <v>1.174966</v>
      </c>
      <c r="L788" s="296">
        <f t="shared" si="83"/>
        <v>316.22000000000003</v>
      </c>
      <c r="M788" s="304">
        <f t="shared" si="88"/>
        <v>3.7156599835557517E-3</v>
      </c>
      <c r="N788" s="368">
        <v>56.789000000000001</v>
      </c>
      <c r="O788" s="371">
        <f t="shared" si="85"/>
        <v>0.21100861480614758</v>
      </c>
      <c r="P788" s="300">
        <f t="shared" si="86"/>
        <v>222.93959901334509</v>
      </c>
      <c r="Q788" s="305">
        <f t="shared" si="87"/>
        <v>12.660516888368855</v>
      </c>
    </row>
    <row r="789" spans="1:17">
      <c r="A789" s="1333"/>
      <c r="B789" s="104">
        <v>8</v>
      </c>
      <c r="C789" s="370" t="s">
        <v>506</v>
      </c>
      <c r="D789" s="295">
        <v>60</v>
      </c>
      <c r="E789" s="295">
        <v>1967</v>
      </c>
      <c r="F789" s="368">
        <f t="shared" si="82"/>
        <v>24.492993999999999</v>
      </c>
      <c r="G789" s="296">
        <v>4.6495490000000004</v>
      </c>
      <c r="H789" s="296">
        <v>9.6</v>
      </c>
      <c r="I789" s="296">
        <v>10.243444999999999</v>
      </c>
      <c r="J789" s="296">
        <v>2715.0099999999998</v>
      </c>
      <c r="K789" s="369">
        <f t="shared" si="83"/>
        <v>10.243444999999999</v>
      </c>
      <c r="L789" s="296">
        <f t="shared" si="83"/>
        <v>2715.0099999999998</v>
      </c>
      <c r="M789" s="304">
        <f t="shared" si="88"/>
        <v>3.7728940224897884E-3</v>
      </c>
      <c r="N789" s="368">
        <v>56.789000000000001</v>
      </c>
      <c r="O789" s="371">
        <f t="shared" si="85"/>
        <v>0.21425887864317261</v>
      </c>
      <c r="P789" s="300">
        <f t="shared" si="86"/>
        <v>226.3736413493873</v>
      </c>
      <c r="Q789" s="305">
        <f t="shared" si="87"/>
        <v>12.855532718590355</v>
      </c>
    </row>
    <row r="790" spans="1:17">
      <c r="A790" s="1333"/>
      <c r="B790" s="104">
        <v>9</v>
      </c>
      <c r="C790" s="370" t="s">
        <v>752</v>
      </c>
      <c r="D790" s="295">
        <v>45</v>
      </c>
      <c r="E790" s="295">
        <v>1974</v>
      </c>
      <c r="F790" s="368">
        <f t="shared" si="82"/>
        <v>20.210999999999999</v>
      </c>
      <c r="G790" s="296">
        <v>4.2168000000000001</v>
      </c>
      <c r="H790" s="296">
        <v>7.2</v>
      </c>
      <c r="I790" s="296">
        <v>8.7942</v>
      </c>
      <c r="J790" s="296">
        <v>2304.1999999999998</v>
      </c>
      <c r="K790" s="369">
        <f t="shared" si="83"/>
        <v>8.7942</v>
      </c>
      <c r="L790" s="296">
        <f t="shared" si="83"/>
        <v>2304.1999999999998</v>
      </c>
      <c r="M790" s="304">
        <f t="shared" si="88"/>
        <v>3.8165957816161796E-3</v>
      </c>
      <c r="N790" s="368">
        <v>56.789000000000001</v>
      </c>
      <c r="O790" s="371">
        <f t="shared" si="85"/>
        <v>0.21674065784220123</v>
      </c>
      <c r="P790" s="300">
        <f t="shared" si="86"/>
        <v>228.99574689697079</v>
      </c>
      <c r="Q790" s="305">
        <f t="shared" si="87"/>
        <v>13.004439470532073</v>
      </c>
    </row>
    <row r="791" spans="1:17" ht="12" thickBot="1">
      <c r="A791" s="1334"/>
      <c r="B791" s="108">
        <v>10</v>
      </c>
      <c r="C791" s="372" t="s">
        <v>511</v>
      </c>
      <c r="D791" s="373">
        <v>54</v>
      </c>
      <c r="E791" s="373">
        <v>1983</v>
      </c>
      <c r="F791" s="374">
        <f t="shared" si="82"/>
        <v>25.747990999999999</v>
      </c>
      <c r="G791" s="420">
        <v>5.7980999999999998</v>
      </c>
      <c r="H791" s="420">
        <v>8.5730000000000004</v>
      </c>
      <c r="I791" s="420">
        <v>11.376891000000001</v>
      </c>
      <c r="J791" s="420">
        <v>2959.47</v>
      </c>
      <c r="K791" s="375">
        <f t="shared" si="83"/>
        <v>11.376891000000001</v>
      </c>
      <c r="L791" s="420">
        <f t="shared" si="83"/>
        <v>2959.47</v>
      </c>
      <c r="M791" s="376">
        <f t="shared" si="88"/>
        <v>3.8442325821853242E-3</v>
      </c>
      <c r="N791" s="374">
        <v>56.789000000000001</v>
      </c>
      <c r="O791" s="377">
        <f t="shared" si="85"/>
        <v>0.21831012410972239</v>
      </c>
      <c r="P791" s="377">
        <f t="shared" si="86"/>
        <v>230.65395493111944</v>
      </c>
      <c r="Q791" s="378">
        <f t="shared" si="87"/>
        <v>13.098607446583342</v>
      </c>
    </row>
    <row r="792" spans="1:17" ht="11.25" customHeight="1">
      <c r="A792" s="1304" t="s">
        <v>241</v>
      </c>
      <c r="B792" s="48">
        <v>1</v>
      </c>
      <c r="C792" s="340" t="s">
        <v>753</v>
      </c>
      <c r="D792" s="379">
        <v>45</v>
      </c>
      <c r="E792" s="379">
        <v>1970</v>
      </c>
      <c r="F792" s="341">
        <f t="shared" si="82"/>
        <v>18.283000000000001</v>
      </c>
      <c r="G792" s="219">
        <v>3.0308250000000001</v>
      </c>
      <c r="H792" s="219">
        <v>7.2</v>
      </c>
      <c r="I792" s="219">
        <v>8.0521750000000001</v>
      </c>
      <c r="J792" s="219">
        <v>1924.65</v>
      </c>
      <c r="K792" s="381">
        <f t="shared" si="83"/>
        <v>8.0521750000000001</v>
      </c>
      <c r="L792" s="307">
        <f t="shared" si="83"/>
        <v>1924.65</v>
      </c>
      <c r="M792" s="308">
        <f>K792/L792</f>
        <v>4.1837087262619173E-3</v>
      </c>
      <c r="N792" s="343">
        <v>56.789000000000001</v>
      </c>
      <c r="O792" s="309">
        <f>M792*N792</f>
        <v>0.23758863485568804</v>
      </c>
      <c r="P792" s="309">
        <f>M792*60*1000</f>
        <v>251.02252357571504</v>
      </c>
      <c r="Q792" s="310">
        <f>P792*N792/1000</f>
        <v>14.255318091341282</v>
      </c>
    </row>
    <row r="793" spans="1:17">
      <c r="A793" s="1305"/>
      <c r="B793" s="49">
        <v>2</v>
      </c>
      <c r="C793" s="342" t="s">
        <v>508</v>
      </c>
      <c r="D793" s="382">
        <v>32</v>
      </c>
      <c r="E793" s="382">
        <v>1981</v>
      </c>
      <c r="F793" s="352">
        <f t="shared" si="82"/>
        <v>15.605999000000001</v>
      </c>
      <c r="G793" s="221">
        <v>2.8990499999999999</v>
      </c>
      <c r="H793" s="221">
        <v>5.12</v>
      </c>
      <c r="I793" s="221">
        <v>7.5869489999999997</v>
      </c>
      <c r="J793" s="221">
        <v>1792.76</v>
      </c>
      <c r="K793" s="384">
        <f t="shared" si="83"/>
        <v>7.5869489999999997</v>
      </c>
      <c r="L793" s="221">
        <f t="shared" si="83"/>
        <v>1792.76</v>
      </c>
      <c r="M793" s="220">
        <f t="shared" ref="M793:M801" si="89">K793/L793</f>
        <v>4.2319936857136481E-3</v>
      </c>
      <c r="N793" s="352">
        <v>56.789000000000001</v>
      </c>
      <c r="O793" s="222">
        <f t="shared" ref="O793:O801" si="90">M793*N793</f>
        <v>0.24033068941799238</v>
      </c>
      <c r="P793" s="309">
        <f t="shared" ref="P793:P801" si="91">M793*60*1000</f>
        <v>253.9196211428189</v>
      </c>
      <c r="Q793" s="223">
        <f t="shared" ref="Q793:Q801" si="92">P793*N793/1000</f>
        <v>14.419841365079543</v>
      </c>
    </row>
    <row r="794" spans="1:17">
      <c r="A794" s="1305"/>
      <c r="B794" s="49">
        <v>3</v>
      </c>
      <c r="C794" s="342" t="s">
        <v>754</v>
      </c>
      <c r="D794" s="382">
        <v>55</v>
      </c>
      <c r="E794" s="382">
        <v>1989</v>
      </c>
      <c r="F794" s="352">
        <f t="shared" si="82"/>
        <v>23.702998999999998</v>
      </c>
      <c r="G794" s="221">
        <v>4.9020299999999999</v>
      </c>
      <c r="H794" s="221">
        <v>8.8000000000000007</v>
      </c>
      <c r="I794" s="221">
        <v>10.000969</v>
      </c>
      <c r="J794" s="221">
        <v>2337.42</v>
      </c>
      <c r="K794" s="384">
        <f t="shared" si="83"/>
        <v>10.000969</v>
      </c>
      <c r="L794" s="221">
        <f t="shared" si="83"/>
        <v>2337.42</v>
      </c>
      <c r="M794" s="220">
        <f t="shared" si="89"/>
        <v>4.2786358463605166E-3</v>
      </c>
      <c r="N794" s="352">
        <v>56.789000000000001</v>
      </c>
      <c r="O794" s="222">
        <f t="shared" si="90"/>
        <v>0.24297945107896737</v>
      </c>
      <c r="P794" s="309">
        <f t="shared" si="91"/>
        <v>256.71815078163104</v>
      </c>
      <c r="Q794" s="223">
        <f t="shared" si="92"/>
        <v>14.578767064738045</v>
      </c>
    </row>
    <row r="795" spans="1:17">
      <c r="A795" s="1305"/>
      <c r="B795" s="49">
        <v>4</v>
      </c>
      <c r="C795" s="342" t="s">
        <v>512</v>
      </c>
      <c r="D795" s="382">
        <v>44</v>
      </c>
      <c r="E795" s="382">
        <v>1980</v>
      </c>
      <c r="F795" s="352">
        <f t="shared" si="82"/>
        <v>21.320999</v>
      </c>
      <c r="G795" s="221">
        <v>8.74986</v>
      </c>
      <c r="H795" s="221">
        <v>4.8639999999999999</v>
      </c>
      <c r="I795" s="221">
        <v>7.7071389999999997</v>
      </c>
      <c r="J795" s="221">
        <v>1797.46</v>
      </c>
      <c r="K795" s="384">
        <f t="shared" si="83"/>
        <v>7.7071389999999997</v>
      </c>
      <c r="L795" s="221">
        <f t="shared" si="83"/>
        <v>1797.46</v>
      </c>
      <c r="M795" s="220">
        <f t="shared" si="89"/>
        <v>4.2877944432699469E-3</v>
      </c>
      <c r="N795" s="352">
        <v>56.789000000000001</v>
      </c>
      <c r="O795" s="222">
        <f t="shared" si="90"/>
        <v>0.24349955863885703</v>
      </c>
      <c r="P795" s="309">
        <f t="shared" si="91"/>
        <v>257.26766659619682</v>
      </c>
      <c r="Q795" s="223">
        <f t="shared" si="92"/>
        <v>14.609973518331422</v>
      </c>
    </row>
    <row r="796" spans="1:17">
      <c r="A796" s="1305"/>
      <c r="B796" s="49">
        <v>5</v>
      </c>
      <c r="C796" s="342" t="s">
        <v>755</v>
      </c>
      <c r="D796" s="382">
        <v>40</v>
      </c>
      <c r="E796" s="382">
        <v>1995</v>
      </c>
      <c r="F796" s="352">
        <f t="shared" si="82"/>
        <v>21.634000999999998</v>
      </c>
      <c r="G796" s="221">
        <v>5.6399699999999999</v>
      </c>
      <c r="H796" s="221">
        <v>6.4</v>
      </c>
      <c r="I796" s="221">
        <v>9.5940309999999993</v>
      </c>
      <c r="J796" s="221">
        <v>2169.11</v>
      </c>
      <c r="K796" s="384">
        <f t="shared" si="83"/>
        <v>9.5940309999999993</v>
      </c>
      <c r="L796" s="221">
        <f t="shared" si="83"/>
        <v>2169.11</v>
      </c>
      <c r="M796" s="220">
        <f t="shared" si="89"/>
        <v>4.4230264947374724E-3</v>
      </c>
      <c r="N796" s="352">
        <v>56.789000000000001</v>
      </c>
      <c r="O796" s="222">
        <f t="shared" si="90"/>
        <v>0.25117925160964633</v>
      </c>
      <c r="P796" s="309">
        <f t="shared" si="91"/>
        <v>265.38158968424835</v>
      </c>
      <c r="Q796" s="223">
        <f t="shared" si="92"/>
        <v>15.070755096578779</v>
      </c>
    </row>
    <row r="797" spans="1:17">
      <c r="A797" s="1305"/>
      <c r="B797" s="49">
        <v>6</v>
      </c>
      <c r="C797" s="342" t="s">
        <v>509</v>
      </c>
      <c r="D797" s="382">
        <v>40</v>
      </c>
      <c r="E797" s="382">
        <v>1988</v>
      </c>
      <c r="F797" s="352">
        <f t="shared" si="82"/>
        <v>20.571000000000002</v>
      </c>
      <c r="G797" s="221">
        <v>4.0022710000000004</v>
      </c>
      <c r="H797" s="221">
        <v>6.4</v>
      </c>
      <c r="I797" s="221">
        <v>10.168729000000001</v>
      </c>
      <c r="J797" s="221">
        <v>2258.8200000000002</v>
      </c>
      <c r="K797" s="384">
        <f t="shared" si="83"/>
        <v>10.168729000000001</v>
      </c>
      <c r="L797" s="221">
        <f t="shared" si="83"/>
        <v>2258.8200000000002</v>
      </c>
      <c r="M797" s="220">
        <f t="shared" si="89"/>
        <v>4.5017881017522425E-3</v>
      </c>
      <c r="N797" s="352">
        <v>56.789000000000001</v>
      </c>
      <c r="O797" s="222">
        <f t="shared" si="90"/>
        <v>0.25565204451040813</v>
      </c>
      <c r="P797" s="309">
        <f t="shared" si="91"/>
        <v>270.10728610513456</v>
      </c>
      <c r="Q797" s="223">
        <f t="shared" si="92"/>
        <v>15.339122670624487</v>
      </c>
    </row>
    <row r="798" spans="1:17">
      <c r="A798" s="1305"/>
      <c r="B798" s="49">
        <v>7</v>
      </c>
      <c r="C798" s="342" t="s">
        <v>756</v>
      </c>
      <c r="D798" s="382">
        <v>10</v>
      </c>
      <c r="E798" s="382">
        <v>1958</v>
      </c>
      <c r="F798" s="352">
        <f t="shared" si="82"/>
        <v>3.6949999999999998</v>
      </c>
      <c r="G798" s="221">
        <v>0.21084</v>
      </c>
      <c r="H798" s="221">
        <v>1.083</v>
      </c>
      <c r="I798" s="221">
        <v>2.40116</v>
      </c>
      <c r="J798" s="221">
        <v>525.29999999999995</v>
      </c>
      <c r="K798" s="384">
        <f t="shared" si="83"/>
        <v>2.40116</v>
      </c>
      <c r="L798" s="221">
        <f t="shared" si="83"/>
        <v>525.29999999999995</v>
      </c>
      <c r="M798" s="220">
        <f t="shared" si="89"/>
        <v>4.5710260803350474E-3</v>
      </c>
      <c r="N798" s="352">
        <v>56.789000000000001</v>
      </c>
      <c r="O798" s="222">
        <f t="shared" si="90"/>
        <v>0.25958400007614701</v>
      </c>
      <c r="P798" s="309">
        <f t="shared" si="91"/>
        <v>274.26156482010282</v>
      </c>
      <c r="Q798" s="223">
        <f t="shared" si="92"/>
        <v>15.57504000456882</v>
      </c>
    </row>
    <row r="799" spans="1:17">
      <c r="A799" s="1305"/>
      <c r="B799" s="49">
        <v>8</v>
      </c>
      <c r="C799" s="342" t="s">
        <v>757</v>
      </c>
      <c r="D799" s="382">
        <v>45</v>
      </c>
      <c r="E799" s="382">
        <v>1978</v>
      </c>
      <c r="F799" s="352">
        <f t="shared" si="82"/>
        <v>22.556001999999999</v>
      </c>
      <c r="G799" s="221">
        <v>4.6121249999999998</v>
      </c>
      <c r="H799" s="221">
        <v>7.2</v>
      </c>
      <c r="I799" s="221">
        <v>10.743876999999999</v>
      </c>
      <c r="J799" s="221">
        <v>2335.06</v>
      </c>
      <c r="K799" s="384">
        <f t="shared" si="83"/>
        <v>10.743876999999999</v>
      </c>
      <c r="L799" s="221">
        <f t="shared" si="83"/>
        <v>2335.06</v>
      </c>
      <c r="M799" s="220">
        <f t="shared" si="89"/>
        <v>4.6011138900071092E-3</v>
      </c>
      <c r="N799" s="352">
        <v>56.789000000000001</v>
      </c>
      <c r="O799" s="222">
        <f t="shared" si="90"/>
        <v>0.26129265669961371</v>
      </c>
      <c r="P799" s="309">
        <f t="shared" si="91"/>
        <v>276.06683340042656</v>
      </c>
      <c r="Q799" s="223">
        <f t="shared" si="92"/>
        <v>15.677559401976826</v>
      </c>
    </row>
    <row r="800" spans="1:17">
      <c r="A800" s="1305"/>
      <c r="B800" s="49">
        <v>9</v>
      </c>
      <c r="C800" s="342" t="s">
        <v>510</v>
      </c>
      <c r="D800" s="382">
        <v>45</v>
      </c>
      <c r="E800" s="382">
        <v>1987</v>
      </c>
      <c r="F800" s="352">
        <f t="shared" si="82"/>
        <v>20.903005</v>
      </c>
      <c r="G800" s="221">
        <v>2.9391099999999999</v>
      </c>
      <c r="H800" s="221">
        <v>7.2</v>
      </c>
      <c r="I800" s="221">
        <v>10.763895</v>
      </c>
      <c r="J800" s="221">
        <v>2325.9</v>
      </c>
      <c r="K800" s="384">
        <f t="shared" si="83"/>
        <v>10.763895</v>
      </c>
      <c r="L800" s="221">
        <f t="shared" si="83"/>
        <v>2325.9</v>
      </c>
      <c r="M800" s="220">
        <f t="shared" si="89"/>
        <v>4.6278408358054945E-3</v>
      </c>
      <c r="N800" s="352">
        <v>56.789000000000001</v>
      </c>
      <c r="O800" s="222">
        <f t="shared" si="90"/>
        <v>0.26281045322455826</v>
      </c>
      <c r="P800" s="309">
        <f t="shared" si="91"/>
        <v>277.67045014832968</v>
      </c>
      <c r="Q800" s="223">
        <f t="shared" si="92"/>
        <v>15.768627193473494</v>
      </c>
    </row>
    <row r="801" spans="1:17" ht="11.25" customHeight="1" thickBot="1">
      <c r="A801" s="1306"/>
      <c r="B801" s="50">
        <v>10</v>
      </c>
      <c r="C801" s="344" t="s">
        <v>758</v>
      </c>
      <c r="D801" s="385">
        <v>32</v>
      </c>
      <c r="E801" s="385">
        <v>1964</v>
      </c>
      <c r="F801" s="359">
        <f t="shared" si="82"/>
        <v>12.684003000000001</v>
      </c>
      <c r="G801" s="404">
        <v>1.8448500000000001</v>
      </c>
      <c r="H801" s="404">
        <v>5.12</v>
      </c>
      <c r="I801" s="404">
        <v>5.7191530000000004</v>
      </c>
      <c r="J801" s="404">
        <v>1224.6600000000001</v>
      </c>
      <c r="K801" s="387">
        <f t="shared" si="83"/>
        <v>5.7191530000000004</v>
      </c>
      <c r="L801" s="404">
        <f t="shared" si="83"/>
        <v>1224.6600000000001</v>
      </c>
      <c r="M801" s="358">
        <f t="shared" si="89"/>
        <v>4.6699924877108747E-3</v>
      </c>
      <c r="N801" s="359">
        <v>56.789000000000001</v>
      </c>
      <c r="O801" s="345">
        <f t="shared" si="90"/>
        <v>0.26520420338461287</v>
      </c>
      <c r="P801" s="345">
        <f t="shared" si="91"/>
        <v>280.19954926265251</v>
      </c>
      <c r="Q801" s="346">
        <f t="shared" si="92"/>
        <v>15.912252203076774</v>
      </c>
    </row>
    <row r="802" spans="1:17">
      <c r="A802" s="1372" t="s">
        <v>245</v>
      </c>
      <c r="B802" s="31">
        <v>1</v>
      </c>
      <c r="C802" s="312" t="s">
        <v>514</v>
      </c>
      <c r="D802" s="313">
        <v>14</v>
      </c>
      <c r="E802" s="313">
        <v>1961</v>
      </c>
      <c r="F802" s="347">
        <f t="shared" si="82"/>
        <v>7.0570000000000004</v>
      </c>
      <c r="G802" s="269">
        <v>1.1069100000000001</v>
      </c>
      <c r="H802" s="269">
        <v>0.14000000000000001</v>
      </c>
      <c r="I802" s="269">
        <v>5.8100899999999998</v>
      </c>
      <c r="J802" s="269">
        <v>620.24</v>
      </c>
      <c r="K802" s="389">
        <f t="shared" si="83"/>
        <v>5.8100899999999998</v>
      </c>
      <c r="L802" s="315">
        <f t="shared" si="83"/>
        <v>620.24</v>
      </c>
      <c r="M802" s="316">
        <f>K802/L802</f>
        <v>9.3674867793112331E-3</v>
      </c>
      <c r="N802" s="288">
        <v>56.789000000000001</v>
      </c>
      <c r="O802" s="317">
        <f>M802*N802</f>
        <v>0.53197020671030559</v>
      </c>
      <c r="P802" s="317">
        <f>M802*60*1000</f>
        <v>562.04920675867402</v>
      </c>
      <c r="Q802" s="318">
        <f>P802*N802/1000</f>
        <v>31.918212402618341</v>
      </c>
    </row>
    <row r="803" spans="1:17">
      <c r="A803" s="1349"/>
      <c r="B803" s="17">
        <v>2</v>
      </c>
      <c r="C803" s="348" t="s">
        <v>513</v>
      </c>
      <c r="D803" s="390">
        <v>20</v>
      </c>
      <c r="E803" s="390">
        <v>1970</v>
      </c>
      <c r="F803" s="353">
        <f t="shared" si="82"/>
        <v>14.747997999999999</v>
      </c>
      <c r="G803" s="225">
        <v>1.5812999999999999</v>
      </c>
      <c r="H803" s="225">
        <v>3.2</v>
      </c>
      <c r="I803" s="225">
        <v>9.9666979999999992</v>
      </c>
      <c r="J803" s="225">
        <v>1007.03</v>
      </c>
      <c r="K803" s="392">
        <f t="shared" si="83"/>
        <v>9.9666979999999992</v>
      </c>
      <c r="L803" s="225">
        <f t="shared" si="83"/>
        <v>1007.03</v>
      </c>
      <c r="M803" s="224">
        <f t="shared" ref="M803:M811" si="93">K803/L803</f>
        <v>9.8971212376989751E-3</v>
      </c>
      <c r="N803" s="353">
        <v>56.789000000000001</v>
      </c>
      <c r="O803" s="226">
        <f t="shared" ref="O803:O811" si="94">M803*N803</f>
        <v>0.5620476179676871</v>
      </c>
      <c r="P803" s="317">
        <f t="shared" ref="P803:P811" si="95">M803*60*1000</f>
        <v>593.82727426193844</v>
      </c>
      <c r="Q803" s="227">
        <f t="shared" ref="Q803:Q811" si="96">P803*N803/1000</f>
        <v>33.722857078061217</v>
      </c>
    </row>
    <row r="804" spans="1:17">
      <c r="A804" s="1349"/>
      <c r="B804" s="17">
        <v>3</v>
      </c>
      <c r="C804" s="348" t="s">
        <v>759</v>
      </c>
      <c r="D804" s="390">
        <v>12</v>
      </c>
      <c r="E804" s="390">
        <v>1959</v>
      </c>
      <c r="F804" s="353">
        <f t="shared" si="82"/>
        <v>7.9939990000000005</v>
      </c>
      <c r="G804" s="225">
        <v>0.57981000000000005</v>
      </c>
      <c r="H804" s="225">
        <v>1.92</v>
      </c>
      <c r="I804" s="225">
        <v>5.4941890000000004</v>
      </c>
      <c r="J804" s="225">
        <v>548.53</v>
      </c>
      <c r="K804" s="392">
        <f t="shared" si="83"/>
        <v>5.4941890000000004</v>
      </c>
      <c r="L804" s="225">
        <f t="shared" si="83"/>
        <v>548.53</v>
      </c>
      <c r="M804" s="224">
        <f t="shared" si="93"/>
        <v>1.0016205130074929E-2</v>
      </c>
      <c r="N804" s="353">
        <v>56.789000000000001</v>
      </c>
      <c r="O804" s="226">
        <f t="shared" si="94"/>
        <v>0.56881027313182508</v>
      </c>
      <c r="P804" s="317">
        <f t="shared" si="95"/>
        <v>600.9723078044957</v>
      </c>
      <c r="Q804" s="227">
        <f t="shared" si="96"/>
        <v>34.128616387909503</v>
      </c>
    </row>
    <row r="805" spans="1:17">
      <c r="A805" s="1349"/>
      <c r="B805" s="17">
        <v>4</v>
      </c>
      <c r="C805" s="348" t="s">
        <v>760</v>
      </c>
      <c r="D805" s="390">
        <v>20</v>
      </c>
      <c r="E805" s="390">
        <v>1971</v>
      </c>
      <c r="F805" s="353">
        <f t="shared" si="82"/>
        <v>14.236999000000001</v>
      </c>
      <c r="G805" s="225">
        <v>1.2181280000000001</v>
      </c>
      <c r="H805" s="225">
        <v>3.2</v>
      </c>
      <c r="I805" s="225">
        <v>9.8188709999999997</v>
      </c>
      <c r="J805" s="225">
        <v>956.63</v>
      </c>
      <c r="K805" s="392">
        <f t="shared" si="83"/>
        <v>9.8188709999999997</v>
      </c>
      <c r="L805" s="225">
        <f t="shared" si="83"/>
        <v>956.63</v>
      </c>
      <c r="M805" s="224">
        <f t="shared" si="93"/>
        <v>1.0264021617553286E-2</v>
      </c>
      <c r="N805" s="353">
        <v>56.789000000000001</v>
      </c>
      <c r="O805" s="226">
        <f t="shared" si="94"/>
        <v>0.58288352363923357</v>
      </c>
      <c r="P805" s="317">
        <f t="shared" si="95"/>
        <v>615.84129705319708</v>
      </c>
      <c r="Q805" s="227">
        <f t="shared" si="96"/>
        <v>34.973011418354012</v>
      </c>
    </row>
    <row r="806" spans="1:17">
      <c r="A806" s="1349"/>
      <c r="B806" s="17">
        <v>5</v>
      </c>
      <c r="C806" s="348" t="s">
        <v>761</v>
      </c>
      <c r="D806" s="390">
        <v>139</v>
      </c>
      <c r="E806" s="390">
        <v>1978</v>
      </c>
      <c r="F806" s="353">
        <f t="shared" si="82"/>
        <v>38.327998999999998</v>
      </c>
      <c r="G806" s="225">
        <v>4.1377350000000002</v>
      </c>
      <c r="H806" s="225">
        <v>0.96</v>
      </c>
      <c r="I806" s="225">
        <v>33.230263999999998</v>
      </c>
      <c r="J806" s="225">
        <v>3193.9300000000003</v>
      </c>
      <c r="K806" s="392">
        <f t="shared" si="83"/>
        <v>33.230263999999998</v>
      </c>
      <c r="L806" s="225">
        <f t="shared" si="83"/>
        <v>3193.9300000000003</v>
      </c>
      <c r="M806" s="224">
        <f t="shared" si="93"/>
        <v>1.0404192953508685E-2</v>
      </c>
      <c r="N806" s="353">
        <v>56.789000000000001</v>
      </c>
      <c r="O806" s="226">
        <f t="shared" si="94"/>
        <v>0.59084371363680477</v>
      </c>
      <c r="P806" s="317">
        <f t="shared" si="95"/>
        <v>624.25157721052108</v>
      </c>
      <c r="Q806" s="227">
        <f t="shared" si="96"/>
        <v>35.450622818208288</v>
      </c>
    </row>
    <row r="807" spans="1:17">
      <c r="A807" s="1349"/>
      <c r="B807" s="17">
        <v>6</v>
      </c>
      <c r="C807" s="348" t="s">
        <v>516</v>
      </c>
      <c r="D807" s="390">
        <v>8</v>
      </c>
      <c r="E807" s="390">
        <v>1959</v>
      </c>
      <c r="F807" s="353">
        <f t="shared" si="82"/>
        <v>3.9889999999999999</v>
      </c>
      <c r="G807" s="225">
        <v>0</v>
      </c>
      <c r="H807" s="225">
        <v>0</v>
      </c>
      <c r="I807" s="225">
        <v>3.9889999999999999</v>
      </c>
      <c r="J807" s="225">
        <v>359.86</v>
      </c>
      <c r="K807" s="392">
        <f t="shared" si="83"/>
        <v>3.9889999999999999</v>
      </c>
      <c r="L807" s="225">
        <f t="shared" si="83"/>
        <v>359.86</v>
      </c>
      <c r="M807" s="224">
        <f t="shared" si="93"/>
        <v>1.1084866336908797E-2</v>
      </c>
      <c r="N807" s="353">
        <v>56.789000000000001</v>
      </c>
      <c r="O807" s="226">
        <f t="shared" si="94"/>
        <v>0.62949847440671369</v>
      </c>
      <c r="P807" s="317">
        <f t="shared" si="95"/>
        <v>665.09198021452778</v>
      </c>
      <c r="Q807" s="227">
        <f t="shared" si="96"/>
        <v>37.769908464402818</v>
      </c>
    </row>
    <row r="808" spans="1:17">
      <c r="A808" s="1349"/>
      <c r="B808" s="17">
        <v>7</v>
      </c>
      <c r="C808" s="348" t="s">
        <v>762</v>
      </c>
      <c r="D808" s="390">
        <v>12</v>
      </c>
      <c r="E808" s="390">
        <v>1955</v>
      </c>
      <c r="F808" s="353">
        <f t="shared" si="82"/>
        <v>5.4740000000000002</v>
      </c>
      <c r="G808" s="225">
        <v>0</v>
      </c>
      <c r="H808" s="225">
        <v>0</v>
      </c>
      <c r="I808" s="225">
        <v>5.4740000000000002</v>
      </c>
      <c r="J808" s="225">
        <v>475.24</v>
      </c>
      <c r="K808" s="392">
        <f t="shared" si="83"/>
        <v>5.4740000000000002</v>
      </c>
      <c r="L808" s="225">
        <f t="shared" si="83"/>
        <v>475.24</v>
      </c>
      <c r="M808" s="224">
        <f t="shared" si="93"/>
        <v>1.1518390707852875E-2</v>
      </c>
      <c r="N808" s="353">
        <v>56.789000000000001</v>
      </c>
      <c r="O808" s="226">
        <f t="shared" si="94"/>
        <v>0.65411788990825692</v>
      </c>
      <c r="P808" s="317">
        <f t="shared" si="95"/>
        <v>691.10344247117246</v>
      </c>
      <c r="Q808" s="227">
        <f t="shared" si="96"/>
        <v>39.247073394495409</v>
      </c>
    </row>
    <row r="809" spans="1:17">
      <c r="A809" s="1349"/>
      <c r="B809" s="17">
        <v>8</v>
      </c>
      <c r="C809" s="348" t="s">
        <v>763</v>
      </c>
      <c r="D809" s="390">
        <v>8</v>
      </c>
      <c r="E809" s="390">
        <v>1960</v>
      </c>
      <c r="F809" s="353">
        <f t="shared" si="82"/>
        <v>5.8690009999999999</v>
      </c>
      <c r="G809" s="225">
        <v>0.36897000000000002</v>
      </c>
      <c r="H809" s="225">
        <v>1.28</v>
      </c>
      <c r="I809" s="225">
        <v>4.2200309999999996</v>
      </c>
      <c r="J809" s="225">
        <v>365.71</v>
      </c>
      <c r="K809" s="392">
        <f t="shared" si="83"/>
        <v>4.2200309999999996</v>
      </c>
      <c r="L809" s="225">
        <f t="shared" si="83"/>
        <v>365.71</v>
      </c>
      <c r="M809" s="224">
        <f t="shared" si="93"/>
        <v>1.1539282491591698E-2</v>
      </c>
      <c r="N809" s="353">
        <v>56.789000000000001</v>
      </c>
      <c r="O809" s="226">
        <f t="shared" si="94"/>
        <v>0.65530431341500095</v>
      </c>
      <c r="P809" s="317">
        <f t="shared" si="95"/>
        <v>692.35694949550191</v>
      </c>
      <c r="Q809" s="227">
        <f t="shared" si="96"/>
        <v>39.318258804900061</v>
      </c>
    </row>
    <row r="810" spans="1:17">
      <c r="A810" s="1349"/>
      <c r="B810" s="17">
        <v>9</v>
      </c>
      <c r="C810" s="393" t="s">
        <v>764</v>
      </c>
      <c r="D810" s="390">
        <v>20</v>
      </c>
      <c r="E810" s="390">
        <v>1970</v>
      </c>
      <c r="F810" s="353">
        <f t="shared" si="82"/>
        <v>16.441998999999999</v>
      </c>
      <c r="G810" s="353">
        <v>1.8975599999999999</v>
      </c>
      <c r="H810" s="353">
        <v>3.2</v>
      </c>
      <c r="I810" s="353">
        <v>11.344438999999999</v>
      </c>
      <c r="J810" s="353">
        <v>964.02</v>
      </c>
      <c r="K810" s="392">
        <f t="shared" si="83"/>
        <v>11.344438999999999</v>
      </c>
      <c r="L810" s="348">
        <f t="shared" si="83"/>
        <v>964.02</v>
      </c>
      <c r="M810" s="224">
        <f t="shared" si="93"/>
        <v>1.176784610277795E-2</v>
      </c>
      <c r="N810" s="353">
        <v>56.789000000000001</v>
      </c>
      <c r="O810" s="226">
        <f t="shared" si="94"/>
        <v>0.66828421233065705</v>
      </c>
      <c r="P810" s="317">
        <f t="shared" si="95"/>
        <v>706.070766166677</v>
      </c>
      <c r="Q810" s="227">
        <f t="shared" si="96"/>
        <v>40.09705273983942</v>
      </c>
    </row>
    <row r="811" spans="1:17" ht="12" thickBot="1">
      <c r="A811" s="1350"/>
      <c r="B811" s="18">
        <v>10</v>
      </c>
      <c r="C811" s="394" t="s">
        <v>517</v>
      </c>
      <c r="D811" s="395">
        <v>6</v>
      </c>
      <c r="E811" s="395">
        <v>1936</v>
      </c>
      <c r="F811" s="355">
        <f t="shared" si="82"/>
        <v>4.9390000000000001</v>
      </c>
      <c r="G811" s="355">
        <v>0.57981000000000005</v>
      </c>
      <c r="H811" s="355">
        <v>0.06</v>
      </c>
      <c r="I811" s="355">
        <v>4.2991900000000003</v>
      </c>
      <c r="J811" s="355">
        <v>266.57</v>
      </c>
      <c r="K811" s="613">
        <f t="shared" si="83"/>
        <v>4.2991900000000003</v>
      </c>
      <c r="L811" s="349">
        <f t="shared" si="83"/>
        <v>266.57</v>
      </c>
      <c r="M811" s="354">
        <f t="shared" si="93"/>
        <v>1.612780883070113E-2</v>
      </c>
      <c r="N811" s="355">
        <v>56.789000000000001</v>
      </c>
      <c r="O811" s="350">
        <f t="shared" si="94"/>
        <v>0.91588213568668653</v>
      </c>
      <c r="P811" s="350">
        <f t="shared" si="95"/>
        <v>967.66852984206776</v>
      </c>
      <c r="Q811" s="351">
        <f t="shared" si="96"/>
        <v>54.952928141201184</v>
      </c>
    </row>
    <row r="814" spans="1:17" ht="15">
      <c r="A814" s="1445" t="s">
        <v>270</v>
      </c>
      <c r="B814" s="1445"/>
      <c r="C814" s="1445"/>
      <c r="D814" s="1445"/>
      <c r="E814" s="1445"/>
      <c r="F814" s="1445"/>
      <c r="G814" s="1445"/>
      <c r="H814" s="1445"/>
      <c r="I814" s="1445"/>
      <c r="J814" s="1445"/>
      <c r="K814" s="1445"/>
      <c r="L814" s="1445"/>
      <c r="M814" s="1445"/>
      <c r="N814" s="1445"/>
      <c r="O814" s="1445"/>
      <c r="P814" s="1445"/>
      <c r="Q814" s="1445"/>
    </row>
    <row r="815" spans="1:17" ht="13.5" thickBot="1">
      <c r="A815" s="425"/>
      <c r="B815" s="425"/>
      <c r="C815" s="425"/>
      <c r="D815" s="425"/>
      <c r="E815" s="1311" t="s">
        <v>268</v>
      </c>
      <c r="F815" s="1311"/>
      <c r="G815" s="1311"/>
      <c r="H815" s="1311"/>
      <c r="I815" s="425">
        <v>7.8</v>
      </c>
      <c r="J815" s="425" t="s">
        <v>267</v>
      </c>
      <c r="K815" s="425" t="s">
        <v>269</v>
      </c>
      <c r="L815" s="426">
        <v>81.599999999999994</v>
      </c>
      <c r="M815" s="425"/>
      <c r="N815" s="425"/>
      <c r="O815" s="425"/>
      <c r="P815" s="425"/>
      <c r="Q815" s="425"/>
    </row>
    <row r="816" spans="1:17">
      <c r="A816" s="1312" t="s">
        <v>1</v>
      </c>
      <c r="B816" s="1315" t="s">
        <v>0</v>
      </c>
      <c r="C816" s="1318" t="s">
        <v>2</v>
      </c>
      <c r="D816" s="1318" t="s">
        <v>3</v>
      </c>
      <c r="E816" s="1318" t="s">
        <v>11</v>
      </c>
      <c r="F816" s="1322" t="s">
        <v>12</v>
      </c>
      <c r="G816" s="1323"/>
      <c r="H816" s="1323"/>
      <c r="I816" s="1324"/>
      <c r="J816" s="1318" t="s">
        <v>4</v>
      </c>
      <c r="K816" s="1318" t="s">
        <v>13</v>
      </c>
      <c r="L816" s="1318" t="s">
        <v>5</v>
      </c>
      <c r="M816" s="1318" t="s">
        <v>6</v>
      </c>
      <c r="N816" s="1318" t="s">
        <v>14</v>
      </c>
      <c r="O816" s="1318" t="s">
        <v>15</v>
      </c>
      <c r="P816" s="1325" t="s">
        <v>22</v>
      </c>
      <c r="Q816" s="1327" t="s">
        <v>23</v>
      </c>
    </row>
    <row r="817" spans="1:17" ht="33.75">
      <c r="A817" s="1313"/>
      <c r="B817" s="1316"/>
      <c r="C817" s="1319"/>
      <c r="D817" s="1321"/>
      <c r="E817" s="1321"/>
      <c r="F817" s="598" t="s">
        <v>16</v>
      </c>
      <c r="G817" s="598" t="s">
        <v>17</v>
      </c>
      <c r="H817" s="598" t="s">
        <v>18</v>
      </c>
      <c r="I817" s="598" t="s">
        <v>19</v>
      </c>
      <c r="J817" s="1321"/>
      <c r="K817" s="1321"/>
      <c r="L817" s="1321"/>
      <c r="M817" s="1321"/>
      <c r="N817" s="1321"/>
      <c r="O817" s="1321"/>
      <c r="P817" s="1326"/>
      <c r="Q817" s="1328"/>
    </row>
    <row r="818" spans="1:17" ht="12" thickBot="1">
      <c r="A818" s="1314"/>
      <c r="B818" s="1317"/>
      <c r="C818" s="1320"/>
      <c r="D818" s="24" t="s">
        <v>7</v>
      </c>
      <c r="E818" s="24" t="s">
        <v>8</v>
      </c>
      <c r="F818" s="24" t="s">
        <v>9</v>
      </c>
      <c r="G818" s="24" t="s">
        <v>9</v>
      </c>
      <c r="H818" s="24" t="s">
        <v>9</v>
      </c>
      <c r="I818" s="24" t="s">
        <v>9</v>
      </c>
      <c r="J818" s="24" t="s">
        <v>20</v>
      </c>
      <c r="K818" s="24" t="s">
        <v>9</v>
      </c>
      <c r="L818" s="24" t="s">
        <v>20</v>
      </c>
      <c r="M818" s="24" t="s">
        <v>21</v>
      </c>
      <c r="N818" s="24" t="s">
        <v>282</v>
      </c>
      <c r="O818" s="24" t="s">
        <v>283</v>
      </c>
      <c r="P818" s="603" t="s">
        <v>24</v>
      </c>
      <c r="Q818" s="604" t="s">
        <v>284</v>
      </c>
    </row>
    <row r="819" spans="1:17">
      <c r="A819" s="1297" t="s">
        <v>247</v>
      </c>
      <c r="B819" s="38">
        <v>1</v>
      </c>
      <c r="C819" s="326" t="s">
        <v>618</v>
      </c>
      <c r="D819" s="285">
        <v>50</v>
      </c>
      <c r="E819" s="285">
        <v>1980</v>
      </c>
      <c r="F819" s="266">
        <v>13.81</v>
      </c>
      <c r="G819" s="266">
        <v>4.8209999999999997</v>
      </c>
      <c r="H819" s="266">
        <v>7.92</v>
      </c>
      <c r="I819" s="266">
        <v>1.069</v>
      </c>
      <c r="J819" s="266">
        <v>2544.91</v>
      </c>
      <c r="K819" s="286">
        <v>1.069</v>
      </c>
      <c r="L819" s="266">
        <v>2544.91</v>
      </c>
      <c r="M819" s="287">
        <f>K819/L819</f>
        <v>4.200541472979398E-4</v>
      </c>
      <c r="N819" s="327">
        <v>65.900000000000006</v>
      </c>
      <c r="O819" s="289">
        <f>M819*N819</f>
        <v>2.7681568306934235E-2</v>
      </c>
      <c r="P819" s="289">
        <f>M819*60*1000</f>
        <v>25.203248837876387</v>
      </c>
      <c r="Q819" s="290">
        <f>P819*N819/1000</f>
        <v>1.6608940984160541</v>
      </c>
    </row>
    <row r="820" spans="1:17">
      <c r="A820" s="1298"/>
      <c r="B820" s="34">
        <v>2</v>
      </c>
      <c r="C820" s="329" t="s">
        <v>619</v>
      </c>
      <c r="D820" s="291">
        <v>40</v>
      </c>
      <c r="E820" s="291">
        <v>1985</v>
      </c>
      <c r="F820" s="215">
        <v>12.445</v>
      </c>
      <c r="G820" s="215">
        <v>4.4980000000000002</v>
      </c>
      <c r="H820" s="215">
        <v>6.4</v>
      </c>
      <c r="I820" s="215">
        <v>1.5469999999999999</v>
      </c>
      <c r="J820" s="215">
        <v>2266.1799999999998</v>
      </c>
      <c r="K820" s="292">
        <v>1.5469999999999999</v>
      </c>
      <c r="L820" s="215">
        <v>2266.1799999999998</v>
      </c>
      <c r="M820" s="216">
        <f t="shared" ref="M820:M821" si="97">K820/L820</f>
        <v>6.8264656823376784E-4</v>
      </c>
      <c r="N820" s="330">
        <v>65.900000000000006</v>
      </c>
      <c r="O820" s="293">
        <f t="shared" ref="O820:O821" si="98">M820*N820</f>
        <v>4.4986408846605305E-2</v>
      </c>
      <c r="P820" s="289">
        <f t="shared" ref="P820:P821" si="99">M820*60*1000</f>
        <v>40.958794094026068</v>
      </c>
      <c r="Q820" s="294">
        <f t="shared" ref="Q820:Q821" si="100">P820*N820/1000</f>
        <v>2.6991845307963183</v>
      </c>
    </row>
    <row r="821" spans="1:17">
      <c r="A821" s="1298"/>
      <c r="B821" s="34">
        <v>3</v>
      </c>
      <c r="C821" s="329" t="s">
        <v>620</v>
      </c>
      <c r="D821" s="291">
        <v>4</v>
      </c>
      <c r="E821" s="291">
        <v>1988</v>
      </c>
      <c r="F821" s="215">
        <v>1.4330000000000001</v>
      </c>
      <c r="G821" s="215">
        <v>0.36299999999999999</v>
      </c>
      <c r="H821" s="215">
        <v>0.64</v>
      </c>
      <c r="I821" s="215">
        <v>0.43</v>
      </c>
      <c r="J821" s="215">
        <v>270.88</v>
      </c>
      <c r="K821" s="292">
        <v>0.43</v>
      </c>
      <c r="L821" s="215">
        <v>270.88</v>
      </c>
      <c r="M821" s="216">
        <f t="shared" si="97"/>
        <v>1.5874187832250442E-3</v>
      </c>
      <c r="N821" s="330">
        <v>65.900000000000006</v>
      </c>
      <c r="O821" s="293">
        <f t="shared" si="98"/>
        <v>0.10461089781453042</v>
      </c>
      <c r="P821" s="289">
        <f t="shared" si="99"/>
        <v>95.245126993502652</v>
      </c>
      <c r="Q821" s="294">
        <f t="shared" si="100"/>
        <v>6.2766538688718256</v>
      </c>
    </row>
    <row r="822" spans="1:17">
      <c r="A822" s="1298"/>
      <c r="B822" s="12">
        <v>4</v>
      </c>
      <c r="C822" s="329"/>
      <c r="D822" s="291"/>
      <c r="E822" s="291"/>
      <c r="F822" s="266"/>
      <c r="G822" s="215"/>
      <c r="H822" s="215"/>
      <c r="I822" s="215"/>
      <c r="J822" s="215"/>
      <c r="K822" s="292"/>
      <c r="L822" s="215"/>
      <c r="M822" s="216"/>
      <c r="N822" s="330"/>
      <c r="O822" s="293"/>
      <c r="P822" s="289"/>
      <c r="Q822" s="294"/>
    </row>
    <row r="823" spans="1:17">
      <c r="A823" s="1298"/>
      <c r="B823" s="12">
        <v>5</v>
      </c>
      <c r="C823" s="329"/>
      <c r="D823" s="291"/>
      <c r="E823" s="291"/>
      <c r="F823" s="266"/>
      <c r="G823" s="215"/>
      <c r="H823" s="215"/>
      <c r="I823" s="215"/>
      <c r="J823" s="215"/>
      <c r="K823" s="292"/>
      <c r="L823" s="215"/>
      <c r="M823" s="216"/>
      <c r="N823" s="330"/>
      <c r="O823" s="293"/>
      <c r="P823" s="289"/>
      <c r="Q823" s="294"/>
    </row>
    <row r="824" spans="1:17">
      <c r="A824" s="1298"/>
      <c r="B824" s="12">
        <v>6</v>
      </c>
      <c r="C824" s="329"/>
      <c r="D824" s="291"/>
      <c r="E824" s="291"/>
      <c r="F824" s="266"/>
      <c r="G824" s="215"/>
      <c r="H824" s="215"/>
      <c r="I824" s="215"/>
      <c r="J824" s="215"/>
      <c r="K824" s="292"/>
      <c r="L824" s="215"/>
      <c r="M824" s="216"/>
      <c r="N824" s="330"/>
      <c r="O824" s="293"/>
      <c r="P824" s="289"/>
      <c r="Q824" s="294"/>
    </row>
    <row r="825" spans="1:17">
      <c r="A825" s="1298"/>
      <c r="B825" s="12">
        <v>7</v>
      </c>
      <c r="C825" s="329"/>
      <c r="D825" s="291"/>
      <c r="E825" s="291"/>
      <c r="F825" s="266"/>
      <c r="G825" s="215"/>
      <c r="H825" s="215"/>
      <c r="I825" s="215"/>
      <c r="J825" s="215"/>
      <c r="K825" s="292"/>
      <c r="L825" s="215"/>
      <c r="M825" s="216"/>
      <c r="N825" s="330"/>
      <c r="O825" s="293"/>
      <c r="P825" s="289"/>
      <c r="Q825" s="294"/>
    </row>
    <row r="826" spans="1:17">
      <c r="A826" s="1298"/>
      <c r="B826" s="12">
        <v>8</v>
      </c>
      <c r="C826" s="329"/>
      <c r="D826" s="291"/>
      <c r="E826" s="291"/>
      <c r="F826" s="266"/>
      <c r="G826" s="215"/>
      <c r="H826" s="215"/>
      <c r="I826" s="215"/>
      <c r="J826" s="215"/>
      <c r="K826" s="292"/>
      <c r="L826" s="215"/>
      <c r="M826" s="216"/>
      <c r="N826" s="330"/>
      <c r="O826" s="293"/>
      <c r="P826" s="289"/>
      <c r="Q826" s="294"/>
    </row>
    <row r="827" spans="1:17">
      <c r="A827" s="1298"/>
      <c r="B827" s="12">
        <v>9</v>
      </c>
      <c r="C827" s="329"/>
      <c r="D827" s="291"/>
      <c r="E827" s="291"/>
      <c r="F827" s="266"/>
      <c r="G827" s="215"/>
      <c r="H827" s="215"/>
      <c r="I827" s="215"/>
      <c r="J827" s="215"/>
      <c r="K827" s="292"/>
      <c r="L827" s="215"/>
      <c r="M827" s="216"/>
      <c r="N827" s="330"/>
      <c r="O827" s="293"/>
      <c r="P827" s="289"/>
      <c r="Q827" s="294"/>
    </row>
    <row r="828" spans="1:17" ht="12" thickBot="1">
      <c r="A828" s="1299"/>
      <c r="B828" s="26">
        <v>10</v>
      </c>
      <c r="C828" s="339"/>
      <c r="D828" s="362"/>
      <c r="E828" s="362"/>
      <c r="F828" s="567"/>
      <c r="G828" s="428"/>
      <c r="H828" s="428"/>
      <c r="I828" s="428"/>
      <c r="J828" s="428"/>
      <c r="K828" s="429"/>
      <c r="L828" s="428"/>
      <c r="M828" s="356"/>
      <c r="N828" s="357"/>
      <c r="O828" s="363"/>
      <c r="P828" s="364"/>
      <c r="Q828" s="365"/>
    </row>
    <row r="829" spans="1:17">
      <c r="A829" s="1371" t="s">
        <v>242</v>
      </c>
      <c r="B829" s="107">
        <v>1</v>
      </c>
      <c r="C829" s="302" t="s">
        <v>621</v>
      </c>
      <c r="D829" s="295">
        <v>40</v>
      </c>
      <c r="E829" s="295">
        <v>1990</v>
      </c>
      <c r="F829" s="297">
        <v>13.79</v>
      </c>
      <c r="G829" s="297">
        <v>3.266</v>
      </c>
      <c r="H829" s="297">
        <v>6.4</v>
      </c>
      <c r="I829" s="296">
        <v>4.1239999999999997</v>
      </c>
      <c r="J829" s="297">
        <v>2359.96</v>
      </c>
      <c r="K829" s="298">
        <v>4.1239999999999997</v>
      </c>
      <c r="L829" s="297">
        <v>2359.96</v>
      </c>
      <c r="M829" s="299">
        <f>K829/L829</f>
        <v>1.7474872455465345E-3</v>
      </c>
      <c r="N829" s="367">
        <v>65.900000000000006</v>
      </c>
      <c r="O829" s="300">
        <f t="shared" ref="O829:O831" si="101">M829*N829</f>
        <v>0.11515940948151664</v>
      </c>
      <c r="P829" s="300">
        <f t="shared" ref="P829:P831" si="102">M829*60*1000</f>
        <v>104.84923473279207</v>
      </c>
      <c r="Q829" s="301">
        <f t="shared" ref="Q829:Q831" si="103">P829*N829/1000</f>
        <v>6.9095645688909979</v>
      </c>
    </row>
    <row r="830" spans="1:17">
      <c r="A830" s="1301"/>
      <c r="B830" s="126">
        <v>2</v>
      </c>
      <c r="C830" s="302" t="s">
        <v>622</v>
      </c>
      <c r="D830" s="295">
        <v>8</v>
      </c>
      <c r="E830" s="295">
        <v>1976</v>
      </c>
      <c r="F830" s="296">
        <v>2.8260000000000001</v>
      </c>
      <c r="G830" s="296">
        <v>0.82899999999999996</v>
      </c>
      <c r="H830" s="296">
        <v>1.28</v>
      </c>
      <c r="I830" s="296">
        <v>0.71699999999999997</v>
      </c>
      <c r="J830" s="296">
        <v>401.12</v>
      </c>
      <c r="K830" s="303">
        <v>0.71699999999999997</v>
      </c>
      <c r="L830" s="296">
        <v>401.12</v>
      </c>
      <c r="M830" s="299">
        <f>K830/L830</f>
        <v>1.7874950139609093E-3</v>
      </c>
      <c r="N830" s="368">
        <v>65.900000000000006</v>
      </c>
      <c r="O830" s="300">
        <f t="shared" si="101"/>
        <v>0.11779592142002393</v>
      </c>
      <c r="P830" s="300">
        <f t="shared" si="102"/>
        <v>107.24970083765456</v>
      </c>
      <c r="Q830" s="301">
        <f t="shared" si="103"/>
        <v>7.0677552852014358</v>
      </c>
    </row>
    <row r="831" spans="1:17">
      <c r="A831" s="1301"/>
      <c r="B831" s="104">
        <v>3</v>
      </c>
      <c r="C831" s="370" t="s">
        <v>623</v>
      </c>
      <c r="D831" s="295">
        <v>11</v>
      </c>
      <c r="E831" s="295">
        <v>1998</v>
      </c>
      <c r="F831" s="296">
        <v>3.7269999999999999</v>
      </c>
      <c r="G831" s="296">
        <v>0.88100000000000001</v>
      </c>
      <c r="H831" s="296">
        <v>1.76</v>
      </c>
      <c r="I831" s="296">
        <v>1.0860000000000001</v>
      </c>
      <c r="J831" s="296">
        <v>549.86</v>
      </c>
      <c r="K831" s="303">
        <v>1.0860000000000001</v>
      </c>
      <c r="L831" s="296">
        <v>549.86</v>
      </c>
      <c r="M831" s="304">
        <f t="shared" ref="M831" si="104">K831/L831</f>
        <v>1.9750481940857675E-3</v>
      </c>
      <c r="N831" s="368">
        <v>65.900000000000006</v>
      </c>
      <c r="O831" s="300">
        <f t="shared" si="101"/>
        <v>0.1301556759902521</v>
      </c>
      <c r="P831" s="300">
        <f t="shared" si="102"/>
        <v>118.50289164514605</v>
      </c>
      <c r="Q831" s="305">
        <f t="shared" si="103"/>
        <v>7.8093405594151255</v>
      </c>
    </row>
    <row r="832" spans="1:17">
      <c r="A832" s="1301"/>
      <c r="B832" s="104">
        <v>4</v>
      </c>
      <c r="C832" s="331"/>
      <c r="D832" s="451"/>
      <c r="E832" s="557"/>
      <c r="F832" s="458"/>
      <c r="G832" s="558"/>
      <c r="H832" s="458"/>
      <c r="I832" s="458"/>
      <c r="J832" s="458"/>
      <c r="K832" s="459"/>
      <c r="L832" s="458"/>
      <c r="M832" s="322"/>
      <c r="N832" s="332"/>
      <c r="O832" s="333"/>
      <c r="P832" s="321"/>
      <c r="Q832" s="334"/>
    </row>
    <row r="833" spans="1:17">
      <c r="A833" s="1301"/>
      <c r="B833" s="104">
        <v>5</v>
      </c>
      <c r="C833" s="331"/>
      <c r="D833" s="451"/>
      <c r="E833" s="557"/>
      <c r="F833" s="458"/>
      <c r="G833" s="558"/>
      <c r="H833" s="458"/>
      <c r="I833" s="458"/>
      <c r="J833" s="458"/>
      <c r="K833" s="459"/>
      <c r="L833" s="458"/>
      <c r="M833" s="322"/>
      <c r="N833" s="332"/>
      <c r="O833" s="333"/>
      <c r="P833" s="321"/>
      <c r="Q833" s="334"/>
    </row>
    <row r="834" spans="1:17">
      <c r="A834" s="1301"/>
      <c r="B834" s="104">
        <v>6</v>
      </c>
      <c r="C834" s="331"/>
      <c r="D834" s="451"/>
      <c r="E834" s="557"/>
      <c r="F834" s="458"/>
      <c r="G834" s="558"/>
      <c r="H834" s="458"/>
      <c r="I834" s="458"/>
      <c r="J834" s="458"/>
      <c r="K834" s="459"/>
      <c r="L834" s="458"/>
      <c r="M834" s="322"/>
      <c r="N834" s="332"/>
      <c r="O834" s="333"/>
      <c r="P834" s="321"/>
      <c r="Q834" s="334"/>
    </row>
    <row r="835" spans="1:17">
      <c r="A835" s="1301"/>
      <c r="B835" s="104">
        <v>7</v>
      </c>
      <c r="C835" s="331"/>
      <c r="D835" s="451"/>
      <c r="E835" s="557"/>
      <c r="F835" s="458"/>
      <c r="G835" s="558"/>
      <c r="H835" s="458"/>
      <c r="I835" s="458"/>
      <c r="J835" s="458"/>
      <c r="K835" s="459"/>
      <c r="L835" s="458"/>
      <c r="M835" s="322"/>
      <c r="N835" s="332"/>
      <c r="O835" s="333"/>
      <c r="P835" s="321"/>
      <c r="Q835" s="334"/>
    </row>
    <row r="836" spans="1:17">
      <c r="A836" s="1301"/>
      <c r="B836" s="104">
        <v>8</v>
      </c>
      <c r="C836" s="331"/>
      <c r="D836" s="451"/>
      <c r="E836" s="557"/>
      <c r="F836" s="458"/>
      <c r="G836" s="558"/>
      <c r="H836" s="458"/>
      <c r="I836" s="458"/>
      <c r="J836" s="458"/>
      <c r="K836" s="459"/>
      <c r="L836" s="458"/>
      <c r="M836" s="322"/>
      <c r="N836" s="332"/>
      <c r="O836" s="333"/>
      <c r="P836" s="321"/>
      <c r="Q836" s="334"/>
    </row>
    <row r="837" spans="1:17">
      <c r="A837" s="1302"/>
      <c r="B837" s="109">
        <v>9</v>
      </c>
      <c r="C837" s="331"/>
      <c r="D837" s="451"/>
      <c r="E837" s="557"/>
      <c r="F837" s="458"/>
      <c r="G837" s="558"/>
      <c r="H837" s="458"/>
      <c r="I837" s="458"/>
      <c r="J837" s="458"/>
      <c r="K837" s="459"/>
      <c r="L837" s="458"/>
      <c r="M837" s="322"/>
      <c r="N837" s="332"/>
      <c r="O837" s="333"/>
      <c r="P837" s="321"/>
      <c r="Q837" s="334"/>
    </row>
    <row r="838" spans="1:17" ht="12" thickBot="1">
      <c r="A838" s="1303"/>
      <c r="B838" s="108">
        <v>10</v>
      </c>
      <c r="C838" s="559"/>
      <c r="D838" s="560"/>
      <c r="E838" s="560"/>
      <c r="F838" s="561"/>
      <c r="G838" s="562"/>
      <c r="H838" s="562"/>
      <c r="I838" s="562"/>
      <c r="J838" s="562"/>
      <c r="K838" s="563"/>
      <c r="L838" s="562"/>
      <c r="M838" s="564"/>
      <c r="N838" s="457"/>
      <c r="O838" s="565"/>
      <c r="P838" s="565"/>
      <c r="Q838" s="566"/>
    </row>
    <row r="839" spans="1:17">
      <c r="A839" s="1304" t="s">
        <v>243</v>
      </c>
      <c r="B839" s="48">
        <v>1</v>
      </c>
      <c r="C839" s="340" t="s">
        <v>624</v>
      </c>
      <c r="D839" s="379">
        <v>30</v>
      </c>
      <c r="E839" s="379">
        <v>1984</v>
      </c>
      <c r="F839" s="219">
        <v>11.775</v>
      </c>
      <c r="G839" s="219">
        <v>2.3319999999999999</v>
      </c>
      <c r="H839" s="219">
        <v>4.8</v>
      </c>
      <c r="I839" s="219">
        <v>4.6420000000000003</v>
      </c>
      <c r="J839" s="219">
        <v>1543.13</v>
      </c>
      <c r="K839" s="306">
        <v>4.6420000000000003</v>
      </c>
      <c r="L839" s="307">
        <v>1543.13</v>
      </c>
      <c r="M839" s="308">
        <f>K839/L839</f>
        <v>3.0081717029673458E-3</v>
      </c>
      <c r="N839" s="343">
        <v>65.900000000000006</v>
      </c>
      <c r="O839" s="309">
        <f>M839*N839</f>
        <v>0.19823851522554811</v>
      </c>
      <c r="P839" s="309">
        <f>M839*60*1000</f>
        <v>180.49030217804074</v>
      </c>
      <c r="Q839" s="310">
        <f>P839*N839/1000</f>
        <v>11.894310913532886</v>
      </c>
    </row>
    <row r="840" spans="1:17">
      <c r="A840" s="1305"/>
      <c r="B840" s="49">
        <v>2</v>
      </c>
      <c r="C840" s="342" t="s">
        <v>625</v>
      </c>
      <c r="D840" s="382">
        <v>20</v>
      </c>
      <c r="E840" s="382">
        <v>1980</v>
      </c>
      <c r="F840" s="221">
        <v>8.016</v>
      </c>
      <c r="G840" s="221">
        <v>0.82899999999999996</v>
      </c>
      <c r="H840" s="221">
        <v>3.1360000000000001</v>
      </c>
      <c r="I840" s="221">
        <v>4.0510000000000002</v>
      </c>
      <c r="J840" s="221">
        <v>1085.06</v>
      </c>
      <c r="K840" s="311">
        <v>4.0510000000000002</v>
      </c>
      <c r="L840" s="221">
        <v>1085.06</v>
      </c>
      <c r="M840" s="220">
        <f t="shared" ref="M840:M841" si="105">K840/L840</f>
        <v>3.7334340958103704E-3</v>
      </c>
      <c r="N840" s="352">
        <v>65.900000000000006</v>
      </c>
      <c r="O840" s="222">
        <f t="shared" ref="O840:O841" si="106">M840*N840</f>
        <v>0.24603330691390343</v>
      </c>
      <c r="P840" s="309">
        <f t="shared" ref="P840:P841" si="107">M840*60*1000</f>
        <v>224.00604574862223</v>
      </c>
      <c r="Q840" s="223">
        <f t="shared" ref="Q840:Q841" si="108">P840*N840/1000</f>
        <v>14.761998414834206</v>
      </c>
    </row>
    <row r="841" spans="1:17">
      <c r="A841" s="1305"/>
      <c r="B841" s="49">
        <v>3</v>
      </c>
      <c r="C841" s="342" t="s">
        <v>626</v>
      </c>
      <c r="D841" s="382">
        <v>30</v>
      </c>
      <c r="E841" s="382">
        <v>1991</v>
      </c>
      <c r="F841" s="221">
        <v>13.97</v>
      </c>
      <c r="G841" s="221">
        <v>2.7989999999999999</v>
      </c>
      <c r="H841" s="221">
        <v>4.8</v>
      </c>
      <c r="I841" s="221">
        <v>6.3710000000000004</v>
      </c>
      <c r="J841" s="221">
        <v>1585.55</v>
      </c>
      <c r="K841" s="311">
        <v>6.3710000000000004</v>
      </c>
      <c r="L841" s="221">
        <v>1585.55</v>
      </c>
      <c r="M841" s="220">
        <f t="shared" si="105"/>
        <v>4.0181640440225793E-3</v>
      </c>
      <c r="N841" s="352">
        <v>65.900000000000006</v>
      </c>
      <c r="O841" s="222">
        <f t="shared" si="106"/>
        <v>0.264797010501088</v>
      </c>
      <c r="P841" s="309">
        <f t="shared" si="107"/>
        <v>241.08984264135475</v>
      </c>
      <c r="Q841" s="223">
        <f t="shared" si="108"/>
        <v>15.88782063006528</v>
      </c>
    </row>
    <row r="842" spans="1:17">
      <c r="A842" s="1305"/>
      <c r="B842" s="49">
        <v>4</v>
      </c>
      <c r="C842" s="342"/>
      <c r="D842" s="382"/>
      <c r="E842" s="382"/>
      <c r="F842" s="221"/>
      <c r="G842" s="221"/>
      <c r="H842" s="221"/>
      <c r="I842" s="221"/>
      <c r="J842" s="221"/>
      <c r="K842" s="311"/>
      <c r="L842" s="221"/>
      <c r="M842" s="220"/>
      <c r="N842" s="352"/>
      <c r="O842" s="222"/>
      <c r="P842" s="309"/>
      <c r="Q842" s="223"/>
    </row>
    <row r="843" spans="1:17">
      <c r="A843" s="1305"/>
      <c r="B843" s="49">
        <v>5</v>
      </c>
      <c r="C843" s="342"/>
      <c r="D843" s="382"/>
      <c r="E843" s="382"/>
      <c r="F843" s="221"/>
      <c r="G843" s="221"/>
      <c r="H843" s="221"/>
      <c r="I843" s="221"/>
      <c r="J843" s="221"/>
      <c r="K843" s="311"/>
      <c r="L843" s="221"/>
      <c r="M843" s="220"/>
      <c r="N843" s="352"/>
      <c r="O843" s="222"/>
      <c r="P843" s="309"/>
      <c r="Q843" s="223"/>
    </row>
    <row r="844" spans="1:17">
      <c r="A844" s="1305"/>
      <c r="B844" s="49">
        <v>6</v>
      </c>
      <c r="C844" s="342"/>
      <c r="D844" s="382"/>
      <c r="E844" s="382"/>
      <c r="F844" s="221"/>
      <c r="G844" s="221"/>
      <c r="H844" s="221"/>
      <c r="I844" s="221"/>
      <c r="J844" s="221"/>
      <c r="K844" s="311"/>
      <c r="L844" s="221"/>
      <c r="M844" s="220"/>
      <c r="N844" s="352"/>
      <c r="O844" s="222"/>
      <c r="P844" s="309"/>
      <c r="Q844" s="223"/>
    </row>
    <row r="845" spans="1:17">
      <c r="A845" s="1305"/>
      <c r="B845" s="49">
        <v>7</v>
      </c>
      <c r="C845" s="342"/>
      <c r="D845" s="382"/>
      <c r="E845" s="382"/>
      <c r="F845" s="221"/>
      <c r="G845" s="221"/>
      <c r="H845" s="221"/>
      <c r="I845" s="221"/>
      <c r="J845" s="221"/>
      <c r="K845" s="311"/>
      <c r="L845" s="221"/>
      <c r="M845" s="220"/>
      <c r="N845" s="352"/>
      <c r="O845" s="222"/>
      <c r="P845" s="309"/>
      <c r="Q845" s="223"/>
    </row>
    <row r="846" spans="1:17">
      <c r="A846" s="1305"/>
      <c r="B846" s="49">
        <v>8</v>
      </c>
      <c r="C846" s="342"/>
      <c r="D846" s="382"/>
      <c r="E846" s="382"/>
      <c r="F846" s="221"/>
      <c r="G846" s="221"/>
      <c r="H846" s="221"/>
      <c r="I846" s="221"/>
      <c r="J846" s="221"/>
      <c r="K846" s="311"/>
      <c r="L846" s="221"/>
      <c r="M846" s="220"/>
      <c r="N846" s="352"/>
      <c r="O846" s="222"/>
      <c r="P846" s="309"/>
      <c r="Q846" s="223"/>
    </row>
    <row r="847" spans="1:17">
      <c r="A847" s="1305"/>
      <c r="B847" s="49">
        <v>9</v>
      </c>
      <c r="C847" s="342"/>
      <c r="D847" s="382"/>
      <c r="E847" s="382"/>
      <c r="F847" s="221"/>
      <c r="G847" s="221"/>
      <c r="H847" s="221"/>
      <c r="I847" s="221"/>
      <c r="J847" s="221"/>
      <c r="K847" s="311"/>
      <c r="L847" s="221"/>
      <c r="M847" s="220"/>
      <c r="N847" s="352"/>
      <c r="O847" s="222"/>
      <c r="P847" s="309"/>
      <c r="Q847" s="223"/>
    </row>
    <row r="848" spans="1:17" ht="12" thickBot="1">
      <c r="A848" s="1306"/>
      <c r="B848" s="50">
        <v>10</v>
      </c>
      <c r="C848" s="344"/>
      <c r="D848" s="385"/>
      <c r="E848" s="385"/>
      <c r="F848" s="404"/>
      <c r="G848" s="404"/>
      <c r="H848" s="404"/>
      <c r="I848" s="404"/>
      <c r="J848" s="404"/>
      <c r="K848" s="422"/>
      <c r="L848" s="404"/>
      <c r="M848" s="358"/>
      <c r="N848" s="359"/>
      <c r="O848" s="345"/>
      <c r="P848" s="345"/>
      <c r="Q848" s="346"/>
    </row>
    <row r="849" spans="1:17">
      <c r="A849" s="1308" t="s">
        <v>248</v>
      </c>
      <c r="B849" s="31">
        <v>1</v>
      </c>
      <c r="C849" s="312" t="s">
        <v>627</v>
      </c>
      <c r="D849" s="313">
        <v>8</v>
      </c>
      <c r="E849" s="313">
        <v>1974</v>
      </c>
      <c r="F849" s="269">
        <v>2.105</v>
      </c>
      <c r="G849" s="269">
        <v>0.311</v>
      </c>
      <c r="H849" s="269">
        <v>0.08</v>
      </c>
      <c r="I849" s="269">
        <v>1.714</v>
      </c>
      <c r="J849" s="269">
        <v>400.81</v>
      </c>
      <c r="K849" s="314">
        <v>1.714</v>
      </c>
      <c r="L849" s="315">
        <v>400.81</v>
      </c>
      <c r="M849" s="316">
        <f>K849/L849</f>
        <v>4.276340410668396E-3</v>
      </c>
      <c r="N849" s="288">
        <v>65.900000000000006</v>
      </c>
      <c r="O849" s="317">
        <f>M849*N849</f>
        <v>0.28181083306304733</v>
      </c>
      <c r="P849" s="317">
        <f>M849*60*1000</f>
        <v>256.58042464010379</v>
      </c>
      <c r="Q849" s="318">
        <f>P849*N849/1000</f>
        <v>16.908649983782841</v>
      </c>
    </row>
    <row r="850" spans="1:17">
      <c r="A850" s="1308"/>
      <c r="B850" s="31">
        <v>2</v>
      </c>
      <c r="C850" s="348" t="s">
        <v>418</v>
      </c>
      <c r="D850" s="390">
        <v>15</v>
      </c>
      <c r="E850" s="390">
        <v>1983</v>
      </c>
      <c r="F850" s="225">
        <v>5.992</v>
      </c>
      <c r="G850" s="225">
        <v>0.67400000000000004</v>
      </c>
      <c r="H850" s="225">
        <v>2.4</v>
      </c>
      <c r="I850" s="225">
        <v>2.9180000000000001</v>
      </c>
      <c r="J850" s="225">
        <v>622.54</v>
      </c>
      <c r="K850" s="320">
        <v>2.9180000000000001</v>
      </c>
      <c r="L850" s="225">
        <v>622.54</v>
      </c>
      <c r="M850" s="224">
        <f t="shared" ref="M850:M851" si="109">K850/L850</f>
        <v>4.687249012111672E-3</v>
      </c>
      <c r="N850" s="353">
        <v>65.900000000000006</v>
      </c>
      <c r="O850" s="226">
        <f t="shared" ref="O850:O851" si="110">M850*N850</f>
        <v>0.30888970989815923</v>
      </c>
      <c r="P850" s="317">
        <f t="shared" ref="P850:P851" si="111">M850*60*1000</f>
        <v>281.2349407267003</v>
      </c>
      <c r="Q850" s="227">
        <f t="shared" ref="Q850:Q851" si="112">P850*N850/1000</f>
        <v>18.533382593889549</v>
      </c>
    </row>
    <row r="851" spans="1:17">
      <c r="A851" s="1308"/>
      <c r="B851" s="31">
        <v>3</v>
      </c>
      <c r="C851" s="348" t="s">
        <v>628</v>
      </c>
      <c r="D851" s="390">
        <v>8</v>
      </c>
      <c r="E851" s="390">
        <v>1981</v>
      </c>
      <c r="F851" s="225">
        <v>3.6659999999999999</v>
      </c>
      <c r="G851" s="225">
        <v>0.36299999999999999</v>
      </c>
      <c r="H851" s="225">
        <v>1.28</v>
      </c>
      <c r="I851" s="225">
        <v>2.0230000000000001</v>
      </c>
      <c r="J851" s="225">
        <v>361.53</v>
      </c>
      <c r="K851" s="320">
        <v>2.0230000000000001</v>
      </c>
      <c r="L851" s="225">
        <v>361.53</v>
      </c>
      <c r="M851" s="224">
        <f t="shared" si="109"/>
        <v>5.5956628772162757E-3</v>
      </c>
      <c r="N851" s="353">
        <v>65.900000000000006</v>
      </c>
      <c r="O851" s="226">
        <f t="shared" si="110"/>
        <v>0.36875418360855261</v>
      </c>
      <c r="P851" s="317">
        <f t="shared" si="111"/>
        <v>335.73977263297655</v>
      </c>
      <c r="Q851" s="227">
        <f t="shared" si="112"/>
        <v>22.125251016513158</v>
      </c>
    </row>
    <row r="852" spans="1:17">
      <c r="A852" s="1309"/>
      <c r="B852" s="17">
        <v>4</v>
      </c>
      <c r="C852" s="348"/>
      <c r="D852" s="390"/>
      <c r="E852" s="390"/>
      <c r="F852" s="225"/>
      <c r="G852" s="225"/>
      <c r="H852" s="225"/>
      <c r="I852" s="225"/>
      <c r="J852" s="225"/>
      <c r="K852" s="320"/>
      <c r="L852" s="225"/>
      <c r="M852" s="224"/>
      <c r="N852" s="353"/>
      <c r="O852" s="226"/>
      <c r="P852" s="317"/>
      <c r="Q852" s="227"/>
    </row>
    <row r="853" spans="1:17">
      <c r="A853" s="1309"/>
      <c r="B853" s="17">
        <v>5</v>
      </c>
      <c r="C853" s="348"/>
      <c r="D853" s="390"/>
      <c r="E853" s="390"/>
      <c r="F853" s="225"/>
      <c r="G853" s="225"/>
      <c r="H853" s="225"/>
      <c r="I853" s="225"/>
      <c r="J853" s="225"/>
      <c r="K853" s="320"/>
      <c r="L853" s="225"/>
      <c r="M853" s="224"/>
      <c r="N853" s="353"/>
      <c r="O853" s="226"/>
      <c r="P853" s="317"/>
      <c r="Q853" s="227"/>
    </row>
    <row r="854" spans="1:17">
      <c r="A854" s="1309"/>
      <c r="B854" s="17">
        <v>6</v>
      </c>
      <c r="C854" s="348"/>
      <c r="D854" s="390"/>
      <c r="E854" s="390"/>
      <c r="F854" s="225"/>
      <c r="G854" s="225"/>
      <c r="H854" s="225"/>
      <c r="I854" s="225"/>
      <c r="J854" s="225"/>
      <c r="K854" s="320"/>
      <c r="L854" s="225"/>
      <c r="M854" s="224"/>
      <c r="N854" s="353"/>
      <c r="O854" s="226"/>
      <c r="P854" s="317"/>
      <c r="Q854" s="227"/>
    </row>
    <row r="855" spans="1:17">
      <c r="A855" s="1309"/>
      <c r="B855" s="17">
        <v>7</v>
      </c>
      <c r="C855" s="348"/>
      <c r="D855" s="390"/>
      <c r="E855" s="390"/>
      <c r="F855" s="225"/>
      <c r="G855" s="225"/>
      <c r="H855" s="225"/>
      <c r="I855" s="225"/>
      <c r="J855" s="225"/>
      <c r="K855" s="320"/>
      <c r="L855" s="225"/>
      <c r="M855" s="224"/>
      <c r="N855" s="353"/>
      <c r="O855" s="226"/>
      <c r="P855" s="317"/>
      <c r="Q855" s="227"/>
    </row>
    <row r="856" spans="1:17">
      <c r="A856" s="1309"/>
      <c r="B856" s="17">
        <v>8</v>
      </c>
      <c r="C856" s="348"/>
      <c r="D856" s="390"/>
      <c r="E856" s="390"/>
      <c r="F856" s="225"/>
      <c r="G856" s="225"/>
      <c r="H856" s="225"/>
      <c r="I856" s="225"/>
      <c r="J856" s="225"/>
      <c r="K856" s="320"/>
      <c r="L856" s="225"/>
      <c r="M856" s="224"/>
      <c r="N856" s="353"/>
      <c r="O856" s="226"/>
      <c r="P856" s="317"/>
      <c r="Q856" s="227"/>
    </row>
    <row r="857" spans="1:17">
      <c r="A857" s="1309"/>
      <c r="B857" s="17">
        <v>9</v>
      </c>
      <c r="C857" s="348"/>
      <c r="D857" s="390"/>
      <c r="E857" s="390"/>
      <c r="F857" s="348"/>
      <c r="G857" s="348"/>
      <c r="H857" s="348"/>
      <c r="I857" s="348"/>
      <c r="J857" s="348"/>
      <c r="K857" s="390"/>
      <c r="L857" s="348"/>
      <c r="M857" s="224"/>
      <c r="N857" s="353"/>
      <c r="O857" s="226"/>
      <c r="P857" s="317"/>
      <c r="Q857" s="227"/>
    </row>
    <row r="858" spans="1:17" ht="12" thickBot="1">
      <c r="A858" s="1310"/>
      <c r="B858" s="18">
        <v>10</v>
      </c>
      <c r="C858" s="349"/>
      <c r="D858" s="395"/>
      <c r="E858" s="395"/>
      <c r="F858" s="349"/>
      <c r="G858" s="349"/>
      <c r="H858" s="349"/>
      <c r="I858" s="349"/>
      <c r="J858" s="349"/>
      <c r="K858" s="395"/>
      <c r="L858" s="349"/>
      <c r="M858" s="354"/>
      <c r="N858" s="349"/>
      <c r="O858" s="350"/>
      <c r="P858" s="350"/>
      <c r="Q858" s="351"/>
    </row>
    <row r="861" spans="1:17" ht="17.25" customHeight="1">
      <c r="A861" s="1445" t="s">
        <v>271</v>
      </c>
      <c r="B861" s="1445"/>
      <c r="C861" s="1445"/>
      <c r="D861" s="1445"/>
      <c r="E861" s="1445"/>
      <c r="F861" s="1445"/>
      <c r="G861" s="1445"/>
      <c r="H861" s="1445"/>
      <c r="I861" s="1445"/>
      <c r="J861" s="1445"/>
      <c r="K861" s="1445"/>
      <c r="L861" s="1445"/>
      <c r="M861" s="1445"/>
      <c r="N861" s="1445"/>
      <c r="O861" s="1445"/>
      <c r="P861" s="1445"/>
      <c r="Q861" s="1445"/>
    </row>
    <row r="862" spans="1:17" ht="13.5" thickBot="1">
      <c r="A862" s="425"/>
      <c r="B862" s="425"/>
      <c r="C862" s="425"/>
      <c r="D862" s="425"/>
      <c r="E862" s="1311" t="s">
        <v>268</v>
      </c>
      <c r="F862" s="1311"/>
      <c r="G862" s="1311"/>
      <c r="H862" s="1311"/>
      <c r="I862" s="425">
        <v>7.4</v>
      </c>
      <c r="J862" s="425" t="s">
        <v>267</v>
      </c>
      <c r="K862" s="425" t="s">
        <v>269</v>
      </c>
      <c r="L862" s="426">
        <v>318</v>
      </c>
      <c r="M862" s="425"/>
      <c r="N862" s="425"/>
      <c r="O862" s="425"/>
      <c r="P862" s="425"/>
      <c r="Q862" s="425"/>
    </row>
    <row r="863" spans="1:17">
      <c r="A863" s="1312" t="s">
        <v>1</v>
      </c>
      <c r="B863" s="1315" t="s">
        <v>0</v>
      </c>
      <c r="C863" s="1318" t="s">
        <v>2</v>
      </c>
      <c r="D863" s="1318" t="s">
        <v>3</v>
      </c>
      <c r="E863" s="1318" t="s">
        <v>11</v>
      </c>
      <c r="F863" s="1322" t="s">
        <v>12</v>
      </c>
      <c r="G863" s="1323"/>
      <c r="H863" s="1323"/>
      <c r="I863" s="1324"/>
      <c r="J863" s="1318" t="s">
        <v>4</v>
      </c>
      <c r="K863" s="1318" t="s">
        <v>13</v>
      </c>
      <c r="L863" s="1318" t="s">
        <v>5</v>
      </c>
      <c r="M863" s="1318" t="s">
        <v>6</v>
      </c>
      <c r="N863" s="1318" t="s">
        <v>14</v>
      </c>
      <c r="O863" s="1318" t="s">
        <v>15</v>
      </c>
      <c r="P863" s="1325" t="s">
        <v>22</v>
      </c>
      <c r="Q863" s="1327" t="s">
        <v>23</v>
      </c>
    </row>
    <row r="864" spans="1:17" ht="33.75">
      <c r="A864" s="1313"/>
      <c r="B864" s="1316"/>
      <c r="C864" s="1319"/>
      <c r="D864" s="1321"/>
      <c r="E864" s="1321"/>
      <c r="F864" s="570" t="s">
        <v>16</v>
      </c>
      <c r="G864" s="570" t="s">
        <v>17</v>
      </c>
      <c r="H864" s="570" t="s">
        <v>18</v>
      </c>
      <c r="I864" s="570" t="s">
        <v>19</v>
      </c>
      <c r="J864" s="1321"/>
      <c r="K864" s="1321"/>
      <c r="L864" s="1321"/>
      <c r="M864" s="1321"/>
      <c r="N864" s="1321"/>
      <c r="O864" s="1321"/>
      <c r="P864" s="1326"/>
      <c r="Q864" s="1328"/>
    </row>
    <row r="865" spans="1:17" ht="12" thickBot="1">
      <c r="A865" s="1313"/>
      <c r="B865" s="1316"/>
      <c r="C865" s="1319"/>
      <c r="D865" s="8" t="s">
        <v>7</v>
      </c>
      <c r="E865" s="8" t="s">
        <v>8</v>
      </c>
      <c r="F865" s="8" t="s">
        <v>9</v>
      </c>
      <c r="G865" s="8" t="s">
        <v>9</v>
      </c>
      <c r="H865" s="8" t="s">
        <v>9</v>
      </c>
      <c r="I865" s="8" t="s">
        <v>9</v>
      </c>
      <c r="J865" s="8" t="s">
        <v>20</v>
      </c>
      <c r="K865" s="8" t="s">
        <v>9</v>
      </c>
      <c r="L865" s="8" t="s">
        <v>20</v>
      </c>
      <c r="M865" s="8" t="s">
        <v>21</v>
      </c>
      <c r="N865" s="8" t="s">
        <v>282</v>
      </c>
      <c r="O865" s="8" t="s">
        <v>283</v>
      </c>
      <c r="P865" s="599" t="s">
        <v>24</v>
      </c>
      <c r="Q865" s="600" t="s">
        <v>284</v>
      </c>
    </row>
    <row r="866" spans="1:17" ht="12" thickBot="1">
      <c r="A866" s="1304" t="s">
        <v>243</v>
      </c>
      <c r="B866" s="48">
        <v>1</v>
      </c>
      <c r="C866" s="340" t="s">
        <v>629</v>
      </c>
      <c r="D866" s="379">
        <v>12</v>
      </c>
      <c r="E866" s="379" t="s">
        <v>300</v>
      </c>
      <c r="F866" s="380">
        <v>11.945</v>
      </c>
      <c r="G866" s="1529">
        <v>0.61599999999999999</v>
      </c>
      <c r="H866" s="341">
        <v>1.92</v>
      </c>
      <c r="I866" s="380">
        <v>9.4090000000000007</v>
      </c>
      <c r="J866" s="219"/>
      <c r="K866" s="816">
        <v>9.4090000000000007</v>
      </c>
      <c r="L866" s="341">
        <v>696.86</v>
      </c>
      <c r="M866" s="854">
        <f>K866/L866</f>
        <v>1.3501994661768504E-2</v>
      </c>
      <c r="N866" s="341">
        <v>62.35</v>
      </c>
      <c r="O866" s="827">
        <f>M866*N866</f>
        <v>0.84184936716126624</v>
      </c>
      <c r="P866" s="827">
        <f>M866*60*1000</f>
        <v>810.11967970611033</v>
      </c>
      <c r="Q866" s="828">
        <f>P866*N866/1000</f>
        <v>50.51096202967598</v>
      </c>
    </row>
    <row r="867" spans="1:17" ht="12" thickBot="1">
      <c r="A867" s="1305"/>
      <c r="B867" s="49">
        <v>2</v>
      </c>
      <c r="C867" s="342" t="s">
        <v>272</v>
      </c>
      <c r="D867" s="382">
        <v>35</v>
      </c>
      <c r="E867" s="379" t="s">
        <v>300</v>
      </c>
      <c r="F867" s="383">
        <v>19.86</v>
      </c>
      <c r="G867" s="1466">
        <v>0</v>
      </c>
      <c r="H867" s="352">
        <v>0</v>
      </c>
      <c r="I867" s="383">
        <v>19.86</v>
      </c>
      <c r="J867" s="221"/>
      <c r="K867" s="817">
        <v>19.86</v>
      </c>
      <c r="L867" s="352">
        <v>1229.69</v>
      </c>
      <c r="M867" s="220">
        <f t="shared" ref="M867:M871" si="113">K867/L867</f>
        <v>1.6150411892428173E-2</v>
      </c>
      <c r="N867" s="343">
        <v>62.35</v>
      </c>
      <c r="O867" s="222">
        <f t="shared" ref="O867:O871" si="114">M867*N867</f>
        <v>1.0069781814928966</v>
      </c>
      <c r="P867" s="309">
        <f t="shared" ref="P867:P871" si="115">M867*60*1000</f>
        <v>969.02471354569047</v>
      </c>
      <c r="Q867" s="223">
        <f t="shared" ref="Q867:Q871" si="116">P867*N867/1000</f>
        <v>60.418690889573803</v>
      </c>
    </row>
    <row r="868" spans="1:17" ht="12" thickBot="1">
      <c r="A868" s="1305"/>
      <c r="B868" s="49">
        <v>3</v>
      </c>
      <c r="C868" s="342" t="s">
        <v>493</v>
      </c>
      <c r="D868" s="382">
        <v>8</v>
      </c>
      <c r="E868" s="379" t="s">
        <v>300</v>
      </c>
      <c r="F868" s="383">
        <v>7.5510000000000002</v>
      </c>
      <c r="G868" s="1466">
        <v>5.2229999999999999E-2</v>
      </c>
      <c r="H868" s="352">
        <v>0.02</v>
      </c>
      <c r="I868" s="383">
        <v>7.4790000000000001</v>
      </c>
      <c r="J868" s="221"/>
      <c r="K868" s="817">
        <v>7.4790000000000001</v>
      </c>
      <c r="L868" s="352">
        <v>389.52</v>
      </c>
      <c r="M868" s="220">
        <f t="shared" si="113"/>
        <v>1.9200554528650649E-2</v>
      </c>
      <c r="N868" s="343">
        <v>62.35</v>
      </c>
      <c r="O868" s="222">
        <f t="shared" si="114"/>
        <v>1.1971545748613681</v>
      </c>
      <c r="P868" s="309">
        <f t="shared" si="115"/>
        <v>1152.033271719039</v>
      </c>
      <c r="Q868" s="223">
        <f t="shared" si="116"/>
        <v>71.829274491682085</v>
      </c>
    </row>
    <row r="869" spans="1:17" ht="12" thickBot="1">
      <c r="A869" s="1305"/>
      <c r="B869" s="49">
        <v>4</v>
      </c>
      <c r="C869" s="342" t="s">
        <v>630</v>
      </c>
      <c r="D869" s="382">
        <v>42</v>
      </c>
      <c r="E869" s="379" t="s">
        <v>300</v>
      </c>
      <c r="F869" s="383">
        <v>21.12</v>
      </c>
      <c r="G869" s="1466">
        <v>0</v>
      </c>
      <c r="H869" s="352">
        <v>0</v>
      </c>
      <c r="I869" s="383">
        <v>21.12</v>
      </c>
      <c r="J869" s="221"/>
      <c r="K869" s="817">
        <v>21.12</v>
      </c>
      <c r="L869" s="352">
        <v>1067.17</v>
      </c>
      <c r="M869" s="220">
        <f t="shared" si="113"/>
        <v>1.9790661281707693E-2</v>
      </c>
      <c r="N869" s="343">
        <v>62.35</v>
      </c>
      <c r="O869" s="222">
        <f t="shared" si="114"/>
        <v>1.2339477309144746</v>
      </c>
      <c r="P869" s="309">
        <f t="shared" si="115"/>
        <v>1187.4396769024615</v>
      </c>
      <c r="Q869" s="223">
        <f t="shared" si="116"/>
        <v>74.036863854868486</v>
      </c>
    </row>
    <row r="870" spans="1:17" ht="12" thickBot="1">
      <c r="A870" s="1305"/>
      <c r="B870" s="49">
        <v>5</v>
      </c>
      <c r="C870" s="342" t="s">
        <v>631</v>
      </c>
      <c r="D870" s="382">
        <v>20</v>
      </c>
      <c r="E870" s="379" t="s">
        <v>300</v>
      </c>
      <c r="F870" s="383">
        <v>24.048999999999999</v>
      </c>
      <c r="G870" s="1466">
        <v>2.9820000000000002</v>
      </c>
      <c r="H870" s="352">
        <v>3.2</v>
      </c>
      <c r="I870" s="383">
        <v>17.867000000000001</v>
      </c>
      <c r="J870" s="221"/>
      <c r="K870" s="817">
        <v>17.867000000000001</v>
      </c>
      <c r="L870" s="352">
        <v>1061.52</v>
      </c>
      <c r="M870" s="220">
        <f t="shared" si="113"/>
        <v>1.6831524606225036E-2</v>
      </c>
      <c r="N870" s="343">
        <v>62.35</v>
      </c>
      <c r="O870" s="222">
        <f t="shared" si="114"/>
        <v>1.0494455591981311</v>
      </c>
      <c r="P870" s="309">
        <f t="shared" si="115"/>
        <v>1009.8914763735021</v>
      </c>
      <c r="Q870" s="223">
        <f t="shared" si="116"/>
        <v>62.966733551887856</v>
      </c>
    </row>
    <row r="871" spans="1:17">
      <c r="A871" s="1305"/>
      <c r="B871" s="49">
        <v>6</v>
      </c>
      <c r="C871" s="342" t="s">
        <v>632</v>
      </c>
      <c r="D871" s="382">
        <v>9</v>
      </c>
      <c r="E871" s="379" t="s">
        <v>300</v>
      </c>
      <c r="F871" s="383">
        <v>6.6980000000000004</v>
      </c>
      <c r="G871" s="1466">
        <v>0</v>
      </c>
      <c r="H871" s="352">
        <v>0</v>
      </c>
      <c r="I871" s="383">
        <v>6.6980000000000004</v>
      </c>
      <c r="J871" s="221"/>
      <c r="K871" s="817">
        <v>6.6980000000000004</v>
      </c>
      <c r="L871" s="352">
        <v>533.78</v>
      </c>
      <c r="M871" s="220">
        <f t="shared" si="113"/>
        <v>1.2548240848289559E-2</v>
      </c>
      <c r="N871" s="343">
        <v>62.35</v>
      </c>
      <c r="O871" s="222">
        <f t="shared" si="114"/>
        <v>0.78238281689085398</v>
      </c>
      <c r="P871" s="309">
        <f t="shared" si="115"/>
        <v>752.89445089737353</v>
      </c>
      <c r="Q871" s="223">
        <f t="shared" si="116"/>
        <v>46.94296901345124</v>
      </c>
    </row>
    <row r="872" spans="1:17">
      <c r="A872" s="1305"/>
      <c r="B872" s="49">
        <v>7</v>
      </c>
      <c r="C872" s="342"/>
      <c r="D872" s="382"/>
      <c r="E872" s="382"/>
      <c r="F872" s="383"/>
      <c r="G872" s="383"/>
      <c r="H872" s="352"/>
      <c r="I872" s="383"/>
      <c r="J872" s="221"/>
      <c r="K872" s="817"/>
      <c r="L872" s="221"/>
      <c r="M872" s="220"/>
      <c r="N872" s="352"/>
      <c r="O872" s="222"/>
      <c r="P872" s="222"/>
      <c r="Q872" s="223"/>
    </row>
    <row r="873" spans="1:17">
      <c r="A873" s="1305"/>
      <c r="B873" s="49">
        <v>8</v>
      </c>
      <c r="C873" s="342"/>
      <c r="D873" s="382"/>
      <c r="E873" s="382"/>
      <c r="F873" s="383"/>
      <c r="G873" s="383"/>
      <c r="H873" s="352"/>
      <c r="I873" s="383"/>
      <c r="J873" s="221"/>
      <c r="K873" s="817"/>
      <c r="L873" s="352"/>
      <c r="M873" s="220"/>
      <c r="N873" s="352"/>
      <c r="O873" s="222"/>
      <c r="P873" s="222"/>
      <c r="Q873" s="223"/>
    </row>
    <row r="874" spans="1:17">
      <c r="A874" s="1305"/>
      <c r="B874" s="49">
        <v>9</v>
      </c>
      <c r="C874" s="342"/>
      <c r="D874" s="382"/>
      <c r="E874" s="382"/>
      <c r="F874" s="383"/>
      <c r="G874" s="383"/>
      <c r="H874" s="352"/>
      <c r="I874" s="383"/>
      <c r="J874" s="221"/>
      <c r="K874" s="817"/>
      <c r="L874" s="352"/>
      <c r="M874" s="220"/>
      <c r="N874" s="352"/>
      <c r="O874" s="222"/>
      <c r="P874" s="222"/>
      <c r="Q874" s="223"/>
    </row>
    <row r="875" spans="1:17" ht="12" thickBot="1">
      <c r="A875" s="1306"/>
      <c r="B875" s="50">
        <v>10</v>
      </c>
      <c r="C875" s="344"/>
      <c r="D875" s="385"/>
      <c r="E875" s="385"/>
      <c r="F875" s="386"/>
      <c r="G875" s="386"/>
      <c r="H875" s="404"/>
      <c r="I875" s="404"/>
      <c r="J875" s="404"/>
      <c r="K875" s="422"/>
      <c r="L875" s="404"/>
      <c r="M875" s="358"/>
      <c r="N875" s="359"/>
      <c r="O875" s="345"/>
      <c r="P875" s="345"/>
      <c r="Q875" s="346"/>
    </row>
    <row r="876" spans="1:17">
      <c r="A876" s="1307" t="s">
        <v>248</v>
      </c>
      <c r="B876" s="16">
        <v>1</v>
      </c>
      <c r="C876" s="312"/>
      <c r="D876" s="313"/>
      <c r="E876" s="313"/>
      <c r="F876" s="388"/>
      <c r="G876" s="269"/>
      <c r="H876" s="269"/>
      <c r="I876" s="388"/>
      <c r="J876" s="269"/>
      <c r="K876" s="818"/>
      <c r="L876" s="347"/>
      <c r="M876" s="1167"/>
      <c r="N876" s="347"/>
      <c r="O876" s="836"/>
      <c r="P876" s="836"/>
      <c r="Q876" s="837"/>
    </row>
    <row r="877" spans="1:17">
      <c r="A877" s="1308"/>
      <c r="B877" s="31">
        <v>2</v>
      </c>
      <c r="C877" s="348"/>
      <c r="D877" s="390"/>
      <c r="E877" s="390"/>
      <c r="F877" s="391"/>
      <c r="G877" s="225"/>
      <c r="H877" s="225"/>
      <c r="I877" s="391"/>
      <c r="J877" s="225"/>
      <c r="K877" s="819"/>
      <c r="L877" s="353"/>
      <c r="M877" s="224"/>
      <c r="N877" s="353"/>
      <c r="O877" s="226"/>
      <c r="P877" s="226"/>
      <c r="Q877" s="227"/>
    </row>
    <row r="878" spans="1:17">
      <c r="A878" s="1308"/>
      <c r="B878" s="31">
        <v>3</v>
      </c>
      <c r="C878" s="348"/>
      <c r="D878" s="390"/>
      <c r="E878" s="390"/>
      <c r="F878" s="391"/>
      <c r="G878" s="225"/>
      <c r="H878" s="225"/>
      <c r="I878" s="391"/>
      <c r="J878" s="225"/>
      <c r="K878" s="819"/>
      <c r="L878" s="353"/>
      <c r="M878" s="224"/>
      <c r="N878" s="353"/>
      <c r="O878" s="226"/>
      <c r="P878" s="226"/>
      <c r="Q878" s="227"/>
    </row>
    <row r="879" spans="1:17">
      <c r="A879" s="1309"/>
      <c r="B879" s="17">
        <v>4</v>
      </c>
      <c r="C879" s="348"/>
      <c r="D879" s="390"/>
      <c r="E879" s="390"/>
      <c r="F879" s="391"/>
      <c r="G879" s="225"/>
      <c r="H879" s="225"/>
      <c r="I879" s="391"/>
      <c r="J879" s="225"/>
      <c r="K879" s="819"/>
      <c r="L879" s="353"/>
      <c r="M879" s="224"/>
      <c r="N879" s="353"/>
      <c r="O879" s="226"/>
      <c r="P879" s="226"/>
      <c r="Q879" s="227"/>
    </row>
    <row r="880" spans="1:17">
      <c r="A880" s="1309"/>
      <c r="B880" s="17">
        <v>5</v>
      </c>
      <c r="C880" s="348"/>
      <c r="D880" s="390"/>
      <c r="E880" s="390"/>
      <c r="F880" s="391"/>
      <c r="G880" s="225"/>
      <c r="H880" s="225"/>
      <c r="I880" s="391"/>
      <c r="J880" s="225"/>
      <c r="K880" s="819"/>
      <c r="L880" s="353"/>
      <c r="M880" s="224"/>
      <c r="N880" s="353"/>
      <c r="O880" s="226"/>
      <c r="P880" s="226"/>
      <c r="Q880" s="227"/>
    </row>
    <row r="881" spans="1:17">
      <c r="A881" s="1309"/>
      <c r="B881" s="17">
        <v>6</v>
      </c>
      <c r="C881" s="348"/>
      <c r="D881" s="390"/>
      <c r="E881" s="390"/>
      <c r="F881" s="391"/>
      <c r="G881" s="225"/>
      <c r="H881" s="225"/>
      <c r="I881" s="391"/>
      <c r="J881" s="225"/>
      <c r="K881" s="819"/>
      <c r="L881" s="353"/>
      <c r="M881" s="224"/>
      <c r="N881" s="353"/>
      <c r="O881" s="226"/>
      <c r="P881" s="226"/>
      <c r="Q881" s="227"/>
    </row>
    <row r="882" spans="1:17">
      <c r="A882" s="1309"/>
      <c r="B882" s="17">
        <v>7</v>
      </c>
      <c r="C882" s="348"/>
      <c r="D882" s="390"/>
      <c r="E882" s="390"/>
      <c r="F882" s="391"/>
      <c r="G882" s="391"/>
      <c r="H882" s="353"/>
      <c r="I882" s="391"/>
      <c r="J882" s="225"/>
      <c r="K882" s="819"/>
      <c r="L882" s="353"/>
      <c r="M882" s="224"/>
      <c r="N882" s="288"/>
      <c r="O882" s="226"/>
      <c r="P882" s="317"/>
      <c r="Q882" s="227"/>
    </row>
    <row r="883" spans="1:17">
      <c r="A883" s="1309"/>
      <c r="B883" s="17">
        <v>8</v>
      </c>
      <c r="C883" s="348"/>
      <c r="D883" s="390"/>
      <c r="E883" s="390"/>
      <c r="F883" s="391"/>
      <c r="G883" s="391"/>
      <c r="H883" s="353"/>
      <c r="I883" s="391"/>
      <c r="J883" s="225"/>
      <c r="K883" s="819"/>
      <c r="L883" s="353"/>
      <c r="M883" s="224"/>
      <c r="N883" s="288"/>
      <c r="O883" s="226"/>
      <c r="P883" s="317"/>
      <c r="Q883" s="227"/>
    </row>
    <row r="884" spans="1:17">
      <c r="A884" s="1309"/>
      <c r="B884" s="17">
        <v>9</v>
      </c>
      <c r="C884" s="393"/>
      <c r="D884" s="390"/>
      <c r="E884" s="319"/>
      <c r="F884" s="315"/>
      <c r="G884" s="391"/>
      <c r="H884" s="391"/>
      <c r="I884" s="391"/>
      <c r="J884" s="348"/>
      <c r="K884" s="568"/>
      <c r="L884" s="353"/>
      <c r="M884" s="224"/>
      <c r="N884" s="569"/>
      <c r="O884" s="226"/>
      <c r="P884" s="317"/>
      <c r="Q884" s="227"/>
    </row>
    <row r="885" spans="1:17" ht="12" thickBot="1">
      <c r="A885" s="1310"/>
      <c r="B885" s="18">
        <v>10</v>
      </c>
      <c r="C885" s="394"/>
      <c r="D885" s="395"/>
      <c r="E885" s="395"/>
      <c r="F885" s="396"/>
      <c r="G885" s="397"/>
      <c r="H885" s="397"/>
      <c r="I885" s="397"/>
      <c r="J885" s="349"/>
      <c r="K885" s="456"/>
      <c r="L885" s="355"/>
      <c r="M885" s="354"/>
      <c r="N885" s="397"/>
      <c r="O885" s="350"/>
      <c r="P885" s="350"/>
      <c r="Q885" s="351"/>
    </row>
    <row r="889" spans="1:17" ht="15">
      <c r="A889" s="1445" t="s">
        <v>299</v>
      </c>
      <c r="B889" s="1445"/>
      <c r="C889" s="1445"/>
      <c r="D889" s="1445"/>
      <c r="E889" s="1445"/>
      <c r="F889" s="1445"/>
      <c r="G889" s="1445"/>
      <c r="H889" s="1445"/>
      <c r="I889" s="1445"/>
      <c r="J889" s="1445"/>
      <c r="K889" s="1445"/>
      <c r="L889" s="1445"/>
      <c r="M889" s="1445"/>
      <c r="N889" s="1445"/>
      <c r="O889" s="1445"/>
      <c r="P889" s="1445"/>
      <c r="Q889" s="1445"/>
    </row>
    <row r="890" spans="1:17" ht="13.5" thickBot="1">
      <c r="A890" s="425"/>
      <c r="B890" s="425"/>
      <c r="C890" s="425"/>
      <c r="D890" s="425"/>
      <c r="E890" s="1311" t="s">
        <v>268</v>
      </c>
      <c r="F890" s="1311"/>
      <c r="G890" s="1311"/>
      <c r="H890" s="1311"/>
      <c r="I890" s="425">
        <v>7.2</v>
      </c>
      <c r="J890" s="425" t="s">
        <v>267</v>
      </c>
      <c r="K890" s="425" t="s">
        <v>269</v>
      </c>
      <c r="L890" s="426">
        <v>194</v>
      </c>
      <c r="M890" s="425"/>
      <c r="N890" s="425"/>
      <c r="O890" s="425"/>
      <c r="P890" s="425"/>
      <c r="Q890" s="425"/>
    </row>
    <row r="891" spans="1:17">
      <c r="A891" s="1312" t="s">
        <v>1</v>
      </c>
      <c r="B891" s="1315" t="s">
        <v>0</v>
      </c>
      <c r="C891" s="1318" t="s">
        <v>2</v>
      </c>
      <c r="D891" s="1318" t="s">
        <v>3</v>
      </c>
      <c r="E891" s="1318" t="s">
        <v>11</v>
      </c>
      <c r="F891" s="1322" t="s">
        <v>12</v>
      </c>
      <c r="G891" s="1323"/>
      <c r="H891" s="1323"/>
      <c r="I891" s="1324"/>
      <c r="J891" s="1318" t="s">
        <v>4</v>
      </c>
      <c r="K891" s="1318" t="s">
        <v>13</v>
      </c>
      <c r="L891" s="1318" t="s">
        <v>5</v>
      </c>
      <c r="M891" s="1318" t="s">
        <v>6</v>
      </c>
      <c r="N891" s="1318" t="s">
        <v>14</v>
      </c>
      <c r="O891" s="1318" t="s">
        <v>15</v>
      </c>
      <c r="P891" s="1325" t="s">
        <v>22</v>
      </c>
      <c r="Q891" s="1327" t="s">
        <v>23</v>
      </c>
    </row>
    <row r="892" spans="1:17" ht="33.75">
      <c r="A892" s="1313"/>
      <c r="B892" s="1316"/>
      <c r="C892" s="1319"/>
      <c r="D892" s="1321"/>
      <c r="E892" s="1321"/>
      <c r="F892" s="598" t="s">
        <v>16</v>
      </c>
      <c r="G892" s="598" t="s">
        <v>17</v>
      </c>
      <c r="H892" s="598" t="s">
        <v>18</v>
      </c>
      <c r="I892" s="598" t="s">
        <v>19</v>
      </c>
      <c r="J892" s="1321"/>
      <c r="K892" s="1321"/>
      <c r="L892" s="1321"/>
      <c r="M892" s="1321"/>
      <c r="N892" s="1321"/>
      <c r="O892" s="1321"/>
      <c r="P892" s="1326"/>
      <c r="Q892" s="1328"/>
    </row>
    <row r="893" spans="1:17" ht="12" thickBot="1">
      <c r="A893" s="1314"/>
      <c r="B893" s="1317"/>
      <c r="C893" s="1320"/>
      <c r="D893" s="24" t="s">
        <v>7</v>
      </c>
      <c r="E893" s="24" t="s">
        <v>8</v>
      </c>
      <c r="F893" s="24" t="s">
        <v>9</v>
      </c>
      <c r="G893" s="24" t="s">
        <v>9</v>
      </c>
      <c r="H893" s="24" t="s">
        <v>9</v>
      </c>
      <c r="I893" s="24" t="s">
        <v>9</v>
      </c>
      <c r="J893" s="24" t="s">
        <v>20</v>
      </c>
      <c r="K893" s="24" t="s">
        <v>9</v>
      </c>
      <c r="L893" s="24" t="s">
        <v>20</v>
      </c>
      <c r="M893" s="24" t="s">
        <v>21</v>
      </c>
      <c r="N893" s="24" t="s">
        <v>282</v>
      </c>
      <c r="O893" s="24" t="s">
        <v>283</v>
      </c>
      <c r="P893" s="603" t="s">
        <v>24</v>
      </c>
      <c r="Q893" s="604" t="s">
        <v>284</v>
      </c>
    </row>
    <row r="894" spans="1:17">
      <c r="A894" s="1342" t="s">
        <v>247</v>
      </c>
      <c r="B894" s="38">
        <v>1</v>
      </c>
      <c r="C894" s="326" t="s">
        <v>409</v>
      </c>
      <c r="D894" s="285">
        <v>64</v>
      </c>
      <c r="E894" s="285">
        <v>1961</v>
      </c>
      <c r="F894" s="973">
        <v>28.257999999999999</v>
      </c>
      <c r="G894" s="973">
        <v>5.0250000000000004</v>
      </c>
      <c r="H894" s="973">
        <v>10.24</v>
      </c>
      <c r="I894" s="973">
        <v>12.992000000000001</v>
      </c>
      <c r="J894" s="327">
        <v>2955.81</v>
      </c>
      <c r="K894" s="1465">
        <v>12.992000000000001</v>
      </c>
      <c r="L894" s="266">
        <v>2955.81</v>
      </c>
      <c r="M894" s="287">
        <f>K894/L894</f>
        <v>4.395411071753598E-3</v>
      </c>
      <c r="N894" s="327">
        <v>50.2</v>
      </c>
      <c r="O894" s="289">
        <f>M894*N894</f>
        <v>0.22064963580203062</v>
      </c>
      <c r="P894" s="289">
        <f>M894*60*1000</f>
        <v>263.72466430521592</v>
      </c>
      <c r="Q894" s="290">
        <f>P894*N894/1000</f>
        <v>13.23897814812184</v>
      </c>
    </row>
    <row r="895" spans="1:17">
      <c r="A895" s="1343"/>
      <c r="B895" s="34">
        <v>2</v>
      </c>
      <c r="C895" s="329" t="s">
        <v>598</v>
      </c>
      <c r="D895" s="291">
        <v>48</v>
      </c>
      <c r="E895" s="291">
        <v>1961</v>
      </c>
      <c r="F895" s="974">
        <v>22.346</v>
      </c>
      <c r="G895" s="974">
        <v>5.1369999999999996</v>
      </c>
      <c r="H895" s="974">
        <v>7.68</v>
      </c>
      <c r="I895" s="974">
        <v>9.5289999999999999</v>
      </c>
      <c r="J895" s="330">
        <v>2393.7600000000002</v>
      </c>
      <c r="K895" s="975">
        <v>9.5289999999999999</v>
      </c>
      <c r="L895" s="330">
        <v>2393.7600000000002</v>
      </c>
      <c r="M895" s="216">
        <f t="shared" ref="M895:M903" si="117">K895/L895</f>
        <v>3.9807666599826208E-3</v>
      </c>
      <c r="N895" s="327">
        <v>50.2</v>
      </c>
      <c r="O895" s="293">
        <f t="shared" ref="O895:O913" si="118">M895*N895</f>
        <v>0.19983448633112758</v>
      </c>
      <c r="P895" s="289">
        <f t="shared" ref="P895:P913" si="119">M895*60*1000</f>
        <v>238.84599959895723</v>
      </c>
      <c r="Q895" s="294">
        <f t="shared" ref="Q895:Q913" si="120">P895*N895/1000</f>
        <v>11.990069179867655</v>
      </c>
    </row>
    <row r="896" spans="1:17">
      <c r="A896" s="1343"/>
      <c r="B896" s="34">
        <v>3</v>
      </c>
      <c r="C896" s="329" t="s">
        <v>486</v>
      </c>
      <c r="D896" s="291">
        <v>48</v>
      </c>
      <c r="E896" s="291">
        <v>1961</v>
      </c>
      <c r="F896" s="974">
        <v>22.879000000000001</v>
      </c>
      <c r="G896" s="974">
        <v>5.2489999999999997</v>
      </c>
      <c r="H896" s="974">
        <v>7.68</v>
      </c>
      <c r="I896" s="974">
        <v>9.9499999999999993</v>
      </c>
      <c r="J896" s="974">
        <v>2297.0100000000002</v>
      </c>
      <c r="K896" s="975">
        <v>9.9499999999999993</v>
      </c>
      <c r="L896" s="330">
        <v>2297.0100000000002</v>
      </c>
      <c r="M896" s="216">
        <f t="shared" si="117"/>
        <v>4.3317181901689579E-3</v>
      </c>
      <c r="N896" s="327">
        <v>50.2</v>
      </c>
      <c r="O896" s="293">
        <f t="shared" si="118"/>
        <v>0.2174522531464817</v>
      </c>
      <c r="P896" s="289">
        <f t="shared" si="119"/>
        <v>259.90309141013745</v>
      </c>
      <c r="Q896" s="294">
        <f t="shared" si="120"/>
        <v>13.047135188788902</v>
      </c>
    </row>
    <row r="897" spans="1:17">
      <c r="A897" s="1343"/>
      <c r="B897" s="12">
        <v>4</v>
      </c>
      <c r="C897" s="329" t="s">
        <v>599</v>
      </c>
      <c r="D897" s="291">
        <v>48</v>
      </c>
      <c r="E897" s="291">
        <v>1961</v>
      </c>
      <c r="F897" s="974">
        <v>19.350999999999999</v>
      </c>
      <c r="G897" s="974">
        <v>4.4109999999999996</v>
      </c>
      <c r="H897" s="974">
        <v>7.68</v>
      </c>
      <c r="I897" s="974">
        <v>7.26</v>
      </c>
      <c r="J897" s="974">
        <v>2296.96</v>
      </c>
      <c r="K897" s="975">
        <v>7.26</v>
      </c>
      <c r="L897" s="330">
        <v>2296.96</v>
      </c>
      <c r="M897" s="216">
        <f t="shared" si="117"/>
        <v>3.1606993591529672E-3</v>
      </c>
      <c r="N897" s="327">
        <v>50.2</v>
      </c>
      <c r="O897" s="293">
        <f t="shared" si="118"/>
        <v>0.15866710782947896</v>
      </c>
      <c r="P897" s="289">
        <f t="shared" si="119"/>
        <v>189.64196154917803</v>
      </c>
      <c r="Q897" s="294">
        <f t="shared" si="120"/>
        <v>9.5200264697687373</v>
      </c>
    </row>
    <row r="898" spans="1:17">
      <c r="A898" s="1343"/>
      <c r="B898" s="12">
        <v>5</v>
      </c>
      <c r="C898" s="329" t="s">
        <v>600</v>
      </c>
      <c r="D898" s="291">
        <v>60</v>
      </c>
      <c r="E898" s="291">
        <v>1967</v>
      </c>
      <c r="F898" s="974">
        <v>27.443999999999999</v>
      </c>
      <c r="G898" s="974">
        <v>6.6449999999999996</v>
      </c>
      <c r="H898" s="974">
        <v>9.6</v>
      </c>
      <c r="I898" s="974">
        <v>11.199</v>
      </c>
      <c r="J898" s="330">
        <v>2712.89</v>
      </c>
      <c r="K898" s="975">
        <v>11.199</v>
      </c>
      <c r="L898" s="215">
        <v>2712.89</v>
      </c>
      <c r="M898" s="216">
        <f t="shared" si="117"/>
        <v>4.1280700655021031E-3</v>
      </c>
      <c r="N898" s="327">
        <v>50.2</v>
      </c>
      <c r="O898" s="293">
        <f t="shared" si="118"/>
        <v>0.20722911728820559</v>
      </c>
      <c r="P898" s="289">
        <f t="shared" si="119"/>
        <v>247.68420393012619</v>
      </c>
      <c r="Q898" s="294">
        <f t="shared" si="120"/>
        <v>12.433747037292335</v>
      </c>
    </row>
    <row r="899" spans="1:17">
      <c r="A899" s="1343"/>
      <c r="B899" s="12">
        <v>6</v>
      </c>
      <c r="C899" s="329" t="s">
        <v>601</v>
      </c>
      <c r="D899" s="291">
        <v>50</v>
      </c>
      <c r="E899" s="291">
        <v>1971</v>
      </c>
      <c r="F899" s="974">
        <v>23.353999999999999</v>
      </c>
      <c r="G899" s="974">
        <v>4.4669999999999996</v>
      </c>
      <c r="H899" s="974">
        <v>8</v>
      </c>
      <c r="I899" s="974">
        <v>10.887</v>
      </c>
      <c r="J899" s="215">
        <v>2563.1999999999998</v>
      </c>
      <c r="K899" s="975">
        <v>10.887</v>
      </c>
      <c r="L899" s="215">
        <v>2563.1999999999998</v>
      </c>
      <c r="M899" s="216">
        <f t="shared" si="117"/>
        <v>4.247425093632959E-3</v>
      </c>
      <c r="N899" s="327">
        <v>50.2</v>
      </c>
      <c r="O899" s="293">
        <f t="shared" si="118"/>
        <v>0.21322073970037456</v>
      </c>
      <c r="P899" s="289">
        <f t="shared" si="119"/>
        <v>254.84550561797752</v>
      </c>
      <c r="Q899" s="294">
        <f t="shared" si="120"/>
        <v>12.793244382022472</v>
      </c>
    </row>
    <row r="900" spans="1:17">
      <c r="A900" s="1343"/>
      <c r="B900" s="12">
        <v>7</v>
      </c>
      <c r="C900" s="329" t="s">
        <v>602</v>
      </c>
      <c r="D900" s="291">
        <v>60</v>
      </c>
      <c r="E900" s="291">
        <v>1967</v>
      </c>
      <c r="F900" s="974">
        <v>24.263000000000002</v>
      </c>
      <c r="G900" s="974">
        <v>4.8579999999999997</v>
      </c>
      <c r="H900" s="974">
        <v>9.6</v>
      </c>
      <c r="I900" s="974">
        <v>9.8049999999999997</v>
      </c>
      <c r="J900" s="330">
        <v>2712.54</v>
      </c>
      <c r="K900" s="975">
        <v>9.8049999999999997</v>
      </c>
      <c r="L900" s="215">
        <v>2712.54</v>
      </c>
      <c r="M900" s="216">
        <f t="shared" si="117"/>
        <v>3.614693239546698E-3</v>
      </c>
      <c r="N900" s="327">
        <v>50.2</v>
      </c>
      <c r="O900" s="293">
        <f t="shared" si="118"/>
        <v>0.18145760062524424</v>
      </c>
      <c r="P900" s="289">
        <f t="shared" si="119"/>
        <v>216.88159437280189</v>
      </c>
      <c r="Q900" s="294">
        <f t="shared" si="120"/>
        <v>10.887456037514657</v>
      </c>
    </row>
    <row r="901" spans="1:17">
      <c r="A901" s="1343"/>
      <c r="B901" s="12">
        <v>8</v>
      </c>
      <c r="C901" s="329" t="s">
        <v>603</v>
      </c>
      <c r="D901" s="291">
        <v>30</v>
      </c>
      <c r="E901" s="291">
        <v>1972</v>
      </c>
      <c r="F901" s="974">
        <v>17.024999999999999</v>
      </c>
      <c r="G901" s="974">
        <v>3.9089999999999998</v>
      </c>
      <c r="H901" s="974">
        <v>4.8</v>
      </c>
      <c r="I901" s="974">
        <v>8.3160000000000007</v>
      </c>
      <c r="J901" s="215">
        <v>1727.6</v>
      </c>
      <c r="K901" s="975">
        <v>8.3160000000000007</v>
      </c>
      <c r="L901" s="215">
        <v>1727.6</v>
      </c>
      <c r="M901" s="216">
        <f t="shared" si="117"/>
        <v>4.8136142625607786E-3</v>
      </c>
      <c r="N901" s="327">
        <v>50.2</v>
      </c>
      <c r="O901" s="293">
        <f t="shared" si="118"/>
        <v>0.2416434359805511</v>
      </c>
      <c r="P901" s="289">
        <f t="shared" si="119"/>
        <v>288.81685575364673</v>
      </c>
      <c r="Q901" s="294">
        <f t="shared" si="120"/>
        <v>14.498606158833066</v>
      </c>
    </row>
    <row r="902" spans="1:17">
      <c r="A902" s="1343"/>
      <c r="B902" s="12">
        <v>9</v>
      </c>
      <c r="C902" s="329" t="s">
        <v>489</v>
      </c>
      <c r="D902" s="291">
        <v>30</v>
      </c>
      <c r="E902" s="291">
        <v>1973</v>
      </c>
      <c r="F902" s="974">
        <v>18.72</v>
      </c>
      <c r="G902" s="974">
        <v>5.9749999999999996</v>
      </c>
      <c r="H902" s="974">
        <v>4.8</v>
      </c>
      <c r="I902" s="974">
        <v>7.9450000000000003</v>
      </c>
      <c r="J902" s="974">
        <v>1725.95</v>
      </c>
      <c r="K902" s="975">
        <v>7.9450000000000003</v>
      </c>
      <c r="L902" s="215">
        <v>1725.95</v>
      </c>
      <c r="M902" s="216">
        <f t="shared" si="117"/>
        <v>4.6032619716677775E-3</v>
      </c>
      <c r="N902" s="327">
        <v>50.2</v>
      </c>
      <c r="O902" s="293">
        <f t="shared" si="118"/>
        <v>0.23108375097772244</v>
      </c>
      <c r="P902" s="289">
        <f t="shared" si="119"/>
        <v>276.19571830006669</v>
      </c>
      <c r="Q902" s="294">
        <f t="shared" si="120"/>
        <v>13.865025058663349</v>
      </c>
    </row>
    <row r="903" spans="1:17" ht="12" thickBot="1">
      <c r="A903" s="1344"/>
      <c r="B903" s="33">
        <v>10</v>
      </c>
      <c r="C903" s="339" t="s">
        <v>604</v>
      </c>
      <c r="D903" s="362">
        <v>60</v>
      </c>
      <c r="E903" s="362">
        <v>1964</v>
      </c>
      <c r="F903" s="982">
        <v>28.193000000000001</v>
      </c>
      <c r="G903" s="982">
        <v>5.5279999999999996</v>
      </c>
      <c r="H903" s="982">
        <v>9.6</v>
      </c>
      <c r="I903" s="982">
        <v>13.065</v>
      </c>
      <c r="J903" s="357">
        <v>2713.79</v>
      </c>
      <c r="K903" s="983">
        <v>13.065</v>
      </c>
      <c r="L903" s="428">
        <v>2713.79</v>
      </c>
      <c r="M903" s="356">
        <f t="shared" si="117"/>
        <v>4.8143002958961449E-3</v>
      </c>
      <c r="N903" s="327">
        <v>50.2</v>
      </c>
      <c r="O903" s="363">
        <f t="shared" si="118"/>
        <v>0.24167787485398648</v>
      </c>
      <c r="P903" s="364">
        <f t="shared" si="119"/>
        <v>288.85801775376871</v>
      </c>
      <c r="Q903" s="365">
        <f t="shared" si="120"/>
        <v>14.50067249123919</v>
      </c>
    </row>
    <row r="904" spans="1:17">
      <c r="A904" s="1467" t="s">
        <v>242</v>
      </c>
      <c r="B904" s="1468">
        <v>1</v>
      </c>
      <c r="C904" s="302" t="s">
        <v>487</v>
      </c>
      <c r="D904" s="1469">
        <v>60</v>
      </c>
      <c r="E904" s="1469">
        <v>1982</v>
      </c>
      <c r="F904" s="1470">
        <v>39.116999999999997</v>
      </c>
      <c r="G904" s="1470">
        <v>7.5940000000000003</v>
      </c>
      <c r="H904" s="1470">
        <v>9.6</v>
      </c>
      <c r="I904" s="1471">
        <v>21.922999999999998</v>
      </c>
      <c r="J904" s="1470">
        <v>3183.77</v>
      </c>
      <c r="K904" s="1472">
        <v>21.922999999999998</v>
      </c>
      <c r="L904" s="1473">
        <v>3183.77</v>
      </c>
      <c r="M904" s="1474">
        <f>K904/L904</f>
        <v>6.8858617299616485E-3</v>
      </c>
      <c r="N904" s="1475">
        <v>50.2</v>
      </c>
      <c r="O904" s="1476">
        <f t="shared" si="118"/>
        <v>0.34567025884407476</v>
      </c>
      <c r="P904" s="1476">
        <f t="shared" si="119"/>
        <v>413.15170379769887</v>
      </c>
      <c r="Q904" s="1477">
        <f t="shared" si="120"/>
        <v>20.740215530644484</v>
      </c>
    </row>
    <row r="905" spans="1:17">
      <c r="A905" s="1478"/>
      <c r="B905" s="1479">
        <v>2</v>
      </c>
      <c r="C905" s="302" t="s">
        <v>417</v>
      </c>
      <c r="D905" s="1469">
        <v>27</v>
      </c>
      <c r="E905" s="1469">
        <v>1992</v>
      </c>
      <c r="F905" s="1471">
        <v>23.079000000000001</v>
      </c>
      <c r="G905" s="1471">
        <v>3.1829999999999998</v>
      </c>
      <c r="H905" s="1471">
        <v>6.48</v>
      </c>
      <c r="I905" s="1471">
        <v>13.416</v>
      </c>
      <c r="J905" s="1480">
        <v>2043.2</v>
      </c>
      <c r="K905" s="1481">
        <v>13.416</v>
      </c>
      <c r="L905" s="1482">
        <v>2043.2</v>
      </c>
      <c r="M905" s="1474">
        <f>K905/L905</f>
        <v>6.5661707126076739E-3</v>
      </c>
      <c r="N905" s="1475">
        <v>50.2</v>
      </c>
      <c r="O905" s="1476">
        <f t="shared" si="118"/>
        <v>0.32962176977290525</v>
      </c>
      <c r="P905" s="1476">
        <f t="shared" si="119"/>
        <v>393.97024275646044</v>
      </c>
      <c r="Q905" s="1477">
        <f t="shared" si="120"/>
        <v>19.777306186374314</v>
      </c>
    </row>
    <row r="906" spans="1:17">
      <c r="A906" s="1478"/>
      <c r="B906" s="1483">
        <v>3</v>
      </c>
      <c r="C906" s="302" t="s">
        <v>605</v>
      </c>
      <c r="D906" s="1469">
        <v>20</v>
      </c>
      <c r="E906" s="1469">
        <v>1983</v>
      </c>
      <c r="F906" s="1471">
        <v>12.614000000000001</v>
      </c>
      <c r="G906" s="1471">
        <v>2.1219999999999999</v>
      </c>
      <c r="H906" s="1471">
        <v>3.2</v>
      </c>
      <c r="I906" s="1471">
        <v>7.2919999999999998</v>
      </c>
      <c r="J906" s="1480">
        <v>1058.8499999999999</v>
      </c>
      <c r="K906" s="1481">
        <v>7.2919999999999998</v>
      </c>
      <c r="L906" s="1480">
        <v>1058.8499999999999</v>
      </c>
      <c r="M906" s="1484">
        <f t="shared" ref="M906:M913" si="121">K906/L906</f>
        <v>6.8867167209708648E-3</v>
      </c>
      <c r="N906" s="1475">
        <v>50.2</v>
      </c>
      <c r="O906" s="1476">
        <f t="shared" si="118"/>
        <v>0.34571317939273744</v>
      </c>
      <c r="P906" s="1476">
        <f t="shared" si="119"/>
        <v>413.2030032582519</v>
      </c>
      <c r="Q906" s="1485">
        <f t="shared" si="120"/>
        <v>20.742790763564248</v>
      </c>
    </row>
    <row r="907" spans="1:17">
      <c r="A907" s="1478"/>
      <c r="B907" s="1483">
        <v>4</v>
      </c>
      <c r="C907" s="302" t="s">
        <v>606</v>
      </c>
      <c r="D907" s="1469">
        <v>36</v>
      </c>
      <c r="E907" s="1469">
        <v>1986</v>
      </c>
      <c r="F907" s="1471">
        <v>27.405000000000001</v>
      </c>
      <c r="G907" s="1471">
        <v>3.9649999999999999</v>
      </c>
      <c r="H907" s="1471">
        <v>8.64</v>
      </c>
      <c r="I907" s="1471">
        <v>14.8</v>
      </c>
      <c r="J907" s="1480">
        <v>2117.0700000000002</v>
      </c>
      <c r="K907" s="1481">
        <v>14.8</v>
      </c>
      <c r="L907" s="1482">
        <v>2117.0700000000002</v>
      </c>
      <c r="M907" s="1484">
        <f t="shared" si="121"/>
        <v>6.9907938802212487E-3</v>
      </c>
      <c r="N907" s="1475">
        <v>50.2</v>
      </c>
      <c r="O907" s="1486">
        <f t="shared" si="118"/>
        <v>0.35093785278710671</v>
      </c>
      <c r="P907" s="1476">
        <f t="shared" si="119"/>
        <v>419.44763281327488</v>
      </c>
      <c r="Q907" s="1485">
        <f t="shared" si="120"/>
        <v>21.056271167226402</v>
      </c>
    </row>
    <row r="908" spans="1:17">
      <c r="A908" s="1478"/>
      <c r="B908" s="1483">
        <v>5</v>
      </c>
      <c r="C908" s="302" t="s">
        <v>488</v>
      </c>
      <c r="D908" s="1469">
        <v>20</v>
      </c>
      <c r="E908" s="1469">
        <v>1988</v>
      </c>
      <c r="F908" s="1471">
        <v>11.993</v>
      </c>
      <c r="G908" s="1471">
        <v>7.0060000000000002</v>
      </c>
      <c r="H908" s="1471">
        <v>3.2</v>
      </c>
      <c r="I908" s="1471">
        <v>7.0060000000000002</v>
      </c>
      <c r="J908" s="1471">
        <v>1109.6500000000001</v>
      </c>
      <c r="K908" s="1481">
        <v>7.0060000000000002</v>
      </c>
      <c r="L908" s="1480">
        <v>1109.6500000000001</v>
      </c>
      <c r="M908" s="1484">
        <f t="shared" si="121"/>
        <v>6.313702518812238E-3</v>
      </c>
      <c r="N908" s="1475">
        <v>50.2</v>
      </c>
      <c r="O908" s="1486">
        <f t="shared" si="118"/>
        <v>0.31694786644437434</v>
      </c>
      <c r="P908" s="1476">
        <f t="shared" si="119"/>
        <v>378.82215112873428</v>
      </c>
      <c r="Q908" s="1485">
        <f t="shared" si="120"/>
        <v>19.016871986662462</v>
      </c>
    </row>
    <row r="909" spans="1:17">
      <c r="A909" s="1478"/>
      <c r="B909" s="1483">
        <v>6</v>
      </c>
      <c r="C909" s="302" t="s">
        <v>491</v>
      </c>
      <c r="D909" s="1469">
        <v>20</v>
      </c>
      <c r="E909" s="1469">
        <v>1986</v>
      </c>
      <c r="F909" s="1471">
        <v>14.352</v>
      </c>
      <c r="G909" s="1471">
        <v>2.7919999999999998</v>
      </c>
      <c r="H909" s="1471">
        <v>3.2</v>
      </c>
      <c r="I909" s="1471">
        <v>8.36</v>
      </c>
      <c r="J909" s="1471">
        <v>1054.27</v>
      </c>
      <c r="K909" s="1481">
        <v>8.36</v>
      </c>
      <c r="L909" s="1482">
        <v>1054.27</v>
      </c>
      <c r="M909" s="1484">
        <f t="shared" si="121"/>
        <v>7.9296574881197405E-3</v>
      </c>
      <c r="N909" s="1475">
        <v>50.2</v>
      </c>
      <c r="O909" s="1486">
        <f t="shared" si="118"/>
        <v>0.39806880590361099</v>
      </c>
      <c r="P909" s="1476">
        <f t="shared" si="119"/>
        <v>475.77944928718443</v>
      </c>
      <c r="Q909" s="1485">
        <f t="shared" si="120"/>
        <v>23.88412835421666</v>
      </c>
    </row>
    <row r="910" spans="1:17">
      <c r="A910" s="1478"/>
      <c r="B910" s="1483">
        <v>7</v>
      </c>
      <c r="C910" s="302" t="s">
        <v>607</v>
      </c>
      <c r="D910" s="1469">
        <v>36</v>
      </c>
      <c r="E910" s="1469">
        <v>1984</v>
      </c>
      <c r="F910" s="1471">
        <v>27.501999999999999</v>
      </c>
      <c r="G910" s="1471">
        <v>4.0759999999999996</v>
      </c>
      <c r="H910" s="1471">
        <v>8.64</v>
      </c>
      <c r="I910" s="1471">
        <v>14.786</v>
      </c>
      <c r="J910" s="1480">
        <v>2107.8000000000002</v>
      </c>
      <c r="K910" s="1481">
        <v>14.786</v>
      </c>
      <c r="L910" s="1480">
        <v>2107.8000000000002</v>
      </c>
      <c r="M910" s="1484">
        <f t="shared" si="121"/>
        <v>7.0148970490558869E-3</v>
      </c>
      <c r="N910" s="1475">
        <v>50.2</v>
      </c>
      <c r="O910" s="1486">
        <f t="shared" si="118"/>
        <v>0.35214783186260556</v>
      </c>
      <c r="P910" s="1476">
        <f t="shared" si="119"/>
        <v>420.8938229433532</v>
      </c>
      <c r="Q910" s="1485">
        <f t="shared" si="120"/>
        <v>21.128869911756329</v>
      </c>
    </row>
    <row r="911" spans="1:17">
      <c r="A911" s="1478"/>
      <c r="B911" s="1483">
        <v>8</v>
      </c>
      <c r="C911" s="302" t="s">
        <v>608</v>
      </c>
      <c r="D911" s="1469">
        <v>20</v>
      </c>
      <c r="E911" s="1469">
        <v>1984</v>
      </c>
      <c r="F911" s="1480">
        <v>13.852</v>
      </c>
      <c r="G911" s="1471">
        <v>2.7919999999999998</v>
      </c>
      <c r="H911" s="1471">
        <v>3.2</v>
      </c>
      <c r="I911" s="1471">
        <v>7.86</v>
      </c>
      <c r="J911" s="1471">
        <v>1059.55</v>
      </c>
      <c r="K911" s="1481">
        <v>7.86</v>
      </c>
      <c r="L911" s="1480">
        <v>1059.55</v>
      </c>
      <c r="M911" s="1484">
        <f t="shared" si="121"/>
        <v>7.4182435939785761E-3</v>
      </c>
      <c r="N911" s="1475">
        <v>50.2</v>
      </c>
      <c r="O911" s="1486">
        <f t="shared" si="118"/>
        <v>0.37239582841772456</v>
      </c>
      <c r="P911" s="1476">
        <f t="shared" si="119"/>
        <v>445.09461563871457</v>
      </c>
      <c r="Q911" s="1485">
        <f t="shared" si="120"/>
        <v>22.343749705063473</v>
      </c>
    </row>
    <row r="912" spans="1:17">
      <c r="A912" s="1487"/>
      <c r="B912" s="1488">
        <v>9</v>
      </c>
      <c r="C912" s="302" t="s">
        <v>609</v>
      </c>
      <c r="D912" s="1469">
        <v>20</v>
      </c>
      <c r="E912" s="1469">
        <v>1985</v>
      </c>
      <c r="F912" s="1471">
        <v>12.256</v>
      </c>
      <c r="G912" s="1471">
        <v>1.82</v>
      </c>
      <c r="H912" s="1471">
        <v>3.2</v>
      </c>
      <c r="I912" s="1471">
        <v>7.2359999999999998</v>
      </c>
      <c r="J912" s="1480">
        <v>1074.6500000000001</v>
      </c>
      <c r="K912" s="1481">
        <v>7.2359999999999998</v>
      </c>
      <c r="L912" s="1482">
        <v>1074.6500000000001</v>
      </c>
      <c r="M912" s="1484">
        <f t="shared" si="121"/>
        <v>6.7333550458288736E-3</v>
      </c>
      <c r="N912" s="1475">
        <v>50.2</v>
      </c>
      <c r="O912" s="1486">
        <f t="shared" si="118"/>
        <v>0.33801442330060949</v>
      </c>
      <c r="P912" s="1476">
        <f t="shared" si="119"/>
        <v>404.00130274973242</v>
      </c>
      <c r="Q912" s="1485">
        <f t="shared" si="120"/>
        <v>20.280865398036568</v>
      </c>
    </row>
    <row r="913" spans="1:17" ht="12" thickBot="1">
      <c r="A913" s="1489"/>
      <c r="B913" s="1490">
        <v>10</v>
      </c>
      <c r="C913" s="1491" t="s">
        <v>610</v>
      </c>
      <c r="D913" s="1492">
        <v>60</v>
      </c>
      <c r="E913" s="1492">
        <v>1983</v>
      </c>
      <c r="F913" s="1493">
        <v>37.517000000000003</v>
      </c>
      <c r="G913" s="1493">
        <v>6.9240000000000004</v>
      </c>
      <c r="H913" s="1493">
        <v>9.6</v>
      </c>
      <c r="I913" s="1493">
        <v>20.992999999999999</v>
      </c>
      <c r="J913" s="1494">
        <v>3251.55</v>
      </c>
      <c r="K913" s="1495">
        <v>20.992999999999999</v>
      </c>
      <c r="L913" s="1493">
        <v>3251.55</v>
      </c>
      <c r="M913" s="1496">
        <f t="shared" si="121"/>
        <v>6.456305454321784E-3</v>
      </c>
      <c r="N913" s="1475">
        <v>50.2</v>
      </c>
      <c r="O913" s="1497">
        <f t="shared" si="118"/>
        <v>0.32410653380695359</v>
      </c>
      <c r="P913" s="1497">
        <f t="shared" si="119"/>
        <v>387.37832725930707</v>
      </c>
      <c r="Q913" s="1498">
        <f t="shared" si="120"/>
        <v>19.446392028417215</v>
      </c>
    </row>
    <row r="914" spans="1:17">
      <c r="A914" s="1501" t="s">
        <v>243</v>
      </c>
      <c r="B914" s="53">
        <v>1</v>
      </c>
      <c r="C914" s="1502" t="s">
        <v>611</v>
      </c>
      <c r="D914" s="1503">
        <v>20</v>
      </c>
      <c r="E914" s="1503">
        <v>1982</v>
      </c>
      <c r="F914" s="1504">
        <v>15.616</v>
      </c>
      <c r="G914" s="1504">
        <v>2.7360000000000002</v>
      </c>
      <c r="H914" s="1504">
        <v>3.2</v>
      </c>
      <c r="I914" s="1504">
        <v>9.68</v>
      </c>
      <c r="J914" s="1505">
        <v>1027.75</v>
      </c>
      <c r="K914" s="1506">
        <v>9.68</v>
      </c>
      <c r="L914" s="1507">
        <v>1027.75</v>
      </c>
      <c r="M914" s="1508">
        <f>K914/L914</f>
        <v>9.4186329360252969E-3</v>
      </c>
      <c r="N914" s="1507">
        <v>50.2</v>
      </c>
      <c r="O914" s="1509">
        <f>M914*N914</f>
        <v>0.47281537338846991</v>
      </c>
      <c r="P914" s="1509">
        <f>M914*60*1000</f>
        <v>565.11797616151784</v>
      </c>
      <c r="Q914" s="1510">
        <f>P914*N914/1000</f>
        <v>28.368922403308201</v>
      </c>
    </row>
    <row r="915" spans="1:17">
      <c r="A915" s="1305"/>
      <c r="B915" s="49">
        <v>2</v>
      </c>
      <c r="C915" s="1502" t="s">
        <v>612</v>
      </c>
      <c r="D915" s="1511">
        <v>20</v>
      </c>
      <c r="E915" s="1511">
        <v>1983</v>
      </c>
      <c r="F915" s="1512">
        <v>14.276999999999999</v>
      </c>
      <c r="G915" s="1512">
        <v>1.954</v>
      </c>
      <c r="H915" s="1512">
        <v>3.2</v>
      </c>
      <c r="I915" s="1512">
        <v>9.1229999999999993</v>
      </c>
      <c r="J915" s="1513">
        <v>1066.3900000000001</v>
      </c>
      <c r="K915" s="1514">
        <v>9.1229999999999993</v>
      </c>
      <c r="L915" s="1515">
        <v>1066.3900000000001</v>
      </c>
      <c r="M915" s="1516">
        <f t="shared" ref="M915:M923" si="122">K915/L915</f>
        <v>8.5550314612852698E-3</v>
      </c>
      <c r="N915" s="1507">
        <v>50.2</v>
      </c>
      <c r="O915" s="1517">
        <f t="shared" ref="O915:O923" si="123">M915*N915</f>
        <v>0.42946257935652055</v>
      </c>
      <c r="P915" s="1509">
        <f t="shared" ref="P915:P923" si="124">M915*60*1000</f>
        <v>513.30188767711616</v>
      </c>
      <c r="Q915" s="1518">
        <f t="shared" ref="Q915:Q923" si="125">P915*N915/1000</f>
        <v>25.767754761391231</v>
      </c>
    </row>
    <row r="916" spans="1:17">
      <c r="A916" s="1305"/>
      <c r="B916" s="49">
        <v>3</v>
      </c>
      <c r="C916" s="1502" t="s">
        <v>490</v>
      </c>
      <c r="D916" s="1511">
        <v>20</v>
      </c>
      <c r="E916" s="1511">
        <v>1990</v>
      </c>
      <c r="F916" s="1512">
        <v>15.288</v>
      </c>
      <c r="G916" s="1512">
        <v>2.2330000000000001</v>
      </c>
      <c r="H916" s="1512">
        <v>3.2</v>
      </c>
      <c r="I916" s="1512">
        <v>9.8539999999999992</v>
      </c>
      <c r="J916" s="1512">
        <v>1069.95</v>
      </c>
      <c r="K916" s="1514">
        <v>9.8539999999999992</v>
      </c>
      <c r="L916" s="1513">
        <v>1069.95</v>
      </c>
      <c r="M916" s="1516">
        <f t="shared" si="122"/>
        <v>9.2097761577643808E-3</v>
      </c>
      <c r="N916" s="1507">
        <v>50.2</v>
      </c>
      <c r="O916" s="1517">
        <f t="shared" si="123"/>
        <v>0.46233076311977195</v>
      </c>
      <c r="P916" s="1509">
        <f t="shared" si="124"/>
        <v>552.58656946586279</v>
      </c>
      <c r="Q916" s="1518">
        <f t="shared" si="125"/>
        <v>27.739845787186315</v>
      </c>
    </row>
    <row r="917" spans="1:17">
      <c r="A917" s="1305"/>
      <c r="B917" s="49">
        <v>4</v>
      </c>
      <c r="C917" s="1502" t="s">
        <v>613</v>
      </c>
      <c r="D917" s="1511">
        <v>36</v>
      </c>
      <c r="E917" s="1511">
        <v>1989</v>
      </c>
      <c r="F917" s="1512">
        <v>31.600999999999999</v>
      </c>
      <c r="G917" s="1512">
        <v>4.2439999999999998</v>
      </c>
      <c r="H917" s="1512">
        <v>8.64</v>
      </c>
      <c r="I917" s="1512">
        <v>18.716999999999999</v>
      </c>
      <c r="J917" s="1512">
        <v>2231.4699999999998</v>
      </c>
      <c r="K917" s="1514">
        <v>18.716999999999999</v>
      </c>
      <c r="L917" s="1515">
        <v>2231.4699999999998</v>
      </c>
      <c r="M917" s="1516">
        <f t="shared" si="122"/>
        <v>8.3877444016724409E-3</v>
      </c>
      <c r="N917" s="1507">
        <v>50.2</v>
      </c>
      <c r="O917" s="1517">
        <f t="shared" si="123"/>
        <v>0.42106476896395656</v>
      </c>
      <c r="P917" s="1509">
        <f t="shared" si="124"/>
        <v>503.26466410034641</v>
      </c>
      <c r="Q917" s="1518">
        <f t="shared" si="125"/>
        <v>25.263886137837392</v>
      </c>
    </row>
    <row r="918" spans="1:17">
      <c r="A918" s="1305"/>
      <c r="B918" s="49">
        <v>5</v>
      </c>
      <c r="C918" s="1502" t="s">
        <v>614</v>
      </c>
      <c r="D918" s="1511">
        <v>20</v>
      </c>
      <c r="E918" s="1511">
        <v>1985</v>
      </c>
      <c r="F918" s="1512">
        <v>13.394</v>
      </c>
      <c r="G918" s="1512">
        <v>1.5629999999999999</v>
      </c>
      <c r="H918" s="1512">
        <v>3.2</v>
      </c>
      <c r="I918" s="1512">
        <v>8.6300000000000008</v>
      </c>
      <c r="J918" s="1513">
        <v>1055.8800000000001</v>
      </c>
      <c r="K918" s="1514">
        <v>8.6300000000000008</v>
      </c>
      <c r="L918" s="1515">
        <v>1055.8800000000001</v>
      </c>
      <c r="M918" s="1516">
        <f t="shared" si="122"/>
        <v>8.1732772663560254E-3</v>
      </c>
      <c r="N918" s="1507">
        <v>50.2</v>
      </c>
      <c r="O918" s="1517">
        <f t="shared" si="123"/>
        <v>0.41029851877107248</v>
      </c>
      <c r="P918" s="1509">
        <f t="shared" si="124"/>
        <v>490.3966359813615</v>
      </c>
      <c r="Q918" s="1518">
        <f t="shared" si="125"/>
        <v>24.61791112626435</v>
      </c>
    </row>
    <row r="919" spans="1:17">
      <c r="A919" s="1305"/>
      <c r="B919" s="49">
        <v>6</v>
      </c>
      <c r="C919" s="1502" t="s">
        <v>615</v>
      </c>
      <c r="D919" s="1511">
        <v>20</v>
      </c>
      <c r="E919" s="1511">
        <v>1984</v>
      </c>
      <c r="F919" s="1519">
        <v>14.579000000000001</v>
      </c>
      <c r="G919" s="1519">
        <v>1.5629999999999999</v>
      </c>
      <c r="H919" s="1519">
        <v>3.2</v>
      </c>
      <c r="I919" s="1519">
        <v>9.8149999999999995</v>
      </c>
      <c r="J919" s="1519">
        <v>1058.05</v>
      </c>
      <c r="K919" s="1520">
        <v>9.8149999999999995</v>
      </c>
      <c r="L919" s="1515">
        <v>1058.05</v>
      </c>
      <c r="M919" s="1516">
        <f t="shared" si="122"/>
        <v>9.2764992202636933E-3</v>
      </c>
      <c r="N919" s="1507">
        <v>50.2</v>
      </c>
      <c r="O919" s="1517">
        <f t="shared" si="123"/>
        <v>0.4656802608572374</v>
      </c>
      <c r="P919" s="1509">
        <f t="shared" si="124"/>
        <v>556.58995321582165</v>
      </c>
      <c r="Q919" s="1518">
        <f t="shared" si="125"/>
        <v>27.940815651434249</v>
      </c>
    </row>
    <row r="920" spans="1:17">
      <c r="A920" s="1305"/>
      <c r="B920" s="49">
        <v>7</v>
      </c>
      <c r="C920" s="1502" t="s">
        <v>616</v>
      </c>
      <c r="D920" s="1511">
        <v>20</v>
      </c>
      <c r="E920" s="1511">
        <v>1983</v>
      </c>
      <c r="F920" s="1512">
        <v>13.836</v>
      </c>
      <c r="G920" s="1512">
        <v>1.5069999999999999</v>
      </c>
      <c r="H920" s="1512">
        <v>3.2</v>
      </c>
      <c r="I920" s="1512">
        <v>9.1280000000000001</v>
      </c>
      <c r="J920" s="1513">
        <v>1040.3</v>
      </c>
      <c r="K920" s="1514">
        <v>9.1280000000000001</v>
      </c>
      <c r="L920" s="1513">
        <v>1040.3</v>
      </c>
      <c r="M920" s="1516">
        <f t="shared" si="122"/>
        <v>8.7743920023070267E-3</v>
      </c>
      <c r="N920" s="1507">
        <v>50.2</v>
      </c>
      <c r="O920" s="1517">
        <f t="shared" si="123"/>
        <v>0.44047447851581278</v>
      </c>
      <c r="P920" s="1509">
        <f t="shared" si="124"/>
        <v>526.46352013842159</v>
      </c>
      <c r="Q920" s="1518">
        <f t="shared" si="125"/>
        <v>26.428468710948763</v>
      </c>
    </row>
    <row r="921" spans="1:17">
      <c r="A921" s="1305"/>
      <c r="B921" s="49">
        <v>8</v>
      </c>
      <c r="C921" s="1502" t="s">
        <v>410</v>
      </c>
      <c r="D921" s="1511">
        <v>20</v>
      </c>
      <c r="E921" s="1511">
        <v>1984</v>
      </c>
      <c r="F921" s="1512">
        <v>15.021000000000001</v>
      </c>
      <c r="G921" s="1512">
        <v>2.96</v>
      </c>
      <c r="H921" s="1512">
        <v>3.2</v>
      </c>
      <c r="I921" s="1512">
        <v>8.8610000000000007</v>
      </c>
      <c r="J921" s="1513">
        <v>1044.93</v>
      </c>
      <c r="K921" s="1514">
        <v>8.8610000000000007</v>
      </c>
      <c r="L921" s="1513">
        <v>1044.93</v>
      </c>
      <c r="M921" s="1516">
        <f t="shared" si="122"/>
        <v>8.479993875187811E-3</v>
      </c>
      <c r="N921" s="1507">
        <v>50.2</v>
      </c>
      <c r="O921" s="1517">
        <f t="shared" si="123"/>
        <v>0.42569569253442813</v>
      </c>
      <c r="P921" s="1509">
        <f t="shared" si="124"/>
        <v>508.79963251126867</v>
      </c>
      <c r="Q921" s="1518">
        <f t="shared" si="125"/>
        <v>25.541741552065687</v>
      </c>
    </row>
    <row r="922" spans="1:17">
      <c r="A922" s="1305"/>
      <c r="B922" s="49">
        <v>9</v>
      </c>
      <c r="C922" s="1502" t="s">
        <v>617</v>
      </c>
      <c r="D922" s="1511">
        <v>20</v>
      </c>
      <c r="E922" s="1511">
        <v>1981</v>
      </c>
      <c r="F922" s="1512">
        <v>14.417</v>
      </c>
      <c r="G922" s="1512">
        <v>1.508</v>
      </c>
      <c r="H922" s="1512">
        <v>3.2</v>
      </c>
      <c r="I922" s="1512">
        <v>9.7089999999999996</v>
      </c>
      <c r="J922" s="1512">
        <v>1034.8499999999999</v>
      </c>
      <c r="K922" s="1514">
        <v>9.7089999999999996</v>
      </c>
      <c r="L922" s="1512">
        <v>1034.8499999999999</v>
      </c>
      <c r="M922" s="1516">
        <f t="shared" si="122"/>
        <v>9.3820360438710924E-3</v>
      </c>
      <c r="N922" s="1507">
        <v>50.2</v>
      </c>
      <c r="O922" s="1517">
        <f t="shared" si="123"/>
        <v>0.47097820940232887</v>
      </c>
      <c r="P922" s="1509">
        <f t="shared" si="124"/>
        <v>562.92216263226555</v>
      </c>
      <c r="Q922" s="1518">
        <f t="shared" si="125"/>
        <v>28.258692564139732</v>
      </c>
    </row>
    <row r="923" spans="1:17" ht="12" thickBot="1">
      <c r="A923" s="1306"/>
      <c r="B923" s="50">
        <v>10</v>
      </c>
      <c r="C923" s="1521" t="s">
        <v>492</v>
      </c>
      <c r="D923" s="1522">
        <v>20</v>
      </c>
      <c r="E923" s="1522">
        <v>1981</v>
      </c>
      <c r="F923" s="1523">
        <v>15.21</v>
      </c>
      <c r="G923" s="1523">
        <v>2.3450000000000002</v>
      </c>
      <c r="H923" s="1523">
        <v>3.2</v>
      </c>
      <c r="I923" s="1523">
        <v>9.6649999999999991</v>
      </c>
      <c r="J923" s="1523">
        <v>1038.74</v>
      </c>
      <c r="K923" s="1524">
        <v>9.6649999999999991</v>
      </c>
      <c r="L923" s="1525">
        <v>1038.74</v>
      </c>
      <c r="M923" s="1526">
        <f t="shared" si="122"/>
        <v>9.304542041319289E-3</v>
      </c>
      <c r="N923" s="1507">
        <v>50.2</v>
      </c>
      <c r="O923" s="1527">
        <f t="shared" si="123"/>
        <v>0.46708801047422832</v>
      </c>
      <c r="P923" s="1527">
        <f t="shared" si="124"/>
        <v>558.27252247915737</v>
      </c>
      <c r="Q923" s="1528">
        <f t="shared" si="125"/>
        <v>28.0252806284537</v>
      </c>
    </row>
    <row r="924" spans="1:17">
      <c r="A924" s="1347" t="s">
        <v>248</v>
      </c>
      <c r="B924" s="31">
        <v>1</v>
      </c>
      <c r="C924" s="584"/>
      <c r="D924" s="573"/>
      <c r="E924" s="573"/>
      <c r="F924" s="117"/>
      <c r="G924" s="117"/>
      <c r="H924" s="117"/>
      <c r="I924" s="117"/>
      <c r="J924" s="574"/>
      <c r="K924" s="585"/>
      <c r="L924" s="574"/>
      <c r="M924" s="110"/>
      <c r="N924" s="574"/>
      <c r="O924" s="586"/>
      <c r="P924" s="575"/>
      <c r="Q924" s="576"/>
    </row>
    <row r="925" spans="1:17">
      <c r="A925" s="1348"/>
      <c r="B925" s="17">
        <v>2</v>
      </c>
      <c r="C925" s="128"/>
      <c r="D925" s="129"/>
      <c r="E925" s="129"/>
      <c r="F925" s="89"/>
      <c r="G925" s="89"/>
      <c r="H925" s="89"/>
      <c r="I925" s="89"/>
      <c r="J925" s="132"/>
      <c r="K925" s="130"/>
      <c r="L925" s="132"/>
      <c r="M925" s="131"/>
      <c r="N925" s="132"/>
      <c r="O925" s="45"/>
      <c r="P925" s="133"/>
      <c r="Q925" s="134"/>
    </row>
    <row r="926" spans="1:17">
      <c r="A926" s="1348"/>
      <c r="B926" s="17">
        <v>3</v>
      </c>
      <c r="C926" s="128"/>
      <c r="D926" s="129"/>
      <c r="E926" s="129"/>
      <c r="F926" s="89"/>
      <c r="G926" s="89"/>
      <c r="H926" s="89"/>
      <c r="I926" s="89"/>
      <c r="J926" s="132"/>
      <c r="K926" s="130"/>
      <c r="L926" s="132"/>
      <c r="M926" s="131"/>
      <c r="N926" s="132"/>
      <c r="O926" s="45"/>
      <c r="P926" s="133"/>
      <c r="Q926" s="134"/>
    </row>
    <row r="927" spans="1:17">
      <c r="A927" s="1349"/>
      <c r="B927" s="17">
        <v>4</v>
      </c>
      <c r="C927" s="128"/>
      <c r="D927" s="129"/>
      <c r="E927" s="129"/>
      <c r="F927" s="89"/>
      <c r="G927" s="89"/>
      <c r="H927" s="89"/>
      <c r="I927" s="89"/>
      <c r="J927" s="132"/>
      <c r="K927" s="130"/>
      <c r="L927" s="132"/>
      <c r="M927" s="131"/>
      <c r="N927" s="132"/>
      <c r="O927" s="45"/>
      <c r="P927" s="133"/>
      <c r="Q927" s="134"/>
    </row>
    <row r="928" spans="1:17">
      <c r="A928" s="1349"/>
      <c r="B928" s="17">
        <v>5</v>
      </c>
      <c r="C928" s="128"/>
      <c r="D928" s="129"/>
      <c r="E928" s="129"/>
      <c r="F928" s="89"/>
      <c r="G928" s="89"/>
      <c r="H928" s="89"/>
      <c r="I928" s="89"/>
      <c r="J928" s="132"/>
      <c r="K928" s="130"/>
      <c r="L928" s="132"/>
      <c r="M928" s="131"/>
      <c r="N928" s="132"/>
      <c r="O928" s="45"/>
      <c r="P928" s="133"/>
      <c r="Q928" s="134"/>
    </row>
    <row r="929" spans="1:17">
      <c r="A929" s="1349"/>
      <c r="B929" s="17">
        <v>6</v>
      </c>
      <c r="C929" s="128"/>
      <c r="D929" s="129"/>
      <c r="E929" s="129"/>
      <c r="F929" s="89"/>
      <c r="G929" s="89"/>
      <c r="H929" s="89"/>
      <c r="I929" s="89"/>
      <c r="J929" s="132"/>
      <c r="K929" s="130"/>
      <c r="L929" s="132"/>
      <c r="M929" s="131"/>
      <c r="N929" s="132"/>
      <c r="O929" s="45"/>
      <c r="P929" s="133"/>
      <c r="Q929" s="134"/>
    </row>
    <row r="930" spans="1:17">
      <c r="A930" s="1349"/>
      <c r="B930" s="17">
        <v>7</v>
      </c>
      <c r="C930" s="19"/>
      <c r="D930" s="17"/>
      <c r="E930" s="17"/>
      <c r="F930" s="118"/>
      <c r="G930" s="118"/>
      <c r="H930" s="118"/>
      <c r="I930" s="118"/>
      <c r="J930" s="21"/>
      <c r="K930" s="461"/>
      <c r="L930" s="21"/>
      <c r="M930" s="22"/>
      <c r="N930" s="21"/>
      <c r="O930" s="460"/>
      <c r="P930" s="28"/>
      <c r="Q930" s="29"/>
    </row>
    <row r="931" spans="1:17">
      <c r="A931" s="1349"/>
      <c r="B931" s="17">
        <v>8</v>
      </c>
      <c r="C931" s="19"/>
      <c r="D931" s="17"/>
      <c r="E931" s="17"/>
      <c r="F931" s="118"/>
      <c r="G931" s="118"/>
      <c r="H931" s="118"/>
      <c r="I931" s="118"/>
      <c r="J931" s="21"/>
      <c r="K931" s="461"/>
      <c r="L931" s="21"/>
      <c r="M931" s="22"/>
      <c r="N931" s="21"/>
      <c r="O931" s="460"/>
      <c r="P931" s="28"/>
      <c r="Q931" s="29"/>
    </row>
    <row r="932" spans="1:17">
      <c r="A932" s="1349"/>
      <c r="B932" s="17">
        <v>9</v>
      </c>
      <c r="C932" s="19"/>
      <c r="D932" s="17"/>
      <c r="E932" s="17"/>
      <c r="F932" s="118"/>
      <c r="G932" s="118"/>
      <c r="H932" s="118"/>
      <c r="I932" s="118"/>
      <c r="J932" s="21"/>
      <c r="K932" s="461"/>
      <c r="L932" s="21"/>
      <c r="M932" s="22"/>
      <c r="N932" s="21"/>
      <c r="O932" s="460"/>
      <c r="P932" s="28"/>
      <c r="Q932" s="29"/>
    </row>
    <row r="933" spans="1:17" ht="12" thickBot="1">
      <c r="A933" s="1350"/>
      <c r="B933" s="18">
        <v>10</v>
      </c>
      <c r="C933" s="20"/>
      <c r="D933" s="18"/>
      <c r="E933" s="18"/>
      <c r="F933" s="124"/>
      <c r="G933" s="124"/>
      <c r="H933" s="124"/>
      <c r="I933" s="124"/>
      <c r="J933" s="23"/>
      <c r="K933" s="462"/>
      <c r="L933" s="23"/>
      <c r="M933" s="32"/>
      <c r="N933" s="23"/>
      <c r="O933" s="463"/>
      <c r="P933" s="30"/>
      <c r="Q933" s="116"/>
    </row>
    <row r="936" spans="1:17" ht="15.75" customHeight="1">
      <c r="A936" s="1446" t="s">
        <v>371</v>
      </c>
      <c r="B936" s="1446"/>
      <c r="C936" s="1446"/>
      <c r="D936" s="1446"/>
      <c r="E936" s="1446"/>
      <c r="F936" s="1446"/>
      <c r="G936" s="1446"/>
      <c r="H936" s="1446"/>
      <c r="I936" s="1446"/>
      <c r="J936" s="1446"/>
      <c r="K936" s="1446"/>
      <c r="L936" s="1446"/>
      <c r="M936" s="1446"/>
      <c r="N936" s="1446"/>
      <c r="O936" s="1446"/>
      <c r="P936" s="1446"/>
      <c r="Q936" s="1446"/>
    </row>
    <row r="937" spans="1:17" ht="13.5" thickBot="1">
      <c r="A937" s="425"/>
      <c r="B937" s="425"/>
      <c r="C937" s="425"/>
      <c r="D937" s="425"/>
      <c r="E937" s="1311" t="s">
        <v>268</v>
      </c>
      <c r="F937" s="1311"/>
      <c r="G937" s="1311"/>
      <c r="H937" s="1311"/>
      <c r="I937" s="425">
        <v>1.2</v>
      </c>
      <c r="J937" s="425" t="s">
        <v>267</v>
      </c>
      <c r="K937" s="425" t="s">
        <v>269</v>
      </c>
      <c r="L937" s="425"/>
      <c r="M937" s="425"/>
      <c r="N937" s="425"/>
      <c r="O937" s="425"/>
      <c r="P937" s="425"/>
      <c r="Q937" s="425"/>
    </row>
    <row r="938" spans="1:17">
      <c r="A938" s="1374" t="s">
        <v>1</v>
      </c>
      <c r="B938" s="1315" t="s">
        <v>0</v>
      </c>
      <c r="C938" s="1335" t="s">
        <v>2</v>
      </c>
      <c r="D938" s="1335" t="s">
        <v>3</v>
      </c>
      <c r="E938" s="1335" t="s">
        <v>32</v>
      </c>
      <c r="F938" s="1337" t="s">
        <v>12</v>
      </c>
      <c r="G938" s="1337"/>
      <c r="H938" s="1337"/>
      <c r="I938" s="1337"/>
      <c r="J938" s="1335" t="s">
        <v>4</v>
      </c>
      <c r="K938" s="1335" t="s">
        <v>13</v>
      </c>
      <c r="L938" s="1335" t="s">
        <v>5</v>
      </c>
      <c r="M938" s="1335" t="s">
        <v>6</v>
      </c>
      <c r="N938" s="1335" t="s">
        <v>14</v>
      </c>
      <c r="O938" s="1335" t="s">
        <v>15</v>
      </c>
      <c r="P938" s="1325" t="s">
        <v>22</v>
      </c>
      <c r="Q938" s="1327" t="s">
        <v>23</v>
      </c>
    </row>
    <row r="939" spans="1:17" ht="33.75">
      <c r="A939" s="1375"/>
      <c r="B939" s="1316"/>
      <c r="C939" s="1336"/>
      <c r="D939" s="1336"/>
      <c r="E939" s="1336"/>
      <c r="F939" s="811" t="s">
        <v>16</v>
      </c>
      <c r="G939" s="811" t="s">
        <v>17</v>
      </c>
      <c r="H939" s="811" t="s">
        <v>28</v>
      </c>
      <c r="I939" s="811" t="s">
        <v>19</v>
      </c>
      <c r="J939" s="1336"/>
      <c r="K939" s="1336"/>
      <c r="L939" s="1336"/>
      <c r="M939" s="1336"/>
      <c r="N939" s="1336"/>
      <c r="O939" s="1336"/>
      <c r="P939" s="1326"/>
      <c r="Q939" s="1328"/>
    </row>
    <row r="940" spans="1:17" ht="12" thickBot="1">
      <c r="A940" s="1376"/>
      <c r="B940" s="1317"/>
      <c r="C940" s="1377"/>
      <c r="D940" s="24" t="s">
        <v>7</v>
      </c>
      <c r="E940" s="24" t="s">
        <v>8</v>
      </c>
      <c r="F940" s="24" t="s">
        <v>9</v>
      </c>
      <c r="G940" s="24" t="s">
        <v>9</v>
      </c>
      <c r="H940" s="24" t="s">
        <v>9</v>
      </c>
      <c r="I940" s="24" t="s">
        <v>9</v>
      </c>
      <c r="J940" s="24" t="s">
        <v>20</v>
      </c>
      <c r="K940" s="24" t="s">
        <v>9</v>
      </c>
      <c r="L940" s="24" t="s">
        <v>20</v>
      </c>
      <c r="M940" s="24" t="s">
        <v>21</v>
      </c>
      <c r="N940" s="56" t="s">
        <v>282</v>
      </c>
      <c r="O940" s="56" t="s">
        <v>283</v>
      </c>
      <c r="P940" s="57" t="s">
        <v>24</v>
      </c>
      <c r="Q940" s="58" t="s">
        <v>284</v>
      </c>
    </row>
    <row r="941" spans="1:17">
      <c r="A941" s="1329" t="s">
        <v>246</v>
      </c>
      <c r="B941" s="11">
        <v>1</v>
      </c>
      <c r="C941" s="326" t="s">
        <v>592</v>
      </c>
      <c r="D941" s="285">
        <v>9</v>
      </c>
      <c r="E941" s="285">
        <v>1984</v>
      </c>
      <c r="F941" s="894">
        <v>4.0999999999999996</v>
      </c>
      <c r="G941" s="894">
        <v>0.5</v>
      </c>
      <c r="H941" s="894">
        <v>1.4</v>
      </c>
      <c r="I941" s="894">
        <v>2.1</v>
      </c>
      <c r="J941" s="894">
        <v>431</v>
      </c>
      <c r="K941" s="894">
        <v>2.1</v>
      </c>
      <c r="L941" s="894">
        <v>431</v>
      </c>
      <c r="M941" s="1447">
        <f>K941/L941</f>
        <v>4.8723897911832946E-3</v>
      </c>
      <c r="N941" s="405">
        <v>58.64</v>
      </c>
      <c r="O941" s="1448">
        <f>M941*N941</f>
        <v>0.28571693735498838</v>
      </c>
      <c r="P941" s="1448">
        <f>M941*60*1000</f>
        <v>292.3433874709977</v>
      </c>
      <c r="Q941" s="1449">
        <f>P941*N941/1000</f>
        <v>17.143016241299303</v>
      </c>
    </row>
    <row r="942" spans="1:17">
      <c r="A942" s="1330"/>
      <c r="B942" s="12">
        <v>2</v>
      </c>
      <c r="C942" s="326" t="s">
        <v>593</v>
      </c>
      <c r="D942" s="291">
        <v>10</v>
      </c>
      <c r="E942" s="291">
        <v>1984</v>
      </c>
      <c r="F942" s="893">
        <v>5.2</v>
      </c>
      <c r="G942" s="893">
        <v>0.6</v>
      </c>
      <c r="H942" s="893">
        <v>1.6</v>
      </c>
      <c r="I942" s="893">
        <v>2.9</v>
      </c>
      <c r="J942" s="893">
        <v>688</v>
      </c>
      <c r="K942" s="893">
        <v>2.9</v>
      </c>
      <c r="L942" s="893">
        <v>688</v>
      </c>
      <c r="M942" s="1450">
        <f t="shared" ref="M942" si="126">K942/L942</f>
        <v>4.2151162790697669E-3</v>
      </c>
      <c r="N942" s="406">
        <v>58.64</v>
      </c>
      <c r="O942" s="1451">
        <f t="shared" ref="O942" si="127">M942*N942</f>
        <v>0.24717441860465114</v>
      </c>
      <c r="P942" s="1448">
        <f t="shared" ref="P942" si="128">M942*60*1000</f>
        <v>252.90697674418598</v>
      </c>
      <c r="Q942" s="1452">
        <f t="shared" ref="Q942" si="129">P942*N942/1000</f>
        <v>14.830465116279067</v>
      </c>
    </row>
    <row r="943" spans="1:17">
      <c r="A943" s="1330"/>
      <c r="B943" s="12">
        <v>3</v>
      </c>
      <c r="C943" s="329"/>
      <c r="D943" s="291"/>
      <c r="E943" s="291"/>
      <c r="F943" s="215"/>
      <c r="G943" s="215"/>
      <c r="H943" s="215"/>
      <c r="I943" s="215"/>
      <c r="J943" s="215"/>
      <c r="K943" s="292"/>
      <c r="L943" s="215"/>
      <c r="M943" s="216"/>
      <c r="N943" s="327"/>
      <c r="O943" s="217"/>
      <c r="P943" s="328"/>
      <c r="Q943" s="218"/>
    </row>
    <row r="944" spans="1:17">
      <c r="A944" s="1330"/>
      <c r="B944" s="12">
        <v>4</v>
      </c>
      <c r="C944" s="329"/>
      <c r="D944" s="291"/>
      <c r="E944" s="291"/>
      <c r="F944" s="266"/>
      <c r="G944" s="215"/>
      <c r="H944" s="215"/>
      <c r="I944" s="215"/>
      <c r="J944" s="215"/>
      <c r="K944" s="286"/>
      <c r="L944" s="266"/>
      <c r="M944" s="216"/>
      <c r="N944" s="330"/>
      <c r="O944" s="293"/>
      <c r="P944" s="289"/>
      <c r="Q944" s="294"/>
    </row>
    <row r="945" spans="1:17">
      <c r="A945" s="1330"/>
      <c r="B945" s="12">
        <v>5</v>
      </c>
      <c r="C945" s="329"/>
      <c r="D945" s="291"/>
      <c r="E945" s="291"/>
      <c r="F945" s="266"/>
      <c r="G945" s="215"/>
      <c r="H945" s="215"/>
      <c r="I945" s="215"/>
      <c r="J945" s="215"/>
      <c r="K945" s="286"/>
      <c r="L945" s="266"/>
      <c r="M945" s="216"/>
      <c r="N945" s="330"/>
      <c r="O945" s="293"/>
      <c r="P945" s="289"/>
      <c r="Q945" s="294"/>
    </row>
    <row r="946" spans="1:17">
      <c r="A946" s="1330"/>
      <c r="B946" s="12">
        <v>6</v>
      </c>
      <c r="C946" s="329"/>
      <c r="D946" s="291"/>
      <c r="E946" s="291"/>
      <c r="F946" s="266"/>
      <c r="G946" s="215"/>
      <c r="H946" s="215"/>
      <c r="I946" s="215"/>
      <c r="J946" s="215"/>
      <c r="K946" s="286"/>
      <c r="L946" s="266"/>
      <c r="M946" s="216"/>
      <c r="N946" s="330"/>
      <c r="O946" s="293"/>
      <c r="P946" s="289"/>
      <c r="Q946" s="294"/>
    </row>
    <row r="947" spans="1:17">
      <c r="A947" s="1330"/>
      <c r="B947" s="12">
        <v>7</v>
      </c>
      <c r="C947" s="329"/>
      <c r="D947" s="291"/>
      <c r="E947" s="291"/>
      <c r="F947" s="266"/>
      <c r="G947" s="215"/>
      <c r="H947" s="215"/>
      <c r="I947" s="215"/>
      <c r="J947" s="215"/>
      <c r="K947" s="286"/>
      <c r="L947" s="266"/>
      <c r="M947" s="216"/>
      <c r="N947" s="330"/>
      <c r="O947" s="293"/>
      <c r="P947" s="289"/>
      <c r="Q947" s="294"/>
    </row>
    <row r="948" spans="1:17">
      <c r="A948" s="1330"/>
      <c r="B948" s="12">
        <v>8</v>
      </c>
      <c r="C948" s="329"/>
      <c r="D948" s="291"/>
      <c r="E948" s="291"/>
      <c r="F948" s="266"/>
      <c r="G948" s="215"/>
      <c r="H948" s="215"/>
      <c r="I948" s="215"/>
      <c r="J948" s="215"/>
      <c r="K948" s="286"/>
      <c r="L948" s="266"/>
      <c r="M948" s="216"/>
      <c r="N948" s="330"/>
      <c r="O948" s="293"/>
      <c r="P948" s="289"/>
      <c r="Q948" s="294"/>
    </row>
    <row r="949" spans="1:17">
      <c r="A949" s="1330"/>
      <c r="B949" s="12">
        <v>9</v>
      </c>
      <c r="C949" s="329"/>
      <c r="D949" s="291"/>
      <c r="E949" s="291"/>
      <c r="F949" s="215"/>
      <c r="G949" s="215"/>
      <c r="H949" s="215"/>
      <c r="I949" s="215"/>
      <c r="J949" s="215"/>
      <c r="K949" s="292"/>
      <c r="L949" s="215"/>
      <c r="M949" s="216"/>
      <c r="N949" s="330"/>
      <c r="O949" s="293"/>
      <c r="P949" s="293"/>
      <c r="Q949" s="294"/>
    </row>
    <row r="950" spans="1:17" ht="12" thickBot="1">
      <c r="A950" s="1331"/>
      <c r="B950" s="37">
        <v>10</v>
      </c>
      <c r="C950" s="339"/>
      <c r="D950" s="362"/>
      <c r="E950" s="362"/>
      <c r="F950" s="428"/>
      <c r="G950" s="428"/>
      <c r="H950" s="428"/>
      <c r="I950" s="428"/>
      <c r="J950" s="428"/>
      <c r="K950" s="429"/>
      <c r="L950" s="428"/>
      <c r="M950" s="356"/>
      <c r="N950" s="357"/>
      <c r="O950" s="364"/>
      <c r="P950" s="364"/>
      <c r="Q950" s="365"/>
    </row>
    <row r="951" spans="1:17">
      <c r="A951" s="1332" t="s">
        <v>242</v>
      </c>
      <c r="B951" s="107">
        <v>1</v>
      </c>
      <c r="C951" s="370" t="s">
        <v>594</v>
      </c>
      <c r="D951" s="295">
        <v>40</v>
      </c>
      <c r="E951" s="295">
        <v>1969</v>
      </c>
      <c r="F951" s="896">
        <v>21.3</v>
      </c>
      <c r="G951" s="896">
        <v>2.2999999999999998</v>
      </c>
      <c r="H951" s="896">
        <v>6.4</v>
      </c>
      <c r="I951" s="897">
        <v>12.6</v>
      </c>
      <c r="J951" s="896">
        <v>1925</v>
      </c>
      <c r="K951" s="896">
        <v>12.6</v>
      </c>
      <c r="L951" s="896">
        <v>1925</v>
      </c>
      <c r="M951" s="1453">
        <f>K951/L951</f>
        <v>6.5454545454545453E-3</v>
      </c>
      <c r="N951" s="409">
        <v>58.64</v>
      </c>
      <c r="O951" s="1454">
        <f t="shared" ref="O951:O952" si="130">M951*N951</f>
        <v>0.38382545454545453</v>
      </c>
      <c r="P951" s="1454">
        <f t="shared" ref="P951:P952" si="131">M951*60*1000</f>
        <v>392.72727272727269</v>
      </c>
      <c r="Q951" s="1455">
        <f t="shared" ref="Q951:Q952" si="132">P951*N951/1000</f>
        <v>23.029527272727272</v>
      </c>
    </row>
    <row r="952" spans="1:17">
      <c r="A952" s="1333"/>
      <c r="B952" s="104">
        <v>2</v>
      </c>
      <c r="C952" s="370" t="s">
        <v>595</v>
      </c>
      <c r="D952" s="295">
        <v>28</v>
      </c>
      <c r="E952" s="295">
        <v>1980</v>
      </c>
      <c r="F952" s="897">
        <v>18</v>
      </c>
      <c r="G952" s="897">
        <v>1.8</v>
      </c>
      <c r="H952" s="897">
        <v>4.5</v>
      </c>
      <c r="I952" s="897">
        <v>11.7</v>
      </c>
      <c r="J952" s="897">
        <v>1491</v>
      </c>
      <c r="K952" s="897">
        <v>11.7</v>
      </c>
      <c r="L952" s="897">
        <v>1491</v>
      </c>
      <c r="M952" s="1453">
        <f>K952/L952</f>
        <v>7.8470824949698186E-3</v>
      </c>
      <c r="N952" s="410">
        <v>58.64</v>
      </c>
      <c r="O952" s="1454">
        <f t="shared" si="130"/>
        <v>0.46015291750503018</v>
      </c>
      <c r="P952" s="1454">
        <f t="shared" si="131"/>
        <v>470.82494969818913</v>
      </c>
      <c r="Q952" s="1455">
        <f t="shared" si="132"/>
        <v>27.609175050301811</v>
      </c>
    </row>
    <row r="953" spans="1:17">
      <c r="A953" s="1333"/>
      <c r="B953" s="126">
        <v>3</v>
      </c>
      <c r="C953" s="370"/>
      <c r="D953" s="295"/>
      <c r="E953" s="295"/>
      <c r="F953" s="296"/>
      <c r="G953" s="296"/>
      <c r="H953" s="296"/>
      <c r="I953" s="296"/>
      <c r="J953" s="296"/>
      <c r="K953" s="303"/>
      <c r="L953" s="296"/>
      <c r="M953" s="304"/>
      <c r="N953" s="367"/>
      <c r="O953" s="300"/>
      <c r="P953" s="300"/>
      <c r="Q953" s="305"/>
    </row>
    <row r="954" spans="1:17">
      <c r="A954" s="1333"/>
      <c r="B954" s="104">
        <v>4</v>
      </c>
      <c r="C954" s="331"/>
      <c r="D954" s="451"/>
      <c r="E954" s="451"/>
      <c r="F954" s="458"/>
      <c r="G954" s="458"/>
      <c r="H954" s="458"/>
      <c r="I954" s="458"/>
      <c r="J954" s="458"/>
      <c r="K954" s="459"/>
      <c r="L954" s="458"/>
      <c r="M954" s="322"/>
      <c r="N954" s="332"/>
      <c r="O954" s="333"/>
      <c r="P954" s="321"/>
      <c r="Q954" s="334"/>
    </row>
    <row r="955" spans="1:17">
      <c r="A955" s="1333"/>
      <c r="B955" s="104">
        <v>5</v>
      </c>
      <c r="C955" s="331"/>
      <c r="D955" s="451"/>
      <c r="E955" s="451"/>
      <c r="F955" s="458"/>
      <c r="G955" s="458"/>
      <c r="H955" s="458"/>
      <c r="I955" s="458"/>
      <c r="J955" s="458"/>
      <c r="K955" s="459"/>
      <c r="L955" s="458"/>
      <c r="M955" s="322"/>
      <c r="N955" s="332"/>
      <c r="O955" s="333"/>
      <c r="P955" s="321"/>
      <c r="Q955" s="334"/>
    </row>
    <row r="956" spans="1:17">
      <c r="A956" s="1333"/>
      <c r="B956" s="104">
        <v>6</v>
      </c>
      <c r="C956" s="331"/>
      <c r="D956" s="451"/>
      <c r="E956" s="451"/>
      <c r="F956" s="458"/>
      <c r="G956" s="458"/>
      <c r="H956" s="458"/>
      <c r="I956" s="458"/>
      <c r="J956" s="458"/>
      <c r="K956" s="459"/>
      <c r="L956" s="458"/>
      <c r="M956" s="322"/>
      <c r="N956" s="332"/>
      <c r="O956" s="333"/>
      <c r="P956" s="321"/>
      <c r="Q956" s="334"/>
    </row>
    <row r="957" spans="1:17">
      <c r="A957" s="1333"/>
      <c r="B957" s="104">
        <v>7</v>
      </c>
      <c r="C957" s="331"/>
      <c r="D957" s="451"/>
      <c r="E957" s="451"/>
      <c r="F957" s="458"/>
      <c r="G957" s="458"/>
      <c r="H957" s="458"/>
      <c r="I957" s="458"/>
      <c r="J957" s="458"/>
      <c r="K957" s="459"/>
      <c r="L957" s="458"/>
      <c r="M957" s="322"/>
      <c r="N957" s="332"/>
      <c r="O957" s="333"/>
      <c r="P957" s="321"/>
      <c r="Q957" s="334"/>
    </row>
    <row r="958" spans="1:17">
      <c r="A958" s="1333"/>
      <c r="B958" s="104">
        <v>8</v>
      </c>
      <c r="C958" s="331"/>
      <c r="D958" s="451"/>
      <c r="E958" s="451"/>
      <c r="F958" s="458"/>
      <c r="G958" s="458"/>
      <c r="H958" s="458"/>
      <c r="I958" s="458"/>
      <c r="J958" s="458"/>
      <c r="K958" s="459"/>
      <c r="L958" s="458"/>
      <c r="M958" s="322"/>
      <c r="N958" s="332"/>
      <c r="O958" s="333"/>
      <c r="P958" s="321"/>
      <c r="Q958" s="334"/>
    </row>
    <row r="959" spans="1:17">
      <c r="A959" s="1333"/>
      <c r="B959" s="104">
        <v>9</v>
      </c>
      <c r="C959" s="331"/>
      <c r="D959" s="451"/>
      <c r="E959" s="451"/>
      <c r="F959" s="458"/>
      <c r="G959" s="458"/>
      <c r="H959" s="458"/>
      <c r="I959" s="458"/>
      <c r="J959" s="458"/>
      <c r="K959" s="459"/>
      <c r="L959" s="458"/>
      <c r="M959" s="322"/>
      <c r="N959" s="332"/>
      <c r="O959" s="333"/>
      <c r="P959" s="321"/>
      <c r="Q959" s="334"/>
    </row>
    <row r="960" spans="1:17" ht="12" thickBot="1">
      <c r="A960" s="1334"/>
      <c r="B960" s="108">
        <v>10</v>
      </c>
      <c r="C960" s="559"/>
      <c r="D960" s="560"/>
      <c r="E960" s="560"/>
      <c r="F960" s="562"/>
      <c r="G960" s="562"/>
      <c r="H960" s="562"/>
      <c r="I960" s="562"/>
      <c r="J960" s="562"/>
      <c r="K960" s="563"/>
      <c r="L960" s="562"/>
      <c r="M960" s="564"/>
      <c r="N960" s="457"/>
      <c r="O960" s="565"/>
      <c r="P960" s="565"/>
      <c r="Q960" s="566"/>
    </row>
    <row r="961" spans="1:17">
      <c r="A961" s="1304" t="s">
        <v>241</v>
      </c>
      <c r="B961" s="48">
        <v>1</v>
      </c>
      <c r="C961" s="340" t="s">
        <v>596</v>
      </c>
      <c r="D961" s="379">
        <v>9</v>
      </c>
      <c r="E961" s="379">
        <v>1980</v>
      </c>
      <c r="F961" s="1456">
        <v>8.8000000000000007</v>
      </c>
      <c r="G961" s="1457">
        <v>5.0999999999999997E-2</v>
      </c>
      <c r="H961" s="1456">
        <v>1.4</v>
      </c>
      <c r="I961" s="1456">
        <v>7.3</v>
      </c>
      <c r="J961" s="1456">
        <v>412</v>
      </c>
      <c r="K961" s="1456">
        <v>7.3</v>
      </c>
      <c r="L961" s="1458">
        <v>412</v>
      </c>
      <c r="M961" s="1459">
        <f>K961/L961</f>
        <v>1.7718446601941749E-2</v>
      </c>
      <c r="N961" s="413">
        <v>58.64</v>
      </c>
      <c r="O961" s="1460">
        <f>M961*N961</f>
        <v>1.0390097087378642</v>
      </c>
      <c r="P961" s="1460">
        <f>M961*60*1000</f>
        <v>1063.1067961165049</v>
      </c>
      <c r="Q961" s="1461">
        <f>P961*N961/1000</f>
        <v>62.340582524271852</v>
      </c>
    </row>
    <row r="962" spans="1:17">
      <c r="A962" s="1305"/>
      <c r="B962" s="49">
        <v>2</v>
      </c>
      <c r="C962" s="342" t="s">
        <v>597</v>
      </c>
      <c r="D962" s="382">
        <v>6</v>
      </c>
      <c r="E962" s="382">
        <v>1980</v>
      </c>
      <c r="F962" s="898">
        <v>6.3</v>
      </c>
      <c r="G962" s="898">
        <v>1.1000000000000001</v>
      </c>
      <c r="H962" s="898">
        <v>0.7</v>
      </c>
      <c r="I962" s="898">
        <v>4.5999999999999996</v>
      </c>
      <c r="J962" s="898">
        <v>275</v>
      </c>
      <c r="K962" s="898">
        <v>4.5999999999999996</v>
      </c>
      <c r="L962" s="898">
        <v>275</v>
      </c>
      <c r="M962" s="1462">
        <f t="shared" ref="M962" si="133">K962/L962</f>
        <v>1.6727272727272726E-2</v>
      </c>
      <c r="N962" s="414">
        <v>58.64</v>
      </c>
      <c r="O962" s="1463">
        <f t="shared" ref="O962" si="134">M962*N962</f>
        <v>0.98088727272727272</v>
      </c>
      <c r="P962" s="1460">
        <f t="shared" ref="P962" si="135">M962*60*1000</f>
        <v>1003.6363636363636</v>
      </c>
      <c r="Q962" s="1464">
        <f t="shared" ref="Q962" si="136">P962*N962/1000</f>
        <v>58.853236363636363</v>
      </c>
    </row>
    <row r="963" spans="1:17">
      <c r="A963" s="1305"/>
      <c r="B963" s="49">
        <v>3</v>
      </c>
      <c r="C963" s="342"/>
      <c r="D963" s="382"/>
      <c r="E963" s="382"/>
      <c r="F963" s="221"/>
      <c r="G963" s="221"/>
      <c r="H963" s="221"/>
      <c r="I963" s="221"/>
      <c r="J963" s="221"/>
      <c r="K963" s="311"/>
      <c r="L963" s="221"/>
      <c r="M963" s="220"/>
      <c r="N963" s="343"/>
      <c r="O963" s="222"/>
      <c r="P963" s="309"/>
      <c r="Q963" s="223"/>
    </row>
    <row r="964" spans="1:17">
      <c r="A964" s="1305"/>
      <c r="B964" s="49">
        <v>4</v>
      </c>
      <c r="C964" s="342"/>
      <c r="D964" s="382"/>
      <c r="E964" s="382"/>
      <c r="F964" s="221"/>
      <c r="G964" s="221"/>
      <c r="H964" s="221"/>
      <c r="I964" s="221"/>
      <c r="J964" s="221"/>
      <c r="K964" s="311"/>
      <c r="L964" s="221"/>
      <c r="M964" s="220"/>
      <c r="N964" s="352"/>
      <c r="O964" s="222"/>
      <c r="P964" s="309"/>
      <c r="Q964" s="223"/>
    </row>
    <row r="965" spans="1:17">
      <c r="A965" s="1305"/>
      <c r="B965" s="49">
        <v>5</v>
      </c>
      <c r="C965" s="342"/>
      <c r="D965" s="382"/>
      <c r="E965" s="382"/>
      <c r="F965" s="221"/>
      <c r="G965" s="221"/>
      <c r="H965" s="221"/>
      <c r="I965" s="221"/>
      <c r="J965" s="221"/>
      <c r="K965" s="311"/>
      <c r="L965" s="221"/>
      <c r="M965" s="220"/>
      <c r="N965" s="352"/>
      <c r="O965" s="222"/>
      <c r="P965" s="309"/>
      <c r="Q965" s="223"/>
    </row>
    <row r="966" spans="1:17">
      <c r="A966" s="1305"/>
      <c r="B966" s="49">
        <v>6</v>
      </c>
      <c r="C966" s="342"/>
      <c r="D966" s="382"/>
      <c r="E966" s="382"/>
      <c r="F966" s="221"/>
      <c r="G966" s="221"/>
      <c r="H966" s="221"/>
      <c r="I966" s="221"/>
      <c r="J966" s="221"/>
      <c r="K966" s="311"/>
      <c r="L966" s="221"/>
      <c r="M966" s="220"/>
      <c r="N966" s="352"/>
      <c r="O966" s="222"/>
      <c r="P966" s="309"/>
      <c r="Q966" s="223"/>
    </row>
    <row r="967" spans="1:17">
      <c r="A967" s="1305"/>
      <c r="B967" s="49">
        <v>7</v>
      </c>
      <c r="C967" s="342"/>
      <c r="D967" s="382"/>
      <c r="E967" s="382"/>
      <c r="F967" s="221"/>
      <c r="G967" s="221"/>
      <c r="H967" s="221"/>
      <c r="I967" s="221"/>
      <c r="J967" s="221"/>
      <c r="K967" s="311"/>
      <c r="L967" s="221"/>
      <c r="M967" s="220"/>
      <c r="N967" s="352"/>
      <c r="O967" s="222"/>
      <c r="P967" s="309"/>
      <c r="Q967" s="223"/>
    </row>
    <row r="968" spans="1:17">
      <c r="A968" s="1305"/>
      <c r="B968" s="49">
        <v>8</v>
      </c>
      <c r="C968" s="342"/>
      <c r="D968" s="382"/>
      <c r="E968" s="382"/>
      <c r="F968" s="221"/>
      <c r="G968" s="221"/>
      <c r="H968" s="221"/>
      <c r="I968" s="221"/>
      <c r="J968" s="221"/>
      <c r="K968" s="311"/>
      <c r="L968" s="221"/>
      <c r="M968" s="220"/>
      <c r="N968" s="352"/>
      <c r="O968" s="222"/>
      <c r="P968" s="309"/>
      <c r="Q968" s="223"/>
    </row>
    <row r="969" spans="1:17">
      <c r="A969" s="1305"/>
      <c r="B969" s="49">
        <v>9</v>
      </c>
      <c r="C969" s="342"/>
      <c r="D969" s="382"/>
      <c r="E969" s="382"/>
      <c r="F969" s="221"/>
      <c r="G969" s="221"/>
      <c r="H969" s="221"/>
      <c r="I969" s="221"/>
      <c r="J969" s="221"/>
      <c r="K969" s="311"/>
      <c r="L969" s="221"/>
      <c r="M969" s="220"/>
      <c r="N969" s="352"/>
      <c r="O969" s="222"/>
      <c r="P969" s="309"/>
      <c r="Q969" s="223"/>
    </row>
    <row r="970" spans="1:17" ht="12" thickBot="1">
      <c r="A970" s="1306"/>
      <c r="B970" s="50">
        <v>10</v>
      </c>
      <c r="C970" s="344"/>
      <c r="D970" s="385"/>
      <c r="E970" s="385"/>
      <c r="F970" s="404"/>
      <c r="G970" s="404"/>
      <c r="H970" s="404"/>
      <c r="I970" s="404"/>
      <c r="J970" s="404"/>
      <c r="K970" s="422"/>
      <c r="L970" s="404"/>
      <c r="M970" s="358"/>
      <c r="N970" s="359"/>
      <c r="O970" s="345"/>
      <c r="P970" s="345"/>
      <c r="Q970" s="346"/>
    </row>
    <row r="971" spans="1:17" ht="12" customHeight="1"/>
    <row r="972" spans="1:17" ht="15">
      <c r="A972" s="1445" t="s">
        <v>374</v>
      </c>
      <c r="B972" s="1445"/>
      <c r="C972" s="1445"/>
      <c r="D972" s="1445"/>
      <c r="E972" s="1445"/>
      <c r="F972" s="1445"/>
      <c r="G972" s="1445"/>
      <c r="H972" s="1445"/>
      <c r="I972" s="1445"/>
      <c r="J972" s="1445"/>
      <c r="K972" s="1445"/>
      <c r="L972" s="1445"/>
      <c r="M972" s="1445"/>
      <c r="N972" s="1445"/>
      <c r="O972" s="1445"/>
      <c r="P972" s="1445"/>
      <c r="Q972" s="1445"/>
    </row>
    <row r="973" spans="1:17" ht="13.5" thickBot="1">
      <c r="A973" s="425"/>
      <c r="B973" s="425"/>
      <c r="C973" s="425"/>
      <c r="D973" s="425"/>
      <c r="E973" s="1311" t="s">
        <v>268</v>
      </c>
      <c r="F973" s="1311"/>
      <c r="G973" s="1311"/>
      <c r="H973" s="1311"/>
      <c r="I973" s="742">
        <v>6.5</v>
      </c>
      <c r="J973" s="425" t="s">
        <v>267</v>
      </c>
      <c r="K973" s="425" t="s">
        <v>269</v>
      </c>
      <c r="L973" s="426">
        <v>345</v>
      </c>
      <c r="M973" s="425"/>
      <c r="N973" s="425"/>
      <c r="O973" s="425"/>
      <c r="P973" s="425"/>
      <c r="Q973" s="425"/>
    </row>
    <row r="974" spans="1:17">
      <c r="A974" s="1312" t="s">
        <v>1</v>
      </c>
      <c r="B974" s="1315" t="s">
        <v>0</v>
      </c>
      <c r="C974" s="1318" t="s">
        <v>2</v>
      </c>
      <c r="D974" s="1318" t="s">
        <v>3</v>
      </c>
      <c r="E974" s="1318" t="s">
        <v>11</v>
      </c>
      <c r="F974" s="1322" t="s">
        <v>12</v>
      </c>
      <c r="G974" s="1323"/>
      <c r="H974" s="1323"/>
      <c r="I974" s="1324"/>
      <c r="J974" s="1318" t="s">
        <v>4</v>
      </c>
      <c r="K974" s="1318" t="s">
        <v>13</v>
      </c>
      <c r="L974" s="1318" t="s">
        <v>5</v>
      </c>
      <c r="M974" s="1318" t="s">
        <v>6</v>
      </c>
      <c r="N974" s="1318" t="s">
        <v>14</v>
      </c>
      <c r="O974" s="1318" t="s">
        <v>15</v>
      </c>
      <c r="P974" s="1325" t="s">
        <v>22</v>
      </c>
      <c r="Q974" s="1327" t="s">
        <v>23</v>
      </c>
    </row>
    <row r="975" spans="1:17" ht="33.75">
      <c r="A975" s="1313"/>
      <c r="B975" s="1316"/>
      <c r="C975" s="1319"/>
      <c r="D975" s="1321"/>
      <c r="E975" s="1321"/>
      <c r="F975" s="1155" t="s">
        <v>16</v>
      </c>
      <c r="G975" s="1155" t="s">
        <v>17</v>
      </c>
      <c r="H975" s="1155" t="s">
        <v>18</v>
      </c>
      <c r="I975" s="1155" t="s">
        <v>19</v>
      </c>
      <c r="J975" s="1321"/>
      <c r="K975" s="1321"/>
      <c r="L975" s="1321"/>
      <c r="M975" s="1321"/>
      <c r="N975" s="1321"/>
      <c r="O975" s="1321"/>
      <c r="P975" s="1326"/>
      <c r="Q975" s="1328"/>
    </row>
    <row r="976" spans="1:17" ht="12" thickBot="1">
      <c r="A976" s="1314"/>
      <c r="B976" s="1317"/>
      <c r="C976" s="1320"/>
      <c r="D976" s="24" t="s">
        <v>7</v>
      </c>
      <c r="E976" s="24" t="s">
        <v>8</v>
      </c>
      <c r="F976" s="24" t="s">
        <v>9</v>
      </c>
      <c r="G976" s="24" t="s">
        <v>9</v>
      </c>
      <c r="H976" s="24" t="s">
        <v>9</v>
      </c>
      <c r="I976" s="24" t="s">
        <v>9</v>
      </c>
      <c r="J976" s="24" t="s">
        <v>20</v>
      </c>
      <c r="K976" s="24" t="s">
        <v>9</v>
      </c>
      <c r="L976" s="24" t="s">
        <v>20</v>
      </c>
      <c r="M976" s="24" t="s">
        <v>21</v>
      </c>
      <c r="N976" s="24" t="s">
        <v>282</v>
      </c>
      <c r="O976" s="24" t="s">
        <v>283</v>
      </c>
      <c r="P976" s="603" t="s">
        <v>24</v>
      </c>
      <c r="Q976" s="604" t="s">
        <v>284</v>
      </c>
    </row>
    <row r="977" spans="1:17">
      <c r="A977" s="1297" t="s">
        <v>247</v>
      </c>
      <c r="B977" s="38">
        <v>1</v>
      </c>
      <c r="C977" s="326" t="s">
        <v>375</v>
      </c>
      <c r="D977" s="285">
        <v>40</v>
      </c>
      <c r="E977" s="285">
        <v>1998</v>
      </c>
      <c r="F977" s="266">
        <f>SUM(G977+H977+I977)</f>
        <v>18.8</v>
      </c>
      <c r="G977" s="266">
        <v>3</v>
      </c>
      <c r="H977" s="266">
        <v>6.4</v>
      </c>
      <c r="I977" s="266">
        <v>9.4</v>
      </c>
      <c r="J977" s="266">
        <v>2183.6999999999998</v>
      </c>
      <c r="K977" s="286">
        <v>9.2159999999999993</v>
      </c>
      <c r="L977" s="266">
        <v>2133.8000000000002</v>
      </c>
      <c r="M977" s="287">
        <f>K977/L977</f>
        <v>4.3190552066735399E-3</v>
      </c>
      <c r="N977" s="327">
        <v>55.2</v>
      </c>
      <c r="O977" s="293">
        <f t="shared" ref="O977:O996" si="137">M977*N977</f>
        <v>0.23841184740837942</v>
      </c>
      <c r="P977" s="289">
        <f>M977*60*1000</f>
        <v>259.14331240041241</v>
      </c>
      <c r="Q977" s="290">
        <f>P977*N977/1000</f>
        <v>14.304710844502766</v>
      </c>
    </row>
    <row r="978" spans="1:17">
      <c r="A978" s="1298"/>
      <c r="B978" s="34">
        <v>2</v>
      </c>
      <c r="C978" s="329" t="s">
        <v>376</v>
      </c>
      <c r="D978" s="291">
        <v>50</v>
      </c>
      <c r="E978" s="291">
        <v>1975</v>
      </c>
      <c r="F978" s="266">
        <f t="shared" ref="F978:F984" si="138">SUM(G978+H978+I978)</f>
        <v>17.5</v>
      </c>
      <c r="G978" s="215">
        <v>4.3</v>
      </c>
      <c r="H978" s="215">
        <v>8</v>
      </c>
      <c r="I978" s="215">
        <v>5.2</v>
      </c>
      <c r="J978" s="215">
        <v>2599.5700000000002</v>
      </c>
      <c r="K978" s="292">
        <v>5.202</v>
      </c>
      <c r="L978" s="215">
        <v>2599.5700000000002</v>
      </c>
      <c r="M978" s="216">
        <f t="shared" ref="M978:M986" si="139">K978/L978</f>
        <v>2.0011001819531691E-3</v>
      </c>
      <c r="N978" s="327">
        <v>55.2</v>
      </c>
      <c r="O978" s="293">
        <f t="shared" si="137"/>
        <v>0.11046073004381494</v>
      </c>
      <c r="P978" s="289">
        <f t="shared" ref="P978:P996" si="140">M978*60*1000</f>
        <v>120.06601091719014</v>
      </c>
      <c r="Q978" s="294">
        <f t="shared" ref="Q978:Q996" si="141">P978*N978/1000</f>
        <v>6.6276438026288957</v>
      </c>
    </row>
    <row r="979" spans="1:17">
      <c r="A979" s="1298"/>
      <c r="B979" s="34">
        <v>3</v>
      </c>
      <c r="C979" s="329" t="s">
        <v>377</v>
      </c>
      <c r="D979" s="291">
        <v>10</v>
      </c>
      <c r="E979" s="291">
        <v>1981</v>
      </c>
      <c r="F979" s="266">
        <f t="shared" si="138"/>
        <v>3.02</v>
      </c>
      <c r="G979" s="215"/>
      <c r="H979" s="215"/>
      <c r="I979" s="215">
        <v>3.02</v>
      </c>
      <c r="J979" s="215">
        <v>490.99</v>
      </c>
      <c r="K979" s="292">
        <v>3.024</v>
      </c>
      <c r="L979" s="215">
        <v>490.99</v>
      </c>
      <c r="M979" s="216">
        <f t="shared" si="139"/>
        <v>6.1589849080429335E-3</v>
      </c>
      <c r="N979" s="327">
        <v>55.2</v>
      </c>
      <c r="O979" s="293">
        <f t="shared" si="137"/>
        <v>0.33997596692396997</v>
      </c>
      <c r="P979" s="289">
        <f t="shared" si="140"/>
        <v>369.53909448257599</v>
      </c>
      <c r="Q979" s="294">
        <f t="shared" si="141"/>
        <v>20.398558015438198</v>
      </c>
    </row>
    <row r="980" spans="1:17">
      <c r="A980" s="1298"/>
      <c r="B980" s="12">
        <v>4</v>
      </c>
      <c r="C980" s="329" t="s">
        <v>378</v>
      </c>
      <c r="D980" s="291">
        <v>24</v>
      </c>
      <c r="E980" s="291">
        <v>1963</v>
      </c>
      <c r="F980" s="266">
        <f t="shared" si="138"/>
        <v>9.68</v>
      </c>
      <c r="G980" s="215">
        <v>1.3</v>
      </c>
      <c r="H980" s="215">
        <v>3.68</v>
      </c>
      <c r="I980" s="215">
        <v>4.7</v>
      </c>
      <c r="J980" s="215">
        <v>1072.29</v>
      </c>
      <c r="K980" s="292">
        <v>3.581</v>
      </c>
      <c r="L980" s="215">
        <v>893.79</v>
      </c>
      <c r="M980" s="216">
        <f t="shared" si="139"/>
        <v>4.0065339733046917E-3</v>
      </c>
      <c r="N980" s="327">
        <v>55.2</v>
      </c>
      <c r="O980" s="293">
        <f t="shared" si="137"/>
        <v>0.221160675326419</v>
      </c>
      <c r="P980" s="289">
        <f t="shared" si="140"/>
        <v>240.3920383982815</v>
      </c>
      <c r="Q980" s="294">
        <f t="shared" si="141"/>
        <v>13.26964051958514</v>
      </c>
    </row>
    <row r="981" spans="1:17">
      <c r="A981" s="1298"/>
      <c r="B981" s="12">
        <v>5</v>
      </c>
      <c r="C981" s="329" t="s">
        <v>379</v>
      </c>
      <c r="D981" s="291">
        <v>12</v>
      </c>
      <c r="E981" s="291">
        <v>1960</v>
      </c>
      <c r="F981" s="266">
        <f t="shared" si="138"/>
        <v>4.4000000000000004</v>
      </c>
      <c r="G981" s="215">
        <v>0.8</v>
      </c>
      <c r="H981" s="215">
        <v>1.7</v>
      </c>
      <c r="I981" s="215">
        <v>1.9</v>
      </c>
      <c r="J981" s="215">
        <v>530.4</v>
      </c>
      <c r="K981" s="292">
        <v>1.8140000000000001</v>
      </c>
      <c r="L981" s="215">
        <v>487.41</v>
      </c>
      <c r="M981" s="216">
        <f t="shared" si="139"/>
        <v>3.7217127264520629E-3</v>
      </c>
      <c r="N981" s="327">
        <v>55.2</v>
      </c>
      <c r="O981" s="293">
        <f t="shared" si="137"/>
        <v>0.20543854250015389</v>
      </c>
      <c r="P981" s="289">
        <f t="shared" si="140"/>
        <v>223.30276358712379</v>
      </c>
      <c r="Q981" s="294">
        <f t="shared" si="141"/>
        <v>12.326312550009234</v>
      </c>
    </row>
    <row r="982" spans="1:17">
      <c r="A982" s="1298"/>
      <c r="B982" s="12">
        <v>6</v>
      </c>
      <c r="C982" s="329" t="s">
        <v>380</v>
      </c>
      <c r="D982" s="291">
        <v>12</v>
      </c>
      <c r="E982" s="291">
        <v>1963</v>
      </c>
      <c r="F982" s="266">
        <f t="shared" si="138"/>
        <v>4.6899999999999995</v>
      </c>
      <c r="G982" s="215">
        <v>0.9</v>
      </c>
      <c r="H982" s="215">
        <v>1.69</v>
      </c>
      <c r="I982" s="215">
        <v>2.1</v>
      </c>
      <c r="J982" s="215">
        <v>533.91999999999996</v>
      </c>
      <c r="K982" s="292">
        <v>2.1</v>
      </c>
      <c r="L982" s="215">
        <v>533.91999999999996</v>
      </c>
      <c r="M982" s="216">
        <f t="shared" si="139"/>
        <v>3.9331735091399462E-3</v>
      </c>
      <c r="N982" s="327">
        <v>55.2</v>
      </c>
      <c r="O982" s="293">
        <f t="shared" si="137"/>
        <v>0.21711117770452504</v>
      </c>
      <c r="P982" s="289">
        <f t="shared" si="140"/>
        <v>235.9904105483968</v>
      </c>
      <c r="Q982" s="294">
        <f t="shared" si="141"/>
        <v>13.026670662271504</v>
      </c>
    </row>
    <row r="983" spans="1:17">
      <c r="A983" s="1298"/>
      <c r="B983" s="12">
        <v>7</v>
      </c>
      <c r="C983" s="329" t="s">
        <v>381</v>
      </c>
      <c r="D983" s="291">
        <v>11</v>
      </c>
      <c r="E983" s="291">
        <v>1962</v>
      </c>
      <c r="F983" s="266">
        <f t="shared" si="138"/>
        <v>5.66</v>
      </c>
      <c r="G983" s="215">
        <v>0.7</v>
      </c>
      <c r="H983" s="215">
        <v>1.76</v>
      </c>
      <c r="I983" s="215">
        <v>3.2</v>
      </c>
      <c r="J983" s="215">
        <v>537.08000000000004</v>
      </c>
      <c r="K983" s="292">
        <v>2.6389999999999998</v>
      </c>
      <c r="L983" s="215">
        <v>451.69</v>
      </c>
      <c r="M983" s="216">
        <f t="shared" si="139"/>
        <v>5.8425026013416278E-3</v>
      </c>
      <c r="N983" s="327">
        <v>55.2</v>
      </c>
      <c r="O983" s="293">
        <f t="shared" si="137"/>
        <v>0.32250614359405788</v>
      </c>
      <c r="P983" s="289">
        <f t="shared" si="140"/>
        <v>350.55015608049769</v>
      </c>
      <c r="Q983" s="294">
        <f t="shared" si="141"/>
        <v>19.350368615643475</v>
      </c>
    </row>
    <row r="984" spans="1:17">
      <c r="A984" s="1298"/>
      <c r="B984" s="12">
        <v>8</v>
      </c>
      <c r="C984" s="329" t="s">
        <v>382</v>
      </c>
      <c r="D984" s="291">
        <v>12</v>
      </c>
      <c r="E984" s="291">
        <v>1987</v>
      </c>
      <c r="F984" s="266">
        <f t="shared" si="138"/>
        <v>3.3</v>
      </c>
      <c r="G984" s="215"/>
      <c r="H984" s="215"/>
      <c r="I984" s="215">
        <v>3.3</v>
      </c>
      <c r="J984" s="215">
        <v>711.66</v>
      </c>
      <c r="K984" s="292">
        <v>3.2719999999999998</v>
      </c>
      <c r="L984" s="215">
        <v>711.66</v>
      </c>
      <c r="M984" s="216">
        <f t="shared" si="139"/>
        <v>4.5977011494252873E-3</v>
      </c>
      <c r="N984" s="327">
        <v>55.2</v>
      </c>
      <c r="O984" s="293">
        <f t="shared" si="137"/>
        <v>0.25379310344827588</v>
      </c>
      <c r="P984" s="289">
        <f t="shared" si="140"/>
        <v>275.86206896551721</v>
      </c>
      <c r="Q984" s="294">
        <f t="shared" si="141"/>
        <v>15.22758620689655</v>
      </c>
    </row>
    <row r="985" spans="1:17">
      <c r="A985" s="1298"/>
      <c r="B985" s="12">
        <v>9</v>
      </c>
      <c r="C985" s="329"/>
      <c r="D985" s="291"/>
      <c r="E985" s="291"/>
      <c r="F985" s="215"/>
      <c r="G985" s="215"/>
      <c r="H985" s="215"/>
      <c r="I985" s="215"/>
      <c r="J985" s="215"/>
      <c r="K985" s="292"/>
      <c r="L985" s="215"/>
      <c r="M985" s="216"/>
      <c r="N985" s="330"/>
      <c r="O985" s="293"/>
      <c r="P985" s="289"/>
      <c r="Q985" s="294"/>
    </row>
    <row r="986" spans="1:17" ht="12" thickBot="1">
      <c r="A986" s="1299"/>
      <c r="B986" s="26">
        <v>10</v>
      </c>
      <c r="C986" s="339"/>
      <c r="D986" s="362"/>
      <c r="E986" s="362"/>
      <c r="F986" s="428"/>
      <c r="G986" s="428"/>
      <c r="H986" s="428"/>
      <c r="I986" s="428"/>
      <c r="J986" s="428"/>
      <c r="K986" s="429"/>
      <c r="L986" s="428"/>
      <c r="M986" s="356"/>
      <c r="N986" s="357"/>
      <c r="O986" s="363"/>
      <c r="P986" s="364"/>
      <c r="Q986" s="365"/>
    </row>
    <row r="987" spans="1:17">
      <c r="A987" s="1300" t="s">
        <v>242</v>
      </c>
      <c r="B987" s="112">
        <v>1</v>
      </c>
      <c r="C987" s="872" t="s">
        <v>383</v>
      </c>
      <c r="D987" s="873">
        <v>16</v>
      </c>
      <c r="E987" s="873">
        <v>1991</v>
      </c>
      <c r="F987" s="874">
        <f>SUM(G987+H987+I987)</f>
        <v>10.9</v>
      </c>
      <c r="G987" s="875">
        <v>1.8</v>
      </c>
      <c r="H987" s="875">
        <v>2.7</v>
      </c>
      <c r="I987" s="875">
        <v>6.4</v>
      </c>
      <c r="J987" s="875">
        <v>1069.04</v>
      </c>
      <c r="K987" s="876">
        <v>6.3949999999999996</v>
      </c>
      <c r="L987" s="875">
        <v>1069.04</v>
      </c>
      <c r="M987" s="299">
        <f>K987/L987</f>
        <v>5.9820025443388459E-3</v>
      </c>
      <c r="N987" s="367">
        <v>55.2</v>
      </c>
      <c r="O987" s="300">
        <f t="shared" si="137"/>
        <v>0.3302065404475043</v>
      </c>
      <c r="P987" s="300">
        <f t="shared" si="140"/>
        <v>358.9201526603307</v>
      </c>
      <c r="Q987" s="301">
        <f t="shared" si="141"/>
        <v>19.812392426850256</v>
      </c>
    </row>
    <row r="988" spans="1:17">
      <c r="A988" s="1301"/>
      <c r="B988" s="126">
        <v>2</v>
      </c>
      <c r="C988" s="877" t="s">
        <v>384</v>
      </c>
      <c r="D988" s="878">
        <v>39</v>
      </c>
      <c r="E988" s="878">
        <v>1992</v>
      </c>
      <c r="F988" s="874">
        <f t="shared" ref="F988:F994" si="142">SUM(G988+H988+I988)</f>
        <v>19.200000000000003</v>
      </c>
      <c r="G988" s="874">
        <v>3.6</v>
      </c>
      <c r="H988" s="874">
        <v>6.2</v>
      </c>
      <c r="I988" s="874">
        <v>9.4</v>
      </c>
      <c r="J988" s="874">
        <v>2279.6999999999998</v>
      </c>
      <c r="K988" s="879">
        <v>9.3510000000000009</v>
      </c>
      <c r="L988" s="874">
        <v>2279.6999999999998</v>
      </c>
      <c r="M988" s="299">
        <f>K988/L988</f>
        <v>4.101855507303593E-3</v>
      </c>
      <c r="N988" s="367">
        <v>55.2</v>
      </c>
      <c r="O988" s="300">
        <f t="shared" si="137"/>
        <v>0.22642242400315835</v>
      </c>
      <c r="P988" s="300">
        <f t="shared" si="140"/>
        <v>246.11133043821559</v>
      </c>
      <c r="Q988" s="301">
        <f t="shared" si="141"/>
        <v>13.585345440189501</v>
      </c>
    </row>
    <row r="989" spans="1:17">
      <c r="A989" s="1301"/>
      <c r="B989" s="104">
        <v>3</v>
      </c>
      <c r="C989" s="877" t="s">
        <v>385</v>
      </c>
      <c r="D989" s="878">
        <v>21</v>
      </c>
      <c r="E989" s="878">
        <v>1998</v>
      </c>
      <c r="F989" s="874">
        <f t="shared" si="142"/>
        <v>17.600000000000001</v>
      </c>
      <c r="G989" s="874">
        <v>2.2000000000000002</v>
      </c>
      <c r="H989" s="874">
        <v>3.4</v>
      </c>
      <c r="I989" s="874">
        <v>12</v>
      </c>
      <c r="J989" s="874">
        <v>1178.27</v>
      </c>
      <c r="K989" s="879">
        <v>11.976000000000001</v>
      </c>
      <c r="L989" s="874">
        <v>1178.27</v>
      </c>
      <c r="M989" s="304">
        <f t="shared" ref="M989:M996" si="143">K989/L989</f>
        <v>1.0164054079285733E-2</v>
      </c>
      <c r="N989" s="367">
        <v>55.2</v>
      </c>
      <c r="O989" s="300">
        <f t="shared" si="137"/>
        <v>0.56105578517657251</v>
      </c>
      <c r="P989" s="300">
        <f t="shared" si="140"/>
        <v>609.84324475714402</v>
      </c>
      <c r="Q989" s="305">
        <f t="shared" si="141"/>
        <v>33.663347110594351</v>
      </c>
    </row>
    <row r="990" spans="1:17">
      <c r="A990" s="1301"/>
      <c r="B990" s="104">
        <v>4</v>
      </c>
      <c r="C990" s="877" t="s">
        <v>386</v>
      </c>
      <c r="D990" s="878">
        <v>20</v>
      </c>
      <c r="E990" s="878">
        <v>1997</v>
      </c>
      <c r="F990" s="874">
        <f t="shared" si="142"/>
        <v>15.600000000000001</v>
      </c>
      <c r="G990" s="874">
        <v>1.6</v>
      </c>
      <c r="H990" s="874">
        <v>3.2</v>
      </c>
      <c r="I990" s="874">
        <v>10.8</v>
      </c>
      <c r="J990" s="874">
        <v>1186.4000000000001</v>
      </c>
      <c r="K990" s="879">
        <v>10.768000000000001</v>
      </c>
      <c r="L990" s="874">
        <v>1186.4000000000001</v>
      </c>
      <c r="M990" s="304">
        <f t="shared" si="143"/>
        <v>9.0761968981793659E-3</v>
      </c>
      <c r="N990" s="367">
        <v>55.2</v>
      </c>
      <c r="O990" s="371">
        <f t="shared" si="137"/>
        <v>0.50100606877950105</v>
      </c>
      <c r="P990" s="300">
        <f t="shared" si="140"/>
        <v>544.57181389076197</v>
      </c>
      <c r="Q990" s="305">
        <f t="shared" si="141"/>
        <v>30.060364126770061</v>
      </c>
    </row>
    <row r="991" spans="1:17">
      <c r="A991" s="1301"/>
      <c r="B991" s="104">
        <v>5</v>
      </c>
      <c r="C991" s="877" t="s">
        <v>387</v>
      </c>
      <c r="D991" s="878">
        <v>40</v>
      </c>
      <c r="E991" s="878">
        <v>1984</v>
      </c>
      <c r="F991" s="874">
        <f t="shared" si="142"/>
        <v>25.6</v>
      </c>
      <c r="G991" s="874">
        <v>1.4</v>
      </c>
      <c r="H991" s="874">
        <v>6.4</v>
      </c>
      <c r="I991" s="874">
        <v>17.8</v>
      </c>
      <c r="J991" s="874">
        <v>2307.27</v>
      </c>
      <c r="K991" s="879">
        <v>17.8</v>
      </c>
      <c r="L991" s="874">
        <v>2307.27</v>
      </c>
      <c r="M991" s="304">
        <f t="shared" si="143"/>
        <v>7.7147451316924333E-3</v>
      </c>
      <c r="N991" s="367">
        <v>55.2</v>
      </c>
      <c r="O991" s="371">
        <f t="shared" si="137"/>
        <v>0.42585393126942234</v>
      </c>
      <c r="P991" s="300">
        <f t="shared" si="140"/>
        <v>462.88470790154599</v>
      </c>
      <c r="Q991" s="305">
        <f t="shared" si="141"/>
        <v>25.551235876165343</v>
      </c>
    </row>
    <row r="992" spans="1:17">
      <c r="A992" s="1301"/>
      <c r="B992" s="104">
        <v>6</v>
      </c>
      <c r="C992" s="877" t="s">
        <v>388</v>
      </c>
      <c r="D992" s="878">
        <v>40</v>
      </c>
      <c r="E992" s="878">
        <v>1986</v>
      </c>
      <c r="F992" s="874">
        <f t="shared" si="142"/>
        <v>30.3</v>
      </c>
      <c r="G992" s="874">
        <v>4.0999999999999996</v>
      </c>
      <c r="H992" s="874">
        <v>6.4</v>
      </c>
      <c r="I992" s="874">
        <v>19.8</v>
      </c>
      <c r="J992" s="874">
        <v>2246.36</v>
      </c>
      <c r="K992" s="879">
        <v>19.774000000000001</v>
      </c>
      <c r="L992" s="874">
        <v>2246.4</v>
      </c>
      <c r="M992" s="304">
        <f t="shared" si="143"/>
        <v>8.8025284900284904E-3</v>
      </c>
      <c r="N992" s="367">
        <v>55.2</v>
      </c>
      <c r="O992" s="371">
        <f t="shared" si="137"/>
        <v>0.48589957264957268</v>
      </c>
      <c r="P992" s="300">
        <f t="shared" si="140"/>
        <v>528.15170940170947</v>
      </c>
      <c r="Q992" s="305">
        <f t="shared" si="141"/>
        <v>29.153974358974363</v>
      </c>
    </row>
    <row r="993" spans="1:17">
      <c r="A993" s="1301"/>
      <c r="B993" s="104">
        <v>7</v>
      </c>
      <c r="C993" s="877" t="s">
        <v>389</v>
      </c>
      <c r="D993" s="878">
        <v>40</v>
      </c>
      <c r="E993" s="878">
        <v>1992</v>
      </c>
      <c r="F993" s="874">
        <f t="shared" si="142"/>
        <v>23.2</v>
      </c>
      <c r="G993" s="874">
        <v>3.1</v>
      </c>
      <c r="H993" s="874">
        <v>6.4</v>
      </c>
      <c r="I993" s="874">
        <v>13.7</v>
      </c>
      <c r="J993" s="874">
        <v>2227.7199999999998</v>
      </c>
      <c r="K993" s="879">
        <v>13.682</v>
      </c>
      <c r="L993" s="874">
        <v>2227.7199999999998</v>
      </c>
      <c r="M993" s="304">
        <f t="shared" si="143"/>
        <v>6.1417054207889687E-3</v>
      </c>
      <c r="N993" s="367">
        <v>55.2</v>
      </c>
      <c r="O993" s="371">
        <f t="shared" si="137"/>
        <v>0.33902213922755109</v>
      </c>
      <c r="P993" s="300">
        <f t="shared" si="140"/>
        <v>368.50232524733809</v>
      </c>
      <c r="Q993" s="305">
        <f t="shared" si="141"/>
        <v>20.341328353653065</v>
      </c>
    </row>
    <row r="994" spans="1:17">
      <c r="A994" s="1301"/>
      <c r="B994" s="104">
        <v>8</v>
      </c>
      <c r="C994" s="877" t="s">
        <v>390</v>
      </c>
      <c r="D994" s="878">
        <v>20</v>
      </c>
      <c r="E994" s="878">
        <v>1991</v>
      </c>
      <c r="F994" s="874">
        <f t="shared" si="142"/>
        <v>10.8</v>
      </c>
      <c r="G994" s="874">
        <v>1.2</v>
      </c>
      <c r="H994" s="874">
        <v>3.2</v>
      </c>
      <c r="I994" s="874">
        <v>6.4</v>
      </c>
      <c r="J994" s="874">
        <v>1074.5999999999999</v>
      </c>
      <c r="K994" s="879">
        <v>6.4320000000000004</v>
      </c>
      <c r="L994" s="874">
        <v>1074.5999999999999</v>
      </c>
      <c r="M994" s="304">
        <f t="shared" si="143"/>
        <v>5.985482970407594E-3</v>
      </c>
      <c r="N994" s="367">
        <v>55.2</v>
      </c>
      <c r="O994" s="371">
        <f t="shared" si="137"/>
        <v>0.3303986599664992</v>
      </c>
      <c r="P994" s="300">
        <f t="shared" si="140"/>
        <v>359.12897822445564</v>
      </c>
      <c r="Q994" s="305">
        <f t="shared" si="141"/>
        <v>19.823919597989953</v>
      </c>
    </row>
    <row r="995" spans="1:17">
      <c r="A995" s="1302"/>
      <c r="B995" s="109">
        <v>9</v>
      </c>
      <c r="C995" s="370"/>
      <c r="D995" s="295"/>
      <c r="E995" s="295"/>
      <c r="F995" s="296"/>
      <c r="G995" s="296"/>
      <c r="H995" s="296"/>
      <c r="I995" s="296"/>
      <c r="J995" s="296"/>
      <c r="K995" s="303"/>
      <c r="L995" s="296"/>
      <c r="M995" s="304"/>
      <c r="N995" s="368"/>
      <c r="O995" s="371"/>
      <c r="P995" s="300"/>
      <c r="Q995" s="305"/>
    </row>
    <row r="996" spans="1:17" ht="12" thickBot="1">
      <c r="A996" s="1303"/>
      <c r="B996" s="108">
        <v>10</v>
      </c>
      <c r="C996" s="372"/>
      <c r="D996" s="373"/>
      <c r="E996" s="373"/>
      <c r="F996" s="420"/>
      <c r="G996" s="420"/>
      <c r="H996" s="420"/>
      <c r="I996" s="420"/>
      <c r="J996" s="420"/>
      <c r="K996" s="421"/>
      <c r="L996" s="420"/>
      <c r="M996" s="376"/>
      <c r="N996" s="374"/>
      <c r="O996" s="377"/>
      <c r="P996" s="377"/>
      <c r="Q996" s="378"/>
    </row>
    <row r="997" spans="1:17">
      <c r="A997" s="1304" t="s">
        <v>243</v>
      </c>
      <c r="B997" s="48">
        <v>1</v>
      </c>
      <c r="C997" s="880" t="s">
        <v>391</v>
      </c>
      <c r="D997" s="881">
        <v>10</v>
      </c>
      <c r="E997" s="881">
        <v>1968</v>
      </c>
      <c r="F997" s="882">
        <f>SUM(G997+H997+I997)</f>
        <v>10</v>
      </c>
      <c r="G997" s="883">
        <v>0.5</v>
      </c>
      <c r="H997" s="883">
        <v>1.6</v>
      </c>
      <c r="I997" s="883">
        <v>7.9</v>
      </c>
      <c r="J997" s="883">
        <v>665.8</v>
      </c>
      <c r="K997" s="884">
        <v>7.8929999999999998</v>
      </c>
      <c r="L997" s="883">
        <v>665.81</v>
      </c>
      <c r="M997" s="308">
        <f>K997/L997</f>
        <v>1.1854733332332047E-2</v>
      </c>
      <c r="N997" s="343">
        <v>55.2</v>
      </c>
      <c r="O997" s="309">
        <f>M997*N997</f>
        <v>0.65438127994472906</v>
      </c>
      <c r="P997" s="309">
        <f>M997*60*1000</f>
        <v>711.28399993992275</v>
      </c>
      <c r="Q997" s="310">
        <f>P997*N997/1000</f>
        <v>39.262876796683742</v>
      </c>
    </row>
    <row r="998" spans="1:17">
      <c r="A998" s="1305"/>
      <c r="B998" s="49">
        <v>2</v>
      </c>
      <c r="C998" s="885" t="s">
        <v>392</v>
      </c>
      <c r="D998" s="886">
        <v>40</v>
      </c>
      <c r="E998" s="886">
        <v>1975</v>
      </c>
      <c r="F998" s="882">
        <f t="shared" ref="F998:F1004" si="144">SUM(G998+H998+I998)</f>
        <v>34.300000000000004</v>
      </c>
      <c r="G998" s="887">
        <v>1.8</v>
      </c>
      <c r="H998" s="887">
        <v>6.4</v>
      </c>
      <c r="I998" s="887">
        <v>26.1</v>
      </c>
      <c r="J998" s="887">
        <v>2260.9299999999998</v>
      </c>
      <c r="K998" s="888">
        <v>26.061</v>
      </c>
      <c r="L998" s="887">
        <v>2260.9</v>
      </c>
      <c r="M998" s="220">
        <f t="shared" ref="M998:M1006" si="145">K998/L998</f>
        <v>1.1526825600424609E-2</v>
      </c>
      <c r="N998" s="343">
        <v>55.2</v>
      </c>
      <c r="O998" s="222">
        <f t="shared" ref="O998:O1006" si="146">M998*N998</f>
        <v>0.63628077314343845</v>
      </c>
      <c r="P998" s="309">
        <f t="shared" ref="P998:P1006" si="147">M998*60*1000</f>
        <v>691.60953602547647</v>
      </c>
      <c r="Q998" s="223">
        <f t="shared" ref="Q998:Q1006" si="148">P998*N998/1000</f>
        <v>38.1768463886063</v>
      </c>
    </row>
    <row r="999" spans="1:17">
      <c r="A999" s="1305"/>
      <c r="B999" s="49">
        <v>3</v>
      </c>
      <c r="C999" s="885" t="s">
        <v>393</v>
      </c>
      <c r="D999" s="886">
        <v>50</v>
      </c>
      <c r="E999" s="886">
        <v>1969</v>
      </c>
      <c r="F999" s="882">
        <f t="shared" si="144"/>
        <v>39.900000000000006</v>
      </c>
      <c r="G999" s="887">
        <v>2.7</v>
      </c>
      <c r="H999" s="887">
        <v>7.9</v>
      </c>
      <c r="I999" s="887">
        <v>29.3</v>
      </c>
      <c r="J999" s="887">
        <v>2582.6</v>
      </c>
      <c r="K999" s="888">
        <v>29.3</v>
      </c>
      <c r="L999" s="887">
        <v>2582.6</v>
      </c>
      <c r="M999" s="220">
        <f t="shared" si="145"/>
        <v>1.1345156044296445E-2</v>
      </c>
      <c r="N999" s="343">
        <v>55.2</v>
      </c>
      <c r="O999" s="222">
        <f t="shared" si="146"/>
        <v>0.62625261364516382</v>
      </c>
      <c r="P999" s="309">
        <f t="shared" si="147"/>
        <v>680.70936265778664</v>
      </c>
      <c r="Q999" s="223">
        <f t="shared" si="148"/>
        <v>37.575156818709821</v>
      </c>
    </row>
    <row r="1000" spans="1:17">
      <c r="A1000" s="1305"/>
      <c r="B1000" s="49">
        <v>4</v>
      </c>
      <c r="C1000" s="885" t="s">
        <v>394</v>
      </c>
      <c r="D1000" s="886">
        <v>40</v>
      </c>
      <c r="E1000" s="886">
        <v>1980</v>
      </c>
      <c r="F1000" s="882">
        <f t="shared" si="144"/>
        <v>36.1</v>
      </c>
      <c r="G1000" s="887">
        <v>3</v>
      </c>
      <c r="H1000" s="887">
        <v>6.4</v>
      </c>
      <c r="I1000" s="887">
        <v>26.7</v>
      </c>
      <c r="J1000" s="887">
        <v>2208.7600000000002</v>
      </c>
      <c r="K1000" s="888">
        <v>26.68</v>
      </c>
      <c r="L1000" s="887">
        <v>2208.8000000000002</v>
      </c>
      <c r="M1000" s="220">
        <f t="shared" si="145"/>
        <v>1.207895689967403E-2</v>
      </c>
      <c r="N1000" s="343">
        <v>55.2</v>
      </c>
      <c r="O1000" s="222">
        <f t="shared" si="146"/>
        <v>0.66675842086200643</v>
      </c>
      <c r="P1000" s="309">
        <f t="shared" si="147"/>
        <v>724.73741398044183</v>
      </c>
      <c r="Q1000" s="223">
        <f t="shared" si="148"/>
        <v>40.005505251720386</v>
      </c>
    </row>
    <row r="1001" spans="1:17">
      <c r="A1001" s="1305"/>
      <c r="B1001" s="49">
        <v>5</v>
      </c>
      <c r="C1001" s="885" t="s">
        <v>395</v>
      </c>
      <c r="D1001" s="886">
        <v>45</v>
      </c>
      <c r="E1001" s="886">
        <v>1971</v>
      </c>
      <c r="F1001" s="882">
        <f t="shared" si="144"/>
        <v>30.8</v>
      </c>
      <c r="G1001" s="887">
        <v>3.6</v>
      </c>
      <c r="H1001" s="887">
        <v>7.2</v>
      </c>
      <c r="I1001" s="887">
        <v>20</v>
      </c>
      <c r="J1001" s="887">
        <v>1906.15</v>
      </c>
      <c r="K1001" s="888">
        <v>20</v>
      </c>
      <c r="L1001" s="887">
        <v>1906.2</v>
      </c>
      <c r="M1001" s="220">
        <f t="shared" si="145"/>
        <v>1.0492078480747036E-2</v>
      </c>
      <c r="N1001" s="343">
        <v>55.2</v>
      </c>
      <c r="O1001" s="222">
        <f t="shared" si="146"/>
        <v>0.57916273213723646</v>
      </c>
      <c r="P1001" s="309">
        <f t="shared" si="147"/>
        <v>629.52470884482216</v>
      </c>
      <c r="Q1001" s="223">
        <f t="shared" si="148"/>
        <v>34.749763928234181</v>
      </c>
    </row>
    <row r="1002" spans="1:17">
      <c r="A1002" s="1305"/>
      <c r="B1002" s="49">
        <v>6</v>
      </c>
      <c r="C1002" s="885" t="s">
        <v>396</v>
      </c>
      <c r="D1002" s="886">
        <v>20</v>
      </c>
      <c r="E1002" s="886">
        <v>1979</v>
      </c>
      <c r="F1002" s="882">
        <f t="shared" si="144"/>
        <v>18.5</v>
      </c>
      <c r="G1002" s="887">
        <v>1.5</v>
      </c>
      <c r="H1002" s="887">
        <v>3.1</v>
      </c>
      <c r="I1002" s="887">
        <v>13.9</v>
      </c>
      <c r="J1002" s="887">
        <v>1072.6199999999999</v>
      </c>
      <c r="K1002" s="888">
        <v>13.94</v>
      </c>
      <c r="L1002" s="887">
        <v>1072.6199999999999</v>
      </c>
      <c r="M1002" s="220">
        <f t="shared" si="145"/>
        <v>1.2996214875724861E-2</v>
      </c>
      <c r="N1002" s="343">
        <v>55.2</v>
      </c>
      <c r="O1002" s="222">
        <f t="shared" si="146"/>
        <v>0.71739106114001239</v>
      </c>
      <c r="P1002" s="309">
        <f t="shared" si="147"/>
        <v>779.77289254349171</v>
      </c>
      <c r="Q1002" s="223">
        <f t="shared" si="148"/>
        <v>43.04346366840074</v>
      </c>
    </row>
    <row r="1003" spans="1:17">
      <c r="A1003" s="1305"/>
      <c r="B1003" s="49">
        <v>7</v>
      </c>
      <c r="C1003" s="885" t="s">
        <v>397</v>
      </c>
      <c r="D1003" s="886">
        <v>50</v>
      </c>
      <c r="E1003" s="886">
        <v>1973</v>
      </c>
      <c r="F1003" s="882">
        <f t="shared" si="144"/>
        <v>36</v>
      </c>
      <c r="G1003" s="887">
        <v>3.5</v>
      </c>
      <c r="H1003" s="887">
        <v>7.8</v>
      </c>
      <c r="I1003" s="887">
        <v>24.7</v>
      </c>
      <c r="J1003" s="887">
        <v>2510.2199999999998</v>
      </c>
      <c r="K1003" s="888">
        <v>24.731000000000002</v>
      </c>
      <c r="L1003" s="887">
        <v>2510.1999999999998</v>
      </c>
      <c r="M1003" s="220">
        <f t="shared" si="145"/>
        <v>9.8522030117122149E-3</v>
      </c>
      <c r="N1003" s="343">
        <v>55.2</v>
      </c>
      <c r="O1003" s="222">
        <f t="shared" si="146"/>
        <v>0.54384160624651434</v>
      </c>
      <c r="P1003" s="309">
        <f t="shared" si="147"/>
        <v>591.13218070273285</v>
      </c>
      <c r="Q1003" s="223">
        <f t="shared" si="148"/>
        <v>32.630496374790852</v>
      </c>
    </row>
    <row r="1004" spans="1:17">
      <c r="A1004" s="1305"/>
      <c r="B1004" s="49">
        <v>8</v>
      </c>
      <c r="C1004" s="885" t="s">
        <v>398</v>
      </c>
      <c r="D1004" s="886">
        <v>45</v>
      </c>
      <c r="E1004" s="886">
        <v>1981</v>
      </c>
      <c r="F1004" s="882">
        <f t="shared" si="144"/>
        <v>27.9</v>
      </c>
      <c r="G1004" s="887">
        <v>3</v>
      </c>
      <c r="H1004" s="887">
        <v>7.2</v>
      </c>
      <c r="I1004" s="887">
        <v>17.7</v>
      </c>
      <c r="J1004" s="887">
        <v>2250.5500000000002</v>
      </c>
      <c r="K1004" s="888">
        <v>17.684999999999999</v>
      </c>
      <c r="L1004" s="887">
        <v>2250.5500000000002</v>
      </c>
      <c r="M1004" s="220">
        <f t="shared" si="145"/>
        <v>7.858079136211147E-3</v>
      </c>
      <c r="N1004" s="343">
        <v>55.2</v>
      </c>
      <c r="O1004" s="222">
        <f t="shared" si="146"/>
        <v>0.43376596831885533</v>
      </c>
      <c r="P1004" s="309">
        <f t="shared" si="147"/>
        <v>471.48474817266884</v>
      </c>
      <c r="Q1004" s="223">
        <f t="shared" si="148"/>
        <v>26.025958099131323</v>
      </c>
    </row>
    <row r="1005" spans="1:17">
      <c r="A1005" s="1305"/>
      <c r="B1005" s="49">
        <v>9</v>
      </c>
      <c r="C1005" s="342"/>
      <c r="D1005" s="382"/>
      <c r="E1005" s="382"/>
      <c r="F1005" s="221"/>
      <c r="G1005" s="221"/>
      <c r="H1005" s="221"/>
      <c r="I1005" s="221"/>
      <c r="J1005" s="221"/>
      <c r="K1005" s="311"/>
      <c r="L1005" s="221"/>
      <c r="M1005" s="220"/>
      <c r="N1005" s="352"/>
      <c r="O1005" s="222"/>
      <c r="P1005" s="309"/>
      <c r="Q1005" s="223"/>
    </row>
    <row r="1006" spans="1:17" ht="12" thickBot="1">
      <c r="A1006" s="1306"/>
      <c r="B1006" s="50">
        <v>10</v>
      </c>
      <c r="C1006" s="344"/>
      <c r="D1006" s="385"/>
      <c r="E1006" s="385"/>
      <c r="F1006" s="404"/>
      <c r="G1006" s="404"/>
      <c r="H1006" s="404"/>
      <c r="I1006" s="404"/>
      <c r="J1006" s="404"/>
      <c r="K1006" s="422"/>
      <c r="L1006" s="404"/>
      <c r="M1006" s="358"/>
      <c r="N1006" s="359"/>
      <c r="O1006" s="345"/>
      <c r="P1006" s="345"/>
      <c r="Q1006" s="346"/>
    </row>
    <row r="1007" spans="1:17">
      <c r="A1007" s="1307" t="s">
        <v>248</v>
      </c>
      <c r="B1007" s="16">
        <v>1</v>
      </c>
      <c r="C1007" s="889" t="s">
        <v>399</v>
      </c>
      <c r="D1007" s="890">
        <v>8</v>
      </c>
      <c r="E1007" s="890">
        <v>1975</v>
      </c>
      <c r="F1007" s="891">
        <f>SUM(G1007+H1007+I1007)</f>
        <v>5.6</v>
      </c>
      <c r="G1007" s="891"/>
      <c r="H1007" s="891">
        <v>0</v>
      </c>
      <c r="I1007" s="891">
        <v>5.6</v>
      </c>
      <c r="J1007" s="891">
        <v>402.69</v>
      </c>
      <c r="K1007" s="892">
        <v>5.5730000000000004</v>
      </c>
      <c r="L1007" s="891">
        <v>402.69</v>
      </c>
      <c r="M1007" s="224">
        <f t="shared" ref="M1007:M1011" si="149">K1007/L1007</f>
        <v>1.3839429834363905E-2</v>
      </c>
      <c r="N1007" s="353">
        <v>55.2</v>
      </c>
      <c r="O1007" s="226">
        <f t="shared" ref="O1007:O1011" si="150">M1007*N1007</f>
        <v>0.76393652685688762</v>
      </c>
      <c r="P1007" s="317">
        <f t="shared" ref="P1007:P1011" si="151">M1007*60*1000</f>
        <v>830.36579006183433</v>
      </c>
      <c r="Q1007" s="227">
        <f t="shared" ref="Q1007:Q1011" si="152">P1007*N1007/1000</f>
        <v>45.836191611413255</v>
      </c>
    </row>
    <row r="1008" spans="1:17">
      <c r="A1008" s="1308"/>
      <c r="B1008" s="31">
        <v>2</v>
      </c>
      <c r="C1008" s="889" t="s">
        <v>400</v>
      </c>
      <c r="D1008" s="890">
        <v>8</v>
      </c>
      <c r="E1008" s="890">
        <v>1959</v>
      </c>
      <c r="F1008" s="891">
        <f t="shared" ref="F1008:F1011" si="153">SUM(G1008+H1008+I1008)</f>
        <v>5.4</v>
      </c>
      <c r="G1008" s="891"/>
      <c r="H1008" s="891">
        <v>0</v>
      </c>
      <c r="I1008" s="891">
        <v>5.4</v>
      </c>
      <c r="J1008" s="891">
        <v>303.83</v>
      </c>
      <c r="K1008" s="892">
        <v>4.6029999999999998</v>
      </c>
      <c r="L1008" s="891">
        <v>256.89999999999998</v>
      </c>
      <c r="M1008" s="224">
        <f t="shared" si="149"/>
        <v>1.7917477617750099E-2</v>
      </c>
      <c r="N1008" s="353">
        <v>55.2</v>
      </c>
      <c r="O1008" s="226">
        <f t="shared" si="150"/>
        <v>0.9890447644998055</v>
      </c>
      <c r="P1008" s="317">
        <f t="shared" si="151"/>
        <v>1075.048657065006</v>
      </c>
      <c r="Q1008" s="227">
        <f t="shared" si="152"/>
        <v>59.34268586998833</v>
      </c>
    </row>
    <row r="1009" spans="1:17">
      <c r="A1009" s="1308"/>
      <c r="B1009" s="31">
        <v>3</v>
      </c>
      <c r="C1009" s="889" t="s">
        <v>401</v>
      </c>
      <c r="D1009" s="890">
        <v>6</v>
      </c>
      <c r="E1009" s="890" t="s">
        <v>402</v>
      </c>
      <c r="F1009" s="891">
        <f t="shared" si="153"/>
        <v>4.9000000000000004</v>
      </c>
      <c r="G1009" s="891">
        <v>0.2</v>
      </c>
      <c r="H1009" s="891">
        <v>0.9</v>
      </c>
      <c r="I1009" s="891">
        <v>3.8</v>
      </c>
      <c r="J1009" s="891">
        <v>252.5</v>
      </c>
      <c r="K1009" s="892">
        <v>3.8260000000000001</v>
      </c>
      <c r="L1009" s="891">
        <v>252.5</v>
      </c>
      <c r="M1009" s="224">
        <f t="shared" si="149"/>
        <v>1.5152475247524753E-2</v>
      </c>
      <c r="N1009" s="353">
        <v>55.2</v>
      </c>
      <c r="O1009" s="226">
        <f t="shared" si="150"/>
        <v>0.83641663366336638</v>
      </c>
      <c r="P1009" s="317">
        <f t="shared" si="151"/>
        <v>909.14851485148517</v>
      </c>
      <c r="Q1009" s="227">
        <f t="shared" si="152"/>
        <v>50.184998019801981</v>
      </c>
    </row>
    <row r="1010" spans="1:17">
      <c r="A1010" s="1309"/>
      <c r="B1010" s="17">
        <v>4</v>
      </c>
      <c r="C1010" s="889" t="s">
        <v>403</v>
      </c>
      <c r="D1010" s="890">
        <v>9</v>
      </c>
      <c r="E1010" s="890" t="s">
        <v>402</v>
      </c>
      <c r="F1010" s="891">
        <f t="shared" si="153"/>
        <v>4.0999999999999996</v>
      </c>
      <c r="G1010" s="891"/>
      <c r="H1010" s="891">
        <v>0</v>
      </c>
      <c r="I1010" s="891">
        <v>4.0999999999999996</v>
      </c>
      <c r="J1010" s="891">
        <v>255.12</v>
      </c>
      <c r="K1010" s="892">
        <v>4.093</v>
      </c>
      <c r="L1010" s="891">
        <v>255.1</v>
      </c>
      <c r="M1010" s="224">
        <f t="shared" si="149"/>
        <v>1.6044688357506859E-2</v>
      </c>
      <c r="N1010" s="353">
        <v>55.2</v>
      </c>
      <c r="O1010" s="226">
        <f t="shared" si="150"/>
        <v>0.8856667973343787</v>
      </c>
      <c r="P1010" s="317">
        <f t="shared" si="151"/>
        <v>962.68130145041152</v>
      </c>
      <c r="Q1010" s="227">
        <f t="shared" si="152"/>
        <v>53.140007840062715</v>
      </c>
    </row>
    <row r="1011" spans="1:17">
      <c r="A1011" s="1309"/>
      <c r="B1011" s="17">
        <v>5</v>
      </c>
      <c r="C1011" s="889" t="s">
        <v>404</v>
      </c>
      <c r="D1011" s="890">
        <v>8</v>
      </c>
      <c r="E1011" s="890">
        <v>1962</v>
      </c>
      <c r="F1011" s="891">
        <f t="shared" si="153"/>
        <v>6.3</v>
      </c>
      <c r="G1011" s="891">
        <v>0.5</v>
      </c>
      <c r="H1011" s="891">
        <v>1.3</v>
      </c>
      <c r="I1011" s="891">
        <v>4.5</v>
      </c>
      <c r="J1011" s="891">
        <v>354.74</v>
      </c>
      <c r="K1011" s="892">
        <v>4.532</v>
      </c>
      <c r="L1011" s="891">
        <v>305.78699999999998</v>
      </c>
      <c r="M1011" s="224">
        <f t="shared" si="149"/>
        <v>1.4820773937413953E-2</v>
      </c>
      <c r="N1011" s="353">
        <v>55.2</v>
      </c>
      <c r="O1011" s="226">
        <f t="shared" si="150"/>
        <v>0.8181067213452502</v>
      </c>
      <c r="P1011" s="317">
        <f t="shared" si="151"/>
        <v>889.24643624483713</v>
      </c>
      <c r="Q1011" s="227">
        <f t="shared" si="152"/>
        <v>49.086403280715011</v>
      </c>
    </row>
    <row r="1012" spans="1:17">
      <c r="A1012" s="1309"/>
      <c r="B1012" s="17">
        <v>6</v>
      </c>
      <c r="C1012" s="889"/>
      <c r="D1012" s="890"/>
      <c r="E1012" s="890"/>
      <c r="F1012" s="891"/>
      <c r="G1012" s="891"/>
      <c r="H1012" s="891"/>
      <c r="I1012" s="891"/>
      <c r="J1012" s="891"/>
      <c r="K1012" s="892"/>
      <c r="L1012" s="891"/>
      <c r="M1012" s="224"/>
      <c r="N1012" s="353"/>
      <c r="O1012" s="226"/>
      <c r="P1012" s="317"/>
      <c r="Q1012" s="227"/>
    </row>
    <row r="1013" spans="1:17">
      <c r="A1013" s="1309"/>
      <c r="B1013" s="17">
        <v>7</v>
      </c>
      <c r="C1013" s="467"/>
      <c r="D1013" s="468"/>
      <c r="E1013" s="469"/>
      <c r="F1013" s="470"/>
      <c r="G1013" s="471"/>
      <c r="H1013" s="472"/>
      <c r="I1013" s="472"/>
      <c r="J1013" s="473"/>
      <c r="K1013" s="474"/>
      <c r="L1013" s="464"/>
      <c r="M1013" s="475"/>
      <c r="N1013" s="465"/>
      <c r="O1013" s="476"/>
      <c r="P1013" s="466"/>
      <c r="Q1013" s="900"/>
    </row>
    <row r="1014" spans="1:17">
      <c r="A1014" s="1309"/>
      <c r="B1014" s="17">
        <v>8</v>
      </c>
      <c r="C1014" s="467"/>
      <c r="D1014" s="468"/>
      <c r="E1014" s="469"/>
      <c r="F1014" s="470"/>
      <c r="G1014" s="471"/>
      <c r="H1014" s="472"/>
      <c r="I1014" s="472"/>
      <c r="J1014" s="473"/>
      <c r="K1014" s="474"/>
      <c r="L1014" s="464"/>
      <c r="M1014" s="475"/>
      <c r="N1014" s="465"/>
      <c r="O1014" s="476"/>
      <c r="P1014" s="466"/>
      <c r="Q1014" s="900"/>
    </row>
    <row r="1015" spans="1:17">
      <c r="A1015" s="1309"/>
      <c r="B1015" s="17">
        <v>9</v>
      </c>
      <c r="C1015" s="467"/>
      <c r="D1015" s="468"/>
      <c r="E1015" s="469"/>
      <c r="F1015" s="470"/>
      <c r="G1015" s="477"/>
      <c r="H1015" s="467"/>
      <c r="I1015" s="472"/>
      <c r="J1015" s="478"/>
      <c r="K1015" s="474"/>
      <c r="L1015" s="464"/>
      <c r="M1015" s="475"/>
      <c r="N1015" s="465"/>
      <c r="O1015" s="476"/>
      <c r="P1015" s="466"/>
      <c r="Q1015" s="900"/>
    </row>
    <row r="1016" spans="1:17" ht="12" thickBot="1">
      <c r="A1016" s="1310"/>
      <c r="B1016" s="18">
        <v>10</v>
      </c>
      <c r="C1016" s="901"/>
      <c r="D1016" s="902"/>
      <c r="E1016" s="902"/>
      <c r="F1016" s="479"/>
      <c r="G1016" s="903"/>
      <c r="H1016" s="901"/>
      <c r="I1016" s="904"/>
      <c r="J1016" s="905"/>
      <c r="K1016" s="480"/>
      <c r="L1016" s="481"/>
      <c r="M1016" s="906"/>
      <c r="N1016" s="482"/>
      <c r="O1016" s="907"/>
      <c r="P1016" s="907"/>
      <c r="Q1016" s="908"/>
    </row>
    <row r="1018" spans="1:17" ht="15">
      <c r="A1018" s="1445" t="s">
        <v>405</v>
      </c>
      <c r="B1018" s="1445"/>
      <c r="C1018" s="1445"/>
      <c r="D1018" s="1445"/>
      <c r="E1018" s="1445"/>
      <c r="F1018" s="1445"/>
      <c r="G1018" s="1445"/>
      <c r="H1018" s="1445"/>
      <c r="I1018" s="1445"/>
      <c r="J1018" s="1445"/>
      <c r="K1018" s="1445"/>
      <c r="L1018" s="1445"/>
      <c r="M1018" s="1445"/>
      <c r="N1018" s="1445"/>
      <c r="O1018" s="1445"/>
      <c r="P1018" s="1445"/>
      <c r="Q1018" s="1445"/>
    </row>
    <row r="1019" spans="1:17" ht="13.5" thickBot="1">
      <c r="A1019" s="425"/>
      <c r="B1019" s="425"/>
      <c r="C1019" s="425"/>
      <c r="D1019" s="425"/>
      <c r="E1019" s="1311" t="s">
        <v>268</v>
      </c>
      <c r="F1019" s="1311"/>
      <c r="G1019" s="1311"/>
      <c r="H1019" s="1311"/>
      <c r="I1019" s="742">
        <v>7.4</v>
      </c>
      <c r="J1019" s="425" t="s">
        <v>267</v>
      </c>
      <c r="K1019" s="425" t="s">
        <v>269</v>
      </c>
      <c r="L1019" s="426">
        <v>318</v>
      </c>
      <c r="M1019" s="425"/>
      <c r="N1019" s="425"/>
      <c r="O1019" s="425"/>
      <c r="P1019" s="425"/>
      <c r="Q1019" s="425"/>
    </row>
    <row r="1020" spans="1:17">
      <c r="A1020" s="1312" t="s">
        <v>1</v>
      </c>
      <c r="B1020" s="1315" t="s">
        <v>0</v>
      </c>
      <c r="C1020" s="1318" t="s">
        <v>2</v>
      </c>
      <c r="D1020" s="1318" t="s">
        <v>3</v>
      </c>
      <c r="E1020" s="1318" t="s">
        <v>11</v>
      </c>
      <c r="F1020" s="1322" t="s">
        <v>12</v>
      </c>
      <c r="G1020" s="1323"/>
      <c r="H1020" s="1323"/>
      <c r="I1020" s="1324"/>
      <c r="J1020" s="1318" t="s">
        <v>4</v>
      </c>
      <c r="K1020" s="1318" t="s">
        <v>13</v>
      </c>
      <c r="L1020" s="1318" t="s">
        <v>5</v>
      </c>
      <c r="M1020" s="1318" t="s">
        <v>6</v>
      </c>
      <c r="N1020" s="1318" t="s">
        <v>14</v>
      </c>
      <c r="O1020" s="1318" t="s">
        <v>15</v>
      </c>
      <c r="P1020" s="1325" t="s">
        <v>22</v>
      </c>
      <c r="Q1020" s="1327" t="s">
        <v>23</v>
      </c>
    </row>
    <row r="1021" spans="1:17" ht="33.75">
      <c r="A1021" s="1313"/>
      <c r="B1021" s="1316"/>
      <c r="C1021" s="1319"/>
      <c r="D1021" s="1321"/>
      <c r="E1021" s="1321"/>
      <c r="F1021" s="972" t="s">
        <v>16</v>
      </c>
      <c r="G1021" s="972" t="s">
        <v>17</v>
      </c>
      <c r="H1021" s="972" t="s">
        <v>18</v>
      </c>
      <c r="I1021" s="972" t="s">
        <v>19</v>
      </c>
      <c r="J1021" s="1321"/>
      <c r="K1021" s="1321"/>
      <c r="L1021" s="1321"/>
      <c r="M1021" s="1321"/>
      <c r="N1021" s="1321"/>
      <c r="O1021" s="1321"/>
      <c r="P1021" s="1326"/>
      <c r="Q1021" s="1328"/>
    </row>
    <row r="1022" spans="1:17" ht="12" thickBot="1">
      <c r="A1022" s="1314"/>
      <c r="B1022" s="1317"/>
      <c r="C1022" s="1320"/>
      <c r="D1022" s="24" t="s">
        <v>7</v>
      </c>
      <c r="E1022" s="24" t="s">
        <v>8</v>
      </c>
      <c r="F1022" s="24" t="s">
        <v>9</v>
      </c>
      <c r="G1022" s="24" t="s">
        <v>9</v>
      </c>
      <c r="H1022" s="24" t="s">
        <v>9</v>
      </c>
      <c r="I1022" s="24" t="s">
        <v>9</v>
      </c>
      <c r="J1022" s="24" t="s">
        <v>20</v>
      </c>
      <c r="K1022" s="24" t="s">
        <v>9</v>
      </c>
      <c r="L1022" s="24" t="s">
        <v>20</v>
      </c>
      <c r="M1022" s="24" t="s">
        <v>21</v>
      </c>
      <c r="N1022" s="24" t="s">
        <v>282</v>
      </c>
      <c r="O1022" s="24" t="s">
        <v>283</v>
      </c>
      <c r="P1022" s="603" t="s">
        <v>24</v>
      </c>
      <c r="Q1022" s="604" t="s">
        <v>284</v>
      </c>
    </row>
    <row r="1023" spans="1:17">
      <c r="A1023" s="1297" t="s">
        <v>247</v>
      </c>
      <c r="B1023" s="38">
        <v>1</v>
      </c>
      <c r="C1023" s="1855" t="s">
        <v>800</v>
      </c>
      <c r="D1023" s="453">
        <v>45</v>
      </c>
      <c r="E1023" s="453">
        <v>1986</v>
      </c>
      <c r="F1023" s="266">
        <f t="shared" ref="F1023:F1031" si="154">G1023+H1023+I1023</f>
        <v>10.17</v>
      </c>
      <c r="G1023" s="266">
        <v>3.67</v>
      </c>
      <c r="H1023" s="266">
        <v>6.5</v>
      </c>
      <c r="I1023" s="266">
        <v>0</v>
      </c>
      <c r="J1023" s="814">
        <v>2345.1999999999998</v>
      </c>
      <c r="K1023" s="1856">
        <v>0</v>
      </c>
      <c r="L1023" s="814">
        <v>2345.1999999999998</v>
      </c>
      <c r="M1023" s="287">
        <f t="shared" ref="M1023:M1031" si="155">K1023/L1023</f>
        <v>0</v>
      </c>
      <c r="N1023" s="327">
        <v>49.27</v>
      </c>
      <c r="O1023" s="328">
        <f t="shared" ref="O1023:O1031" si="156">M1023*N1023</f>
        <v>0</v>
      </c>
      <c r="P1023" s="328">
        <f t="shared" ref="P1023:P1031" si="157">M1023*60*1000</f>
        <v>0</v>
      </c>
      <c r="Q1023" s="214">
        <f t="shared" ref="Q1023:Q1031" si="158">P1023*N1023/1000</f>
        <v>0</v>
      </c>
    </row>
    <row r="1024" spans="1:17">
      <c r="A1024" s="1298"/>
      <c r="B1024" s="34">
        <v>2</v>
      </c>
      <c r="C1024" s="329" t="s">
        <v>801</v>
      </c>
      <c r="D1024" s="291">
        <v>55</v>
      </c>
      <c r="E1024" s="291" t="s">
        <v>35</v>
      </c>
      <c r="F1024" s="215">
        <f t="shared" si="154"/>
        <v>14.41</v>
      </c>
      <c r="G1024" s="215">
        <v>5.89</v>
      </c>
      <c r="H1024" s="215">
        <v>8.52</v>
      </c>
      <c r="I1024" s="215">
        <v>0</v>
      </c>
      <c r="J1024" s="330">
        <v>2979.1</v>
      </c>
      <c r="K1024" s="893">
        <v>0</v>
      </c>
      <c r="L1024" s="330">
        <v>2979.1</v>
      </c>
      <c r="M1024" s="216">
        <f t="shared" si="155"/>
        <v>0</v>
      </c>
      <c r="N1024" s="330">
        <v>49.27</v>
      </c>
      <c r="O1024" s="217">
        <f t="shared" si="156"/>
        <v>0</v>
      </c>
      <c r="P1024" s="328">
        <f t="shared" si="157"/>
        <v>0</v>
      </c>
      <c r="Q1024" s="218">
        <f t="shared" si="158"/>
        <v>0</v>
      </c>
    </row>
    <row r="1025" spans="1:17">
      <c r="A1025" s="1298"/>
      <c r="B1025" s="34">
        <v>3</v>
      </c>
      <c r="C1025" s="329" t="s">
        <v>802</v>
      </c>
      <c r="D1025" s="285">
        <v>30</v>
      </c>
      <c r="E1025" s="291" t="s">
        <v>35</v>
      </c>
      <c r="F1025" s="215">
        <f t="shared" si="154"/>
        <v>7.62</v>
      </c>
      <c r="G1025" s="215">
        <v>3.12</v>
      </c>
      <c r="H1025" s="215">
        <v>4.5</v>
      </c>
      <c r="I1025" s="215">
        <v>0</v>
      </c>
      <c r="J1025" s="327">
        <v>1517.45</v>
      </c>
      <c r="K1025" s="894">
        <v>0</v>
      </c>
      <c r="L1025" s="327">
        <v>1517.45</v>
      </c>
      <c r="M1025" s="216">
        <f t="shared" si="155"/>
        <v>0</v>
      </c>
      <c r="N1025" s="330">
        <v>49.27</v>
      </c>
      <c r="O1025" s="217">
        <f t="shared" si="156"/>
        <v>0</v>
      </c>
      <c r="P1025" s="328">
        <f t="shared" si="157"/>
        <v>0</v>
      </c>
      <c r="Q1025" s="218">
        <f t="shared" si="158"/>
        <v>0</v>
      </c>
    </row>
    <row r="1026" spans="1:17">
      <c r="A1026" s="1298"/>
      <c r="B1026" s="12">
        <v>4</v>
      </c>
      <c r="C1026" s="329" t="s">
        <v>803</v>
      </c>
      <c r="D1026" s="291">
        <v>45</v>
      </c>
      <c r="E1026" s="291">
        <v>1978</v>
      </c>
      <c r="F1026" s="215">
        <f t="shared" si="154"/>
        <v>12.67</v>
      </c>
      <c r="G1026" s="215">
        <v>4.5999999999999996</v>
      </c>
      <c r="H1026" s="215">
        <v>7.1</v>
      </c>
      <c r="I1026" s="215">
        <v>0.97</v>
      </c>
      <c r="J1026" s="330">
        <v>2285.7199999999998</v>
      </c>
      <c r="K1026" s="893">
        <v>0.97</v>
      </c>
      <c r="L1026" s="330">
        <v>2285.6999999999998</v>
      </c>
      <c r="M1026" s="216">
        <f t="shared" si="155"/>
        <v>4.2437765236032725E-4</v>
      </c>
      <c r="N1026" s="330">
        <v>49.27</v>
      </c>
      <c r="O1026" s="217">
        <f t="shared" si="156"/>
        <v>2.0909086931793323E-2</v>
      </c>
      <c r="P1026" s="328">
        <f t="shared" si="157"/>
        <v>25.462659141619636</v>
      </c>
      <c r="Q1026" s="218">
        <f t="shared" si="158"/>
        <v>1.2545452159075994</v>
      </c>
    </row>
    <row r="1027" spans="1:17">
      <c r="A1027" s="1298"/>
      <c r="B1027" s="12">
        <v>5</v>
      </c>
      <c r="C1027" s="329" t="s">
        <v>804</v>
      </c>
      <c r="D1027" s="291">
        <v>40</v>
      </c>
      <c r="E1027" s="291" t="s">
        <v>35</v>
      </c>
      <c r="F1027" s="215">
        <f t="shared" si="154"/>
        <v>12.34</v>
      </c>
      <c r="G1027" s="215">
        <v>5.07</v>
      </c>
      <c r="H1027" s="215">
        <v>6.23</v>
      </c>
      <c r="I1027" s="215">
        <v>1.04</v>
      </c>
      <c r="J1027" s="330">
        <v>2281.6999999999998</v>
      </c>
      <c r="K1027" s="893">
        <v>1.04</v>
      </c>
      <c r="L1027" s="330">
        <v>2281.6999999999998</v>
      </c>
      <c r="M1027" s="216">
        <f t="shared" si="155"/>
        <v>4.5580049962747082E-4</v>
      </c>
      <c r="N1027" s="330">
        <v>49.27</v>
      </c>
      <c r="O1027" s="217">
        <f t="shared" si="156"/>
        <v>2.2457290616645489E-2</v>
      </c>
      <c r="P1027" s="328">
        <f t="shared" si="157"/>
        <v>27.348029977648249</v>
      </c>
      <c r="Q1027" s="218">
        <f t="shared" si="158"/>
        <v>1.3474374369987292</v>
      </c>
    </row>
    <row r="1028" spans="1:17">
      <c r="A1028" s="1298"/>
      <c r="B1028" s="12">
        <v>6</v>
      </c>
      <c r="C1028" s="329" t="s">
        <v>805</v>
      </c>
      <c r="D1028" s="291">
        <v>45</v>
      </c>
      <c r="E1028" s="291" t="s">
        <v>35</v>
      </c>
      <c r="F1028" s="215">
        <f t="shared" si="154"/>
        <v>12.81</v>
      </c>
      <c r="G1028" s="215">
        <v>3.95</v>
      </c>
      <c r="H1028" s="215">
        <v>7.1</v>
      </c>
      <c r="I1028" s="215">
        <v>1.76</v>
      </c>
      <c r="J1028" s="330">
        <v>2301.9899999999998</v>
      </c>
      <c r="K1028" s="893">
        <v>1.76</v>
      </c>
      <c r="L1028" s="330">
        <v>2301.9899999999998</v>
      </c>
      <c r="M1028" s="216">
        <f t="shared" si="155"/>
        <v>7.6455588425666495E-4</v>
      </c>
      <c r="N1028" s="330">
        <v>49.27</v>
      </c>
      <c r="O1028" s="217">
        <f t="shared" si="156"/>
        <v>3.7669668417325886E-2</v>
      </c>
      <c r="P1028" s="328">
        <f t="shared" si="157"/>
        <v>45.873353055399896</v>
      </c>
      <c r="Q1028" s="218">
        <f t="shared" si="158"/>
        <v>2.2601801050395531</v>
      </c>
    </row>
    <row r="1029" spans="1:17">
      <c r="A1029" s="1298"/>
      <c r="B1029" s="12">
        <v>7</v>
      </c>
      <c r="C1029" s="329" t="s">
        <v>806</v>
      </c>
      <c r="D1029" s="291">
        <v>20</v>
      </c>
      <c r="E1029" s="291" t="s">
        <v>35</v>
      </c>
      <c r="F1029" s="215">
        <f t="shared" si="154"/>
        <v>6.25</v>
      </c>
      <c r="G1029" s="215">
        <v>1.86</v>
      </c>
      <c r="H1029" s="215">
        <v>3.16</v>
      </c>
      <c r="I1029" s="215">
        <v>1.23</v>
      </c>
      <c r="J1029" s="330">
        <v>1055.4000000000001</v>
      </c>
      <c r="K1029" s="893">
        <v>1.23</v>
      </c>
      <c r="L1029" s="330">
        <v>1055.4000000000001</v>
      </c>
      <c r="M1029" s="216">
        <f t="shared" si="155"/>
        <v>1.1654349061967027E-3</v>
      </c>
      <c r="N1029" s="330">
        <v>49.27</v>
      </c>
      <c r="O1029" s="217">
        <f t="shared" si="156"/>
        <v>5.7420977828311542E-2</v>
      </c>
      <c r="P1029" s="328">
        <f t="shared" si="157"/>
        <v>69.926094371802165</v>
      </c>
      <c r="Q1029" s="218">
        <f t="shared" si="158"/>
        <v>3.4452586696986929</v>
      </c>
    </row>
    <row r="1030" spans="1:17">
      <c r="A1030" s="1298"/>
      <c r="B1030" s="12">
        <v>8</v>
      </c>
      <c r="C1030" s="329" t="s">
        <v>807</v>
      </c>
      <c r="D1030" s="291">
        <v>50</v>
      </c>
      <c r="E1030" s="291" t="s">
        <v>35</v>
      </c>
      <c r="F1030" s="215">
        <f t="shared" si="154"/>
        <v>16.32</v>
      </c>
      <c r="G1030" s="215">
        <v>4.41</v>
      </c>
      <c r="H1030" s="215">
        <v>7.89</v>
      </c>
      <c r="I1030" s="215">
        <v>4.0199999999999996</v>
      </c>
      <c r="J1030" s="330">
        <v>2578.96</v>
      </c>
      <c r="K1030" s="893">
        <v>4.0199999999999996</v>
      </c>
      <c r="L1030" s="330">
        <v>2578.96</v>
      </c>
      <c r="M1030" s="216">
        <f t="shared" si="155"/>
        <v>1.5587678754226508E-3</v>
      </c>
      <c r="N1030" s="330">
        <v>49.27</v>
      </c>
      <c r="O1030" s="217">
        <f t="shared" si="156"/>
        <v>7.6800493222074009E-2</v>
      </c>
      <c r="P1030" s="328">
        <f t="shared" si="157"/>
        <v>93.526072525359055</v>
      </c>
      <c r="Q1030" s="218">
        <f t="shared" si="158"/>
        <v>4.6080295933244404</v>
      </c>
    </row>
    <row r="1031" spans="1:17">
      <c r="A1031" s="1298"/>
      <c r="B1031" s="12">
        <v>9</v>
      </c>
      <c r="C1031" s="329" t="s">
        <v>808</v>
      </c>
      <c r="D1031" s="291">
        <v>35</v>
      </c>
      <c r="E1031" s="291" t="s">
        <v>35</v>
      </c>
      <c r="F1031" s="215">
        <f t="shared" si="154"/>
        <v>18.28</v>
      </c>
      <c r="G1031" s="215">
        <v>4.4400000000000004</v>
      </c>
      <c r="H1031" s="215">
        <v>5.52</v>
      </c>
      <c r="I1031" s="215">
        <v>8.32</v>
      </c>
      <c r="J1031" s="330">
        <v>2527.9899999999998</v>
      </c>
      <c r="K1031" s="893">
        <v>8.32</v>
      </c>
      <c r="L1031" s="330">
        <v>2527.9899999999998</v>
      </c>
      <c r="M1031" s="216">
        <f t="shared" si="155"/>
        <v>3.2911522593048236E-3</v>
      </c>
      <c r="N1031" s="330">
        <v>49.27</v>
      </c>
      <c r="O1031" s="217">
        <f t="shared" si="156"/>
        <v>0.16215507181594868</v>
      </c>
      <c r="P1031" s="328">
        <f t="shared" si="157"/>
        <v>197.46913555828939</v>
      </c>
      <c r="Q1031" s="218">
        <f t="shared" si="158"/>
        <v>9.7293043089569178</v>
      </c>
    </row>
    <row r="1032" spans="1:17" ht="12" thickBot="1">
      <c r="A1032" s="1299"/>
      <c r="B1032" s="26">
        <v>10</v>
      </c>
      <c r="C1032" s="339"/>
      <c r="D1032" s="362"/>
      <c r="E1032" s="362"/>
      <c r="F1032" s="428"/>
      <c r="G1032" s="428"/>
      <c r="H1032" s="428"/>
      <c r="I1032" s="428"/>
      <c r="J1032" s="357"/>
      <c r="K1032" s="429"/>
      <c r="L1032" s="357"/>
      <c r="M1032" s="356"/>
      <c r="N1032" s="357"/>
      <c r="O1032" s="794"/>
      <c r="P1032" s="795"/>
      <c r="Q1032" s="796"/>
    </row>
    <row r="1033" spans="1:17">
      <c r="A1033" s="1300" t="s">
        <v>242</v>
      </c>
      <c r="B1033" s="112">
        <v>1</v>
      </c>
      <c r="C1033" s="895" t="s">
        <v>809</v>
      </c>
      <c r="D1033" s="295">
        <v>36</v>
      </c>
      <c r="E1033" s="295" t="s">
        <v>35</v>
      </c>
      <c r="F1033" s="297">
        <f>G1033+H1033+I1033</f>
        <v>18.439999999999998</v>
      </c>
      <c r="G1033" s="297">
        <v>2.65</v>
      </c>
      <c r="H1033" s="297">
        <v>5.76</v>
      </c>
      <c r="I1033" s="296">
        <v>10.029999999999999</v>
      </c>
      <c r="J1033" s="366">
        <v>2268.86</v>
      </c>
      <c r="K1033" s="896">
        <v>9.15</v>
      </c>
      <c r="L1033" s="366">
        <v>2070.59</v>
      </c>
      <c r="M1033" s="299">
        <f>K1033/L1033</f>
        <v>4.4190303246900639E-3</v>
      </c>
      <c r="N1033" s="367">
        <v>49.27</v>
      </c>
      <c r="O1033" s="300">
        <f>M1033*N1033</f>
        <v>0.21772562409747948</v>
      </c>
      <c r="P1033" s="300">
        <f>M1033*60*1000</f>
        <v>265.14181948140379</v>
      </c>
      <c r="Q1033" s="301">
        <f>P1033*N1033/1000</f>
        <v>13.063537445848766</v>
      </c>
    </row>
    <row r="1034" spans="1:17">
      <c r="A1034" s="1301"/>
      <c r="B1034" s="126">
        <v>2</v>
      </c>
      <c r="C1034" s="895" t="s">
        <v>810</v>
      </c>
      <c r="D1034" s="295">
        <v>48</v>
      </c>
      <c r="E1034" s="295" t="s">
        <v>35</v>
      </c>
      <c r="F1034" s="296">
        <f>G1034+H1034+I1034</f>
        <v>26.98</v>
      </c>
      <c r="G1034" s="296">
        <v>2.96</v>
      </c>
      <c r="H1034" s="296">
        <v>7.57</v>
      </c>
      <c r="I1034" s="296">
        <v>16.45</v>
      </c>
      <c r="J1034" s="368">
        <v>2902.63</v>
      </c>
      <c r="K1034" s="897">
        <v>16.45</v>
      </c>
      <c r="L1034" s="368">
        <v>2902.63</v>
      </c>
      <c r="M1034" s="299">
        <f>K1034/L1034</f>
        <v>5.6672741617085189E-3</v>
      </c>
      <c r="N1034" s="368">
        <v>49.27</v>
      </c>
      <c r="O1034" s="300">
        <f>M1034*N1034</f>
        <v>0.27922659794737875</v>
      </c>
      <c r="P1034" s="300">
        <f>M1034*60*1000</f>
        <v>340.03644970251111</v>
      </c>
      <c r="Q1034" s="301">
        <f>P1034*N1034/1000</f>
        <v>16.753595876842724</v>
      </c>
    </row>
    <row r="1035" spans="1:17">
      <c r="A1035" s="1301"/>
      <c r="B1035" s="104">
        <v>3</v>
      </c>
      <c r="C1035" s="895" t="s">
        <v>811</v>
      </c>
      <c r="D1035" s="295">
        <v>80</v>
      </c>
      <c r="E1035" s="295" t="s">
        <v>35</v>
      </c>
      <c r="F1035" s="296">
        <f>G1035+H1035+I1035</f>
        <v>40.9</v>
      </c>
      <c r="G1035" s="296">
        <v>5.26</v>
      </c>
      <c r="H1035" s="296">
        <v>12.61</v>
      </c>
      <c r="I1035" s="296">
        <v>23.03</v>
      </c>
      <c r="J1035" s="368">
        <v>3952.95</v>
      </c>
      <c r="K1035" s="897">
        <v>21.16</v>
      </c>
      <c r="L1035" s="368">
        <v>3635.24</v>
      </c>
      <c r="M1035" s="304">
        <f>K1035/L1035</f>
        <v>5.8207986267756742E-3</v>
      </c>
      <c r="N1035" s="368">
        <v>49.27</v>
      </c>
      <c r="O1035" s="300">
        <f>M1035*N1035</f>
        <v>0.28679074834123747</v>
      </c>
      <c r="P1035" s="300">
        <f>M1035*60*1000</f>
        <v>349.24791760654045</v>
      </c>
      <c r="Q1035" s="305">
        <f>P1035*N1035/1000</f>
        <v>17.20744490047425</v>
      </c>
    </row>
    <row r="1036" spans="1:17">
      <c r="A1036" s="1301"/>
      <c r="B1036" s="104">
        <v>4</v>
      </c>
      <c r="C1036" s="370"/>
      <c r="D1036" s="295"/>
      <c r="E1036" s="295"/>
      <c r="F1036" s="296"/>
      <c r="G1036" s="296"/>
      <c r="H1036" s="296"/>
      <c r="I1036" s="296"/>
      <c r="J1036" s="368"/>
      <c r="K1036" s="303"/>
      <c r="L1036" s="368"/>
      <c r="M1036" s="304"/>
      <c r="N1036" s="368"/>
      <c r="O1036" s="371"/>
      <c r="P1036" s="300"/>
      <c r="Q1036" s="305"/>
    </row>
    <row r="1037" spans="1:17">
      <c r="A1037" s="1301"/>
      <c r="B1037" s="104">
        <v>5</v>
      </c>
      <c r="C1037" s="370"/>
      <c r="D1037" s="295"/>
      <c r="E1037" s="295"/>
      <c r="F1037" s="296"/>
      <c r="G1037" s="296"/>
      <c r="H1037" s="296"/>
      <c r="I1037" s="296"/>
      <c r="J1037" s="368"/>
      <c r="K1037" s="303"/>
      <c r="L1037" s="368"/>
      <c r="M1037" s="304"/>
      <c r="N1037" s="368"/>
      <c r="O1037" s="371"/>
      <c r="P1037" s="300"/>
      <c r="Q1037" s="305"/>
    </row>
    <row r="1038" spans="1:17">
      <c r="A1038" s="1301"/>
      <c r="B1038" s="104">
        <v>6</v>
      </c>
      <c r="C1038" s="370"/>
      <c r="D1038" s="295"/>
      <c r="E1038" s="295"/>
      <c r="F1038" s="296"/>
      <c r="G1038" s="296"/>
      <c r="H1038" s="296"/>
      <c r="I1038" s="296"/>
      <c r="J1038" s="368"/>
      <c r="K1038" s="303"/>
      <c r="L1038" s="368"/>
      <c r="M1038" s="304"/>
      <c r="N1038" s="368"/>
      <c r="O1038" s="371"/>
      <c r="P1038" s="300"/>
      <c r="Q1038" s="305"/>
    </row>
    <row r="1039" spans="1:17">
      <c r="A1039" s="1301"/>
      <c r="B1039" s="104">
        <v>7</v>
      </c>
      <c r="C1039" s="370"/>
      <c r="D1039" s="295"/>
      <c r="E1039" s="295"/>
      <c r="F1039" s="296"/>
      <c r="G1039" s="296"/>
      <c r="H1039" s="296"/>
      <c r="I1039" s="296"/>
      <c r="J1039" s="368"/>
      <c r="K1039" s="303"/>
      <c r="L1039" s="368"/>
      <c r="M1039" s="304"/>
      <c r="N1039" s="368"/>
      <c r="O1039" s="371"/>
      <c r="P1039" s="300"/>
      <c r="Q1039" s="305"/>
    </row>
    <row r="1040" spans="1:17">
      <c r="A1040" s="1301"/>
      <c r="B1040" s="104">
        <v>8</v>
      </c>
      <c r="C1040" s="370"/>
      <c r="D1040" s="295"/>
      <c r="E1040" s="295"/>
      <c r="F1040" s="296"/>
      <c r="G1040" s="296"/>
      <c r="H1040" s="296"/>
      <c r="I1040" s="296"/>
      <c r="J1040" s="368"/>
      <c r="K1040" s="303"/>
      <c r="L1040" s="368"/>
      <c r="M1040" s="304"/>
      <c r="N1040" s="368"/>
      <c r="O1040" s="371"/>
      <c r="P1040" s="300"/>
      <c r="Q1040" s="305"/>
    </row>
    <row r="1041" spans="1:17">
      <c r="A1041" s="1302"/>
      <c r="B1041" s="109">
        <v>9</v>
      </c>
      <c r="C1041" s="370"/>
      <c r="D1041" s="295"/>
      <c r="E1041" s="295"/>
      <c r="F1041" s="296"/>
      <c r="G1041" s="296"/>
      <c r="H1041" s="296"/>
      <c r="I1041" s="296"/>
      <c r="J1041" s="368"/>
      <c r="K1041" s="303"/>
      <c r="L1041" s="368"/>
      <c r="M1041" s="304"/>
      <c r="N1041" s="368"/>
      <c r="O1041" s="371"/>
      <c r="P1041" s="300"/>
      <c r="Q1041" s="305"/>
    </row>
    <row r="1042" spans="1:17" ht="12" thickBot="1">
      <c r="A1042" s="1303"/>
      <c r="B1042" s="108">
        <v>10</v>
      </c>
      <c r="C1042" s="372"/>
      <c r="D1042" s="373"/>
      <c r="E1042" s="373"/>
      <c r="F1042" s="420"/>
      <c r="G1042" s="420"/>
      <c r="H1042" s="420"/>
      <c r="I1042" s="420"/>
      <c r="J1042" s="374"/>
      <c r="K1042" s="421"/>
      <c r="L1042" s="374"/>
      <c r="M1042" s="376"/>
      <c r="N1042" s="374"/>
      <c r="O1042" s="377"/>
      <c r="P1042" s="377"/>
      <c r="Q1042" s="378"/>
    </row>
    <row r="1043" spans="1:17">
      <c r="A1043" s="1304" t="s">
        <v>243</v>
      </c>
      <c r="B1043" s="48">
        <v>1</v>
      </c>
      <c r="C1043" s="342" t="s">
        <v>812</v>
      </c>
      <c r="D1043" s="382">
        <v>45</v>
      </c>
      <c r="E1043" s="382" t="s">
        <v>35</v>
      </c>
      <c r="F1043" s="221">
        <f t="shared" ref="F1043:F1048" si="159">SUM(G1043:I1043)</f>
        <v>23.27</v>
      </c>
      <c r="G1043" s="221">
        <v>4.33</v>
      </c>
      <c r="H1043" s="221">
        <v>7.1</v>
      </c>
      <c r="I1043" s="221">
        <v>11.84</v>
      </c>
      <c r="J1043" s="352">
        <v>2363.02</v>
      </c>
      <c r="K1043" s="898">
        <v>11.84</v>
      </c>
      <c r="L1043" s="352">
        <v>2363.02</v>
      </c>
      <c r="M1043" s="308">
        <f t="shared" ref="M1043:M1048" si="160">K1043/L1043</f>
        <v>5.0105373632047126E-3</v>
      </c>
      <c r="N1043" s="343">
        <v>49.27</v>
      </c>
      <c r="O1043" s="309">
        <f t="shared" ref="O1043:O1048" si="161">M1043*N1043</f>
        <v>0.24686917588509621</v>
      </c>
      <c r="P1043" s="309">
        <f t="shared" ref="P1043:P1048" si="162">M1043*60*1000</f>
        <v>300.63224179228274</v>
      </c>
      <c r="Q1043" s="310">
        <f t="shared" ref="Q1043:Q1048" si="163">P1043*N1043/1000</f>
        <v>14.812150553105772</v>
      </c>
    </row>
    <row r="1044" spans="1:17">
      <c r="A1044" s="1305"/>
      <c r="B1044" s="49">
        <v>2</v>
      </c>
      <c r="C1044" s="342" t="s">
        <v>813</v>
      </c>
      <c r="D1044" s="382">
        <v>60</v>
      </c>
      <c r="E1044" s="382" t="s">
        <v>35</v>
      </c>
      <c r="F1044" s="221">
        <f t="shared" si="159"/>
        <v>27.130000000000003</v>
      </c>
      <c r="G1044" s="221">
        <v>4.1100000000000003</v>
      </c>
      <c r="H1044" s="221">
        <v>9.4700000000000006</v>
      </c>
      <c r="I1044" s="221">
        <v>13.55</v>
      </c>
      <c r="J1044" s="352">
        <v>2404.54</v>
      </c>
      <c r="K1044" s="898">
        <v>13.55</v>
      </c>
      <c r="L1044" s="352">
        <v>2404.54</v>
      </c>
      <c r="M1044" s="220">
        <f t="shared" si="160"/>
        <v>5.6351734635314869E-3</v>
      </c>
      <c r="N1044" s="352">
        <v>49.27</v>
      </c>
      <c r="O1044" s="222">
        <f t="shared" si="161"/>
        <v>0.27764499654819635</v>
      </c>
      <c r="P1044" s="309">
        <f t="shared" si="162"/>
        <v>338.11040781188922</v>
      </c>
      <c r="Q1044" s="223">
        <f t="shared" si="163"/>
        <v>16.658699792891785</v>
      </c>
    </row>
    <row r="1045" spans="1:17">
      <c r="A1045" s="1305"/>
      <c r="B1045" s="49">
        <v>3</v>
      </c>
      <c r="C1045" s="342" t="s">
        <v>814</v>
      </c>
      <c r="D1045" s="382">
        <v>30</v>
      </c>
      <c r="E1045" s="382">
        <v>1989</v>
      </c>
      <c r="F1045" s="221">
        <f t="shared" si="159"/>
        <v>17.350000000000001</v>
      </c>
      <c r="G1045" s="221">
        <v>2.19</v>
      </c>
      <c r="H1045" s="221">
        <v>4.7300000000000004</v>
      </c>
      <c r="I1045" s="221">
        <v>10.43</v>
      </c>
      <c r="J1045" s="352">
        <v>1628.32</v>
      </c>
      <c r="K1045" s="898">
        <v>10.43</v>
      </c>
      <c r="L1045" s="352">
        <v>1628.32</v>
      </c>
      <c r="M1045" s="220">
        <f t="shared" si="160"/>
        <v>6.4053748648914216E-3</v>
      </c>
      <c r="N1045" s="352">
        <v>49.27</v>
      </c>
      <c r="O1045" s="222">
        <f t="shared" si="161"/>
        <v>0.31559281959320035</v>
      </c>
      <c r="P1045" s="309">
        <f t="shared" si="162"/>
        <v>384.32249189348528</v>
      </c>
      <c r="Q1045" s="223">
        <f t="shared" si="163"/>
        <v>18.935569175592018</v>
      </c>
    </row>
    <row r="1046" spans="1:17">
      <c r="A1046" s="1305"/>
      <c r="B1046" s="49">
        <v>4</v>
      </c>
      <c r="C1046" s="342" t="s">
        <v>815</v>
      </c>
      <c r="D1046" s="382">
        <v>40</v>
      </c>
      <c r="E1046" s="382" t="s">
        <v>35</v>
      </c>
      <c r="F1046" s="221">
        <f t="shared" si="159"/>
        <v>28.689999999999998</v>
      </c>
      <c r="G1046" s="221">
        <v>3.75</v>
      </c>
      <c r="H1046" s="221">
        <v>6.31</v>
      </c>
      <c r="I1046" s="221">
        <v>18.63</v>
      </c>
      <c r="J1046" s="352">
        <v>2256</v>
      </c>
      <c r="K1046" s="898">
        <v>18.63</v>
      </c>
      <c r="L1046" s="352">
        <v>2256</v>
      </c>
      <c r="M1046" s="220">
        <f t="shared" si="160"/>
        <v>8.2579787234042541E-3</v>
      </c>
      <c r="N1046" s="352">
        <v>49.27</v>
      </c>
      <c r="O1046" s="222">
        <f t="shared" si="161"/>
        <v>0.40687061170212763</v>
      </c>
      <c r="P1046" s="309">
        <f t="shared" si="162"/>
        <v>495.47872340425528</v>
      </c>
      <c r="Q1046" s="223">
        <f t="shared" si="163"/>
        <v>24.412236702127657</v>
      </c>
    </row>
    <row r="1047" spans="1:17">
      <c r="A1047" s="1305"/>
      <c r="B1047" s="49">
        <v>5</v>
      </c>
      <c r="C1047" s="342" t="s">
        <v>816</v>
      </c>
      <c r="D1047" s="382">
        <v>55</v>
      </c>
      <c r="E1047" s="382" t="s">
        <v>35</v>
      </c>
      <c r="F1047" s="221">
        <f t="shared" si="159"/>
        <v>42.06</v>
      </c>
      <c r="G1047" s="221">
        <v>5.04</v>
      </c>
      <c r="H1047" s="221">
        <v>8.98</v>
      </c>
      <c r="I1047" s="221">
        <v>28.04</v>
      </c>
      <c r="J1047" s="352">
        <v>3232.59</v>
      </c>
      <c r="K1047" s="898">
        <v>28.04</v>
      </c>
      <c r="L1047" s="352">
        <v>3232.59</v>
      </c>
      <c r="M1047" s="220">
        <f t="shared" si="160"/>
        <v>8.674159110805886E-3</v>
      </c>
      <c r="N1047" s="352">
        <v>49.27</v>
      </c>
      <c r="O1047" s="222">
        <f t="shared" si="161"/>
        <v>0.42737581938940605</v>
      </c>
      <c r="P1047" s="309">
        <f t="shared" si="162"/>
        <v>520.44954664835313</v>
      </c>
      <c r="Q1047" s="223">
        <f t="shared" si="163"/>
        <v>25.642549163364361</v>
      </c>
    </row>
    <row r="1048" spans="1:17">
      <c r="A1048" s="1305"/>
      <c r="B1048" s="49">
        <v>6</v>
      </c>
      <c r="C1048" s="342" t="s">
        <v>817</v>
      </c>
      <c r="D1048" s="382">
        <v>20</v>
      </c>
      <c r="E1048" s="382" t="s">
        <v>35</v>
      </c>
      <c r="F1048" s="221">
        <f t="shared" si="159"/>
        <v>15.02</v>
      </c>
      <c r="G1048" s="221">
        <v>1.51</v>
      </c>
      <c r="H1048" s="221">
        <v>3.16</v>
      </c>
      <c r="I1048" s="221">
        <v>10.35</v>
      </c>
      <c r="J1048" s="352">
        <v>1040.79</v>
      </c>
      <c r="K1048" s="898">
        <v>10.35</v>
      </c>
      <c r="L1048" s="352">
        <v>1040.79</v>
      </c>
      <c r="M1048" s="220">
        <f t="shared" si="160"/>
        <v>9.9443691811028165E-3</v>
      </c>
      <c r="N1048" s="352">
        <v>49.27</v>
      </c>
      <c r="O1048" s="222">
        <f t="shared" si="161"/>
        <v>0.48995906955293578</v>
      </c>
      <c r="P1048" s="309">
        <f t="shared" si="162"/>
        <v>596.66215086616899</v>
      </c>
      <c r="Q1048" s="223">
        <f t="shared" si="163"/>
        <v>29.397544173176151</v>
      </c>
    </row>
    <row r="1049" spans="1:17">
      <c r="A1049" s="1305"/>
      <c r="B1049" s="49">
        <v>7</v>
      </c>
      <c r="C1049" s="342"/>
      <c r="D1049" s="382"/>
      <c r="E1049" s="382"/>
      <c r="F1049" s="221"/>
      <c r="G1049" s="221"/>
      <c r="H1049" s="221"/>
      <c r="I1049" s="221"/>
      <c r="J1049" s="352"/>
      <c r="K1049" s="311"/>
      <c r="L1049" s="352"/>
      <c r="M1049" s="220"/>
      <c r="N1049" s="352"/>
      <c r="O1049" s="222"/>
      <c r="P1049" s="309"/>
      <c r="Q1049" s="223"/>
    </row>
    <row r="1050" spans="1:17">
      <c r="A1050" s="1305"/>
      <c r="B1050" s="49">
        <v>8</v>
      </c>
      <c r="C1050" s="342"/>
      <c r="D1050" s="382"/>
      <c r="E1050" s="382"/>
      <c r="F1050" s="221"/>
      <c r="G1050" s="221"/>
      <c r="H1050" s="221"/>
      <c r="I1050" s="221"/>
      <c r="J1050" s="352"/>
      <c r="K1050" s="311"/>
      <c r="L1050" s="352"/>
      <c r="M1050" s="220"/>
      <c r="N1050" s="352"/>
      <c r="O1050" s="222"/>
      <c r="P1050" s="309"/>
      <c r="Q1050" s="223"/>
    </row>
    <row r="1051" spans="1:17">
      <c r="A1051" s="1305"/>
      <c r="B1051" s="49">
        <v>9</v>
      </c>
      <c r="C1051" s="342"/>
      <c r="D1051" s="382"/>
      <c r="E1051" s="382"/>
      <c r="F1051" s="221"/>
      <c r="G1051" s="221"/>
      <c r="H1051" s="221"/>
      <c r="I1051" s="221"/>
      <c r="J1051" s="352"/>
      <c r="K1051" s="311"/>
      <c r="L1051" s="352"/>
      <c r="M1051" s="220"/>
      <c r="N1051" s="352"/>
      <c r="O1051" s="222"/>
      <c r="P1051" s="309"/>
      <c r="Q1051" s="223"/>
    </row>
    <row r="1052" spans="1:17" ht="12" thickBot="1">
      <c r="A1052" s="1306"/>
      <c r="B1052" s="50">
        <v>10</v>
      </c>
      <c r="C1052" s="344"/>
      <c r="D1052" s="385"/>
      <c r="E1052" s="385"/>
      <c r="F1052" s="404"/>
      <c r="G1052" s="404"/>
      <c r="H1052" s="404"/>
      <c r="I1052" s="404"/>
      <c r="J1052" s="359"/>
      <c r="K1052" s="422"/>
      <c r="L1052" s="359"/>
      <c r="M1052" s="358"/>
      <c r="N1052" s="359"/>
      <c r="O1052" s="345"/>
      <c r="P1052" s="345"/>
      <c r="Q1052" s="346"/>
    </row>
    <row r="1053" spans="1:17">
      <c r="A1053" s="1307" t="s">
        <v>248</v>
      </c>
      <c r="B1053" s="16">
        <v>1</v>
      </c>
      <c r="C1053" s="312" t="s">
        <v>818</v>
      </c>
      <c r="D1053" s="313">
        <v>14</v>
      </c>
      <c r="E1053" s="313">
        <v>1944</v>
      </c>
      <c r="F1053" s="269">
        <f>G1053+H1053+I1053</f>
        <v>7.37</v>
      </c>
      <c r="G1053" s="269">
        <v>0.91</v>
      </c>
      <c r="H1053" s="269">
        <v>0.13</v>
      </c>
      <c r="I1053" s="269">
        <v>6.33</v>
      </c>
      <c r="J1053" s="347">
        <v>617.86</v>
      </c>
      <c r="K1053" s="899">
        <v>6.33</v>
      </c>
      <c r="L1053" s="288">
        <v>617.86</v>
      </c>
      <c r="M1053" s="316">
        <f>K1053/L1053</f>
        <v>1.0245039329297899E-2</v>
      </c>
      <c r="N1053" s="288">
        <v>49.27</v>
      </c>
      <c r="O1053" s="317">
        <f>M1053*N1053</f>
        <v>0.50477308775450747</v>
      </c>
      <c r="P1053" s="317">
        <f>M1053*60*1000</f>
        <v>614.70235975787386</v>
      </c>
      <c r="Q1053" s="318">
        <f>P1053*N1053/1000</f>
        <v>30.286385265270447</v>
      </c>
    </row>
    <row r="1054" spans="1:17">
      <c r="A1054" s="1308"/>
      <c r="B1054" s="31">
        <v>2</v>
      </c>
      <c r="C1054" s="348" t="s">
        <v>819</v>
      </c>
      <c r="D1054" s="390">
        <v>24</v>
      </c>
      <c r="E1054" s="390" t="s">
        <v>35</v>
      </c>
      <c r="F1054" s="225">
        <f>G1054+H1054+I1054</f>
        <v>14.84</v>
      </c>
      <c r="G1054" s="225">
        <v>1.04</v>
      </c>
      <c r="H1054" s="225">
        <v>0.22</v>
      </c>
      <c r="I1054" s="225">
        <v>13.58</v>
      </c>
      <c r="J1054" s="353">
        <v>1026.44</v>
      </c>
      <c r="K1054" s="423">
        <v>13.58</v>
      </c>
      <c r="L1054" s="353">
        <v>1026.44</v>
      </c>
      <c r="M1054" s="224">
        <f>K1054/L1054</f>
        <v>1.3230193679123961E-2</v>
      </c>
      <c r="N1054" s="353">
        <v>49.27</v>
      </c>
      <c r="O1054" s="226">
        <f>M1054*N1054</f>
        <v>0.65185164257043759</v>
      </c>
      <c r="P1054" s="317">
        <f>M1054*60*1000</f>
        <v>793.8116207474377</v>
      </c>
      <c r="Q1054" s="227">
        <f>P1054*N1054/1000</f>
        <v>39.11109855422626</v>
      </c>
    </row>
    <row r="1055" spans="1:17">
      <c r="A1055" s="1308"/>
      <c r="B1055" s="31">
        <v>3</v>
      </c>
      <c r="C1055" s="348" t="s">
        <v>820</v>
      </c>
      <c r="D1055" s="390">
        <v>4</v>
      </c>
      <c r="E1055" s="390" t="s">
        <v>35</v>
      </c>
      <c r="F1055" s="225">
        <f>G1055+H1055+I1055</f>
        <v>2.6199999999999997</v>
      </c>
      <c r="G1055" s="225">
        <v>0.05</v>
      </c>
      <c r="H1055" s="225">
        <v>0.04</v>
      </c>
      <c r="I1055" s="225">
        <v>2.5299999999999998</v>
      </c>
      <c r="J1055" s="353">
        <v>152.25</v>
      </c>
      <c r="K1055" s="423">
        <v>2.5299999999999998</v>
      </c>
      <c r="L1055" s="353">
        <v>152.25</v>
      </c>
      <c r="M1055" s="224">
        <f>K1055/L1055</f>
        <v>1.6617405582922823E-2</v>
      </c>
      <c r="N1055" s="353">
        <v>49.27</v>
      </c>
      <c r="O1055" s="226">
        <f>M1055*N1055</f>
        <v>0.81873957307060752</v>
      </c>
      <c r="P1055" s="317">
        <f>M1055*60*1000</f>
        <v>997.04433497536934</v>
      </c>
      <c r="Q1055" s="227">
        <f>P1055*N1055/1000</f>
        <v>49.124374384236447</v>
      </c>
    </row>
    <row r="1056" spans="1:17">
      <c r="A1056" s="1309"/>
      <c r="B1056" s="17">
        <v>4</v>
      </c>
      <c r="C1056" s="348" t="s">
        <v>821</v>
      </c>
      <c r="D1056" s="390">
        <v>4</v>
      </c>
      <c r="E1056" s="390">
        <v>1922</v>
      </c>
      <c r="F1056" s="225">
        <f>G1056+H1056+I1056</f>
        <v>6.5600000000000005</v>
      </c>
      <c r="G1056" s="225">
        <v>0.6</v>
      </c>
      <c r="H1056" s="225">
        <v>0.63</v>
      </c>
      <c r="I1056" s="225">
        <v>5.33</v>
      </c>
      <c r="J1056" s="353">
        <v>258.86</v>
      </c>
      <c r="K1056" s="423">
        <v>5.33</v>
      </c>
      <c r="L1056" s="353">
        <v>258.86</v>
      </c>
      <c r="M1056" s="224">
        <f>K1056/L1056</f>
        <v>2.0590280460480569E-2</v>
      </c>
      <c r="N1056" s="353">
        <v>49.27</v>
      </c>
      <c r="O1056" s="226">
        <f>M1056*N1056</f>
        <v>1.0144831182878777</v>
      </c>
      <c r="P1056" s="317">
        <f>M1056*60*1000</f>
        <v>1235.4168276288342</v>
      </c>
      <c r="Q1056" s="227">
        <f>P1056*N1056/1000</f>
        <v>60.868987097272665</v>
      </c>
    </row>
    <row r="1057" spans="1:17">
      <c r="A1057" s="1309"/>
      <c r="B1057" s="17">
        <v>5</v>
      </c>
      <c r="C1057" s="889"/>
      <c r="D1057" s="890"/>
      <c r="E1057" s="890"/>
      <c r="F1057" s="891"/>
      <c r="G1057" s="891"/>
      <c r="H1057" s="891"/>
      <c r="I1057" s="891"/>
      <c r="J1057" s="891"/>
      <c r="K1057" s="892"/>
      <c r="L1057" s="891"/>
      <c r="M1057" s="224"/>
      <c r="N1057" s="353"/>
      <c r="O1057" s="226"/>
      <c r="P1057" s="317"/>
      <c r="Q1057" s="227"/>
    </row>
    <row r="1058" spans="1:17">
      <c r="A1058" s="1309"/>
      <c r="B1058" s="17">
        <v>6</v>
      </c>
      <c r="C1058" s="889"/>
      <c r="D1058" s="890"/>
      <c r="E1058" s="890"/>
      <c r="F1058" s="891"/>
      <c r="G1058" s="891"/>
      <c r="H1058" s="891"/>
      <c r="I1058" s="891"/>
      <c r="J1058" s="891"/>
      <c r="K1058" s="892"/>
      <c r="L1058" s="891"/>
      <c r="M1058" s="224"/>
      <c r="N1058" s="353"/>
      <c r="O1058" s="226"/>
      <c r="P1058" s="317"/>
      <c r="Q1058" s="227"/>
    </row>
    <row r="1059" spans="1:17">
      <c r="A1059" s="1309"/>
      <c r="B1059" s="17">
        <v>7</v>
      </c>
      <c r="C1059" s="467"/>
      <c r="D1059" s="468"/>
      <c r="E1059" s="469"/>
      <c r="F1059" s="470"/>
      <c r="G1059" s="471"/>
      <c r="H1059" s="472"/>
      <c r="I1059" s="472"/>
      <c r="J1059" s="473"/>
      <c r="K1059" s="474"/>
      <c r="L1059" s="464"/>
      <c r="M1059" s="475"/>
      <c r="N1059" s="465"/>
      <c r="O1059" s="476"/>
      <c r="P1059" s="466"/>
      <c r="Q1059" s="900"/>
    </row>
    <row r="1060" spans="1:17">
      <c r="A1060" s="1309"/>
      <c r="B1060" s="17">
        <v>8</v>
      </c>
      <c r="C1060" s="467"/>
      <c r="D1060" s="468"/>
      <c r="E1060" s="469"/>
      <c r="F1060" s="470"/>
      <c r="G1060" s="471"/>
      <c r="H1060" s="472"/>
      <c r="I1060" s="472"/>
      <c r="J1060" s="473"/>
      <c r="K1060" s="474"/>
      <c r="L1060" s="464"/>
      <c r="M1060" s="475"/>
      <c r="N1060" s="465"/>
      <c r="O1060" s="476"/>
      <c r="P1060" s="466"/>
      <c r="Q1060" s="900"/>
    </row>
    <row r="1061" spans="1:17">
      <c r="A1061" s="1309"/>
      <c r="B1061" s="17">
        <v>9</v>
      </c>
      <c r="C1061" s="467"/>
      <c r="D1061" s="468"/>
      <c r="E1061" s="469"/>
      <c r="F1061" s="470"/>
      <c r="G1061" s="477"/>
      <c r="H1061" s="467"/>
      <c r="I1061" s="472"/>
      <c r="J1061" s="478"/>
      <c r="K1061" s="474"/>
      <c r="L1061" s="464"/>
      <c r="M1061" s="475"/>
      <c r="N1061" s="465"/>
      <c r="O1061" s="476"/>
      <c r="P1061" s="466"/>
      <c r="Q1061" s="900"/>
    </row>
    <row r="1062" spans="1:17" ht="12" thickBot="1">
      <c r="A1062" s="1310"/>
      <c r="B1062" s="18">
        <v>10</v>
      </c>
      <c r="C1062" s="901"/>
      <c r="D1062" s="902"/>
      <c r="E1062" s="902"/>
      <c r="F1062" s="479"/>
      <c r="G1062" s="903"/>
      <c r="H1062" s="901"/>
      <c r="I1062" s="904"/>
      <c r="J1062" s="905"/>
      <c r="K1062" s="480"/>
      <c r="L1062" s="481"/>
      <c r="M1062" s="906"/>
      <c r="N1062" s="482"/>
      <c r="O1062" s="907"/>
      <c r="P1062" s="907"/>
      <c r="Q1062" s="908"/>
    </row>
    <row r="1064" spans="1:17" ht="15">
      <c r="A1064" s="1445" t="s">
        <v>415</v>
      </c>
      <c r="B1064" s="1445"/>
      <c r="C1064" s="1445"/>
      <c r="D1064" s="1445"/>
      <c r="E1064" s="1445"/>
      <c r="F1064" s="1445"/>
      <c r="G1064" s="1445"/>
      <c r="H1064" s="1445"/>
      <c r="I1064" s="1445"/>
      <c r="J1064" s="1445"/>
      <c r="K1064" s="1445"/>
      <c r="L1064" s="1445"/>
      <c r="M1064" s="1445"/>
      <c r="N1064" s="1445"/>
      <c r="O1064" s="1445"/>
      <c r="P1064" s="1445"/>
      <c r="Q1064" s="1445"/>
    </row>
    <row r="1065" spans="1:17" ht="13.5" thickBot="1">
      <c r="A1065" s="425"/>
      <c r="B1065" s="425"/>
      <c r="C1065" s="425"/>
      <c r="D1065" s="425"/>
      <c r="E1065" s="1311" t="s">
        <v>268</v>
      </c>
      <c r="F1065" s="1311"/>
      <c r="G1065" s="1311"/>
      <c r="H1065" s="1311"/>
      <c r="I1065" s="742">
        <v>8.5</v>
      </c>
      <c r="J1065" s="425" t="s">
        <v>267</v>
      </c>
      <c r="K1065" s="425" t="s">
        <v>269</v>
      </c>
      <c r="L1065" s="426">
        <v>114</v>
      </c>
      <c r="M1065" s="425"/>
      <c r="N1065" s="425"/>
      <c r="O1065" s="425"/>
      <c r="P1065" s="425"/>
      <c r="Q1065" s="425"/>
    </row>
    <row r="1066" spans="1:17">
      <c r="A1066" s="1312" t="s">
        <v>1</v>
      </c>
      <c r="B1066" s="1315" t="s">
        <v>0</v>
      </c>
      <c r="C1066" s="1318" t="s">
        <v>2</v>
      </c>
      <c r="D1066" s="1318" t="s">
        <v>3</v>
      </c>
      <c r="E1066" s="1318" t="s">
        <v>11</v>
      </c>
      <c r="F1066" s="1322" t="s">
        <v>12</v>
      </c>
      <c r="G1066" s="1323"/>
      <c r="H1066" s="1323"/>
      <c r="I1066" s="1324"/>
      <c r="J1066" s="1318" t="s">
        <v>4</v>
      </c>
      <c r="K1066" s="1318" t="s">
        <v>13</v>
      </c>
      <c r="L1066" s="1318" t="s">
        <v>5</v>
      </c>
      <c r="M1066" s="1318" t="s">
        <v>6</v>
      </c>
      <c r="N1066" s="1318" t="s">
        <v>14</v>
      </c>
      <c r="O1066" s="1318" t="s">
        <v>15</v>
      </c>
      <c r="P1066" s="1325" t="s">
        <v>22</v>
      </c>
      <c r="Q1066" s="1327" t="s">
        <v>23</v>
      </c>
    </row>
    <row r="1067" spans="1:17" ht="33.75">
      <c r="A1067" s="1313"/>
      <c r="B1067" s="1316"/>
      <c r="C1067" s="1319"/>
      <c r="D1067" s="1321"/>
      <c r="E1067" s="1321"/>
      <c r="F1067" s="972" t="s">
        <v>16</v>
      </c>
      <c r="G1067" s="972" t="s">
        <v>17</v>
      </c>
      <c r="H1067" s="972" t="s">
        <v>18</v>
      </c>
      <c r="I1067" s="972" t="s">
        <v>19</v>
      </c>
      <c r="J1067" s="1321"/>
      <c r="K1067" s="1321"/>
      <c r="L1067" s="1321"/>
      <c r="M1067" s="1321"/>
      <c r="N1067" s="1321"/>
      <c r="O1067" s="1321"/>
      <c r="P1067" s="1326"/>
      <c r="Q1067" s="1328"/>
    </row>
    <row r="1068" spans="1:17" ht="12" thickBot="1">
      <c r="A1068" s="1314"/>
      <c r="B1068" s="1317"/>
      <c r="C1068" s="1320"/>
      <c r="D1068" s="24" t="s">
        <v>7</v>
      </c>
      <c r="E1068" s="24" t="s">
        <v>8</v>
      </c>
      <c r="F1068" s="24" t="s">
        <v>9</v>
      </c>
      <c r="G1068" s="24" t="s">
        <v>9</v>
      </c>
      <c r="H1068" s="24" t="s">
        <v>9</v>
      </c>
      <c r="I1068" s="24" t="s">
        <v>9</v>
      </c>
      <c r="J1068" s="24" t="s">
        <v>20</v>
      </c>
      <c r="K1068" s="24" t="s">
        <v>9</v>
      </c>
      <c r="L1068" s="24" t="s">
        <v>20</v>
      </c>
      <c r="M1068" s="24" t="s">
        <v>21</v>
      </c>
      <c r="N1068" s="24" t="s">
        <v>282</v>
      </c>
      <c r="O1068" s="24" t="s">
        <v>283</v>
      </c>
      <c r="P1068" s="603" t="s">
        <v>24</v>
      </c>
      <c r="Q1068" s="604" t="s">
        <v>284</v>
      </c>
    </row>
    <row r="1069" spans="1:17">
      <c r="A1069" s="1440" t="s">
        <v>247</v>
      </c>
      <c r="B1069" s="36">
        <v>1</v>
      </c>
      <c r="C1069" s="825" t="s">
        <v>474</v>
      </c>
      <c r="D1069" s="453">
        <v>50</v>
      </c>
      <c r="E1069" s="453">
        <v>1977</v>
      </c>
      <c r="F1069" s="980">
        <v>14.564</v>
      </c>
      <c r="G1069" s="980">
        <v>3.98</v>
      </c>
      <c r="H1069" s="980">
        <v>8</v>
      </c>
      <c r="I1069" s="980">
        <v>2.5830000000000002</v>
      </c>
      <c r="J1069" s="814">
        <v>2555.87</v>
      </c>
      <c r="K1069" s="981">
        <v>2.5830000000000002</v>
      </c>
      <c r="L1069" s="814">
        <v>2555.87</v>
      </c>
      <c r="M1069" s="813">
        <v>1.0106147808769618E-3</v>
      </c>
      <c r="N1069" s="980">
        <v>66.162999999999997</v>
      </c>
      <c r="O1069" s="815">
        <v>6.6865305747162415E-2</v>
      </c>
      <c r="P1069" s="815">
        <v>60.636886852617707</v>
      </c>
      <c r="Q1069" s="290">
        <v>4.0119183448297449</v>
      </c>
    </row>
    <row r="1070" spans="1:17">
      <c r="A1070" s="1298"/>
      <c r="B1070" s="34">
        <v>2</v>
      </c>
      <c r="C1070" s="326" t="s">
        <v>475</v>
      </c>
      <c r="D1070" s="291">
        <v>20</v>
      </c>
      <c r="E1070" s="291">
        <v>1983</v>
      </c>
      <c r="F1070" s="974">
        <v>6.726</v>
      </c>
      <c r="G1070" s="974">
        <v>2.004</v>
      </c>
      <c r="H1070" s="974">
        <v>3.2</v>
      </c>
      <c r="I1070" s="974">
        <v>1.5209999999999999</v>
      </c>
      <c r="J1070" s="330">
        <v>1143.9000000000001</v>
      </c>
      <c r="K1070" s="975">
        <v>1.5209999999999999</v>
      </c>
      <c r="L1070" s="330">
        <v>1143.9000000000001</v>
      </c>
      <c r="M1070" s="216">
        <v>1.3296616837136111E-3</v>
      </c>
      <c r="N1070" s="973">
        <v>66.162999999999997</v>
      </c>
      <c r="O1070" s="293">
        <v>8.7974405979543646E-2</v>
      </c>
      <c r="P1070" s="289">
        <v>79.779701022816667</v>
      </c>
      <c r="Q1070" s="294">
        <v>5.2784643587726183</v>
      </c>
    </row>
    <row r="1071" spans="1:17">
      <c r="A1071" s="1298"/>
      <c r="B1071" s="34">
        <v>3</v>
      </c>
      <c r="C1071" s="326" t="s">
        <v>578</v>
      </c>
      <c r="D1071" s="291">
        <v>8</v>
      </c>
      <c r="E1071" s="291">
        <v>1988</v>
      </c>
      <c r="F1071" s="974">
        <v>2.5059999999999998</v>
      </c>
      <c r="G1071" s="974">
        <v>0.65600000000000003</v>
      </c>
      <c r="H1071" s="974">
        <v>1.28</v>
      </c>
      <c r="I1071" s="974">
        <v>0.56899999999999995</v>
      </c>
      <c r="J1071" s="330">
        <v>524.35</v>
      </c>
      <c r="K1071" s="975">
        <v>0.56899999999999995</v>
      </c>
      <c r="L1071" s="330">
        <v>524.35</v>
      </c>
      <c r="M1071" s="216">
        <v>1.0851530466291597E-3</v>
      </c>
      <c r="N1071" s="973">
        <v>66.162999999999997</v>
      </c>
      <c r="O1071" s="293">
        <v>7.1796981024125087E-2</v>
      </c>
      <c r="P1071" s="289">
        <v>65.109182797749583</v>
      </c>
      <c r="Q1071" s="294">
        <v>4.3078188614475055</v>
      </c>
    </row>
    <row r="1072" spans="1:17">
      <c r="A1072" s="1298"/>
      <c r="B1072" s="12">
        <v>4</v>
      </c>
      <c r="C1072" s="329" t="s">
        <v>476</v>
      </c>
      <c r="D1072" s="291">
        <v>16</v>
      </c>
      <c r="E1072" s="291">
        <v>1968</v>
      </c>
      <c r="F1072" s="974">
        <v>3.9980000000000002</v>
      </c>
      <c r="G1072" s="974">
        <v>1.274</v>
      </c>
      <c r="H1072" s="974">
        <v>1.95</v>
      </c>
      <c r="I1072" s="974">
        <v>0.77400000000000002</v>
      </c>
      <c r="J1072" s="330">
        <v>626.73</v>
      </c>
      <c r="K1072" s="976">
        <v>0.77400000000000002</v>
      </c>
      <c r="L1072" s="330">
        <v>626.73</v>
      </c>
      <c r="M1072" s="216">
        <v>1.2349815710114404E-3</v>
      </c>
      <c r="N1072" s="973">
        <v>66.162999999999997</v>
      </c>
      <c r="O1072" s="293">
        <v>8.1710085682829933E-2</v>
      </c>
      <c r="P1072" s="289">
        <v>74.098894260686436</v>
      </c>
      <c r="Q1072" s="294">
        <v>4.9026051409697962</v>
      </c>
    </row>
    <row r="1073" spans="1:17">
      <c r="A1073" s="1298"/>
      <c r="B1073" s="12">
        <v>5</v>
      </c>
      <c r="C1073" s="329" t="s">
        <v>477</v>
      </c>
      <c r="D1073" s="291">
        <v>21</v>
      </c>
      <c r="E1073" s="291">
        <v>1982</v>
      </c>
      <c r="F1073" s="974">
        <v>7.4820000000000002</v>
      </c>
      <c r="G1073" s="974">
        <v>2.149</v>
      </c>
      <c r="H1073" s="974">
        <v>3.57</v>
      </c>
      <c r="I1073" s="974">
        <v>1.754</v>
      </c>
      <c r="J1073" s="330">
        <v>1204.17</v>
      </c>
      <c r="K1073" s="975">
        <v>1.754</v>
      </c>
      <c r="L1073" s="330">
        <v>1204.17</v>
      </c>
      <c r="M1073" s="216">
        <v>1.4566049644153234E-3</v>
      </c>
      <c r="N1073" s="973">
        <v>66.162999999999997</v>
      </c>
      <c r="O1073" s="293">
        <v>9.6373354260611041E-2</v>
      </c>
      <c r="P1073" s="289">
        <v>87.396297864919418</v>
      </c>
      <c r="Q1073" s="294">
        <v>5.7824012556366631</v>
      </c>
    </row>
    <row r="1074" spans="1:17">
      <c r="A1074" s="1298"/>
      <c r="B1074" s="12">
        <v>6</v>
      </c>
      <c r="C1074" s="329" t="s">
        <v>478</v>
      </c>
      <c r="D1074" s="291">
        <v>22</v>
      </c>
      <c r="E1074" s="291">
        <v>1982</v>
      </c>
      <c r="F1074" s="974">
        <v>7.9329999999999998</v>
      </c>
      <c r="G1074" s="974">
        <v>2.6949999999999998</v>
      </c>
      <c r="H1074" s="974">
        <v>3.74</v>
      </c>
      <c r="I1074" s="974">
        <v>1.4970000000000001</v>
      </c>
      <c r="J1074" s="330">
        <v>1146.26</v>
      </c>
      <c r="K1074" s="975">
        <v>1.4970000000000001</v>
      </c>
      <c r="L1074" s="330">
        <v>1146.26</v>
      </c>
      <c r="M1074" s="216">
        <v>1.305986425418317E-3</v>
      </c>
      <c r="N1074" s="973">
        <v>66.162999999999997</v>
      </c>
      <c r="O1074" s="293">
        <v>8.6407979864952106E-2</v>
      </c>
      <c r="P1074" s="289">
        <v>78.359185525099022</v>
      </c>
      <c r="Q1074" s="294">
        <v>5.184478791897126</v>
      </c>
    </row>
    <row r="1075" spans="1:17">
      <c r="A1075" s="1298"/>
      <c r="B1075" s="12">
        <v>7</v>
      </c>
      <c r="C1075" s="329" t="s">
        <v>416</v>
      </c>
      <c r="D1075" s="291">
        <v>22</v>
      </c>
      <c r="E1075" s="291">
        <v>1982</v>
      </c>
      <c r="F1075" s="974">
        <v>6.766</v>
      </c>
      <c r="G1075" s="974">
        <v>1.903</v>
      </c>
      <c r="H1075" s="974">
        <v>3.74</v>
      </c>
      <c r="I1075" s="974">
        <v>1.1220000000000001</v>
      </c>
      <c r="J1075" s="330">
        <v>1180.5999999999999</v>
      </c>
      <c r="K1075" s="975">
        <v>1.1220000000000001</v>
      </c>
      <c r="L1075" s="330">
        <v>1180.5999999999999</v>
      </c>
      <c r="M1075" s="216">
        <v>9.5036422158224646E-4</v>
      </c>
      <c r="N1075" s="973">
        <v>66.162999999999997</v>
      </c>
      <c r="O1075" s="293">
        <v>6.2878947992546175E-2</v>
      </c>
      <c r="P1075" s="289">
        <v>57.021853294934786</v>
      </c>
      <c r="Q1075" s="294">
        <v>3.7727368795527698</v>
      </c>
    </row>
    <row r="1076" spans="1:17">
      <c r="A1076" s="1298"/>
      <c r="B1076" s="12">
        <v>8</v>
      </c>
      <c r="C1076" s="329" t="s">
        <v>479</v>
      </c>
      <c r="D1076" s="291">
        <v>12</v>
      </c>
      <c r="E1076" s="291">
        <v>1990</v>
      </c>
      <c r="F1076" s="974">
        <v>4.2910000000000004</v>
      </c>
      <c r="G1076" s="974">
        <v>1.268</v>
      </c>
      <c r="H1076" s="974">
        <v>1.92</v>
      </c>
      <c r="I1076" s="974">
        <v>1.1020000000000001</v>
      </c>
      <c r="J1076" s="215">
        <v>707.4</v>
      </c>
      <c r="K1076" s="975">
        <v>1.1020000000000001</v>
      </c>
      <c r="L1076" s="215">
        <v>707.4</v>
      </c>
      <c r="M1076" s="216">
        <v>1.557817359344077E-3</v>
      </c>
      <c r="N1076" s="973">
        <v>66.162999999999997</v>
      </c>
      <c r="O1076" s="293">
        <v>0.10306986994628216</v>
      </c>
      <c r="P1076" s="289">
        <v>93.469041560644612</v>
      </c>
      <c r="Q1076" s="294">
        <v>6.1841921967769293</v>
      </c>
    </row>
    <row r="1077" spans="1:17">
      <c r="A1077" s="1298"/>
      <c r="B1077" s="12">
        <v>9</v>
      </c>
      <c r="C1077" s="329" t="s">
        <v>579</v>
      </c>
      <c r="D1077" s="291">
        <v>10</v>
      </c>
      <c r="E1077" s="291">
        <v>1992</v>
      </c>
      <c r="F1077" s="974">
        <v>1.9950000000000001</v>
      </c>
      <c r="G1077" s="974">
        <v>1.159</v>
      </c>
      <c r="H1077" s="974">
        <v>0.13</v>
      </c>
      <c r="I1077" s="974">
        <v>0.70499999999999996</v>
      </c>
      <c r="J1077" s="215">
        <v>556.38</v>
      </c>
      <c r="K1077" s="975">
        <v>0.70499999999999996</v>
      </c>
      <c r="L1077" s="215">
        <v>556.38</v>
      </c>
      <c r="M1077" s="216">
        <v>1.2671195945217297E-3</v>
      </c>
      <c r="N1077" s="973">
        <v>66.162999999999997</v>
      </c>
      <c r="O1077" s="293">
        <v>8.3836433732341203E-2</v>
      </c>
      <c r="P1077" s="289">
        <v>76.02717567130378</v>
      </c>
      <c r="Q1077" s="294">
        <v>5.0301860239404714</v>
      </c>
    </row>
    <row r="1078" spans="1:17" ht="12" thickBot="1">
      <c r="A1078" s="1299"/>
      <c r="B1078" s="26">
        <v>10</v>
      </c>
      <c r="C1078" s="339" t="s">
        <v>480</v>
      </c>
      <c r="D1078" s="362">
        <v>22</v>
      </c>
      <c r="E1078" s="362">
        <v>1986</v>
      </c>
      <c r="F1078" s="982">
        <v>6.8</v>
      </c>
      <c r="G1078" s="982">
        <v>1.68</v>
      </c>
      <c r="H1078" s="982">
        <v>3.74</v>
      </c>
      <c r="I1078" s="982">
        <v>1.379</v>
      </c>
      <c r="J1078" s="357">
        <v>1422.16</v>
      </c>
      <c r="K1078" s="983">
        <v>1.379</v>
      </c>
      <c r="L1078" s="357">
        <v>1144.1600000000001</v>
      </c>
      <c r="M1078" s="356">
        <v>1.2052510138442175E-3</v>
      </c>
      <c r="N1078" s="984">
        <v>66.162999999999997</v>
      </c>
      <c r="O1078" s="363">
        <v>7.9743022828974955E-2</v>
      </c>
      <c r="P1078" s="364">
        <v>72.315060830653053</v>
      </c>
      <c r="Q1078" s="365">
        <v>4.7845813697384978</v>
      </c>
    </row>
    <row r="1079" spans="1:17">
      <c r="A1079" s="1300" t="s">
        <v>242</v>
      </c>
      <c r="B1079" s="112">
        <v>1</v>
      </c>
      <c r="C1079" s="806" t="s">
        <v>580</v>
      </c>
      <c r="D1079" s="452">
        <v>37</v>
      </c>
      <c r="E1079" s="452">
        <v>1974</v>
      </c>
      <c r="F1079" s="835">
        <v>13.340999999999999</v>
      </c>
      <c r="G1079" s="835">
        <v>3.1560000000000001</v>
      </c>
      <c r="H1079" s="835">
        <v>5.76</v>
      </c>
      <c r="I1079" s="835">
        <v>4.4240000000000004</v>
      </c>
      <c r="J1079" s="367">
        <v>1681.18</v>
      </c>
      <c r="K1079" s="979">
        <v>3.1560000000000001</v>
      </c>
      <c r="L1079" s="367">
        <v>1681.18</v>
      </c>
      <c r="M1079" s="299">
        <v>1.8772528819043766E-3</v>
      </c>
      <c r="N1079" s="367">
        <v>66.162999999999997</v>
      </c>
      <c r="O1079" s="300">
        <v>0.12420468242543926</v>
      </c>
      <c r="P1079" s="300">
        <v>112.6351729142626</v>
      </c>
      <c r="Q1079" s="301">
        <v>7.4522809455263559</v>
      </c>
    </row>
    <row r="1080" spans="1:17">
      <c r="A1080" s="1301"/>
      <c r="B1080" s="126">
        <v>2</v>
      </c>
      <c r="C1080" s="895" t="s">
        <v>581</v>
      </c>
      <c r="D1080" s="295">
        <v>18</v>
      </c>
      <c r="E1080" s="295">
        <v>1993</v>
      </c>
      <c r="F1080" s="296">
        <v>7.7859999999999996</v>
      </c>
      <c r="G1080" s="296">
        <v>2.298</v>
      </c>
      <c r="H1080" s="296">
        <v>3.06</v>
      </c>
      <c r="I1080" s="296">
        <v>2.427</v>
      </c>
      <c r="J1080" s="368">
        <v>1040.44</v>
      </c>
      <c r="K1080" s="897">
        <v>2.427</v>
      </c>
      <c r="L1080" s="368">
        <v>1040.44</v>
      </c>
      <c r="M1080" s="299">
        <v>2.3326669485986698E-3</v>
      </c>
      <c r="N1080" s="368">
        <v>66.162999999999997</v>
      </c>
      <c r="O1080" s="300">
        <v>0.15433624332013379</v>
      </c>
      <c r="P1080" s="300">
        <v>139.96001691592019</v>
      </c>
      <c r="Q1080" s="301">
        <v>9.2601745992080264</v>
      </c>
    </row>
    <row r="1081" spans="1:17">
      <c r="A1081" s="1301"/>
      <c r="B1081" s="104">
        <v>3</v>
      </c>
      <c r="C1081" s="895" t="s">
        <v>481</v>
      </c>
      <c r="D1081" s="295">
        <v>17</v>
      </c>
      <c r="E1081" s="295">
        <v>1992</v>
      </c>
      <c r="F1081" s="296">
        <v>5.5119999999999996</v>
      </c>
      <c r="G1081" s="296">
        <v>1.0660000000000001</v>
      </c>
      <c r="H1081" s="296">
        <v>2.89</v>
      </c>
      <c r="I1081" s="296">
        <v>1.5549999999999999</v>
      </c>
      <c r="J1081" s="368">
        <v>809.43</v>
      </c>
      <c r="K1081" s="897">
        <v>1.5549999999999999</v>
      </c>
      <c r="L1081" s="368">
        <v>809.43</v>
      </c>
      <c r="M1081" s="304">
        <v>1.9211049751059388E-3</v>
      </c>
      <c r="N1081" s="368">
        <v>66.162999999999997</v>
      </c>
      <c r="O1081" s="300">
        <v>0.12710606846793421</v>
      </c>
      <c r="P1081" s="300">
        <v>115.26629850635632</v>
      </c>
      <c r="Q1081" s="305">
        <v>7.6263641080760527</v>
      </c>
    </row>
    <row r="1082" spans="1:17">
      <c r="A1082" s="1301"/>
      <c r="B1082" s="104">
        <v>4</v>
      </c>
      <c r="C1082" s="370" t="s">
        <v>582</v>
      </c>
      <c r="D1082" s="295">
        <v>8</v>
      </c>
      <c r="E1082" s="295">
        <v>1974</v>
      </c>
      <c r="F1082" s="296">
        <v>1.41</v>
      </c>
      <c r="G1082" s="296">
        <v>0.67400000000000004</v>
      </c>
      <c r="H1082" s="296">
        <v>0.08</v>
      </c>
      <c r="I1082" s="296">
        <v>0.65600000000000003</v>
      </c>
      <c r="J1082" s="368">
        <v>425.83</v>
      </c>
      <c r="K1082" s="303">
        <v>0.65600000000000003</v>
      </c>
      <c r="L1082" s="368">
        <v>425.83</v>
      </c>
      <c r="M1082" s="304">
        <v>1.5405208651339739E-3</v>
      </c>
      <c r="N1082" s="368">
        <v>66.162999999999997</v>
      </c>
      <c r="O1082" s="371">
        <v>0.10192548199985911</v>
      </c>
      <c r="P1082" s="300">
        <v>92.431251908038433</v>
      </c>
      <c r="Q1082" s="305">
        <v>6.1155289199915472</v>
      </c>
    </row>
    <row r="1083" spans="1:17">
      <c r="A1083" s="1301"/>
      <c r="B1083" s="104">
        <v>5</v>
      </c>
      <c r="C1083" s="370" t="s">
        <v>583</v>
      </c>
      <c r="D1083" s="295">
        <v>8</v>
      </c>
      <c r="E1083" s="295">
        <v>1964</v>
      </c>
      <c r="F1083" s="296">
        <v>2.496</v>
      </c>
      <c r="G1083" s="296">
        <v>0.32800000000000001</v>
      </c>
      <c r="H1083" s="296">
        <v>1.28</v>
      </c>
      <c r="I1083" s="296">
        <v>0.88700000000000001</v>
      </c>
      <c r="J1083" s="368">
        <v>369.42</v>
      </c>
      <c r="K1083" s="303">
        <v>0.88700000000000001</v>
      </c>
      <c r="L1083" s="368">
        <v>369.42</v>
      </c>
      <c r="M1083" s="304">
        <v>2.4010611228412106E-3</v>
      </c>
      <c r="N1083" s="368">
        <v>66.162999999999997</v>
      </c>
      <c r="O1083" s="371">
        <v>0.158861407070543</v>
      </c>
      <c r="P1083" s="300">
        <v>144.06366737047264</v>
      </c>
      <c r="Q1083" s="305">
        <v>9.53168442423258</v>
      </c>
    </row>
    <row r="1084" spans="1:17">
      <c r="A1084" s="1301"/>
      <c r="B1084" s="104">
        <v>6</v>
      </c>
      <c r="C1084" s="370"/>
      <c r="D1084" s="295"/>
      <c r="E1084" s="295"/>
      <c r="F1084" s="296"/>
      <c r="G1084" s="296"/>
      <c r="H1084" s="296"/>
      <c r="I1084" s="296"/>
      <c r="J1084" s="368"/>
      <c r="K1084" s="303"/>
      <c r="L1084" s="368"/>
      <c r="M1084" s="304"/>
      <c r="N1084" s="368"/>
      <c r="O1084" s="371"/>
      <c r="P1084" s="300"/>
      <c r="Q1084" s="305"/>
    </row>
    <row r="1085" spans="1:17">
      <c r="A1085" s="1301"/>
      <c r="B1085" s="104">
        <v>7</v>
      </c>
      <c r="C1085" s="370"/>
      <c r="D1085" s="295"/>
      <c r="E1085" s="295"/>
      <c r="F1085" s="296"/>
      <c r="G1085" s="296"/>
      <c r="H1085" s="296"/>
      <c r="I1085" s="296"/>
      <c r="J1085" s="368"/>
      <c r="K1085" s="303"/>
      <c r="L1085" s="368"/>
      <c r="M1085" s="304"/>
      <c r="N1085" s="368"/>
      <c r="O1085" s="371"/>
      <c r="P1085" s="300"/>
      <c r="Q1085" s="305"/>
    </row>
    <row r="1086" spans="1:17">
      <c r="A1086" s="1301"/>
      <c r="B1086" s="104">
        <v>8</v>
      </c>
      <c r="C1086" s="370"/>
      <c r="D1086" s="295"/>
      <c r="E1086" s="295"/>
      <c r="F1086" s="296"/>
      <c r="G1086" s="296"/>
      <c r="H1086" s="296"/>
      <c r="I1086" s="296"/>
      <c r="J1086" s="368"/>
      <c r="K1086" s="303"/>
      <c r="L1086" s="368"/>
      <c r="M1086" s="304"/>
      <c r="N1086" s="368"/>
      <c r="O1086" s="371"/>
      <c r="P1086" s="300"/>
      <c r="Q1086" s="305"/>
    </row>
    <row r="1087" spans="1:17">
      <c r="A1087" s="1302"/>
      <c r="B1087" s="109">
        <v>9</v>
      </c>
      <c r="C1087" s="370"/>
      <c r="D1087" s="295"/>
      <c r="E1087" s="295"/>
      <c r="F1087" s="296"/>
      <c r="G1087" s="296"/>
      <c r="H1087" s="296"/>
      <c r="I1087" s="296"/>
      <c r="J1087" s="368"/>
      <c r="K1087" s="303"/>
      <c r="L1087" s="368"/>
      <c r="M1087" s="304"/>
      <c r="N1087" s="368"/>
      <c r="O1087" s="371"/>
      <c r="P1087" s="300"/>
      <c r="Q1087" s="305"/>
    </row>
    <row r="1088" spans="1:17" ht="12" thickBot="1">
      <c r="A1088" s="1303"/>
      <c r="B1088" s="108">
        <v>10</v>
      </c>
      <c r="C1088" s="372"/>
      <c r="D1088" s="373"/>
      <c r="E1088" s="373"/>
      <c r="F1088" s="420"/>
      <c r="G1088" s="420"/>
      <c r="H1088" s="420"/>
      <c r="I1088" s="420"/>
      <c r="J1088" s="374"/>
      <c r="K1088" s="421"/>
      <c r="L1088" s="374"/>
      <c r="M1088" s="376"/>
      <c r="N1088" s="374"/>
      <c r="O1088" s="377"/>
      <c r="P1088" s="377"/>
      <c r="Q1088" s="378"/>
    </row>
    <row r="1089" spans="1:17">
      <c r="A1089" s="1304" t="s">
        <v>243</v>
      </c>
      <c r="B1089" s="48">
        <v>1</v>
      </c>
      <c r="C1089" s="1156" t="s">
        <v>482</v>
      </c>
      <c r="D1089" s="1157">
        <v>4</v>
      </c>
      <c r="E1089" s="1157">
        <v>1954</v>
      </c>
      <c r="F1089" s="1158">
        <v>2.1349999999999998</v>
      </c>
      <c r="G1089" s="1159">
        <v>0.30499999999999999</v>
      </c>
      <c r="H1089" s="1158">
        <v>0.64</v>
      </c>
      <c r="I1089" s="1158">
        <v>1.1890000000000001</v>
      </c>
      <c r="J1089" s="1160">
        <v>217.31</v>
      </c>
      <c r="K1089" s="1161">
        <v>1.1890000000000001</v>
      </c>
      <c r="L1089" s="1005">
        <v>217.31</v>
      </c>
      <c r="M1089" s="989">
        <v>5.4714463209240257E-3</v>
      </c>
      <c r="N1089" s="1162">
        <v>66.162999999999997</v>
      </c>
      <c r="O1089" s="991">
        <v>0.36200730293129629</v>
      </c>
      <c r="P1089" s="991">
        <v>328.2867792554415</v>
      </c>
      <c r="Q1089" s="992">
        <v>21.720438175877774</v>
      </c>
    </row>
    <row r="1090" spans="1:17">
      <c r="A1090" s="1305"/>
      <c r="B1090" s="49">
        <v>2</v>
      </c>
      <c r="C1090" s="985" t="s">
        <v>483</v>
      </c>
      <c r="D1090" s="986">
        <v>7</v>
      </c>
      <c r="E1090" s="986">
        <v>1958</v>
      </c>
      <c r="F1090" s="1163">
        <v>3.4009999999999998</v>
      </c>
      <c r="G1090" s="1163">
        <v>0.39100000000000001</v>
      </c>
      <c r="H1090" s="1163">
        <v>1.1200000000000001</v>
      </c>
      <c r="I1090" s="1163">
        <v>1.889</v>
      </c>
      <c r="J1090" s="987">
        <v>321.56</v>
      </c>
      <c r="K1090" s="1164">
        <v>1.889</v>
      </c>
      <c r="L1090" s="987">
        <v>321.56</v>
      </c>
      <c r="M1090" s="993">
        <v>5.8744868764771738E-3</v>
      </c>
      <c r="N1090" s="1162">
        <v>66.162999999999997</v>
      </c>
      <c r="O1090" s="995">
        <v>0.38867367520835922</v>
      </c>
      <c r="P1090" s="991">
        <v>352.4692125886304</v>
      </c>
      <c r="Q1090" s="994">
        <v>23.320420512501549</v>
      </c>
    </row>
    <row r="1091" spans="1:17">
      <c r="A1091" s="1305"/>
      <c r="B1091" s="49">
        <v>3</v>
      </c>
      <c r="C1091" s="985" t="s">
        <v>584</v>
      </c>
      <c r="D1091" s="986">
        <v>8</v>
      </c>
      <c r="E1091" s="986">
        <v>1955</v>
      </c>
      <c r="F1091" s="987">
        <v>4.1669999999999998</v>
      </c>
      <c r="G1091" s="987">
        <v>0.58499999999999996</v>
      </c>
      <c r="H1091" s="987">
        <v>1.28</v>
      </c>
      <c r="I1091" s="987">
        <v>2.3010000000000002</v>
      </c>
      <c r="J1091" s="1165">
        <v>410.54</v>
      </c>
      <c r="K1091" s="1166">
        <v>2.3010000000000002</v>
      </c>
      <c r="L1091" s="1165">
        <v>410.54</v>
      </c>
      <c r="M1091" s="993">
        <v>5.6048131728942373E-3</v>
      </c>
      <c r="N1091" s="1165">
        <v>66.162999999999997</v>
      </c>
      <c r="O1091" s="995">
        <v>0.37083125395820138</v>
      </c>
      <c r="P1091" s="991">
        <v>336.28879037365425</v>
      </c>
      <c r="Q1091" s="994">
        <v>22.249875237492084</v>
      </c>
    </row>
    <row r="1092" spans="1:17">
      <c r="A1092" s="1305"/>
      <c r="B1092" s="49">
        <v>4</v>
      </c>
      <c r="C1092" s="985" t="s">
        <v>585</v>
      </c>
      <c r="D1092" s="986">
        <v>12</v>
      </c>
      <c r="E1092" s="986">
        <v>1960</v>
      </c>
      <c r="F1092" s="987">
        <v>4.7439999999999998</v>
      </c>
      <c r="G1092" s="987">
        <v>0.443</v>
      </c>
      <c r="H1092" s="987">
        <v>1.6</v>
      </c>
      <c r="I1092" s="987">
        <v>2.7010000000000001</v>
      </c>
      <c r="J1092" s="1165">
        <v>453.51</v>
      </c>
      <c r="K1092" s="1166">
        <v>2.7010000000000001</v>
      </c>
      <c r="L1092" s="1165">
        <v>453.51</v>
      </c>
      <c r="M1092" s="993">
        <v>5.9557672377676353E-3</v>
      </c>
      <c r="N1092" s="1165">
        <v>66.162999999999997</v>
      </c>
      <c r="O1092" s="995">
        <v>0.39405142775242002</v>
      </c>
      <c r="P1092" s="991">
        <v>357.3460342660581</v>
      </c>
      <c r="Q1092" s="994">
        <v>23.6430856651452</v>
      </c>
    </row>
    <row r="1093" spans="1:17">
      <c r="A1093" s="1305"/>
      <c r="B1093" s="49">
        <v>5</v>
      </c>
      <c r="C1093" s="985" t="s">
        <v>586</v>
      </c>
      <c r="D1093" s="986">
        <v>3</v>
      </c>
      <c r="E1093" s="986">
        <v>1979</v>
      </c>
      <c r="F1093" s="987">
        <v>2.0920000000000001</v>
      </c>
      <c r="G1093" s="987">
        <v>0.27900000000000003</v>
      </c>
      <c r="H1093" s="987">
        <v>0.71</v>
      </c>
      <c r="I1093" s="987">
        <v>1.103</v>
      </c>
      <c r="J1093" s="1165">
        <v>184.25</v>
      </c>
      <c r="K1093" s="1166">
        <v>1.103</v>
      </c>
      <c r="L1093" s="1165">
        <v>184.25</v>
      </c>
      <c r="M1093" s="993">
        <v>5.9864314789687921E-3</v>
      </c>
      <c r="N1093" s="1165">
        <v>66.162999999999997</v>
      </c>
      <c r="O1093" s="995">
        <v>0.39608026594301216</v>
      </c>
      <c r="P1093" s="991">
        <v>359.18588873812752</v>
      </c>
      <c r="Q1093" s="994">
        <v>23.76481595658073</v>
      </c>
    </row>
    <row r="1094" spans="1:17">
      <c r="A1094" s="1305"/>
      <c r="B1094" s="49">
        <v>6</v>
      </c>
      <c r="C1094" s="985" t="s">
        <v>587</v>
      </c>
      <c r="D1094" s="986">
        <v>7</v>
      </c>
      <c r="E1094" s="986">
        <v>1976</v>
      </c>
      <c r="F1094" s="987">
        <v>3.9710000000000001</v>
      </c>
      <c r="G1094" s="987">
        <v>0.76300000000000001</v>
      </c>
      <c r="H1094" s="987">
        <v>1.1200000000000001</v>
      </c>
      <c r="I1094" s="987">
        <v>2.0880000000000001</v>
      </c>
      <c r="J1094" s="1165">
        <v>328.29</v>
      </c>
      <c r="K1094" s="1166">
        <v>2.0880000000000001</v>
      </c>
      <c r="L1094" s="1165">
        <v>328.29</v>
      </c>
      <c r="M1094" s="993">
        <v>6.3602302841999454E-3</v>
      </c>
      <c r="N1094" s="1165">
        <v>66.162999999999997</v>
      </c>
      <c r="O1094" s="995">
        <v>0.42081191629352099</v>
      </c>
      <c r="P1094" s="991">
        <v>381.6138170519967</v>
      </c>
      <c r="Q1094" s="994">
        <v>25.248714977611257</v>
      </c>
    </row>
    <row r="1095" spans="1:17">
      <c r="A1095" s="1305"/>
      <c r="B1095" s="49">
        <v>7</v>
      </c>
      <c r="C1095" s="985" t="s">
        <v>588</v>
      </c>
      <c r="D1095" s="986">
        <v>44</v>
      </c>
      <c r="E1095" s="986">
        <v>1966</v>
      </c>
      <c r="F1095" s="987">
        <v>20.683</v>
      </c>
      <c r="G1095" s="987">
        <v>2.6160000000000001</v>
      </c>
      <c r="H1095" s="987">
        <v>7.04</v>
      </c>
      <c r="I1095" s="987">
        <v>11.026</v>
      </c>
      <c r="J1095" s="1165">
        <v>1849.19</v>
      </c>
      <c r="K1095" s="988">
        <v>11.026</v>
      </c>
      <c r="L1095" s="1165">
        <v>1849.19</v>
      </c>
      <c r="M1095" s="993">
        <v>5.9626106565577354E-3</v>
      </c>
      <c r="N1095" s="1165">
        <v>66.162999999999997</v>
      </c>
      <c r="O1095" s="995">
        <v>0.39450420886982945</v>
      </c>
      <c r="P1095" s="991">
        <v>357.75663939346413</v>
      </c>
      <c r="Q1095" s="994">
        <v>23.670252532189767</v>
      </c>
    </row>
    <row r="1096" spans="1:17">
      <c r="A1096" s="1305"/>
      <c r="B1096" s="49">
        <v>8</v>
      </c>
      <c r="C1096" s="985"/>
      <c r="D1096" s="986"/>
      <c r="E1096" s="986"/>
      <c r="F1096" s="987"/>
      <c r="G1096" s="987"/>
      <c r="H1096" s="987"/>
      <c r="I1096" s="987"/>
      <c r="J1096" s="1165"/>
      <c r="K1096" s="988"/>
      <c r="L1096" s="1165"/>
      <c r="M1096" s="993"/>
      <c r="N1096" s="1165"/>
      <c r="O1096" s="995"/>
      <c r="P1096" s="991"/>
      <c r="Q1096" s="994"/>
    </row>
    <row r="1097" spans="1:17">
      <c r="A1097" s="1305"/>
      <c r="B1097" s="49">
        <v>9</v>
      </c>
      <c r="C1097" s="342"/>
      <c r="D1097" s="382"/>
      <c r="E1097" s="382"/>
      <c r="F1097" s="221"/>
      <c r="G1097" s="221"/>
      <c r="H1097" s="221"/>
      <c r="I1097" s="221"/>
      <c r="J1097" s="352"/>
      <c r="K1097" s="311"/>
      <c r="L1097" s="352"/>
      <c r="M1097" s="220"/>
      <c r="N1097" s="352"/>
      <c r="O1097" s="222"/>
      <c r="P1097" s="309"/>
      <c r="Q1097" s="223"/>
    </row>
    <row r="1098" spans="1:17" ht="12" thickBot="1">
      <c r="A1098" s="1306"/>
      <c r="B1098" s="50">
        <v>10</v>
      </c>
      <c r="C1098" s="344"/>
      <c r="D1098" s="385"/>
      <c r="E1098" s="385"/>
      <c r="F1098" s="404"/>
      <c r="G1098" s="404"/>
      <c r="H1098" s="404"/>
      <c r="I1098" s="404"/>
      <c r="J1098" s="359"/>
      <c r="K1098" s="422"/>
      <c r="L1098" s="359"/>
      <c r="M1098" s="358"/>
      <c r="N1098" s="359"/>
      <c r="O1098" s="345"/>
      <c r="P1098" s="345"/>
      <c r="Q1098" s="346"/>
    </row>
    <row r="1099" spans="1:17" ht="12" thickBot="1">
      <c r="A1099" s="1307" t="s">
        <v>248</v>
      </c>
      <c r="B1099" s="16">
        <v>1</v>
      </c>
      <c r="C1099" s="312" t="s">
        <v>589</v>
      </c>
      <c r="D1099" s="313">
        <v>5</v>
      </c>
      <c r="E1099" s="313">
        <v>1987</v>
      </c>
      <c r="F1099" s="388">
        <v>3.3889999999999998</v>
      </c>
      <c r="G1099" s="388">
        <v>6.2990000000000004</v>
      </c>
      <c r="H1099" s="388">
        <v>0.65</v>
      </c>
      <c r="I1099" s="388">
        <v>2.109</v>
      </c>
      <c r="J1099" s="347">
        <v>301.57</v>
      </c>
      <c r="K1099" s="977">
        <v>2.109</v>
      </c>
      <c r="L1099" s="288">
        <v>301.57</v>
      </c>
      <c r="M1099" s="316">
        <v>6.993401200384654E-3</v>
      </c>
      <c r="N1099" s="569">
        <v>66.162999999999997</v>
      </c>
      <c r="O1099" s="317">
        <v>0.46270440362104986</v>
      </c>
      <c r="P1099" s="317">
        <v>419.60407202307925</v>
      </c>
      <c r="Q1099" s="318">
        <v>27.762264217262992</v>
      </c>
    </row>
    <row r="1100" spans="1:17">
      <c r="A1100" s="1308"/>
      <c r="B1100" s="31">
        <v>2</v>
      </c>
      <c r="C1100" s="348" t="s">
        <v>590</v>
      </c>
      <c r="D1100" s="390">
        <v>12</v>
      </c>
      <c r="E1100" s="390">
        <v>1990</v>
      </c>
      <c r="F1100" s="388">
        <v>9.0519999999999996</v>
      </c>
      <c r="G1100" s="391">
        <v>1.022</v>
      </c>
      <c r="H1100" s="391">
        <v>1.92</v>
      </c>
      <c r="I1100" s="391">
        <v>6.1097000000000001</v>
      </c>
      <c r="J1100" s="353">
        <v>714.59</v>
      </c>
      <c r="K1100" s="819">
        <v>6.1097000000000001</v>
      </c>
      <c r="L1100" s="353">
        <v>714.59</v>
      </c>
      <c r="M1100" s="224">
        <v>8.5499377265284993E-3</v>
      </c>
      <c r="N1100" s="569">
        <v>66.162999999999997</v>
      </c>
      <c r="O1100" s="226">
        <v>0.56568952980030507</v>
      </c>
      <c r="P1100" s="317">
        <v>512.99626359170986</v>
      </c>
      <c r="Q1100" s="227">
        <v>33.941371788018294</v>
      </c>
    </row>
    <row r="1101" spans="1:17">
      <c r="A1101" s="1308"/>
      <c r="B1101" s="31">
        <v>3</v>
      </c>
      <c r="C1101" s="348" t="s">
        <v>484</v>
      </c>
      <c r="D1101" s="390">
        <v>4</v>
      </c>
      <c r="E1101" s="390">
        <v>1989</v>
      </c>
      <c r="F1101" s="225">
        <v>3.3132000000000001</v>
      </c>
      <c r="G1101" s="225">
        <v>2.2440000000000002</v>
      </c>
      <c r="H1101" s="225">
        <v>0.64</v>
      </c>
      <c r="I1101" s="225">
        <v>2.2669999999999999</v>
      </c>
      <c r="J1101" s="353">
        <v>238.57</v>
      </c>
      <c r="K1101" s="423">
        <v>2.2669999999999999</v>
      </c>
      <c r="L1101" s="353">
        <v>238.57</v>
      </c>
      <c r="M1101" s="224">
        <v>9.5024521104916798E-3</v>
      </c>
      <c r="N1101" s="353">
        <v>66.162999999999997</v>
      </c>
      <c r="O1101" s="226">
        <v>0.62871073898646102</v>
      </c>
      <c r="P1101" s="317">
        <v>570.1471266295008</v>
      </c>
      <c r="Q1101" s="227">
        <v>37.72264433918766</v>
      </c>
    </row>
    <row r="1102" spans="1:17">
      <c r="A1102" s="1309"/>
      <c r="B1102" s="17">
        <v>4</v>
      </c>
      <c r="C1102" s="348" t="s">
        <v>485</v>
      </c>
      <c r="D1102" s="390">
        <v>8</v>
      </c>
      <c r="E1102" s="390">
        <v>1992</v>
      </c>
      <c r="F1102" s="225">
        <v>3.0840000000000001</v>
      </c>
      <c r="G1102" s="225">
        <v>0.32200000000000001</v>
      </c>
      <c r="H1102" s="225">
        <v>0.64</v>
      </c>
      <c r="I1102" s="225">
        <v>2.121</v>
      </c>
      <c r="J1102" s="353">
        <v>216.32</v>
      </c>
      <c r="K1102" s="423">
        <v>2.121</v>
      </c>
      <c r="L1102" s="353">
        <v>216.32</v>
      </c>
      <c r="M1102" s="224">
        <v>9.804918639053254E-3</v>
      </c>
      <c r="N1102" s="353">
        <v>66.162999999999997</v>
      </c>
      <c r="O1102" s="226">
        <v>0.64872283191568036</v>
      </c>
      <c r="P1102" s="317">
        <v>588.29511834319521</v>
      </c>
      <c r="Q1102" s="227">
        <v>38.923369914940821</v>
      </c>
    </row>
    <row r="1103" spans="1:17">
      <c r="A1103" s="1309"/>
      <c r="B1103" s="17">
        <v>5</v>
      </c>
      <c r="C1103" s="889" t="s">
        <v>591</v>
      </c>
      <c r="D1103" s="890">
        <v>6</v>
      </c>
      <c r="E1103" s="890">
        <v>1986</v>
      </c>
      <c r="F1103" s="891">
        <v>3.931</v>
      </c>
      <c r="G1103" s="891">
        <v>0.38600000000000001</v>
      </c>
      <c r="H1103" s="891">
        <v>0.96</v>
      </c>
      <c r="I1103" s="891">
        <v>2.5840000000000001</v>
      </c>
      <c r="J1103" s="891">
        <v>387.39</v>
      </c>
      <c r="K1103" s="892">
        <v>2.5840000000000001</v>
      </c>
      <c r="L1103" s="891">
        <v>387.4</v>
      </c>
      <c r="M1103" s="224">
        <v>6.6701084150748583E-3</v>
      </c>
      <c r="N1103" s="353">
        <v>66.162999999999997</v>
      </c>
      <c r="O1103" s="226">
        <v>0.44131438306659782</v>
      </c>
      <c r="P1103" s="317">
        <v>400.20650490449151</v>
      </c>
      <c r="Q1103" s="227">
        <v>26.478862983995871</v>
      </c>
    </row>
    <row r="1104" spans="1:17">
      <c r="A1104" s="1309"/>
      <c r="B1104" s="17">
        <v>6</v>
      </c>
      <c r="C1104" s="889"/>
      <c r="D1104" s="890"/>
      <c r="E1104" s="890"/>
      <c r="F1104" s="891"/>
      <c r="G1104" s="891"/>
      <c r="H1104" s="891"/>
      <c r="I1104" s="891"/>
      <c r="J1104" s="891"/>
      <c r="K1104" s="892"/>
      <c r="L1104" s="891"/>
      <c r="M1104" s="224"/>
      <c r="N1104" s="353"/>
      <c r="O1104" s="226"/>
      <c r="P1104" s="317"/>
      <c r="Q1104" s="227"/>
    </row>
    <row r="1105" spans="1:17">
      <c r="A1105" s="1309"/>
      <c r="B1105" s="17">
        <v>7</v>
      </c>
      <c r="C1105" s="467"/>
      <c r="D1105" s="468"/>
      <c r="E1105" s="469"/>
      <c r="F1105" s="470"/>
      <c r="G1105" s="471"/>
      <c r="H1105" s="472"/>
      <c r="I1105" s="472"/>
      <c r="J1105" s="473"/>
      <c r="K1105" s="474"/>
      <c r="L1105" s="464"/>
      <c r="M1105" s="475"/>
      <c r="N1105" s="465"/>
      <c r="O1105" s="476"/>
      <c r="P1105" s="466"/>
      <c r="Q1105" s="900"/>
    </row>
    <row r="1106" spans="1:17">
      <c r="A1106" s="1309"/>
      <c r="B1106" s="17">
        <v>8</v>
      </c>
      <c r="C1106" s="467"/>
      <c r="D1106" s="468"/>
      <c r="E1106" s="469"/>
      <c r="F1106" s="470"/>
      <c r="G1106" s="471"/>
      <c r="H1106" s="472"/>
      <c r="I1106" s="472"/>
      <c r="J1106" s="473"/>
      <c r="K1106" s="474"/>
      <c r="L1106" s="464"/>
      <c r="M1106" s="475"/>
      <c r="N1106" s="465"/>
      <c r="O1106" s="476"/>
      <c r="P1106" s="466"/>
      <c r="Q1106" s="900"/>
    </row>
    <row r="1107" spans="1:17">
      <c r="A1107" s="1309"/>
      <c r="B1107" s="17">
        <v>9</v>
      </c>
      <c r="C1107" s="467"/>
      <c r="D1107" s="468"/>
      <c r="E1107" s="469"/>
      <c r="F1107" s="470"/>
      <c r="G1107" s="477"/>
      <c r="H1107" s="467"/>
      <c r="I1107" s="472"/>
      <c r="J1107" s="478"/>
      <c r="K1107" s="474"/>
      <c r="L1107" s="464"/>
      <c r="M1107" s="475"/>
      <c r="N1107" s="465"/>
      <c r="O1107" s="476"/>
      <c r="P1107" s="466"/>
      <c r="Q1107" s="900"/>
    </row>
    <row r="1108" spans="1:17" ht="12" thickBot="1">
      <c r="A1108" s="1310"/>
      <c r="B1108" s="18">
        <v>10</v>
      </c>
      <c r="C1108" s="901"/>
      <c r="D1108" s="902"/>
      <c r="E1108" s="902"/>
      <c r="F1108" s="479"/>
      <c r="G1108" s="903"/>
      <c r="H1108" s="901"/>
      <c r="I1108" s="904"/>
      <c r="J1108" s="905"/>
      <c r="K1108" s="480"/>
      <c r="L1108" s="481"/>
      <c r="M1108" s="906"/>
      <c r="N1108" s="482"/>
      <c r="O1108" s="907"/>
      <c r="P1108" s="907"/>
      <c r="Q1108" s="908"/>
    </row>
    <row r="1110" spans="1:17" ht="15">
      <c r="A1110" s="1445" t="s">
        <v>421</v>
      </c>
      <c r="B1110" s="1445"/>
      <c r="C1110" s="1445"/>
      <c r="D1110" s="1445"/>
      <c r="E1110" s="1445"/>
      <c r="F1110" s="1445"/>
      <c r="G1110" s="1445"/>
      <c r="H1110" s="1445"/>
      <c r="I1110" s="1445"/>
      <c r="J1110" s="1445"/>
      <c r="K1110" s="1445"/>
      <c r="L1110" s="1445"/>
      <c r="M1110" s="1445"/>
      <c r="N1110" s="1445"/>
      <c r="O1110" s="1445"/>
      <c r="P1110" s="1445"/>
      <c r="Q1110" s="1445"/>
    </row>
    <row r="1111" spans="1:17" ht="13.5" thickBot="1">
      <c r="A1111" s="425"/>
      <c r="B1111" s="425"/>
      <c r="C1111" s="425"/>
      <c r="D1111" s="425"/>
      <c r="E1111" s="1311" t="s">
        <v>268</v>
      </c>
      <c r="F1111" s="1311"/>
      <c r="G1111" s="1311"/>
      <c r="H1111" s="1311"/>
      <c r="I1111" s="742">
        <v>7.5</v>
      </c>
      <c r="J1111" s="425" t="s">
        <v>267</v>
      </c>
      <c r="K1111" s="425" t="s">
        <v>269</v>
      </c>
      <c r="L1111" s="426"/>
      <c r="M1111" s="425"/>
      <c r="N1111" s="425"/>
      <c r="O1111" s="425"/>
      <c r="P1111" s="425"/>
      <c r="Q1111" s="425"/>
    </row>
    <row r="1112" spans="1:17">
      <c r="A1112" s="1312" t="s">
        <v>1</v>
      </c>
      <c r="B1112" s="1315" t="s">
        <v>0</v>
      </c>
      <c r="C1112" s="1318" t="s">
        <v>2</v>
      </c>
      <c r="D1112" s="1318" t="s">
        <v>3</v>
      </c>
      <c r="E1112" s="1318" t="s">
        <v>11</v>
      </c>
      <c r="F1112" s="1322" t="s">
        <v>12</v>
      </c>
      <c r="G1112" s="1323"/>
      <c r="H1112" s="1323"/>
      <c r="I1112" s="1324"/>
      <c r="J1112" s="1318" t="s">
        <v>4</v>
      </c>
      <c r="K1112" s="1318" t="s">
        <v>13</v>
      </c>
      <c r="L1112" s="1318" t="s">
        <v>5</v>
      </c>
      <c r="M1112" s="1318" t="s">
        <v>6</v>
      </c>
      <c r="N1112" s="1318" t="s">
        <v>14</v>
      </c>
      <c r="O1112" s="1318" t="s">
        <v>15</v>
      </c>
      <c r="P1112" s="1325" t="s">
        <v>22</v>
      </c>
      <c r="Q1112" s="1327" t="s">
        <v>23</v>
      </c>
    </row>
    <row r="1113" spans="1:17" ht="33.75">
      <c r="A1113" s="1313"/>
      <c r="B1113" s="1316"/>
      <c r="C1113" s="1319"/>
      <c r="D1113" s="1321"/>
      <c r="E1113" s="1321"/>
      <c r="F1113" s="972" t="s">
        <v>16</v>
      </c>
      <c r="G1113" s="972" t="s">
        <v>17</v>
      </c>
      <c r="H1113" s="972" t="s">
        <v>18</v>
      </c>
      <c r="I1113" s="972" t="s">
        <v>19</v>
      </c>
      <c r="J1113" s="1321"/>
      <c r="K1113" s="1321"/>
      <c r="L1113" s="1321"/>
      <c r="M1113" s="1321"/>
      <c r="N1113" s="1321"/>
      <c r="O1113" s="1321"/>
      <c r="P1113" s="1326"/>
      <c r="Q1113" s="1328"/>
    </row>
    <row r="1114" spans="1:17" ht="12" thickBot="1">
      <c r="A1114" s="1314"/>
      <c r="B1114" s="1317"/>
      <c r="C1114" s="1320"/>
      <c r="D1114" s="24" t="s">
        <v>7</v>
      </c>
      <c r="E1114" s="24" t="s">
        <v>8</v>
      </c>
      <c r="F1114" s="24" t="s">
        <v>9</v>
      </c>
      <c r="G1114" s="24" t="s">
        <v>9</v>
      </c>
      <c r="H1114" s="24" t="s">
        <v>9</v>
      </c>
      <c r="I1114" s="24" t="s">
        <v>9</v>
      </c>
      <c r="J1114" s="24" t="s">
        <v>20</v>
      </c>
      <c r="K1114" s="24" t="s">
        <v>9</v>
      </c>
      <c r="L1114" s="24" t="s">
        <v>20</v>
      </c>
      <c r="M1114" s="24" t="s">
        <v>21</v>
      </c>
      <c r="N1114" s="24" t="s">
        <v>282</v>
      </c>
      <c r="O1114" s="24" t="s">
        <v>283</v>
      </c>
      <c r="P1114" s="603" t="s">
        <v>24</v>
      </c>
      <c r="Q1114" s="604" t="s">
        <v>284</v>
      </c>
    </row>
    <row r="1115" spans="1:17">
      <c r="A1115" s="1440" t="s">
        <v>247</v>
      </c>
      <c r="B1115" s="36">
        <v>1</v>
      </c>
      <c r="C1115" s="1695" t="s">
        <v>424</v>
      </c>
      <c r="D1115" s="11">
        <v>8</v>
      </c>
      <c r="E1115" s="11">
        <v>1975</v>
      </c>
      <c r="F1115" s="74">
        <f>SUM(G1115:I1115)</f>
        <v>1.4650000000000001</v>
      </c>
      <c r="G1115" s="74">
        <v>0</v>
      </c>
      <c r="H1115" s="74">
        <v>0</v>
      </c>
      <c r="I1115" s="74">
        <v>1.4650000000000001</v>
      </c>
      <c r="J1115" s="74">
        <v>488.96</v>
      </c>
      <c r="K1115" s="1007">
        <v>1.4650000000000001</v>
      </c>
      <c r="L1115" s="74">
        <v>488.96</v>
      </c>
      <c r="M1115" s="1008">
        <f>K1115/L1115</f>
        <v>2.9961551047120423E-3</v>
      </c>
      <c r="N1115" s="1009">
        <v>71.2</v>
      </c>
      <c r="O1115" s="75">
        <f>M1115*N1115</f>
        <v>0.21332624345549742</v>
      </c>
      <c r="P1115" s="75">
        <f>M1115*60*1000</f>
        <v>179.76930628272254</v>
      </c>
      <c r="Q1115" s="76">
        <f>P1115*N1115/1000</f>
        <v>12.799574607329845</v>
      </c>
    </row>
    <row r="1116" spans="1:17">
      <c r="A1116" s="1298"/>
      <c r="B1116" s="34">
        <v>2</v>
      </c>
      <c r="C1116" s="1010" t="s">
        <v>422</v>
      </c>
      <c r="D1116" s="12">
        <v>85</v>
      </c>
      <c r="E1116" s="12">
        <v>1969</v>
      </c>
      <c r="F1116" s="77">
        <f>SUM(G1116:I1116)</f>
        <v>12.855</v>
      </c>
      <c r="G1116" s="77">
        <v>0</v>
      </c>
      <c r="H1116" s="77">
        <v>0</v>
      </c>
      <c r="I1116" s="77">
        <v>12.855</v>
      </c>
      <c r="J1116" s="77">
        <v>3919.55</v>
      </c>
      <c r="K1116" s="1011">
        <v>12.855</v>
      </c>
      <c r="L1116" s="77">
        <v>3919.55</v>
      </c>
      <c r="M1116" s="1012">
        <f>K1116/L1116</f>
        <v>3.2797132323863706E-3</v>
      </c>
      <c r="N1116" s="1013">
        <v>71.2</v>
      </c>
      <c r="O1116" s="78">
        <f>M1116*N1116</f>
        <v>0.23351558214590959</v>
      </c>
      <c r="P1116" s="78">
        <f>M1116*60*1000</f>
        <v>196.78279394318224</v>
      </c>
      <c r="Q1116" s="79">
        <f>P1116*N1116/1000</f>
        <v>14.010934928754576</v>
      </c>
    </row>
    <row r="1117" spans="1:17">
      <c r="A1117" s="1298"/>
      <c r="B1117" s="34">
        <v>3</v>
      </c>
      <c r="C1117" s="1010" t="s">
        <v>423</v>
      </c>
      <c r="D1117" s="12">
        <v>10</v>
      </c>
      <c r="E1117" s="12">
        <v>1997</v>
      </c>
      <c r="F1117" s="77">
        <f>SUM(G1117:I1117)</f>
        <v>2.8879999999999999</v>
      </c>
      <c r="G1117" s="77">
        <v>0</v>
      </c>
      <c r="H1117" s="77">
        <v>0</v>
      </c>
      <c r="I1117" s="77">
        <v>2.8879999999999999</v>
      </c>
      <c r="J1117" s="77">
        <v>822.7</v>
      </c>
      <c r="K1117" s="1011">
        <v>2.8879999999999999</v>
      </c>
      <c r="L1117" s="77">
        <v>822.7</v>
      </c>
      <c r="M1117" s="1012">
        <f>K1117/L1117</f>
        <v>3.5103926096997687E-3</v>
      </c>
      <c r="N1117" s="1013">
        <v>71.2</v>
      </c>
      <c r="O1117" s="78">
        <f>M1117*N1117</f>
        <v>0.24993995381062353</v>
      </c>
      <c r="P1117" s="78">
        <f>M1117*60*1000</f>
        <v>210.62355658198612</v>
      </c>
      <c r="Q1117" s="79">
        <f>P1117*N1117/1000</f>
        <v>14.996397228637411</v>
      </c>
    </row>
    <row r="1118" spans="1:17">
      <c r="A1118" s="1298"/>
      <c r="B1118" s="12">
        <v>4</v>
      </c>
      <c r="C1118" s="1010" t="s">
        <v>425</v>
      </c>
      <c r="D1118" s="12">
        <v>48</v>
      </c>
      <c r="E1118" s="12">
        <v>1962</v>
      </c>
      <c r="F1118" s="77">
        <f>SUM(G1118:I1118)</f>
        <v>7.984</v>
      </c>
      <c r="G1118" s="77">
        <v>0</v>
      </c>
      <c r="H1118" s="77">
        <v>0</v>
      </c>
      <c r="I1118" s="77">
        <v>7.984</v>
      </c>
      <c r="J1118" s="77">
        <v>1908.69</v>
      </c>
      <c r="K1118" s="1011">
        <v>7.984</v>
      </c>
      <c r="L1118" s="77">
        <v>1908.69</v>
      </c>
      <c r="M1118" s="1012">
        <f>K1118/L1118</f>
        <v>4.1829736625643762E-3</v>
      </c>
      <c r="N1118" s="1013">
        <v>71.2</v>
      </c>
      <c r="O1118" s="78">
        <f>M1118*N1118</f>
        <v>0.29782772477458358</v>
      </c>
      <c r="P1118" s="78">
        <f>M1118*60*1000</f>
        <v>250.9784197538626</v>
      </c>
      <c r="Q1118" s="79">
        <f>P1118*N1118/1000</f>
        <v>17.869663486475016</v>
      </c>
    </row>
    <row r="1119" spans="1:17">
      <c r="A1119" s="1298"/>
      <c r="B1119" s="12">
        <v>5</v>
      </c>
      <c r="C1119" s="1010" t="s">
        <v>426</v>
      </c>
      <c r="D1119" s="12">
        <v>8</v>
      </c>
      <c r="E1119" s="12">
        <v>1966</v>
      </c>
      <c r="F1119" s="77">
        <f t="shared" ref="F1119:F1120" si="164">SUM(G1119:I1119)</f>
        <v>2.044</v>
      </c>
      <c r="G1119" s="77">
        <v>0</v>
      </c>
      <c r="H1119" s="77">
        <v>0</v>
      </c>
      <c r="I1119" s="77">
        <v>2.044</v>
      </c>
      <c r="J1119" s="77">
        <v>350.21</v>
      </c>
      <c r="K1119" s="1011">
        <v>2.044</v>
      </c>
      <c r="L1119" s="77">
        <v>350.21</v>
      </c>
      <c r="M1119" s="1012">
        <f t="shared" ref="M1119:M1120" si="165">K1119/L1119</f>
        <v>5.8364981011393173E-3</v>
      </c>
      <c r="N1119" s="1013">
        <v>71.2</v>
      </c>
      <c r="O1119" s="78">
        <f t="shared" ref="O1119:O1120" si="166">M1119*N1119</f>
        <v>0.41555866480111942</v>
      </c>
      <c r="P1119" s="78">
        <f t="shared" ref="P1119:P1120" si="167">M1119*60*1000</f>
        <v>350.18988606835904</v>
      </c>
      <c r="Q1119" s="79">
        <f t="shared" ref="Q1119:Q1120" si="168">P1119*N1119/1000</f>
        <v>24.933519888067163</v>
      </c>
    </row>
    <row r="1120" spans="1:17">
      <c r="A1120" s="1298"/>
      <c r="B1120" s="12">
        <v>6</v>
      </c>
      <c r="C1120" s="1015" t="s">
        <v>427</v>
      </c>
      <c r="D1120" s="1016">
        <v>75</v>
      </c>
      <c r="E1120" s="1016">
        <v>1990</v>
      </c>
      <c r="F1120" s="77">
        <f t="shared" si="164"/>
        <v>35.566000000000003</v>
      </c>
      <c r="G1120" s="77">
        <v>4.5389999999999997</v>
      </c>
      <c r="H1120" s="77">
        <v>9.99</v>
      </c>
      <c r="I1120" s="77">
        <v>21.036999999999999</v>
      </c>
      <c r="J1120" s="77">
        <v>3527.11</v>
      </c>
      <c r="K1120" s="1011">
        <v>21.036999999999999</v>
      </c>
      <c r="L1120" s="77">
        <v>3527.11</v>
      </c>
      <c r="M1120" s="1012">
        <f t="shared" si="165"/>
        <v>5.9643730986558398E-3</v>
      </c>
      <c r="N1120" s="1013">
        <v>71.2</v>
      </c>
      <c r="O1120" s="78">
        <f t="shared" si="166"/>
        <v>0.42466336462429582</v>
      </c>
      <c r="P1120" s="78">
        <f t="shared" si="167"/>
        <v>357.8623859193504</v>
      </c>
      <c r="Q1120" s="79">
        <f t="shared" si="168"/>
        <v>25.479801877457749</v>
      </c>
    </row>
    <row r="1121" spans="1:17">
      <c r="A1121" s="1298"/>
      <c r="B1121" s="12">
        <v>7</v>
      </c>
      <c r="C1121" s="1014"/>
      <c r="D1121" s="12"/>
      <c r="E1121" s="12"/>
      <c r="F1121" s="77"/>
      <c r="G1121" s="77"/>
      <c r="H1121" s="77"/>
      <c r="I1121" s="77"/>
      <c r="J1121" s="77"/>
      <c r="K1121" s="1011"/>
      <c r="L1121" s="77"/>
      <c r="M1121" s="1012"/>
      <c r="N1121" s="1013"/>
      <c r="O1121" s="78"/>
      <c r="P1121" s="78"/>
      <c r="Q1121" s="79"/>
    </row>
    <row r="1122" spans="1:17">
      <c r="A1122" s="1298"/>
      <c r="B1122" s="12">
        <v>8</v>
      </c>
      <c r="C1122" s="1017"/>
      <c r="D1122" s="12"/>
      <c r="E1122" s="12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1018"/>
    </row>
    <row r="1123" spans="1:17">
      <c r="A1123" s="1298"/>
      <c r="B1123" s="12">
        <v>9</v>
      </c>
      <c r="C1123" s="1017"/>
      <c r="D1123" s="12"/>
      <c r="E1123" s="12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1018"/>
    </row>
    <row r="1124" spans="1:17" ht="12" thickBot="1">
      <c r="A1124" s="1299"/>
      <c r="B1124" s="26">
        <v>10</v>
      </c>
      <c r="C1124" s="1696"/>
      <c r="D1124" s="26"/>
      <c r="E1124" s="26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1697"/>
    </row>
    <row r="1125" spans="1:17">
      <c r="A1125" s="1300" t="s">
        <v>242</v>
      </c>
      <c r="B1125" s="112">
        <v>1</v>
      </c>
      <c r="C1125" s="1698" t="s">
        <v>429</v>
      </c>
      <c r="D1125" s="112">
        <v>50</v>
      </c>
      <c r="E1125" s="112">
        <v>1973</v>
      </c>
      <c r="F1125" s="932">
        <f t="shared" ref="F1125:F1126" si="169">SUM(G1125:I1125)</f>
        <v>17.588999999999999</v>
      </c>
      <c r="G1125" s="932">
        <v>1.1220000000000001</v>
      </c>
      <c r="H1125" s="932">
        <v>0.45</v>
      </c>
      <c r="I1125" s="932">
        <v>16.016999999999999</v>
      </c>
      <c r="J1125" s="932">
        <v>2549.69</v>
      </c>
      <c r="K1125" s="1699">
        <v>16.016999999999999</v>
      </c>
      <c r="L1125" s="932">
        <v>2549.69</v>
      </c>
      <c r="M1125" s="1700">
        <f t="shared" ref="M1125" si="170">K1125/L1125</f>
        <v>6.2819401574309031E-3</v>
      </c>
      <c r="N1125" s="1701">
        <v>71.2</v>
      </c>
      <c r="O1125" s="933">
        <f t="shared" ref="O1125" si="171">M1125*N1125</f>
        <v>0.44727413920908032</v>
      </c>
      <c r="P1125" s="933">
        <f t="shared" ref="P1125" si="172">M1125*60*1000</f>
        <v>376.91640944585419</v>
      </c>
      <c r="Q1125" s="940">
        <f t="shared" ref="Q1125" si="173">P1125*N1125/1000</f>
        <v>26.836448352544821</v>
      </c>
    </row>
    <row r="1126" spans="1:17">
      <c r="A1126" s="1301"/>
      <c r="B1126" s="126">
        <v>2</v>
      </c>
      <c r="C1126" s="1702" t="s">
        <v>428</v>
      </c>
      <c r="D1126" s="1703">
        <v>75</v>
      </c>
      <c r="E1126" s="1703">
        <v>1983</v>
      </c>
      <c r="F1126" s="119">
        <f t="shared" si="169"/>
        <v>36.927</v>
      </c>
      <c r="G1126" s="119">
        <v>3.927</v>
      </c>
      <c r="H1126" s="119">
        <v>10.8</v>
      </c>
      <c r="I1126" s="119">
        <v>22.2</v>
      </c>
      <c r="J1126" s="119">
        <v>3467.27</v>
      </c>
      <c r="K1126" s="1020">
        <v>22.2</v>
      </c>
      <c r="L1126" s="119">
        <v>3467.27</v>
      </c>
      <c r="M1126" s="1021">
        <f>K1126/L1126</f>
        <v>6.4027318322484256E-3</v>
      </c>
      <c r="N1126" s="1022">
        <v>71.2</v>
      </c>
      <c r="O1126" s="105">
        <f>M1126*N1126</f>
        <v>0.4558745064560879</v>
      </c>
      <c r="P1126" s="105">
        <f>M1126*60*1000</f>
        <v>384.16390993490552</v>
      </c>
      <c r="Q1126" s="106">
        <f>P1126*N1126/1000</f>
        <v>27.352470387365273</v>
      </c>
    </row>
    <row r="1127" spans="1:17">
      <c r="A1127" s="1301"/>
      <c r="B1127" s="104">
        <v>3</v>
      </c>
      <c r="C1127" s="1019" t="s">
        <v>440</v>
      </c>
      <c r="D1127" s="104">
        <v>17</v>
      </c>
      <c r="E1127" s="104">
        <v>1975</v>
      </c>
      <c r="F1127" s="119">
        <f>SUM(G1127:I1127)</f>
        <v>8.798</v>
      </c>
      <c r="G1127" s="119">
        <v>0</v>
      </c>
      <c r="H1127" s="119">
        <v>0</v>
      </c>
      <c r="I1127" s="119">
        <v>8.798</v>
      </c>
      <c r="J1127" s="119">
        <v>1315.92</v>
      </c>
      <c r="K1127" s="1020">
        <v>8.798</v>
      </c>
      <c r="L1127" s="119">
        <v>1315.92</v>
      </c>
      <c r="M1127" s="1021">
        <f>K1127/L1127</f>
        <v>6.6858167669767155E-3</v>
      </c>
      <c r="N1127" s="1022">
        <v>71.2</v>
      </c>
      <c r="O1127" s="105">
        <f>M1127*N1127</f>
        <v>0.47603015380874214</v>
      </c>
      <c r="P1127" s="105">
        <f>M1127*60*1000</f>
        <v>401.1490060186029</v>
      </c>
      <c r="Q1127" s="106">
        <f>P1127*N1127/1000</f>
        <v>28.561809228524531</v>
      </c>
    </row>
    <row r="1128" spans="1:17">
      <c r="A1128" s="1301"/>
      <c r="B1128" s="104">
        <v>4</v>
      </c>
      <c r="C1128" s="1019" t="s">
        <v>435</v>
      </c>
      <c r="D1128" s="104">
        <v>55</v>
      </c>
      <c r="E1128" s="104">
        <v>1966</v>
      </c>
      <c r="F1128" s="119">
        <f>SUM(G1128:I1128)</f>
        <v>20.082000000000001</v>
      </c>
      <c r="G1128" s="119">
        <v>0</v>
      </c>
      <c r="H1128" s="119">
        <v>0</v>
      </c>
      <c r="I1128" s="119">
        <v>20.082000000000001</v>
      </c>
      <c r="J1128" s="119">
        <v>2582.66</v>
      </c>
      <c r="K1128" s="1020">
        <v>20.082000000000001</v>
      </c>
      <c r="L1128" s="119">
        <v>2582.66</v>
      </c>
      <c r="M1128" s="1021">
        <f>K1128/L1128</f>
        <v>7.7757041190090843E-3</v>
      </c>
      <c r="N1128" s="1022">
        <v>71.2</v>
      </c>
      <c r="O1128" s="105">
        <f>M1128*N1128</f>
        <v>0.55363013327344679</v>
      </c>
      <c r="P1128" s="105">
        <f>M1128*60*1000</f>
        <v>466.54224714054504</v>
      </c>
      <c r="Q1128" s="106">
        <f>P1128*N1128/1000</f>
        <v>33.217807996406812</v>
      </c>
    </row>
    <row r="1129" spans="1:17">
      <c r="A1129" s="1301"/>
      <c r="B1129" s="104">
        <v>5</v>
      </c>
      <c r="C1129" s="1019" t="s">
        <v>441</v>
      </c>
      <c r="D1129" s="104">
        <v>8</v>
      </c>
      <c r="E1129" s="104">
        <v>1970</v>
      </c>
      <c r="F1129" s="119">
        <f>SUM(G1129:I1129)</f>
        <v>3.22</v>
      </c>
      <c r="G1129" s="119">
        <v>0</v>
      </c>
      <c r="H1129" s="119">
        <v>0</v>
      </c>
      <c r="I1129" s="119">
        <v>3.22</v>
      </c>
      <c r="J1129" s="119">
        <v>412.7</v>
      </c>
      <c r="K1129" s="1020">
        <v>3.22</v>
      </c>
      <c r="L1129" s="119">
        <v>412.7</v>
      </c>
      <c r="M1129" s="1021">
        <f>K1129/L1129</f>
        <v>7.8022776835473713E-3</v>
      </c>
      <c r="N1129" s="1022">
        <v>71.2</v>
      </c>
      <c r="O1129" s="105">
        <f>M1129*N1129</f>
        <v>0.55552217106857282</v>
      </c>
      <c r="P1129" s="105">
        <f>M1129*60*1000</f>
        <v>468.1366610128423</v>
      </c>
      <c r="Q1129" s="106">
        <f>P1129*N1129/1000</f>
        <v>33.331330264114378</v>
      </c>
    </row>
    <row r="1130" spans="1:17">
      <c r="A1130" s="1301"/>
      <c r="B1130" s="104">
        <v>6</v>
      </c>
      <c r="C1130" s="1019" t="s">
        <v>430</v>
      </c>
      <c r="D1130" s="104">
        <v>46</v>
      </c>
      <c r="E1130" s="104">
        <v>1960</v>
      </c>
      <c r="F1130" s="119">
        <f>SUM(G1130:I1130)</f>
        <v>15.022</v>
      </c>
      <c r="G1130" s="119">
        <v>0</v>
      </c>
      <c r="H1130" s="119">
        <v>0</v>
      </c>
      <c r="I1130" s="119">
        <v>15.022</v>
      </c>
      <c r="J1130" s="119">
        <v>1833.82</v>
      </c>
      <c r="K1130" s="1020">
        <v>15.022</v>
      </c>
      <c r="L1130" s="119">
        <v>1833.82</v>
      </c>
      <c r="M1130" s="1021">
        <f>K1130/L1130</f>
        <v>8.191643672770501E-3</v>
      </c>
      <c r="N1130" s="1022">
        <v>71.2</v>
      </c>
      <c r="O1130" s="105">
        <f>M1130*N1130</f>
        <v>0.58324502950125967</v>
      </c>
      <c r="P1130" s="105">
        <f>M1130*60*1000</f>
        <v>491.49862036623006</v>
      </c>
      <c r="Q1130" s="106">
        <f>P1130*N1130/1000</f>
        <v>34.994701770075579</v>
      </c>
    </row>
    <row r="1131" spans="1:17">
      <c r="A1131" s="1301"/>
      <c r="B1131" s="104">
        <v>7</v>
      </c>
      <c r="C1131" s="1019" t="s">
        <v>433</v>
      </c>
      <c r="D1131" s="104">
        <v>19</v>
      </c>
      <c r="E1131" s="104">
        <v>1978</v>
      </c>
      <c r="F1131" s="119">
        <f t="shared" ref="F1131" si="174">SUM(G1131:I1131)</f>
        <v>7.9269999999999996</v>
      </c>
      <c r="G1131" s="119">
        <v>0</v>
      </c>
      <c r="H1131" s="119">
        <v>0</v>
      </c>
      <c r="I1131" s="119">
        <v>7.9269999999999996</v>
      </c>
      <c r="J1131" s="119">
        <v>961.74</v>
      </c>
      <c r="K1131" s="1020">
        <v>7.9269999999999996</v>
      </c>
      <c r="L1131" s="119">
        <v>961.74</v>
      </c>
      <c r="M1131" s="1021">
        <f t="shared" ref="M1131" si="175">K1131/L1131</f>
        <v>8.2423524029363437E-3</v>
      </c>
      <c r="N1131" s="1022">
        <v>71.2</v>
      </c>
      <c r="O1131" s="105">
        <f t="shared" ref="O1131" si="176">M1131*N1131</f>
        <v>0.58685549108906765</v>
      </c>
      <c r="P1131" s="105">
        <f t="shared" ref="P1131" si="177">M1131*60*1000</f>
        <v>494.54114417618064</v>
      </c>
      <c r="Q1131" s="106">
        <f t="shared" ref="Q1131" si="178">P1131*N1131/1000</f>
        <v>35.211329465344058</v>
      </c>
    </row>
    <row r="1132" spans="1:17">
      <c r="A1132" s="1301"/>
      <c r="B1132" s="104">
        <v>8</v>
      </c>
      <c r="C1132" s="1019" t="s">
        <v>434</v>
      </c>
      <c r="D1132" s="104">
        <v>47</v>
      </c>
      <c r="E1132" s="104">
        <v>1964</v>
      </c>
      <c r="F1132" s="119">
        <f>SUM(G1132:I1132)</f>
        <v>18.638000000000002</v>
      </c>
      <c r="G1132" s="119">
        <v>0.91800000000000004</v>
      </c>
      <c r="H1132" s="119">
        <v>0.432</v>
      </c>
      <c r="I1132" s="119">
        <v>17.288</v>
      </c>
      <c r="J1132" s="119">
        <v>2011.69</v>
      </c>
      <c r="K1132" s="1020">
        <v>17.288</v>
      </c>
      <c r="L1132" s="119">
        <v>2011.69</v>
      </c>
      <c r="M1132" s="1021">
        <f>K1132/L1132</f>
        <v>8.5937694177532324E-3</v>
      </c>
      <c r="N1132" s="1022">
        <v>71.2</v>
      </c>
      <c r="O1132" s="105">
        <f>M1132*N1132</f>
        <v>0.61187638254403021</v>
      </c>
      <c r="P1132" s="105">
        <f>M1132*60*1000</f>
        <v>515.62616506519396</v>
      </c>
      <c r="Q1132" s="106">
        <f>P1132*N1132/1000</f>
        <v>36.71258295264181</v>
      </c>
    </row>
    <row r="1133" spans="1:17">
      <c r="A1133" s="1302"/>
      <c r="B1133" s="109">
        <v>9</v>
      </c>
      <c r="C1133" s="1023"/>
      <c r="D1133" s="104"/>
      <c r="E1133" s="104"/>
      <c r="F1133" s="838"/>
      <c r="G1133" s="838"/>
      <c r="H1133" s="838"/>
      <c r="I1133" s="838"/>
      <c r="J1133" s="838"/>
      <c r="K1133" s="838"/>
      <c r="L1133" s="838"/>
      <c r="M1133" s="838"/>
      <c r="N1133" s="838"/>
      <c r="O1133" s="838"/>
      <c r="P1133" s="838"/>
      <c r="Q1133" s="1024"/>
    </row>
    <row r="1134" spans="1:17" ht="12" thickBot="1">
      <c r="A1134" s="1303"/>
      <c r="B1134" s="108">
        <v>10</v>
      </c>
      <c r="C1134" s="1704"/>
      <c r="D1134" s="108"/>
      <c r="E1134" s="108"/>
      <c r="F1134" s="1705"/>
      <c r="G1134" s="1705"/>
      <c r="H1134" s="1705"/>
      <c r="I1134" s="1705"/>
      <c r="J1134" s="1705"/>
      <c r="K1134" s="1705"/>
      <c r="L1134" s="1705"/>
      <c r="M1134" s="1705"/>
      <c r="N1134" s="1705"/>
      <c r="O1134" s="1705"/>
      <c r="P1134" s="1705"/>
      <c r="Q1134" s="1706"/>
    </row>
    <row r="1135" spans="1:17">
      <c r="A1135" s="1304" t="s">
        <v>243</v>
      </c>
      <c r="B1135" s="48">
        <v>1</v>
      </c>
      <c r="C1135" s="1707" t="s">
        <v>436</v>
      </c>
      <c r="D1135" s="53">
        <v>10</v>
      </c>
      <c r="E1135" s="53">
        <v>1973</v>
      </c>
      <c r="F1135" s="774">
        <f>SUM(G1135:I1135)</f>
        <v>8.0470000000000006</v>
      </c>
      <c r="G1135" s="774">
        <v>0</v>
      </c>
      <c r="H1135" s="774">
        <v>0</v>
      </c>
      <c r="I1135" s="774">
        <v>8.0470000000000006</v>
      </c>
      <c r="J1135" s="774">
        <v>804.68</v>
      </c>
      <c r="K1135" s="1708">
        <v>8.0470000000000006</v>
      </c>
      <c r="L1135" s="774">
        <v>804.68</v>
      </c>
      <c r="M1135" s="776">
        <f t="shared" ref="M1135" si="179">K1135/L1135</f>
        <v>1.0000248546005867E-2</v>
      </c>
      <c r="N1135" s="777">
        <v>71.2</v>
      </c>
      <c r="O1135" s="83">
        <f t="shared" ref="O1135" si="180">M1135*N1135</f>
        <v>0.71201769647561775</v>
      </c>
      <c r="P1135" s="83">
        <f t="shared" ref="P1135" si="181">M1135*60*1000</f>
        <v>600.01491276035199</v>
      </c>
      <c r="Q1135" s="779">
        <f t="shared" ref="Q1135" si="182">P1135*N1135/1000</f>
        <v>42.721061788537064</v>
      </c>
    </row>
    <row r="1136" spans="1:17">
      <c r="A1136" s="1305"/>
      <c r="B1136" s="49">
        <v>2</v>
      </c>
      <c r="C1136" s="1028" t="s">
        <v>432</v>
      </c>
      <c r="D1136" s="49">
        <v>17</v>
      </c>
      <c r="E1136" s="49">
        <v>1973</v>
      </c>
      <c r="F1136" s="1029">
        <f>SUM(G1136:I1136)</f>
        <v>13.445</v>
      </c>
      <c r="G1136" s="1029">
        <v>0</v>
      </c>
      <c r="H1136" s="1029">
        <v>0</v>
      </c>
      <c r="I1136" s="1029">
        <v>13.445</v>
      </c>
      <c r="J1136" s="1029">
        <v>1317.97</v>
      </c>
      <c r="K1136" s="1030">
        <v>13.445</v>
      </c>
      <c r="L1136" s="1029">
        <v>1317.97</v>
      </c>
      <c r="M1136" s="1031">
        <f>K1136/L1136</f>
        <v>1.0201294414895635E-2</v>
      </c>
      <c r="N1136" s="1032">
        <v>71.2</v>
      </c>
      <c r="O1136" s="1033">
        <f>M1136*N1136</f>
        <v>0.72633216234056919</v>
      </c>
      <c r="P1136" s="1033">
        <f>M1136*60*1000</f>
        <v>612.07766489373807</v>
      </c>
      <c r="Q1136" s="1034">
        <f>P1136*N1136/1000</f>
        <v>43.579929740434153</v>
      </c>
    </row>
    <row r="1137" spans="1:17">
      <c r="A1137" s="1305"/>
      <c r="B1137" s="49">
        <v>3</v>
      </c>
      <c r="C1137" s="1028" t="s">
        <v>445</v>
      </c>
      <c r="D1137" s="49">
        <v>14</v>
      </c>
      <c r="E1137" s="49">
        <v>1966</v>
      </c>
      <c r="F1137" s="1029">
        <f>SUM(G1137:I1137)</f>
        <v>4.8780000000000001</v>
      </c>
      <c r="G1137" s="1029">
        <v>0</v>
      </c>
      <c r="H1137" s="1029">
        <v>0</v>
      </c>
      <c r="I1137" s="1029">
        <v>4.8780000000000001</v>
      </c>
      <c r="J1137" s="1029">
        <v>466.51</v>
      </c>
      <c r="K1137" s="1030">
        <v>4.8780000000000001</v>
      </c>
      <c r="L1137" s="1029">
        <v>466.51</v>
      </c>
      <c r="M1137" s="1031">
        <f>K1137/L1137</f>
        <v>1.0456367494801827E-2</v>
      </c>
      <c r="N1137" s="1032">
        <v>71.2</v>
      </c>
      <c r="O1137" s="1033">
        <f>M1137*N1137</f>
        <v>0.7444933656298901</v>
      </c>
      <c r="P1137" s="1033">
        <f>M1137*60*1000</f>
        <v>627.38204968810965</v>
      </c>
      <c r="Q1137" s="1034">
        <f>P1137*N1137/1000</f>
        <v>44.669601937793409</v>
      </c>
    </row>
    <row r="1138" spans="1:17">
      <c r="A1138" s="1305"/>
      <c r="B1138" s="49">
        <v>4</v>
      </c>
      <c r="C1138" s="1028" t="s">
        <v>437</v>
      </c>
      <c r="D1138" s="49">
        <v>19</v>
      </c>
      <c r="E1138" s="49">
        <v>1986</v>
      </c>
      <c r="F1138" s="1029">
        <f t="shared" ref="F1138" si="183">SUM(G1138:I1138)</f>
        <v>9.5060000000000002</v>
      </c>
      <c r="G1138" s="1029">
        <v>0</v>
      </c>
      <c r="H1138" s="1029">
        <v>0</v>
      </c>
      <c r="I1138" s="1029">
        <v>9.5060000000000002</v>
      </c>
      <c r="J1138" s="1029">
        <v>850.94</v>
      </c>
      <c r="K1138" s="1030">
        <v>9.5060000000000002</v>
      </c>
      <c r="L1138" s="1029">
        <v>850.94</v>
      </c>
      <c r="M1138" s="1031">
        <f t="shared" ref="M1138" si="184">K1138/L1138</f>
        <v>1.1171175406021576E-2</v>
      </c>
      <c r="N1138" s="1032">
        <v>71.2</v>
      </c>
      <c r="O1138" s="1033">
        <f t="shared" ref="O1138" si="185">M1138*N1138</f>
        <v>0.79538768890873623</v>
      </c>
      <c r="P1138" s="1033">
        <f t="shared" ref="P1138" si="186">M1138*60*1000</f>
        <v>670.27052436129452</v>
      </c>
      <c r="Q1138" s="1034">
        <f t="shared" ref="Q1138" si="187">P1138*N1138/1000</f>
        <v>47.723261334524167</v>
      </c>
    </row>
    <row r="1139" spans="1:17">
      <c r="A1139" s="1305"/>
      <c r="B1139" s="49">
        <v>5</v>
      </c>
      <c r="C1139" s="1028" t="s">
        <v>446</v>
      </c>
      <c r="D1139" s="49">
        <v>6</v>
      </c>
      <c r="E1139" s="49">
        <v>1971</v>
      </c>
      <c r="F1139" s="1029">
        <f>SUM(G1139:I1139)</f>
        <v>3.9620000000000002</v>
      </c>
      <c r="G1139" s="1029">
        <v>0</v>
      </c>
      <c r="H1139" s="1029">
        <v>0</v>
      </c>
      <c r="I1139" s="1029">
        <v>3.9620000000000002</v>
      </c>
      <c r="J1139" s="1029">
        <v>328.45</v>
      </c>
      <c r="K1139" s="1030">
        <v>3.9620000000000002</v>
      </c>
      <c r="L1139" s="1029">
        <v>328.45</v>
      </c>
      <c r="M1139" s="1031">
        <f>K1139/L1139</f>
        <v>1.2062718830872279E-2</v>
      </c>
      <c r="N1139" s="1032">
        <v>71.2</v>
      </c>
      <c r="O1139" s="1033">
        <f>M1139*N1139</f>
        <v>0.85886558075810626</v>
      </c>
      <c r="P1139" s="1033">
        <f>M1139*60*1000</f>
        <v>723.76312985233676</v>
      </c>
      <c r="Q1139" s="1034">
        <f>P1139*N1139/1000</f>
        <v>51.531934845486383</v>
      </c>
    </row>
    <row r="1140" spans="1:17">
      <c r="A1140" s="1305"/>
      <c r="B1140" s="49">
        <v>6</v>
      </c>
      <c r="C1140" s="1028" t="s">
        <v>444</v>
      </c>
      <c r="D1140" s="49">
        <v>8</v>
      </c>
      <c r="E1140" s="49">
        <v>1965</v>
      </c>
      <c r="F1140" s="1029">
        <f>SUM(G1140:I1140)</f>
        <v>4.8869999999999996</v>
      </c>
      <c r="G1140" s="1029">
        <v>0</v>
      </c>
      <c r="H1140" s="1029">
        <v>0</v>
      </c>
      <c r="I1140" s="1029">
        <v>4.8869999999999996</v>
      </c>
      <c r="J1140" s="1029">
        <v>398.85</v>
      </c>
      <c r="K1140" s="1030">
        <v>4.8869999999999996</v>
      </c>
      <c r="L1140" s="1029">
        <v>398.85</v>
      </c>
      <c r="M1140" s="1031">
        <f>K1140/L1140</f>
        <v>1.225272658894321E-2</v>
      </c>
      <c r="N1140" s="1032">
        <v>71.2</v>
      </c>
      <c r="O1140" s="1033">
        <f>M1140*N1140</f>
        <v>0.8723941331327566</v>
      </c>
      <c r="P1140" s="1033">
        <f>M1140*60*1000</f>
        <v>735.16359533659261</v>
      </c>
      <c r="Q1140" s="1034">
        <f>P1140*N1140/1000</f>
        <v>52.34364798796539</v>
      </c>
    </row>
    <row r="1141" spans="1:17">
      <c r="A1141" s="1305"/>
      <c r="B1141" s="49">
        <v>7</v>
      </c>
      <c r="C1141" s="1028" t="s">
        <v>447</v>
      </c>
      <c r="D1141" s="49">
        <v>16</v>
      </c>
      <c r="E1141" s="49">
        <v>1978</v>
      </c>
      <c r="F1141" s="1029">
        <f t="shared" ref="F1141" si="188">SUM(G1141:I1141)</f>
        <v>5.9059999999999997</v>
      </c>
      <c r="G1141" s="1029">
        <v>0</v>
      </c>
      <c r="H1141" s="1029">
        <v>0</v>
      </c>
      <c r="I1141" s="1029">
        <v>5.9059999999999997</v>
      </c>
      <c r="J1141" s="1029">
        <v>461.27</v>
      </c>
      <c r="K1141" s="1030">
        <v>5.9059999999999997</v>
      </c>
      <c r="L1141" s="1029">
        <v>461.27</v>
      </c>
      <c r="M1141" s="1031">
        <f t="shared" ref="M1141" si="189">K1141/L1141</f>
        <v>1.2803780865870314E-2</v>
      </c>
      <c r="N1141" s="1032">
        <v>71.2</v>
      </c>
      <c r="O1141" s="1033">
        <f t="shared" ref="O1141" si="190">M1141*N1141</f>
        <v>0.91162919764996642</v>
      </c>
      <c r="P1141" s="1033">
        <f t="shared" ref="P1141" si="191">M1141*60*1000</f>
        <v>768.22685195221879</v>
      </c>
      <c r="Q1141" s="1034">
        <f t="shared" ref="Q1141" si="192">P1141*N1141/1000</f>
        <v>54.697751858997982</v>
      </c>
    </row>
    <row r="1142" spans="1:17">
      <c r="A1142" s="1305"/>
      <c r="B1142" s="49">
        <v>8</v>
      </c>
      <c r="C1142" s="1709"/>
      <c r="D1142" s="49"/>
      <c r="E1142" s="49"/>
      <c r="F1142" s="1710"/>
      <c r="G1142" s="1710"/>
      <c r="H1142" s="1710"/>
      <c r="I1142" s="1710"/>
      <c r="J1142" s="1710"/>
      <c r="K1142" s="1710"/>
      <c r="L1142" s="1710"/>
      <c r="M1142" s="1710"/>
      <c r="N1142" s="1710"/>
      <c r="O1142" s="1710"/>
      <c r="P1142" s="1710"/>
      <c r="Q1142" s="1711"/>
    </row>
    <row r="1143" spans="1:17">
      <c r="A1143" s="1305"/>
      <c r="B1143" s="49">
        <v>9</v>
      </c>
      <c r="C1143" s="1709"/>
      <c r="D1143" s="49"/>
      <c r="E1143" s="49"/>
      <c r="F1143" s="1710"/>
      <c r="G1143" s="1710"/>
      <c r="H1143" s="1710"/>
      <c r="I1143" s="1710"/>
      <c r="J1143" s="1710"/>
      <c r="K1143" s="1710"/>
      <c r="L1143" s="1710"/>
      <c r="M1143" s="1710"/>
      <c r="N1143" s="1710"/>
      <c r="O1143" s="1710"/>
      <c r="P1143" s="1710"/>
      <c r="Q1143" s="1711"/>
    </row>
    <row r="1144" spans="1:17" ht="12" thickBot="1">
      <c r="A1144" s="1306"/>
      <c r="B1144" s="50">
        <v>10</v>
      </c>
      <c r="C1144" s="1712"/>
      <c r="D1144" s="50"/>
      <c r="E1144" s="50"/>
      <c r="F1144" s="1713"/>
      <c r="G1144" s="1713"/>
      <c r="H1144" s="1713"/>
      <c r="I1144" s="1713"/>
      <c r="J1144" s="1713"/>
      <c r="K1144" s="1713"/>
      <c r="L1144" s="1713"/>
      <c r="M1144" s="1713"/>
      <c r="N1144" s="1713"/>
      <c r="O1144" s="1713"/>
      <c r="P1144" s="1713"/>
      <c r="Q1144" s="1714"/>
    </row>
    <row r="1145" spans="1:17">
      <c r="A1145" s="1307" t="s">
        <v>248</v>
      </c>
      <c r="B1145" s="16">
        <v>1</v>
      </c>
      <c r="C1145" s="1715" t="s">
        <v>439</v>
      </c>
      <c r="D1145" s="31">
        <v>12</v>
      </c>
      <c r="E1145" s="31">
        <v>1984</v>
      </c>
      <c r="F1145" s="121">
        <f>SUM(G1145:I1145)</f>
        <v>4.7190000000000003</v>
      </c>
      <c r="G1145" s="121">
        <v>0</v>
      </c>
      <c r="H1145" s="121">
        <v>0</v>
      </c>
      <c r="I1145" s="121">
        <v>4.7190000000000003</v>
      </c>
      <c r="J1145" s="121">
        <v>327.84</v>
      </c>
      <c r="K1145" s="1716">
        <v>4.7190000000000003</v>
      </c>
      <c r="L1145" s="121">
        <v>327.84</v>
      </c>
      <c r="M1145" s="1717">
        <f>K1145/L1145</f>
        <v>1.4394216691068816E-2</v>
      </c>
      <c r="N1145" s="1718">
        <v>71.2</v>
      </c>
      <c r="O1145" s="939">
        <f>M1145*N1145</f>
        <v>1.0248682284040997</v>
      </c>
      <c r="P1145" s="939">
        <f>M1145*60*1000</f>
        <v>863.65300146412892</v>
      </c>
      <c r="Q1145" s="941">
        <f>P1145*N1145/1000</f>
        <v>61.492093704245981</v>
      </c>
    </row>
    <row r="1146" spans="1:17">
      <c r="A1146" s="1308"/>
      <c r="B1146" s="31">
        <v>2</v>
      </c>
      <c r="C1146" s="1039" t="s">
        <v>431</v>
      </c>
      <c r="D1146" s="17">
        <v>45</v>
      </c>
      <c r="E1146" s="17">
        <v>1972</v>
      </c>
      <c r="F1146" s="118">
        <f t="shared" ref="F1146" si="193">SUM(G1146:I1146)</f>
        <v>20.402999999999999</v>
      </c>
      <c r="G1146" s="118">
        <v>0</v>
      </c>
      <c r="H1146" s="118">
        <v>0</v>
      </c>
      <c r="I1146" s="118">
        <v>20.402999999999999</v>
      </c>
      <c r="J1146" s="118">
        <v>1426.42</v>
      </c>
      <c r="K1146" s="1040">
        <v>20.402999999999999</v>
      </c>
      <c r="L1146" s="118">
        <v>1426.42</v>
      </c>
      <c r="M1146" s="22">
        <f t="shared" ref="M1146" si="194">K1146/L1146</f>
        <v>1.4303641283773361E-2</v>
      </c>
      <c r="N1146" s="21">
        <v>71.2</v>
      </c>
      <c r="O1146" s="28">
        <f t="shared" ref="O1146" si="195">M1146*N1146</f>
        <v>1.0184192594046633</v>
      </c>
      <c r="P1146" s="28">
        <f t="shared" ref="P1146" si="196">M1146*60*1000</f>
        <v>858.21847702640162</v>
      </c>
      <c r="Q1146" s="29">
        <f t="shared" ref="Q1146" si="197">P1146*N1146/1000</f>
        <v>61.105155564279798</v>
      </c>
    </row>
    <row r="1147" spans="1:17">
      <c r="A1147" s="1308"/>
      <c r="B1147" s="31">
        <v>3</v>
      </c>
      <c r="C1147" s="1039" t="s">
        <v>438</v>
      </c>
      <c r="D1147" s="17">
        <v>7</v>
      </c>
      <c r="E1147" s="17">
        <v>1984</v>
      </c>
      <c r="F1147" s="118">
        <f>SUM(G1147:I1147)</f>
        <v>5.3310000000000004</v>
      </c>
      <c r="G1147" s="118">
        <v>0</v>
      </c>
      <c r="H1147" s="118">
        <v>0</v>
      </c>
      <c r="I1147" s="1719">
        <v>5.3310000000000004</v>
      </c>
      <c r="J1147" s="1719">
        <v>349.29</v>
      </c>
      <c r="K1147" s="1040">
        <v>5.3310000000000004</v>
      </c>
      <c r="L1147" s="118">
        <v>349.29</v>
      </c>
      <c r="M1147" s="22">
        <f>K1147/L1147</f>
        <v>1.5262389418534743E-2</v>
      </c>
      <c r="N1147" s="21">
        <v>71.2</v>
      </c>
      <c r="O1147" s="28">
        <f>M1147*N1147</f>
        <v>1.0866821265996738</v>
      </c>
      <c r="P1147" s="1720">
        <f>M1147*60*1000</f>
        <v>915.74336511208458</v>
      </c>
      <c r="Q1147" s="29">
        <f>P1147*N1147/1000</f>
        <v>65.200927595980417</v>
      </c>
    </row>
    <row r="1148" spans="1:17">
      <c r="A1148" s="1309"/>
      <c r="B1148" s="17">
        <v>4</v>
      </c>
      <c r="C1148" s="1039" t="s">
        <v>443</v>
      </c>
      <c r="D1148" s="17">
        <v>8</v>
      </c>
      <c r="E1148" s="17">
        <v>1966</v>
      </c>
      <c r="F1148" s="118">
        <f t="shared" ref="F1148" si="198">SUM(G1148:I1148)</f>
        <v>5.9470000000000001</v>
      </c>
      <c r="G1148" s="118">
        <v>0</v>
      </c>
      <c r="H1148" s="118">
        <v>0</v>
      </c>
      <c r="I1148" s="118">
        <v>5.9470000000000001</v>
      </c>
      <c r="J1148" s="118">
        <v>353.96</v>
      </c>
      <c r="K1148" s="1040">
        <v>5.9470000000000001</v>
      </c>
      <c r="L1148" s="118">
        <v>353.96</v>
      </c>
      <c r="M1148" s="22">
        <f t="shared" ref="M1148" si="199">K1148/L1148</f>
        <v>1.6801333484009494E-2</v>
      </c>
      <c r="N1148" s="21">
        <v>71.2</v>
      </c>
      <c r="O1148" s="28">
        <f t="shared" ref="O1148" si="200">M1148*N1148</f>
        <v>1.196254944061476</v>
      </c>
      <c r="P1148" s="28">
        <f t="shared" ref="P1148" si="201">M1148*60*1000</f>
        <v>1008.0800090405697</v>
      </c>
      <c r="Q1148" s="29">
        <f t="shared" ref="Q1148" si="202">P1148*N1148/1000</f>
        <v>71.775296643688563</v>
      </c>
    </row>
    <row r="1149" spans="1:17">
      <c r="A1149" s="1309"/>
      <c r="B1149" s="17">
        <v>5</v>
      </c>
      <c r="C1149" s="1039" t="s">
        <v>442</v>
      </c>
      <c r="D1149" s="17">
        <v>8</v>
      </c>
      <c r="E1149" s="17">
        <v>1966</v>
      </c>
      <c r="F1149" s="118">
        <f>SUM(G1149:I1149)</f>
        <v>5.9749999999999996</v>
      </c>
      <c r="G1149" s="118">
        <v>0</v>
      </c>
      <c r="H1149" s="118">
        <v>0</v>
      </c>
      <c r="I1149" s="118">
        <v>5.9749999999999996</v>
      </c>
      <c r="J1149" s="118">
        <v>350.82</v>
      </c>
      <c r="K1149" s="1040">
        <v>5.9749999999999996</v>
      </c>
      <c r="L1149" s="118">
        <v>350.82</v>
      </c>
      <c r="M1149" s="22">
        <f>K1149/L1149</f>
        <v>1.7031526138760616E-2</v>
      </c>
      <c r="N1149" s="21">
        <v>71.2</v>
      </c>
      <c r="O1149" s="28">
        <f>M1149*N1149</f>
        <v>1.2126446610797559</v>
      </c>
      <c r="P1149" s="28">
        <f>M1149*60*1000</f>
        <v>1021.8915683256369</v>
      </c>
      <c r="Q1149" s="29">
        <f>P1149*N1149/1000</f>
        <v>72.758679664785348</v>
      </c>
    </row>
    <row r="1150" spans="1:17">
      <c r="A1150" s="1309"/>
      <c r="B1150" s="17">
        <v>6</v>
      </c>
      <c r="C1150" s="1039" t="s">
        <v>448</v>
      </c>
      <c r="D1150" s="17">
        <v>4</v>
      </c>
      <c r="E1150" s="17">
        <v>1973</v>
      </c>
      <c r="F1150" s="118">
        <f>SUM(G1150:I1150)</f>
        <v>3.165</v>
      </c>
      <c r="G1150" s="118">
        <v>0</v>
      </c>
      <c r="H1150" s="118">
        <v>0</v>
      </c>
      <c r="I1150" s="118">
        <v>3.165</v>
      </c>
      <c r="J1150" s="118">
        <v>174.77</v>
      </c>
      <c r="K1150" s="1040">
        <v>3.165</v>
      </c>
      <c r="L1150" s="118">
        <v>174.77</v>
      </c>
      <c r="M1150" s="22">
        <f>K1150/L1150</f>
        <v>1.8109515363048577E-2</v>
      </c>
      <c r="N1150" s="21">
        <v>71.2</v>
      </c>
      <c r="O1150" s="28">
        <f>M1150*N1150</f>
        <v>1.2893974938490587</v>
      </c>
      <c r="P1150" s="28">
        <f>M1150*60*1000</f>
        <v>1086.5709217829146</v>
      </c>
      <c r="Q1150" s="29">
        <f>P1150*N1150/1000</f>
        <v>77.363849630943534</v>
      </c>
    </row>
    <row r="1151" spans="1:17">
      <c r="A1151" s="1309"/>
      <c r="B1151" s="17">
        <v>7</v>
      </c>
      <c r="C1151" s="1041" t="s">
        <v>449</v>
      </c>
      <c r="D1151" s="17">
        <v>7</v>
      </c>
      <c r="E1151" s="17">
        <v>1985</v>
      </c>
      <c r="F1151" s="118">
        <f>SUM(G1151:I1151)</f>
        <v>2.8479999999999999</v>
      </c>
      <c r="G1151" s="118">
        <v>0</v>
      </c>
      <c r="H1151" s="118">
        <v>0</v>
      </c>
      <c r="I1151" s="118">
        <v>2.8479999999999999</v>
      </c>
      <c r="J1151" s="118">
        <v>108.3</v>
      </c>
      <c r="K1151" s="1040">
        <v>2.8479999999999999</v>
      </c>
      <c r="L1151" s="118">
        <v>108.3</v>
      </c>
      <c r="M1151" s="22">
        <f>K1151/L1151</f>
        <v>2.6297322253000924E-2</v>
      </c>
      <c r="N1151" s="21">
        <v>71.2</v>
      </c>
      <c r="O1151" s="28">
        <f>M1151*N1151</f>
        <v>1.8723693444136658</v>
      </c>
      <c r="P1151" s="28">
        <f>M1151*60*1000</f>
        <v>1577.8393351800555</v>
      </c>
      <c r="Q1151" s="29">
        <f>P1151*N1151/1000</f>
        <v>112.34216066481996</v>
      </c>
    </row>
    <row r="1152" spans="1:17">
      <c r="A1152" s="1309"/>
      <c r="B1152" s="17">
        <v>8</v>
      </c>
      <c r="C1152" s="467"/>
      <c r="D1152" s="468"/>
      <c r="E1152" s="469"/>
      <c r="F1152" s="470"/>
      <c r="G1152" s="471"/>
      <c r="H1152" s="472"/>
      <c r="I1152" s="472"/>
      <c r="J1152" s="473"/>
      <c r="K1152" s="474"/>
      <c r="L1152" s="464"/>
      <c r="M1152" s="475"/>
      <c r="N1152" s="465"/>
      <c r="O1152" s="476"/>
      <c r="P1152" s="466"/>
      <c r="Q1152" s="900"/>
    </row>
    <row r="1153" spans="1:17">
      <c r="A1153" s="1309"/>
      <c r="B1153" s="17">
        <v>9</v>
      </c>
      <c r="C1153" s="467"/>
      <c r="D1153" s="468"/>
      <c r="E1153" s="469"/>
      <c r="F1153" s="470"/>
      <c r="G1153" s="477"/>
      <c r="H1153" s="467"/>
      <c r="I1153" s="472"/>
      <c r="J1153" s="478"/>
      <c r="K1153" s="474"/>
      <c r="L1153" s="464"/>
      <c r="M1153" s="475"/>
      <c r="N1153" s="465"/>
      <c r="O1153" s="476"/>
      <c r="P1153" s="466"/>
      <c r="Q1153" s="900"/>
    </row>
    <row r="1154" spans="1:17" ht="12" thickBot="1">
      <c r="A1154" s="1310"/>
      <c r="B1154" s="18">
        <v>10</v>
      </c>
      <c r="C1154" s="901"/>
      <c r="D1154" s="902"/>
      <c r="E1154" s="902"/>
      <c r="F1154" s="479"/>
      <c r="G1154" s="903"/>
      <c r="H1154" s="901"/>
      <c r="I1154" s="904"/>
      <c r="J1154" s="905"/>
      <c r="K1154" s="480"/>
      <c r="L1154" s="481"/>
      <c r="M1154" s="906"/>
      <c r="N1154" s="482"/>
      <c r="O1154" s="907"/>
      <c r="P1154" s="907"/>
      <c r="Q1154" s="908"/>
    </row>
    <row r="1156" spans="1:17" ht="15">
      <c r="A1156" s="1445" t="s">
        <v>451</v>
      </c>
      <c r="B1156" s="1445"/>
      <c r="C1156" s="1445"/>
      <c r="D1156" s="1445"/>
      <c r="E1156" s="1445"/>
      <c r="F1156" s="1445"/>
      <c r="G1156" s="1445"/>
      <c r="H1156" s="1445"/>
      <c r="I1156" s="1445"/>
      <c r="J1156" s="1445"/>
      <c r="K1156" s="1445"/>
      <c r="L1156" s="1445"/>
      <c r="M1156" s="1445"/>
      <c r="N1156" s="1445"/>
      <c r="O1156" s="1445"/>
      <c r="P1156" s="1445"/>
      <c r="Q1156" s="1445"/>
    </row>
    <row r="1157" spans="1:17" ht="13.5" thickBot="1">
      <c r="A1157" s="425"/>
      <c r="B1157" s="425"/>
      <c r="C1157" s="425"/>
      <c r="D1157" s="425"/>
      <c r="E1157" s="1311" t="s">
        <v>268</v>
      </c>
      <c r="F1157" s="1311"/>
      <c r="G1157" s="1311"/>
      <c r="H1157" s="1311"/>
      <c r="I1157" s="742">
        <v>8.9</v>
      </c>
      <c r="J1157" s="425" t="s">
        <v>267</v>
      </c>
      <c r="K1157" s="425" t="s">
        <v>269</v>
      </c>
      <c r="L1157" s="426">
        <v>72.8</v>
      </c>
      <c r="M1157" s="425"/>
      <c r="N1157" s="425"/>
      <c r="O1157" s="425"/>
      <c r="P1157" s="425"/>
      <c r="Q1157" s="425"/>
    </row>
    <row r="1158" spans="1:17">
      <c r="A1158" s="1312" t="s">
        <v>1</v>
      </c>
      <c r="B1158" s="1315" t="s">
        <v>0</v>
      </c>
      <c r="C1158" s="1318" t="s">
        <v>2</v>
      </c>
      <c r="D1158" s="1318" t="s">
        <v>3</v>
      </c>
      <c r="E1158" s="1318" t="s">
        <v>11</v>
      </c>
      <c r="F1158" s="1322" t="s">
        <v>12</v>
      </c>
      <c r="G1158" s="1323"/>
      <c r="H1158" s="1323"/>
      <c r="I1158" s="1324"/>
      <c r="J1158" s="1318" t="s">
        <v>4</v>
      </c>
      <c r="K1158" s="1318" t="s">
        <v>13</v>
      </c>
      <c r="L1158" s="1318" t="s">
        <v>5</v>
      </c>
      <c r="M1158" s="1318" t="s">
        <v>6</v>
      </c>
      <c r="N1158" s="1318" t="s">
        <v>14</v>
      </c>
      <c r="O1158" s="1318" t="s">
        <v>15</v>
      </c>
      <c r="P1158" s="1325" t="s">
        <v>22</v>
      </c>
      <c r="Q1158" s="1327" t="s">
        <v>23</v>
      </c>
    </row>
    <row r="1159" spans="1:17" ht="33.75">
      <c r="A1159" s="1313"/>
      <c r="B1159" s="1316"/>
      <c r="C1159" s="1319"/>
      <c r="D1159" s="1321"/>
      <c r="E1159" s="1321"/>
      <c r="F1159" s="972" t="s">
        <v>16</v>
      </c>
      <c r="G1159" s="972" t="s">
        <v>17</v>
      </c>
      <c r="H1159" s="972" t="s">
        <v>18</v>
      </c>
      <c r="I1159" s="972" t="s">
        <v>19</v>
      </c>
      <c r="J1159" s="1321"/>
      <c r="K1159" s="1321"/>
      <c r="L1159" s="1321"/>
      <c r="M1159" s="1321"/>
      <c r="N1159" s="1321"/>
      <c r="O1159" s="1321"/>
      <c r="P1159" s="1326"/>
      <c r="Q1159" s="1328"/>
    </row>
    <row r="1160" spans="1:17" ht="12" thickBot="1">
      <c r="A1160" s="1314"/>
      <c r="B1160" s="1317"/>
      <c r="C1160" s="1320"/>
      <c r="D1160" s="24" t="s">
        <v>7</v>
      </c>
      <c r="E1160" s="24" t="s">
        <v>8</v>
      </c>
      <c r="F1160" s="24" t="s">
        <v>9</v>
      </c>
      <c r="G1160" s="24" t="s">
        <v>9</v>
      </c>
      <c r="H1160" s="24" t="s">
        <v>9</v>
      </c>
      <c r="I1160" s="24" t="s">
        <v>9</v>
      </c>
      <c r="J1160" s="24" t="s">
        <v>20</v>
      </c>
      <c r="K1160" s="24" t="s">
        <v>9</v>
      </c>
      <c r="L1160" s="24" t="s">
        <v>20</v>
      </c>
      <c r="M1160" s="24" t="s">
        <v>21</v>
      </c>
      <c r="N1160" s="24" t="s">
        <v>282</v>
      </c>
      <c r="O1160" s="24" t="s">
        <v>283</v>
      </c>
      <c r="P1160" s="603" t="s">
        <v>24</v>
      </c>
      <c r="Q1160" s="604" t="s">
        <v>284</v>
      </c>
    </row>
    <row r="1161" spans="1:17">
      <c r="A1161" s="1440" t="s">
        <v>247</v>
      </c>
      <c r="B1161" s="36">
        <v>1</v>
      </c>
      <c r="C1161" s="326" t="s">
        <v>452</v>
      </c>
      <c r="D1161" s="285">
        <v>40</v>
      </c>
      <c r="E1161" s="285">
        <v>1975</v>
      </c>
      <c r="F1161" s="266">
        <v>10.545999999999999</v>
      </c>
      <c r="G1161" s="266">
        <v>3.14</v>
      </c>
      <c r="H1161" s="266">
        <v>6.24</v>
      </c>
      <c r="I1161" s="266">
        <v>1.1659999999999999</v>
      </c>
      <c r="J1161" s="266">
        <v>1929.52</v>
      </c>
      <c r="K1161" s="286">
        <v>1.1659999999999999</v>
      </c>
      <c r="L1161" s="266">
        <v>1929.52</v>
      </c>
      <c r="M1161" s="287">
        <f>K1161/L1161</f>
        <v>6.0429536879638452E-4</v>
      </c>
      <c r="N1161" s="327">
        <v>72.266999999999996</v>
      </c>
      <c r="O1161" s="328">
        <f>M1161*N1161</f>
        <v>4.3670613416808314E-2</v>
      </c>
      <c r="P1161" s="328">
        <f>M1161*60*1000</f>
        <v>36.257722127783069</v>
      </c>
      <c r="Q1161" s="214">
        <f>P1161*N1161/1000</f>
        <v>2.6202368050084988</v>
      </c>
    </row>
    <row r="1162" spans="1:17">
      <c r="A1162" s="1298"/>
      <c r="B1162" s="34">
        <v>2</v>
      </c>
      <c r="C1162" s="329" t="s">
        <v>453</v>
      </c>
      <c r="D1162" s="291">
        <v>36</v>
      </c>
      <c r="E1162" s="291">
        <v>1970</v>
      </c>
      <c r="F1162" s="215">
        <v>9.9770000000000003</v>
      </c>
      <c r="G1162" s="215">
        <v>2.7610000000000001</v>
      </c>
      <c r="H1162" s="215">
        <v>5.8879999999999999</v>
      </c>
      <c r="I1162" s="215">
        <v>1.351</v>
      </c>
      <c r="J1162" s="215">
        <v>1538.01</v>
      </c>
      <c r="K1162" s="292">
        <v>1.1639999999999999</v>
      </c>
      <c r="L1162" s="215">
        <v>1389.47</v>
      </c>
      <c r="M1162" s="216">
        <f t="shared" ref="M1162:M1170" si="203">K1162/L1162</f>
        <v>8.3772949397971884E-4</v>
      </c>
      <c r="N1162" s="330">
        <v>72.266999999999996</v>
      </c>
      <c r="O1162" s="217">
        <f t="shared" ref="O1162:O1180" si="204">M1162*N1162</f>
        <v>6.0540197341432338E-2</v>
      </c>
      <c r="P1162" s="328">
        <f t="shared" ref="P1162:P1180" si="205">M1162*60*1000</f>
        <v>50.263769638783131</v>
      </c>
      <c r="Q1162" s="218">
        <f t="shared" ref="Q1162:Q1180" si="206">P1162*N1162/1000</f>
        <v>3.6324118404859407</v>
      </c>
    </row>
    <row r="1163" spans="1:17">
      <c r="A1163" s="1298"/>
      <c r="B1163" s="34">
        <v>3</v>
      </c>
      <c r="C1163" s="329" t="s">
        <v>765</v>
      </c>
      <c r="D1163" s="291">
        <v>28</v>
      </c>
      <c r="E1163" s="291">
        <v>1981</v>
      </c>
      <c r="F1163" s="215">
        <v>7.7720000000000002</v>
      </c>
      <c r="G1163" s="215">
        <v>2.1890000000000001</v>
      </c>
      <c r="H1163" s="215">
        <v>4.43</v>
      </c>
      <c r="I1163" s="215">
        <v>1.103</v>
      </c>
      <c r="J1163" s="215">
        <v>1420.11</v>
      </c>
      <c r="K1163" s="292">
        <v>1.103</v>
      </c>
      <c r="L1163" s="215">
        <v>1420.11</v>
      </c>
      <c r="M1163" s="216">
        <f t="shared" si="203"/>
        <v>7.7670039644816256E-4</v>
      </c>
      <c r="N1163" s="330">
        <v>72.266999999999996</v>
      </c>
      <c r="O1163" s="217">
        <f t="shared" si="204"/>
        <v>5.6129807550119364E-2</v>
      </c>
      <c r="P1163" s="328">
        <f t="shared" si="205"/>
        <v>46.602023786889752</v>
      </c>
      <c r="Q1163" s="218">
        <f t="shared" si="206"/>
        <v>3.3677884530071616</v>
      </c>
    </row>
    <row r="1164" spans="1:17">
      <c r="A1164" s="1298"/>
      <c r="B1164" s="12">
        <v>4</v>
      </c>
      <c r="C1164" s="329" t="s">
        <v>454</v>
      </c>
      <c r="D1164" s="291">
        <v>45</v>
      </c>
      <c r="E1164" s="291">
        <v>1977</v>
      </c>
      <c r="F1164" s="215">
        <v>14.124000000000001</v>
      </c>
      <c r="G1164" s="215">
        <v>4.3289999999999997</v>
      </c>
      <c r="H1164" s="215">
        <v>7.2</v>
      </c>
      <c r="I1164" s="215">
        <v>2.5950000000000002</v>
      </c>
      <c r="J1164" s="215">
        <v>2035.18</v>
      </c>
      <c r="K1164" s="292">
        <v>2.5950000000000002</v>
      </c>
      <c r="L1164" s="215">
        <v>2035.18</v>
      </c>
      <c r="M1164" s="216">
        <f t="shared" si="203"/>
        <v>1.2750714924478425E-3</v>
      </c>
      <c r="N1164" s="330">
        <v>72.27</v>
      </c>
      <c r="O1164" s="217">
        <f t="shared" si="204"/>
        <v>9.2149416759205571E-2</v>
      </c>
      <c r="P1164" s="328">
        <f t="shared" si="205"/>
        <v>76.504289546870552</v>
      </c>
      <c r="Q1164" s="218">
        <f t="shared" si="206"/>
        <v>5.5289650055523341</v>
      </c>
    </row>
    <row r="1165" spans="1:17">
      <c r="A1165" s="1298"/>
      <c r="B1165" s="12">
        <v>5</v>
      </c>
      <c r="C1165" s="329" t="s">
        <v>766</v>
      </c>
      <c r="D1165" s="291">
        <v>20</v>
      </c>
      <c r="E1165" s="291">
        <v>1979</v>
      </c>
      <c r="F1165" s="215">
        <v>6.2530000000000001</v>
      </c>
      <c r="G1165" s="215">
        <v>1.4</v>
      </c>
      <c r="H1165" s="215">
        <v>3.1680000000000001</v>
      </c>
      <c r="I1165" s="215">
        <v>1.635</v>
      </c>
      <c r="J1165" s="215">
        <v>960.93</v>
      </c>
      <c r="K1165" s="292">
        <v>1.6850000000000001</v>
      </c>
      <c r="L1165" s="215">
        <v>960.93</v>
      </c>
      <c r="M1165" s="216">
        <f t="shared" si="203"/>
        <v>1.7535096208880982E-3</v>
      </c>
      <c r="N1165" s="330">
        <v>72.27</v>
      </c>
      <c r="O1165" s="217">
        <f t="shared" si="204"/>
        <v>0.12672614030158286</v>
      </c>
      <c r="P1165" s="328">
        <f t="shared" si="205"/>
        <v>105.21057725328589</v>
      </c>
      <c r="Q1165" s="218">
        <f t="shared" si="206"/>
        <v>7.6035684180949712</v>
      </c>
    </row>
    <row r="1166" spans="1:17">
      <c r="A1166" s="1298"/>
      <c r="B1166" s="12">
        <v>6</v>
      </c>
      <c r="C1166" s="329" t="s">
        <v>767</v>
      </c>
      <c r="D1166" s="291">
        <v>24</v>
      </c>
      <c r="E1166" s="291">
        <v>2011</v>
      </c>
      <c r="F1166" s="215">
        <v>6.0369999999999999</v>
      </c>
      <c r="G1166" s="215">
        <v>2.71</v>
      </c>
      <c r="H1166" s="215">
        <v>1.92</v>
      </c>
      <c r="I1166" s="215">
        <v>1.407</v>
      </c>
      <c r="J1166" s="215">
        <v>1123.75</v>
      </c>
      <c r="K1166" s="292">
        <v>1.407</v>
      </c>
      <c r="L1166" s="215">
        <v>1123.75</v>
      </c>
      <c r="M1166" s="216">
        <f t="shared" si="203"/>
        <v>1.2520578420467186E-3</v>
      </c>
      <c r="N1166" s="330">
        <v>72.27</v>
      </c>
      <c r="O1166" s="217">
        <f t="shared" si="204"/>
        <v>9.0486220244716351E-2</v>
      </c>
      <c r="P1166" s="328">
        <f t="shared" si="205"/>
        <v>75.123470522803117</v>
      </c>
      <c r="Q1166" s="218">
        <f t="shared" si="206"/>
        <v>5.4291732146829812</v>
      </c>
    </row>
    <row r="1167" spans="1:17">
      <c r="A1167" s="1298"/>
      <c r="B1167" s="12">
        <v>7</v>
      </c>
      <c r="C1167" s="329"/>
      <c r="D1167" s="291"/>
      <c r="E1167" s="291"/>
      <c r="F1167" s="215"/>
      <c r="G1167" s="215"/>
      <c r="H1167" s="215"/>
      <c r="I1167" s="215"/>
      <c r="J1167" s="215"/>
      <c r="K1167" s="292"/>
      <c r="L1167" s="215"/>
      <c r="M1167" s="216"/>
      <c r="N1167" s="330"/>
      <c r="O1167" s="217"/>
      <c r="P1167" s="328"/>
      <c r="Q1167" s="218"/>
    </row>
    <row r="1168" spans="1:17">
      <c r="A1168" s="1298"/>
      <c r="B1168" s="12">
        <v>8</v>
      </c>
      <c r="C1168" s="329"/>
      <c r="D1168" s="291"/>
      <c r="E1168" s="291"/>
      <c r="F1168" s="215"/>
      <c r="G1168" s="215"/>
      <c r="H1168" s="215"/>
      <c r="I1168" s="215"/>
      <c r="J1168" s="215"/>
      <c r="K1168" s="292"/>
      <c r="L1168" s="215"/>
      <c r="M1168" s="216"/>
      <c r="N1168" s="330"/>
      <c r="O1168" s="217"/>
      <c r="P1168" s="328"/>
      <c r="Q1168" s="218"/>
    </row>
    <row r="1169" spans="1:17">
      <c r="A1169" s="1298"/>
      <c r="B1169" s="12">
        <v>9</v>
      </c>
      <c r="C1169" s="329"/>
      <c r="D1169" s="291"/>
      <c r="E1169" s="291"/>
      <c r="F1169" s="215"/>
      <c r="G1169" s="215"/>
      <c r="H1169" s="215"/>
      <c r="I1169" s="215"/>
      <c r="J1169" s="215"/>
      <c r="K1169" s="292"/>
      <c r="L1169" s="215"/>
      <c r="M1169" s="216"/>
      <c r="N1169" s="330"/>
      <c r="O1169" s="217"/>
      <c r="P1169" s="328"/>
      <c r="Q1169" s="218"/>
    </row>
    <row r="1170" spans="1:17" ht="12" thickBot="1">
      <c r="A1170" s="1299"/>
      <c r="B1170" s="26">
        <v>10</v>
      </c>
      <c r="C1170" s="339"/>
      <c r="D1170" s="362"/>
      <c r="E1170" s="362"/>
      <c r="F1170" s="428"/>
      <c r="G1170" s="428"/>
      <c r="H1170" s="428"/>
      <c r="I1170" s="428"/>
      <c r="J1170" s="428"/>
      <c r="K1170" s="429"/>
      <c r="L1170" s="428"/>
      <c r="M1170" s="356"/>
      <c r="N1170" s="357"/>
      <c r="O1170" s="794"/>
      <c r="P1170" s="795"/>
      <c r="Q1170" s="796"/>
    </row>
    <row r="1171" spans="1:17">
      <c r="A1171" s="1725" t="s">
        <v>242</v>
      </c>
      <c r="B1171" s="1726">
        <v>1</v>
      </c>
      <c r="C1171" s="1847" t="s">
        <v>768</v>
      </c>
      <c r="D1171" s="1848">
        <v>28</v>
      </c>
      <c r="E1171" s="1848">
        <v>1977</v>
      </c>
      <c r="F1171" s="1828">
        <v>7.7519999999999998</v>
      </c>
      <c r="G1171" s="1828">
        <v>2.423</v>
      </c>
      <c r="H1171" s="1828">
        <v>4.45</v>
      </c>
      <c r="I1171" s="1828">
        <v>0.77900000000000003</v>
      </c>
      <c r="J1171" s="1828">
        <v>1436.93</v>
      </c>
      <c r="K1171" s="1830">
        <v>0.77900000000000003</v>
      </c>
      <c r="L1171" s="1828">
        <v>1436.93</v>
      </c>
      <c r="M1171" s="1849">
        <f>K1171/L1171</f>
        <v>5.4212800901922852E-4</v>
      </c>
      <c r="N1171" s="1850">
        <v>72.27</v>
      </c>
      <c r="O1171" s="1851">
        <f t="shared" si="204"/>
        <v>3.9179591211819645E-2</v>
      </c>
      <c r="P1171" s="1851">
        <f t="shared" si="205"/>
        <v>32.527680541153707</v>
      </c>
      <c r="Q1171" s="1852">
        <f t="shared" si="206"/>
        <v>2.3507754727091781</v>
      </c>
    </row>
    <row r="1172" spans="1:17">
      <c r="A1172" s="1736"/>
      <c r="B1172" s="1737">
        <v>2</v>
      </c>
      <c r="C1172" s="1826" t="s">
        <v>457</v>
      </c>
      <c r="D1172" s="1827">
        <v>19</v>
      </c>
      <c r="E1172" s="1827">
        <v>1984</v>
      </c>
      <c r="F1172" s="1829">
        <v>6.0659999999999998</v>
      </c>
      <c r="G1172" s="1829">
        <v>1.87</v>
      </c>
      <c r="H1172" s="1829">
        <v>3.2</v>
      </c>
      <c r="I1172" s="1829">
        <v>0.996</v>
      </c>
      <c r="J1172" s="1829">
        <v>728.56</v>
      </c>
      <c r="K1172" s="1834">
        <v>0.84499999999999997</v>
      </c>
      <c r="L1172" s="1829">
        <v>618</v>
      </c>
      <c r="M1172" s="1831">
        <f>K1172/L1172</f>
        <v>1.3673139158576052E-3</v>
      </c>
      <c r="N1172" s="1835">
        <v>72.27</v>
      </c>
      <c r="O1172" s="1832">
        <f t="shared" si="204"/>
        <v>9.881577669902912E-2</v>
      </c>
      <c r="P1172" s="1832">
        <f t="shared" si="205"/>
        <v>82.038834951456309</v>
      </c>
      <c r="Q1172" s="1833">
        <f t="shared" si="206"/>
        <v>5.9289466019417469</v>
      </c>
    </row>
    <row r="1173" spans="1:17">
      <c r="A1173" s="1736"/>
      <c r="B1173" s="1739">
        <v>3</v>
      </c>
      <c r="C1173" s="1826" t="s">
        <v>455</v>
      </c>
      <c r="D1173" s="1827">
        <v>40</v>
      </c>
      <c r="E1173" s="1827">
        <v>1991</v>
      </c>
      <c r="F1173" s="1829">
        <v>14.21</v>
      </c>
      <c r="G1173" s="1829">
        <v>4.08</v>
      </c>
      <c r="H1173" s="1829">
        <v>6.4</v>
      </c>
      <c r="I1173" s="1829">
        <v>3.73</v>
      </c>
      <c r="J1173" s="1829">
        <v>2268.5300000000002</v>
      </c>
      <c r="K1173" s="1834">
        <v>3.73</v>
      </c>
      <c r="L1173" s="1829">
        <v>2268.5300000000002</v>
      </c>
      <c r="M1173" s="1836">
        <f t="shared" ref="M1173:M1180" si="207">K1173/L1173</f>
        <v>1.6442365761087576E-3</v>
      </c>
      <c r="N1173" s="1835">
        <v>72.27</v>
      </c>
      <c r="O1173" s="1832">
        <f t="shared" si="204"/>
        <v>0.11882897735537991</v>
      </c>
      <c r="P1173" s="1832">
        <f t="shared" si="205"/>
        <v>98.654194566525447</v>
      </c>
      <c r="Q1173" s="1837">
        <f t="shared" si="206"/>
        <v>7.1297386413227946</v>
      </c>
    </row>
    <row r="1174" spans="1:17">
      <c r="A1174" s="1736"/>
      <c r="B1174" s="1739">
        <v>4</v>
      </c>
      <c r="C1174" s="1826" t="s">
        <v>519</v>
      </c>
      <c r="D1174" s="1827">
        <v>45</v>
      </c>
      <c r="E1174" s="1827">
        <v>1975</v>
      </c>
      <c r="F1174" s="1829">
        <v>15.438000000000001</v>
      </c>
      <c r="G1174" s="1829">
        <v>4.6150000000000002</v>
      </c>
      <c r="H1174" s="1829">
        <v>7.1680000000000001</v>
      </c>
      <c r="I1174" s="1829">
        <v>3.6549999999999998</v>
      </c>
      <c r="J1174" s="1829">
        <v>2328.37</v>
      </c>
      <c r="K1174" s="1834">
        <v>3.6379999999999999</v>
      </c>
      <c r="L1174" s="1829">
        <v>2317.34</v>
      </c>
      <c r="M1174" s="1836">
        <f t="shared" si="207"/>
        <v>1.5699034237530961E-3</v>
      </c>
      <c r="N1174" s="1835">
        <v>72.27</v>
      </c>
      <c r="O1174" s="1838">
        <f t="shared" si="204"/>
        <v>0.11345692043463625</v>
      </c>
      <c r="P1174" s="1832">
        <f t="shared" si="205"/>
        <v>94.194205425185771</v>
      </c>
      <c r="Q1174" s="1837">
        <f t="shared" si="206"/>
        <v>6.8074152260781755</v>
      </c>
    </row>
    <row r="1175" spans="1:17">
      <c r="A1175" s="1736"/>
      <c r="B1175" s="1739">
        <v>5</v>
      </c>
      <c r="C1175" s="1826" t="s">
        <v>769</v>
      </c>
      <c r="D1175" s="1827">
        <v>45</v>
      </c>
      <c r="E1175" s="1827">
        <v>1992</v>
      </c>
      <c r="F1175" s="1829">
        <v>15.081</v>
      </c>
      <c r="G1175" s="1829">
        <v>3.5379999999999998</v>
      </c>
      <c r="H1175" s="1829">
        <v>7.2</v>
      </c>
      <c r="I1175" s="1829">
        <v>4.3449999999999998</v>
      </c>
      <c r="J1175" s="1829">
        <v>2209.5</v>
      </c>
      <c r="K1175" s="1834">
        <v>4.3449999999999998</v>
      </c>
      <c r="L1175" s="1829">
        <v>2209.5</v>
      </c>
      <c r="M1175" s="1836">
        <f t="shared" si="207"/>
        <v>1.966508259787282E-3</v>
      </c>
      <c r="N1175" s="1835">
        <v>72.27</v>
      </c>
      <c r="O1175" s="1838">
        <f t="shared" si="204"/>
        <v>0.14211955193482687</v>
      </c>
      <c r="P1175" s="1832">
        <f t="shared" si="205"/>
        <v>117.99049558723692</v>
      </c>
      <c r="Q1175" s="1837">
        <f t="shared" si="206"/>
        <v>8.527173116089612</v>
      </c>
    </row>
    <row r="1176" spans="1:17">
      <c r="A1176" s="1736"/>
      <c r="B1176" s="1739">
        <v>6</v>
      </c>
      <c r="C1176" s="1826" t="s">
        <v>518</v>
      </c>
      <c r="D1176" s="1827">
        <v>55</v>
      </c>
      <c r="E1176" s="1827">
        <v>1984</v>
      </c>
      <c r="F1176" s="1829">
        <v>20.254999999999999</v>
      </c>
      <c r="G1176" s="1829">
        <v>5.7149999999999999</v>
      </c>
      <c r="H1176" s="1829">
        <v>8.8000000000000007</v>
      </c>
      <c r="I1176" s="1829">
        <v>5.74</v>
      </c>
      <c r="J1176" s="1829">
        <v>2709.53</v>
      </c>
      <c r="K1176" s="1834">
        <v>5.6360000000000001</v>
      </c>
      <c r="L1176" s="1829">
        <v>2660.67</v>
      </c>
      <c r="M1176" s="1836">
        <f t="shared" si="207"/>
        <v>2.1182634449217678E-3</v>
      </c>
      <c r="N1176" s="1835">
        <v>72.27</v>
      </c>
      <c r="O1176" s="1838">
        <f t="shared" si="204"/>
        <v>0.15308689916449617</v>
      </c>
      <c r="P1176" s="1832">
        <f t="shared" si="205"/>
        <v>127.09580669530607</v>
      </c>
      <c r="Q1176" s="1837">
        <f t="shared" si="206"/>
        <v>9.1852139498697696</v>
      </c>
    </row>
    <row r="1177" spans="1:17">
      <c r="A1177" s="1736"/>
      <c r="B1177" s="1739">
        <v>7</v>
      </c>
      <c r="C1177" s="1826" t="s">
        <v>770</v>
      </c>
      <c r="D1177" s="1827">
        <v>19</v>
      </c>
      <c r="E1177" s="1827">
        <v>1989</v>
      </c>
      <c r="F1177" s="1829">
        <v>6.6210000000000004</v>
      </c>
      <c r="G1177" s="1829">
        <v>1.4730000000000001</v>
      </c>
      <c r="H1177" s="1829">
        <v>2.88</v>
      </c>
      <c r="I1177" s="1829">
        <v>2.2879999999999998</v>
      </c>
      <c r="J1177" s="1829">
        <v>1068.04</v>
      </c>
      <c r="K1177" s="1834">
        <v>2.056</v>
      </c>
      <c r="L1177" s="1829">
        <v>908.39</v>
      </c>
      <c r="M1177" s="1836">
        <f t="shared" si="207"/>
        <v>2.2633450390250882E-3</v>
      </c>
      <c r="N1177" s="1835">
        <v>72.27</v>
      </c>
      <c r="O1177" s="1838">
        <f t="shared" si="204"/>
        <v>0.16357194597034311</v>
      </c>
      <c r="P1177" s="1832">
        <f t="shared" si="205"/>
        <v>135.80070234150529</v>
      </c>
      <c r="Q1177" s="1837">
        <f t="shared" si="206"/>
        <v>9.8143167582205866</v>
      </c>
    </row>
    <row r="1178" spans="1:17">
      <c r="A1178" s="1736"/>
      <c r="B1178" s="1739">
        <v>8</v>
      </c>
      <c r="C1178" s="1826" t="s">
        <v>456</v>
      </c>
      <c r="D1178" s="1827">
        <v>32</v>
      </c>
      <c r="E1178" s="1827">
        <v>1986</v>
      </c>
      <c r="F1178" s="1829">
        <v>12.355</v>
      </c>
      <c r="G1178" s="1829">
        <v>2.8260000000000001</v>
      </c>
      <c r="H1178" s="1829">
        <v>4.8</v>
      </c>
      <c r="I1178" s="1829">
        <v>4.7190000000000003</v>
      </c>
      <c r="J1178" s="1829">
        <v>1310.74</v>
      </c>
      <c r="K1178" s="1834">
        <v>4.6820000000000004</v>
      </c>
      <c r="L1178" s="1829">
        <v>1732.55</v>
      </c>
      <c r="M1178" s="1836">
        <f t="shared" si="207"/>
        <v>2.7023751118293846E-3</v>
      </c>
      <c r="N1178" s="1835">
        <v>72.27</v>
      </c>
      <c r="O1178" s="1838">
        <f t="shared" si="204"/>
        <v>0.1953006493319096</v>
      </c>
      <c r="P1178" s="1832">
        <f t="shared" si="205"/>
        <v>162.14250670976307</v>
      </c>
      <c r="Q1178" s="1837">
        <f t="shared" si="206"/>
        <v>11.718038959914576</v>
      </c>
    </row>
    <row r="1179" spans="1:17">
      <c r="A1179" s="1751"/>
      <c r="B1179" s="1752">
        <v>9</v>
      </c>
      <c r="C1179" s="1826" t="s">
        <v>521</v>
      </c>
      <c r="D1179" s="1827">
        <v>12</v>
      </c>
      <c r="E1179" s="1827">
        <v>1960</v>
      </c>
      <c r="F1179" s="1829">
        <v>4.8869999999999996</v>
      </c>
      <c r="G1179" s="1829">
        <v>1.425</v>
      </c>
      <c r="H1179" s="1829">
        <v>1.92</v>
      </c>
      <c r="I1179" s="1829">
        <v>1.542</v>
      </c>
      <c r="J1179" s="1829">
        <v>557.91</v>
      </c>
      <c r="K1179" s="1834">
        <v>1.167</v>
      </c>
      <c r="L1179" s="1829">
        <v>422.39</v>
      </c>
      <c r="M1179" s="1836">
        <f t="shared" si="207"/>
        <v>2.7628494992779189E-3</v>
      </c>
      <c r="N1179" s="1835">
        <v>72.27</v>
      </c>
      <c r="O1179" s="1838">
        <f t="shared" si="204"/>
        <v>0.19967113331281519</v>
      </c>
      <c r="P1179" s="1832">
        <f t="shared" si="205"/>
        <v>165.77096995667512</v>
      </c>
      <c r="Q1179" s="1837">
        <f t="shared" si="206"/>
        <v>11.980267998768911</v>
      </c>
    </row>
    <row r="1180" spans="1:17" ht="12" thickBot="1">
      <c r="A1180" s="1753"/>
      <c r="B1180" s="1754">
        <v>10</v>
      </c>
      <c r="C1180" s="1839"/>
      <c r="D1180" s="1840"/>
      <c r="E1180" s="1840"/>
      <c r="F1180" s="1841"/>
      <c r="G1180" s="1841"/>
      <c r="H1180" s="1841"/>
      <c r="I1180" s="1841"/>
      <c r="J1180" s="1841"/>
      <c r="K1180" s="1842"/>
      <c r="L1180" s="1841"/>
      <c r="M1180" s="1843"/>
      <c r="N1180" s="1844"/>
      <c r="O1180" s="1845"/>
      <c r="P1180" s="1845"/>
      <c r="Q1180" s="1846"/>
    </row>
    <row r="1181" spans="1:17">
      <c r="A1181" s="1304" t="s">
        <v>243</v>
      </c>
      <c r="B1181" s="48">
        <v>1</v>
      </c>
      <c r="C1181" s="340" t="s">
        <v>528</v>
      </c>
      <c r="D1181" s="379">
        <v>8</v>
      </c>
      <c r="E1181" s="379">
        <v>1965</v>
      </c>
      <c r="F1181" s="219">
        <v>2.87</v>
      </c>
      <c r="G1181" s="219">
        <v>0.85</v>
      </c>
      <c r="H1181" s="219">
        <v>0.128</v>
      </c>
      <c r="I1181" s="219">
        <v>1.8919999999999999</v>
      </c>
      <c r="J1181" s="219">
        <v>406.23</v>
      </c>
      <c r="K1181" s="306">
        <v>1.67</v>
      </c>
      <c r="L1181" s="307">
        <v>358.6</v>
      </c>
      <c r="M1181" s="308">
        <f>K1181/L1181</f>
        <v>4.656999442275515E-3</v>
      </c>
      <c r="N1181" s="343">
        <v>72.27</v>
      </c>
      <c r="O1181" s="309">
        <f>M1181*N1181</f>
        <v>0.33656134969325147</v>
      </c>
      <c r="P1181" s="309">
        <f>M1181*60*1000</f>
        <v>279.41996653653092</v>
      </c>
      <c r="Q1181" s="310">
        <f>P1181*N1181/1000</f>
        <v>20.193680981595087</v>
      </c>
    </row>
    <row r="1182" spans="1:17">
      <c r="A1182" s="1305"/>
      <c r="B1182" s="49">
        <v>2</v>
      </c>
      <c r="C1182" s="342" t="s">
        <v>529</v>
      </c>
      <c r="D1182" s="382">
        <v>6</v>
      </c>
      <c r="E1182" s="382">
        <v>1934</v>
      </c>
      <c r="F1182" s="221">
        <v>1.4690000000000001</v>
      </c>
      <c r="G1182" s="221">
        <v>0.29399999999999998</v>
      </c>
      <c r="H1182" s="221">
        <v>9.6000000000000002E-2</v>
      </c>
      <c r="I1182" s="221">
        <v>1.079</v>
      </c>
      <c r="J1182" s="221">
        <v>229.18</v>
      </c>
      <c r="K1182" s="311">
        <v>1.079</v>
      </c>
      <c r="L1182" s="221">
        <v>229.18</v>
      </c>
      <c r="M1182" s="220">
        <f t="shared" ref="M1182:M1190" si="208">K1182/L1182</f>
        <v>4.7080897111440789E-3</v>
      </c>
      <c r="N1182" s="352">
        <v>72.27</v>
      </c>
      <c r="O1182" s="222">
        <f t="shared" ref="O1182:O1190" si="209">M1182*N1182</f>
        <v>0.34025364342438258</v>
      </c>
      <c r="P1182" s="309">
        <f t="shared" ref="P1182:P1190" si="210">M1182*60*1000</f>
        <v>282.48538266864477</v>
      </c>
      <c r="Q1182" s="223">
        <f t="shared" ref="Q1182:Q1190" si="211">P1182*N1182/1000</f>
        <v>20.415218605462957</v>
      </c>
    </row>
    <row r="1183" spans="1:17">
      <c r="A1183" s="1305"/>
      <c r="B1183" s="49">
        <v>3</v>
      </c>
      <c r="C1183" s="342" t="s">
        <v>523</v>
      </c>
      <c r="D1183" s="382">
        <v>5</v>
      </c>
      <c r="E1183" s="382">
        <v>1963</v>
      </c>
      <c r="F1183" s="221">
        <v>4.18</v>
      </c>
      <c r="G1183" s="221"/>
      <c r="H1183" s="221"/>
      <c r="I1183" s="221">
        <v>4.18</v>
      </c>
      <c r="J1183" s="221">
        <v>407.89</v>
      </c>
      <c r="K1183" s="311">
        <v>0.88</v>
      </c>
      <c r="L1183" s="221">
        <v>193.9</v>
      </c>
      <c r="M1183" s="220">
        <f t="shared" si="208"/>
        <v>4.5384218669417224E-3</v>
      </c>
      <c r="N1183" s="352">
        <v>72.27</v>
      </c>
      <c r="O1183" s="222">
        <f t="shared" si="209"/>
        <v>0.32799174832387823</v>
      </c>
      <c r="P1183" s="309">
        <f t="shared" si="210"/>
        <v>272.30531201650331</v>
      </c>
      <c r="Q1183" s="223">
        <f t="shared" si="211"/>
        <v>19.679504899432693</v>
      </c>
    </row>
    <row r="1184" spans="1:17">
      <c r="A1184" s="1305"/>
      <c r="B1184" s="49">
        <v>4</v>
      </c>
      <c r="C1184" s="342" t="s">
        <v>771</v>
      </c>
      <c r="D1184" s="382">
        <v>29</v>
      </c>
      <c r="E1184" s="382">
        <v>1986</v>
      </c>
      <c r="F1184" s="221">
        <v>13.195</v>
      </c>
      <c r="G1184" s="221">
        <v>2.0219999999999998</v>
      </c>
      <c r="H1184" s="221">
        <v>4.32</v>
      </c>
      <c r="I1184" s="221">
        <v>6.8529999999999998</v>
      </c>
      <c r="J1184" s="221">
        <v>1577.48</v>
      </c>
      <c r="K1184" s="311">
        <v>6.7649999999999997</v>
      </c>
      <c r="L1184" s="221">
        <v>1464.93</v>
      </c>
      <c r="M1184" s="220">
        <f t="shared" si="208"/>
        <v>4.6179680940386224E-3</v>
      </c>
      <c r="N1184" s="352">
        <v>72.27</v>
      </c>
      <c r="O1184" s="222">
        <f t="shared" si="209"/>
        <v>0.33374055415617121</v>
      </c>
      <c r="P1184" s="309">
        <f t="shared" si="210"/>
        <v>277.07808564231732</v>
      </c>
      <c r="Q1184" s="223">
        <f t="shared" si="211"/>
        <v>20.024433249370272</v>
      </c>
    </row>
    <row r="1185" spans="1:17">
      <c r="A1185" s="1305"/>
      <c r="B1185" s="49">
        <v>5</v>
      </c>
      <c r="C1185" s="342" t="s">
        <v>772</v>
      </c>
      <c r="D1185" s="382">
        <v>46</v>
      </c>
      <c r="E1185" s="382">
        <v>1975</v>
      </c>
      <c r="F1185" s="221">
        <v>12.715999999999999</v>
      </c>
      <c r="G1185" s="221">
        <v>4.218</v>
      </c>
      <c r="H1185" s="221">
        <v>0.72</v>
      </c>
      <c r="I1185" s="221">
        <v>7.7779999999999996</v>
      </c>
      <c r="J1185" s="221">
        <v>1810.77</v>
      </c>
      <c r="K1185" s="311">
        <v>6.9480000000000004</v>
      </c>
      <c r="L1185" s="221">
        <v>1565.53</v>
      </c>
      <c r="M1185" s="220">
        <f t="shared" si="208"/>
        <v>4.4381136100873188E-3</v>
      </c>
      <c r="N1185" s="352">
        <v>72.27</v>
      </c>
      <c r="O1185" s="222">
        <f t="shared" si="209"/>
        <v>0.32074247060101052</v>
      </c>
      <c r="P1185" s="309">
        <f t="shared" si="210"/>
        <v>266.2868166052391</v>
      </c>
      <c r="Q1185" s="223">
        <f t="shared" si="211"/>
        <v>19.244548236060631</v>
      </c>
    </row>
    <row r="1186" spans="1:17">
      <c r="A1186" s="1305"/>
      <c r="B1186" s="49">
        <v>6</v>
      </c>
      <c r="C1186" s="342" t="s">
        <v>773</v>
      </c>
      <c r="D1186" s="382">
        <v>12</v>
      </c>
      <c r="E1186" s="382">
        <v>1963</v>
      </c>
      <c r="F1186" s="221">
        <v>5.1219999999999999</v>
      </c>
      <c r="G1186" s="221">
        <v>0.82799999999999996</v>
      </c>
      <c r="H1186" s="221">
        <v>1.92</v>
      </c>
      <c r="I1186" s="221">
        <v>2.3740000000000001</v>
      </c>
      <c r="J1186" s="221">
        <v>538.22</v>
      </c>
      <c r="K1186" s="311">
        <v>2.194</v>
      </c>
      <c r="L1186" s="221">
        <v>497.34</v>
      </c>
      <c r="M1186" s="220">
        <f t="shared" si="208"/>
        <v>4.4114690151606552E-3</v>
      </c>
      <c r="N1186" s="352">
        <v>72.27</v>
      </c>
      <c r="O1186" s="222">
        <f t="shared" si="209"/>
        <v>0.31881686572566054</v>
      </c>
      <c r="P1186" s="309">
        <f t="shared" si="210"/>
        <v>264.68814090963934</v>
      </c>
      <c r="Q1186" s="223">
        <f t="shared" si="211"/>
        <v>19.129011943539634</v>
      </c>
    </row>
    <row r="1187" spans="1:17">
      <c r="A1187" s="1305"/>
      <c r="B1187" s="49">
        <v>7</v>
      </c>
      <c r="C1187" s="342" t="s">
        <v>522</v>
      </c>
      <c r="D1187" s="382">
        <v>40</v>
      </c>
      <c r="E1187" s="382">
        <v>1980</v>
      </c>
      <c r="F1187" s="221">
        <v>17.978999999999999</v>
      </c>
      <c r="G1187" s="221">
        <v>3.8650000000000002</v>
      </c>
      <c r="H1187" s="221">
        <v>6.24</v>
      </c>
      <c r="I1187" s="221">
        <v>7.8739999999999997</v>
      </c>
      <c r="J1187" s="221">
        <v>1888.23</v>
      </c>
      <c r="K1187" s="311">
        <v>7.8330000000000002</v>
      </c>
      <c r="L1187" s="221">
        <v>1833.49</v>
      </c>
      <c r="M1187" s="220">
        <f t="shared" si="208"/>
        <v>4.2721803773132115E-3</v>
      </c>
      <c r="N1187" s="352">
        <v>72.27</v>
      </c>
      <c r="O1187" s="222">
        <f t="shared" si="209"/>
        <v>0.3087504758684258</v>
      </c>
      <c r="P1187" s="309">
        <f t="shared" si="210"/>
        <v>256.33082263879271</v>
      </c>
      <c r="Q1187" s="223">
        <f t="shared" si="211"/>
        <v>18.52502855210555</v>
      </c>
    </row>
    <row r="1188" spans="1:17">
      <c r="A1188" s="1305"/>
      <c r="B1188" s="49">
        <v>8</v>
      </c>
      <c r="C1188" s="342" t="s">
        <v>774</v>
      </c>
      <c r="D1188" s="382">
        <v>36</v>
      </c>
      <c r="E1188" s="382">
        <v>1967</v>
      </c>
      <c r="F1188" s="221">
        <v>15.914999999999999</v>
      </c>
      <c r="G1188" s="221">
        <v>3.72</v>
      </c>
      <c r="H1188" s="221">
        <v>5.76</v>
      </c>
      <c r="I1188" s="221">
        <v>6.4349999999999996</v>
      </c>
      <c r="J1188" s="221">
        <v>1522.31</v>
      </c>
      <c r="K1188" s="311">
        <v>6.4349999999999996</v>
      </c>
      <c r="L1188" s="221">
        <v>1522.31</v>
      </c>
      <c r="M1188" s="220">
        <f t="shared" si="208"/>
        <v>4.2271285086480414E-3</v>
      </c>
      <c r="N1188" s="352">
        <v>72.27</v>
      </c>
      <c r="O1188" s="222">
        <f t="shared" si="209"/>
        <v>0.30549457731999391</v>
      </c>
      <c r="P1188" s="309">
        <f t="shared" si="210"/>
        <v>253.62771051888251</v>
      </c>
      <c r="Q1188" s="223">
        <f t="shared" si="211"/>
        <v>18.329674639199638</v>
      </c>
    </row>
    <row r="1189" spans="1:17">
      <c r="A1189" s="1305"/>
      <c r="B1189" s="49">
        <v>9</v>
      </c>
      <c r="C1189" s="342" t="s">
        <v>530</v>
      </c>
      <c r="D1189" s="382">
        <v>12</v>
      </c>
      <c r="E1189" s="382">
        <v>1965</v>
      </c>
      <c r="F1189" s="221">
        <v>3.5379999999999998</v>
      </c>
      <c r="G1189" s="221">
        <v>1.085</v>
      </c>
      <c r="H1189" s="221">
        <v>0.192</v>
      </c>
      <c r="I1189" s="221">
        <v>2.2610000000000001</v>
      </c>
      <c r="J1189" s="221">
        <v>529.58000000000004</v>
      </c>
      <c r="K1189" s="311">
        <v>2.0499999999999998</v>
      </c>
      <c r="L1189" s="221">
        <v>479.98</v>
      </c>
      <c r="M1189" s="220">
        <f t="shared" si="208"/>
        <v>4.271011292137172E-3</v>
      </c>
      <c r="N1189" s="352">
        <v>72.27</v>
      </c>
      <c r="O1189" s="222">
        <f t="shared" si="209"/>
        <v>0.30866598608275342</v>
      </c>
      <c r="P1189" s="309">
        <f t="shared" si="210"/>
        <v>256.26067752823036</v>
      </c>
      <c r="Q1189" s="223">
        <f t="shared" si="211"/>
        <v>18.519959164965208</v>
      </c>
    </row>
    <row r="1190" spans="1:17" ht="12" thickBot="1">
      <c r="A1190" s="1306"/>
      <c r="B1190" s="50">
        <v>10</v>
      </c>
      <c r="C1190" s="344"/>
      <c r="D1190" s="385"/>
      <c r="E1190" s="385"/>
      <c r="F1190" s="404"/>
      <c r="G1190" s="404"/>
      <c r="H1190" s="404"/>
      <c r="I1190" s="404"/>
      <c r="J1190" s="404"/>
      <c r="K1190" s="422"/>
      <c r="L1190" s="404"/>
      <c r="M1190" s="358"/>
      <c r="N1190" s="359"/>
      <c r="O1190" s="345"/>
      <c r="P1190" s="345"/>
      <c r="Q1190" s="346"/>
    </row>
    <row r="1191" spans="1:17">
      <c r="A1191" s="1307" t="s">
        <v>248</v>
      </c>
      <c r="B1191" s="16">
        <v>1</v>
      </c>
      <c r="C1191" s="312" t="s">
        <v>527</v>
      </c>
      <c r="D1191" s="313">
        <v>4</v>
      </c>
      <c r="E1191" s="313">
        <v>1950</v>
      </c>
      <c r="F1191" s="269">
        <v>3.948</v>
      </c>
      <c r="G1191" s="269">
        <v>0.98299999999999998</v>
      </c>
      <c r="H1191" s="269">
        <v>0.64</v>
      </c>
      <c r="I1191" s="269">
        <v>2.3450000000000002</v>
      </c>
      <c r="J1191" s="269">
        <v>193.31</v>
      </c>
      <c r="K1191" s="314">
        <v>2.3450000000000002</v>
      </c>
      <c r="L1191" s="315">
        <v>193.31</v>
      </c>
      <c r="M1191" s="316">
        <f>K1191/L1191</f>
        <v>1.2130774403807358E-2</v>
      </c>
      <c r="N1191" s="288">
        <v>72.27</v>
      </c>
      <c r="O1191" s="317">
        <f>M1191*N1191</f>
        <v>0.87669106616315773</v>
      </c>
      <c r="P1191" s="317">
        <f>M1191*60*1000</f>
        <v>727.8464642284415</v>
      </c>
      <c r="Q1191" s="318">
        <f>P1191*N1191/1000</f>
        <v>52.601463969789464</v>
      </c>
    </row>
    <row r="1192" spans="1:17">
      <c r="A1192" s="1308"/>
      <c r="B1192" s="31">
        <v>2</v>
      </c>
      <c r="C1192" s="348" t="s">
        <v>531</v>
      </c>
      <c r="D1192" s="390">
        <v>6</v>
      </c>
      <c r="E1192" s="390">
        <v>1985</v>
      </c>
      <c r="F1192" s="225">
        <v>1.4690000000000001</v>
      </c>
      <c r="G1192" s="225">
        <v>0.29399999999999998</v>
      </c>
      <c r="H1192" s="225">
        <v>9.6000000000000002E-2</v>
      </c>
      <c r="I1192" s="225">
        <v>1.079</v>
      </c>
      <c r="J1192" s="225">
        <v>229.18</v>
      </c>
      <c r="K1192" s="320">
        <v>1.079</v>
      </c>
      <c r="L1192" s="225">
        <v>229.18</v>
      </c>
      <c r="M1192" s="224">
        <f t="shared" ref="M1192:M1198" si="212">K1192/L1192</f>
        <v>4.7080897111440789E-3</v>
      </c>
      <c r="N1192" s="353">
        <v>72.27</v>
      </c>
      <c r="O1192" s="226">
        <f t="shared" ref="O1192:O1198" si="213">M1192*N1192</f>
        <v>0.34025364342438258</v>
      </c>
      <c r="P1192" s="317">
        <f t="shared" ref="P1192:P1198" si="214">M1192*60*1000</f>
        <v>282.48538266864477</v>
      </c>
      <c r="Q1192" s="227">
        <f t="shared" ref="Q1192:Q1198" si="215">P1192*N1192/1000</f>
        <v>20.415218605462957</v>
      </c>
    </row>
    <row r="1193" spans="1:17">
      <c r="A1193" s="1308"/>
      <c r="B1193" s="31">
        <v>3</v>
      </c>
      <c r="C1193" s="348" t="s">
        <v>775</v>
      </c>
      <c r="D1193" s="390">
        <v>3</v>
      </c>
      <c r="E1193" s="390">
        <v>1988</v>
      </c>
      <c r="F1193" s="225">
        <v>2.0369999999999999</v>
      </c>
      <c r="G1193" s="225">
        <v>0.29799999999999999</v>
      </c>
      <c r="H1193" s="225">
        <v>0.48</v>
      </c>
      <c r="I1193" s="225">
        <v>1.2589999999999999</v>
      </c>
      <c r="J1193" s="225">
        <v>167.31</v>
      </c>
      <c r="K1193" s="320">
        <v>1.2589999999999999</v>
      </c>
      <c r="L1193" s="225">
        <v>167.31</v>
      </c>
      <c r="M1193" s="224">
        <f t="shared" si="212"/>
        <v>7.5249536787998323E-3</v>
      </c>
      <c r="N1193" s="353">
        <v>72.27</v>
      </c>
      <c r="O1193" s="226">
        <f t="shared" si="213"/>
        <v>0.54382840236686381</v>
      </c>
      <c r="P1193" s="317">
        <f t="shared" si="214"/>
        <v>451.49722072798994</v>
      </c>
      <c r="Q1193" s="227">
        <f t="shared" si="215"/>
        <v>32.629704142011832</v>
      </c>
    </row>
    <row r="1194" spans="1:17">
      <c r="A1194" s="1309"/>
      <c r="B1194" s="17">
        <v>4</v>
      </c>
      <c r="C1194" s="348" t="s">
        <v>524</v>
      </c>
      <c r="D1194" s="390">
        <v>8</v>
      </c>
      <c r="E1194" s="390">
        <v>1936</v>
      </c>
      <c r="F1194" s="225">
        <v>2.105</v>
      </c>
      <c r="G1194" s="225">
        <v>0.48199999999999998</v>
      </c>
      <c r="H1194" s="225">
        <v>0.27200000000000002</v>
      </c>
      <c r="I1194" s="225">
        <v>1.351</v>
      </c>
      <c r="J1194" s="225">
        <v>203.07</v>
      </c>
      <c r="K1194" s="320">
        <v>1.177</v>
      </c>
      <c r="L1194" s="225">
        <v>176.89</v>
      </c>
      <c r="M1194" s="224">
        <f t="shared" si="212"/>
        <v>6.6538526768047945E-3</v>
      </c>
      <c r="N1194" s="353">
        <v>72.27</v>
      </c>
      <c r="O1194" s="226">
        <f t="shared" si="213"/>
        <v>0.48087393295268249</v>
      </c>
      <c r="P1194" s="317">
        <f t="shared" si="214"/>
        <v>399.23116060828767</v>
      </c>
      <c r="Q1194" s="227">
        <f t="shared" si="215"/>
        <v>28.852435977160948</v>
      </c>
    </row>
    <row r="1195" spans="1:17">
      <c r="A1195" s="1309"/>
      <c r="B1195" s="17">
        <v>5</v>
      </c>
      <c r="C1195" s="348" t="s">
        <v>776</v>
      </c>
      <c r="D1195" s="390">
        <v>55</v>
      </c>
      <c r="E1195" s="390">
        <v>1985</v>
      </c>
      <c r="F1195" s="225">
        <v>30.931999999999999</v>
      </c>
      <c r="G1195" s="225">
        <v>5.0830000000000002</v>
      </c>
      <c r="H1195" s="225">
        <v>8.8000000000000007</v>
      </c>
      <c r="I1195" s="225">
        <v>17.048999999999999</v>
      </c>
      <c r="J1195" s="225">
        <v>2678.78</v>
      </c>
      <c r="K1195" s="320">
        <v>17.048999999999999</v>
      </c>
      <c r="L1195" s="225">
        <v>2678.78</v>
      </c>
      <c r="M1195" s="224">
        <f t="shared" si="212"/>
        <v>6.3644644203704661E-3</v>
      </c>
      <c r="N1195" s="353">
        <v>72.27</v>
      </c>
      <c r="O1195" s="226">
        <f t="shared" si="213"/>
        <v>0.45995984366017356</v>
      </c>
      <c r="P1195" s="317">
        <f t="shared" si="214"/>
        <v>381.86786522222798</v>
      </c>
      <c r="Q1195" s="227">
        <f t="shared" si="215"/>
        <v>27.597590619610415</v>
      </c>
    </row>
    <row r="1196" spans="1:17">
      <c r="A1196" s="1309"/>
      <c r="B1196" s="17">
        <v>6</v>
      </c>
      <c r="C1196" s="348" t="s">
        <v>520</v>
      </c>
      <c r="D1196" s="390">
        <v>5</v>
      </c>
      <c r="E1196" s="390">
        <v>1948</v>
      </c>
      <c r="F1196" s="225">
        <v>2.274</v>
      </c>
      <c r="G1196" s="225">
        <v>0.13800000000000001</v>
      </c>
      <c r="H1196" s="225">
        <v>0.64</v>
      </c>
      <c r="I1196" s="225">
        <v>1.496</v>
      </c>
      <c r="J1196" s="225">
        <v>301.55</v>
      </c>
      <c r="K1196" s="320">
        <v>1.454</v>
      </c>
      <c r="L1196" s="225">
        <v>250.99</v>
      </c>
      <c r="M1196" s="224">
        <f t="shared" si="212"/>
        <v>5.7930594844416107E-3</v>
      </c>
      <c r="N1196" s="353">
        <v>72.27</v>
      </c>
      <c r="O1196" s="226">
        <f t="shared" si="213"/>
        <v>0.4186644089405952</v>
      </c>
      <c r="P1196" s="317">
        <f t="shared" si="214"/>
        <v>347.58356906649664</v>
      </c>
      <c r="Q1196" s="227">
        <f t="shared" si="215"/>
        <v>25.11986453643571</v>
      </c>
    </row>
    <row r="1197" spans="1:17">
      <c r="A1197" s="1309"/>
      <c r="B1197" s="17">
        <v>7</v>
      </c>
      <c r="C1197" s="348" t="s">
        <v>526</v>
      </c>
      <c r="D1197" s="390">
        <v>6</v>
      </c>
      <c r="E1197" s="390">
        <v>1957</v>
      </c>
      <c r="F1197" s="225">
        <v>2.9319999999999999</v>
      </c>
      <c r="G1197" s="225">
        <v>1.048</v>
      </c>
      <c r="H1197" s="225">
        <v>0.08</v>
      </c>
      <c r="I1197" s="225">
        <v>1.804</v>
      </c>
      <c r="J1197" s="225">
        <v>319.77999999999997</v>
      </c>
      <c r="K1197" s="320">
        <v>1.804</v>
      </c>
      <c r="L1197" s="225">
        <v>319.77999999999997</v>
      </c>
      <c r="M1197" s="224">
        <f t="shared" si="212"/>
        <v>5.6413784476827822E-3</v>
      </c>
      <c r="N1197" s="353">
        <v>72.27</v>
      </c>
      <c r="O1197" s="226">
        <f t="shared" si="213"/>
        <v>0.40770242041403465</v>
      </c>
      <c r="P1197" s="317">
        <f t="shared" si="214"/>
        <v>338.48270686096691</v>
      </c>
      <c r="Q1197" s="227">
        <f t="shared" si="215"/>
        <v>24.462145224842079</v>
      </c>
    </row>
    <row r="1198" spans="1:17">
      <c r="A1198" s="1309"/>
      <c r="B1198" s="17">
        <v>8</v>
      </c>
      <c r="C1198" s="348" t="s">
        <v>525</v>
      </c>
      <c r="D1198" s="390">
        <v>5</v>
      </c>
      <c r="E1198" s="390">
        <v>1932</v>
      </c>
      <c r="F1198" s="225">
        <v>1.7869999999999999</v>
      </c>
      <c r="G1198" s="225">
        <v>0.51</v>
      </c>
      <c r="H1198" s="225">
        <v>0.08</v>
      </c>
      <c r="I1198" s="225">
        <v>1.1970000000000001</v>
      </c>
      <c r="J1198" s="225">
        <v>253.41</v>
      </c>
      <c r="K1198" s="320">
        <v>0.77200000000000002</v>
      </c>
      <c r="L1198" s="225">
        <v>163.44</v>
      </c>
      <c r="M1198" s="224">
        <f t="shared" si="212"/>
        <v>4.7234459128732255E-3</v>
      </c>
      <c r="N1198" s="353">
        <v>72.27</v>
      </c>
      <c r="O1198" s="226">
        <f t="shared" si="213"/>
        <v>0.34136343612334796</v>
      </c>
      <c r="P1198" s="317">
        <f t="shared" si="214"/>
        <v>283.40675477239353</v>
      </c>
      <c r="Q1198" s="227">
        <f t="shared" si="215"/>
        <v>20.48180616740088</v>
      </c>
    </row>
    <row r="1199" spans="1:17">
      <c r="A1199" s="1309"/>
      <c r="B1199" s="17">
        <v>9</v>
      </c>
      <c r="C1199" s="467" t="s">
        <v>532</v>
      </c>
      <c r="D1199" s="468">
        <v>12</v>
      </c>
      <c r="E1199" s="469">
        <v>1966</v>
      </c>
      <c r="F1199" s="470">
        <v>13.430999999999999</v>
      </c>
      <c r="G1199" s="477">
        <v>1.0029999999999999</v>
      </c>
      <c r="H1199" s="467">
        <v>0.192</v>
      </c>
      <c r="I1199" s="472">
        <v>12.236000000000001</v>
      </c>
      <c r="J1199" s="478">
        <v>537.54999999999995</v>
      </c>
      <c r="K1199" s="474">
        <v>11.272</v>
      </c>
      <c r="L1199" s="464">
        <v>495.2</v>
      </c>
      <c r="M1199" s="475">
        <v>2.2762520193861067E-2</v>
      </c>
      <c r="N1199" s="465">
        <v>73.14</v>
      </c>
      <c r="O1199" s="476">
        <v>1.6648507269789985</v>
      </c>
      <c r="P1199" s="466">
        <v>1365.7512116316641</v>
      </c>
      <c r="Q1199" s="900">
        <v>99.891043618739914</v>
      </c>
    </row>
    <row r="1200" spans="1:17" ht="12" thickBot="1">
      <c r="A1200" s="1310"/>
      <c r="B1200" s="18">
        <v>10</v>
      </c>
      <c r="C1200" s="901"/>
      <c r="D1200" s="902"/>
      <c r="E1200" s="902"/>
      <c r="F1200" s="479"/>
      <c r="G1200" s="903"/>
      <c r="H1200" s="901"/>
      <c r="I1200" s="904"/>
      <c r="J1200" s="905"/>
      <c r="K1200" s="480"/>
      <c r="L1200" s="481"/>
      <c r="M1200" s="906"/>
      <c r="N1200" s="482"/>
      <c r="O1200" s="907"/>
      <c r="P1200" s="907"/>
      <c r="Q1200" s="908"/>
    </row>
    <row r="1203" spans="1:17" ht="15">
      <c r="A1203" s="1445" t="s">
        <v>557</v>
      </c>
      <c r="B1203" s="1445"/>
      <c r="C1203" s="1445"/>
      <c r="D1203" s="1445"/>
      <c r="E1203" s="1445"/>
      <c r="F1203" s="1445"/>
      <c r="G1203" s="1445"/>
      <c r="H1203" s="1445"/>
      <c r="I1203" s="1445"/>
      <c r="J1203" s="1445"/>
      <c r="K1203" s="1445"/>
      <c r="L1203" s="1445"/>
      <c r="M1203" s="1445"/>
      <c r="N1203" s="1445"/>
      <c r="O1203" s="1445"/>
      <c r="P1203" s="1445"/>
      <c r="Q1203" s="1445"/>
    </row>
    <row r="1204" spans="1:17" ht="13.5" thickBot="1">
      <c r="A1204" s="425"/>
      <c r="B1204" s="425"/>
      <c r="C1204" s="425"/>
      <c r="D1204" s="425"/>
      <c r="E1204" s="1311" t="s">
        <v>268</v>
      </c>
      <c r="F1204" s="1311"/>
      <c r="G1204" s="1311"/>
      <c r="H1204" s="1311"/>
      <c r="I1204" s="742">
        <v>6.5</v>
      </c>
      <c r="J1204" s="425" t="s">
        <v>267</v>
      </c>
      <c r="K1204" s="425" t="s">
        <v>269</v>
      </c>
      <c r="L1204" s="426">
        <v>345</v>
      </c>
      <c r="M1204" s="425"/>
      <c r="N1204" s="425"/>
      <c r="O1204" s="425"/>
      <c r="P1204" s="425"/>
      <c r="Q1204" s="425"/>
    </row>
    <row r="1205" spans="1:17">
      <c r="A1205" s="1312" t="s">
        <v>1</v>
      </c>
      <c r="B1205" s="1315" t="s">
        <v>0</v>
      </c>
      <c r="C1205" s="1318" t="s">
        <v>2</v>
      </c>
      <c r="D1205" s="1318" t="s">
        <v>3</v>
      </c>
      <c r="E1205" s="1318" t="s">
        <v>11</v>
      </c>
      <c r="F1205" s="1322" t="s">
        <v>12</v>
      </c>
      <c r="G1205" s="1323"/>
      <c r="H1205" s="1323"/>
      <c r="I1205" s="1324"/>
      <c r="J1205" s="1318" t="s">
        <v>4</v>
      </c>
      <c r="K1205" s="1318" t="s">
        <v>13</v>
      </c>
      <c r="L1205" s="1318" t="s">
        <v>5</v>
      </c>
      <c r="M1205" s="1318" t="s">
        <v>6</v>
      </c>
      <c r="N1205" s="1318" t="s">
        <v>14</v>
      </c>
      <c r="O1205" s="1318" t="s">
        <v>15</v>
      </c>
      <c r="P1205" s="1325" t="s">
        <v>22</v>
      </c>
      <c r="Q1205" s="1327" t="s">
        <v>23</v>
      </c>
    </row>
    <row r="1206" spans="1:17" ht="33.75">
      <c r="A1206" s="1313"/>
      <c r="B1206" s="1316"/>
      <c r="C1206" s="1319"/>
      <c r="D1206" s="1321"/>
      <c r="E1206" s="1321"/>
      <c r="F1206" s="1296" t="s">
        <v>16</v>
      </c>
      <c r="G1206" s="1296" t="s">
        <v>17</v>
      </c>
      <c r="H1206" s="1296" t="s">
        <v>18</v>
      </c>
      <c r="I1206" s="1296" t="s">
        <v>19</v>
      </c>
      <c r="J1206" s="1321"/>
      <c r="K1206" s="1321"/>
      <c r="L1206" s="1321"/>
      <c r="M1206" s="1321"/>
      <c r="N1206" s="1321"/>
      <c r="O1206" s="1321"/>
      <c r="P1206" s="1326"/>
      <c r="Q1206" s="1328"/>
    </row>
    <row r="1207" spans="1:17" ht="12" thickBot="1">
      <c r="A1207" s="1314"/>
      <c r="B1207" s="1317"/>
      <c r="C1207" s="1320"/>
      <c r="D1207" s="24" t="s">
        <v>7</v>
      </c>
      <c r="E1207" s="24" t="s">
        <v>8</v>
      </c>
      <c r="F1207" s="24" t="s">
        <v>9</v>
      </c>
      <c r="G1207" s="24" t="s">
        <v>9</v>
      </c>
      <c r="H1207" s="24" t="s">
        <v>9</v>
      </c>
      <c r="I1207" s="24" t="s">
        <v>9</v>
      </c>
      <c r="J1207" s="24" t="s">
        <v>20</v>
      </c>
      <c r="K1207" s="24" t="s">
        <v>9</v>
      </c>
      <c r="L1207" s="24" t="s">
        <v>20</v>
      </c>
      <c r="M1207" s="24" t="s">
        <v>21</v>
      </c>
      <c r="N1207" s="24" t="s">
        <v>282</v>
      </c>
      <c r="O1207" s="24" t="s">
        <v>283</v>
      </c>
      <c r="P1207" s="603" t="s">
        <v>24</v>
      </c>
      <c r="Q1207" s="604" t="s">
        <v>284</v>
      </c>
    </row>
    <row r="1208" spans="1:17">
      <c r="A1208" s="1440" t="s">
        <v>247</v>
      </c>
      <c r="B1208" s="36">
        <v>1</v>
      </c>
      <c r="C1208" s="326" t="s">
        <v>573</v>
      </c>
      <c r="D1208" s="285">
        <v>46</v>
      </c>
      <c r="E1208" s="285" t="s">
        <v>558</v>
      </c>
      <c r="F1208" s="215">
        <f t="shared" ref="F1208:F1211" si="216">+G1208+H1208+I1208</f>
        <v>10.489993</v>
      </c>
      <c r="G1208" s="266">
        <v>3.0871749999999998</v>
      </c>
      <c r="H1208" s="266">
        <v>7.2</v>
      </c>
      <c r="I1208" s="266">
        <v>0.202818</v>
      </c>
      <c r="J1208" s="266">
        <v>1872.78</v>
      </c>
      <c r="K1208" s="286">
        <v>0.202818</v>
      </c>
      <c r="L1208" s="266">
        <v>1872.78</v>
      </c>
      <c r="M1208" s="287">
        <f>K1208/L1208</f>
        <v>1.0829782462435523E-4</v>
      </c>
      <c r="N1208" s="327">
        <v>65.727000000000004</v>
      </c>
      <c r="O1208" s="289">
        <f>M1208*N1208</f>
        <v>7.1180911190849971E-3</v>
      </c>
      <c r="P1208" s="289">
        <f>M1208*60*1000</f>
        <v>6.4978694774613146</v>
      </c>
      <c r="Q1208" s="290">
        <f>P1208*N1208/1000</f>
        <v>0.42708546714509987</v>
      </c>
    </row>
    <row r="1209" spans="1:17">
      <c r="A1209" s="1298"/>
      <c r="B1209" s="34">
        <v>2</v>
      </c>
      <c r="C1209" s="329" t="s">
        <v>574</v>
      </c>
      <c r="D1209" s="291">
        <v>25</v>
      </c>
      <c r="E1209" s="291" t="s">
        <v>558</v>
      </c>
      <c r="F1209" s="215">
        <f t="shared" si="216"/>
        <v>6.1000010000000007</v>
      </c>
      <c r="G1209" s="215">
        <v>1.922102</v>
      </c>
      <c r="H1209" s="215">
        <v>3.68</v>
      </c>
      <c r="I1209" s="215">
        <v>0.49789899999999998</v>
      </c>
      <c r="J1209" s="215">
        <v>971.5</v>
      </c>
      <c r="K1209" s="292">
        <v>0.49789899999999998</v>
      </c>
      <c r="L1209" s="215">
        <v>971.5</v>
      </c>
      <c r="M1209" s="216">
        <f t="shared" ref="M1209:M1217" si="217">K1209/L1209</f>
        <v>5.125054040144107E-4</v>
      </c>
      <c r="N1209" s="330">
        <v>65.727000000000004</v>
      </c>
      <c r="O1209" s="293">
        <f t="shared" ref="O1209:O1227" si="218">M1209*N1209</f>
        <v>3.3685442689655176E-2</v>
      </c>
      <c r="P1209" s="289">
        <f t="shared" ref="P1209:P1227" si="219">M1209*60*1000</f>
        <v>30.750324240864643</v>
      </c>
      <c r="Q1209" s="294">
        <f t="shared" ref="Q1209:Q1227" si="220">P1209*N1209/1000</f>
        <v>2.0211265613793103</v>
      </c>
    </row>
    <row r="1210" spans="1:17">
      <c r="A1210" s="1298"/>
      <c r="B1210" s="34">
        <v>3</v>
      </c>
      <c r="C1210" s="329" t="s">
        <v>575</v>
      </c>
      <c r="D1210" s="291">
        <v>12</v>
      </c>
      <c r="E1210" s="291" t="s">
        <v>558</v>
      </c>
      <c r="F1210" s="215">
        <f t="shared" si="216"/>
        <v>3.271998</v>
      </c>
      <c r="G1210" s="215">
        <v>0.88051599999999997</v>
      </c>
      <c r="H1210" s="215">
        <v>1.92</v>
      </c>
      <c r="I1210" s="215">
        <v>0.47148200000000001</v>
      </c>
      <c r="J1210" s="215">
        <v>699.92</v>
      </c>
      <c r="K1210" s="292">
        <v>0.47148200000000001</v>
      </c>
      <c r="L1210" s="215">
        <v>699.92</v>
      </c>
      <c r="M1210" s="216">
        <f t="shared" si="217"/>
        <v>6.7362269973711289E-4</v>
      </c>
      <c r="N1210" s="330">
        <v>65.727000000000004</v>
      </c>
      <c r="O1210" s="293">
        <f t="shared" si="218"/>
        <v>4.4275199185621221E-2</v>
      </c>
      <c r="P1210" s="289">
        <f t="shared" si="219"/>
        <v>40.417361984226773</v>
      </c>
      <c r="Q1210" s="294">
        <f t="shared" si="220"/>
        <v>2.656511951137273</v>
      </c>
    </row>
    <row r="1211" spans="1:17">
      <c r="A1211" s="1298"/>
      <c r="B1211" s="12">
        <v>4</v>
      </c>
      <c r="C1211" s="329" t="s">
        <v>576</v>
      </c>
      <c r="D1211" s="291">
        <v>16</v>
      </c>
      <c r="E1211" s="291" t="s">
        <v>558</v>
      </c>
      <c r="F1211" s="215">
        <f t="shared" si="216"/>
        <v>2.241047</v>
      </c>
      <c r="G1211" s="215">
        <v>0.73018400000000006</v>
      </c>
      <c r="H1211" s="215">
        <v>1.1399999999999999</v>
      </c>
      <c r="I1211" s="215">
        <v>0.370863</v>
      </c>
      <c r="J1211" s="215">
        <v>707.85</v>
      </c>
      <c r="K1211" s="292">
        <v>0.52980899999999997</v>
      </c>
      <c r="L1211" s="215">
        <v>707.85</v>
      </c>
      <c r="M1211" s="216">
        <f t="shared" si="217"/>
        <v>7.4847637211273568E-4</v>
      </c>
      <c r="N1211" s="330">
        <v>65.727000000000004</v>
      </c>
      <c r="O1211" s="293">
        <f t="shared" si="218"/>
        <v>4.919510650985378E-2</v>
      </c>
      <c r="P1211" s="289">
        <f t="shared" si="219"/>
        <v>44.90858232676414</v>
      </c>
      <c r="Q1211" s="294">
        <f t="shared" si="220"/>
        <v>2.9517063905912271</v>
      </c>
    </row>
    <row r="1212" spans="1:17">
      <c r="A1212" s="1298"/>
      <c r="B1212" s="12">
        <v>5</v>
      </c>
      <c r="C1212" s="329" t="s">
        <v>577</v>
      </c>
      <c r="D1212" s="291">
        <v>40</v>
      </c>
      <c r="E1212" s="291" t="s">
        <v>558</v>
      </c>
      <c r="F1212" s="215">
        <f>+G1212+H1212+I1212</f>
        <v>12.066002000000001</v>
      </c>
      <c r="G1212" s="215">
        <v>3.285828</v>
      </c>
      <c r="H1212" s="215">
        <v>6.17</v>
      </c>
      <c r="I1212" s="215">
        <v>2.6101740000000002</v>
      </c>
      <c r="J1212" s="215">
        <v>2233.8000000000002</v>
      </c>
      <c r="K1212" s="292">
        <v>2.6101740000000002</v>
      </c>
      <c r="L1212" s="215">
        <v>2233.8000000000002</v>
      </c>
      <c r="M1212" s="216">
        <f t="shared" si="217"/>
        <v>1.1684904646790224E-3</v>
      </c>
      <c r="N1212" s="330">
        <v>65.727000000000004</v>
      </c>
      <c r="O1212" s="293">
        <f t="shared" si="218"/>
        <v>7.6801372771958101E-2</v>
      </c>
      <c r="P1212" s="289">
        <f t="shared" si="219"/>
        <v>70.109427880741336</v>
      </c>
      <c r="Q1212" s="294">
        <f t="shared" si="220"/>
        <v>4.6080823663174861</v>
      </c>
    </row>
    <row r="1213" spans="1:17">
      <c r="A1213" s="1298"/>
      <c r="B1213" s="12">
        <v>6</v>
      </c>
      <c r="C1213" s="329"/>
      <c r="D1213" s="291"/>
      <c r="E1213" s="291"/>
      <c r="F1213" s="215"/>
      <c r="G1213" s="215"/>
      <c r="H1213" s="215"/>
      <c r="I1213" s="215"/>
      <c r="J1213" s="215"/>
      <c r="K1213" s="292"/>
      <c r="L1213" s="215"/>
      <c r="M1213" s="216"/>
      <c r="N1213" s="330"/>
      <c r="O1213" s="293"/>
      <c r="P1213" s="289"/>
      <c r="Q1213" s="294"/>
    </row>
    <row r="1214" spans="1:17">
      <c r="A1214" s="1298"/>
      <c r="B1214" s="12">
        <v>7</v>
      </c>
      <c r="C1214" s="329"/>
      <c r="D1214" s="291"/>
      <c r="E1214" s="291"/>
      <c r="F1214" s="215"/>
      <c r="G1214" s="215"/>
      <c r="H1214" s="215"/>
      <c r="I1214" s="215"/>
      <c r="J1214" s="215"/>
      <c r="K1214" s="292"/>
      <c r="L1214" s="215"/>
      <c r="M1214" s="216"/>
      <c r="N1214" s="330"/>
      <c r="O1214" s="293"/>
      <c r="P1214" s="289"/>
      <c r="Q1214" s="294"/>
    </row>
    <row r="1215" spans="1:17">
      <c r="A1215" s="1298"/>
      <c r="B1215" s="12">
        <v>8</v>
      </c>
      <c r="C1215" s="329"/>
      <c r="D1215" s="291"/>
      <c r="E1215" s="291"/>
      <c r="F1215" s="215"/>
      <c r="G1215" s="215"/>
      <c r="H1215" s="215"/>
      <c r="I1215" s="215"/>
      <c r="J1215" s="215"/>
      <c r="K1215" s="292"/>
      <c r="L1215" s="215"/>
      <c r="M1215" s="216"/>
      <c r="N1215" s="330"/>
      <c r="O1215" s="293"/>
      <c r="P1215" s="289"/>
      <c r="Q1215" s="294"/>
    </row>
    <row r="1216" spans="1:17">
      <c r="A1216" s="1298"/>
      <c r="B1216" s="12">
        <v>9</v>
      </c>
      <c r="C1216" s="329"/>
      <c r="D1216" s="291"/>
      <c r="E1216" s="291"/>
      <c r="F1216" s="215"/>
      <c r="G1216" s="215"/>
      <c r="H1216" s="215"/>
      <c r="I1216" s="215"/>
      <c r="J1216" s="215"/>
      <c r="K1216" s="292"/>
      <c r="L1216" s="215"/>
      <c r="M1216" s="216"/>
      <c r="N1216" s="330"/>
      <c r="O1216" s="293"/>
      <c r="P1216" s="289"/>
      <c r="Q1216" s="294"/>
    </row>
    <row r="1217" spans="1:17" ht="12" thickBot="1">
      <c r="A1217" s="1299"/>
      <c r="B1217" s="26">
        <v>10</v>
      </c>
      <c r="C1217" s="339"/>
      <c r="D1217" s="362"/>
      <c r="E1217" s="362"/>
      <c r="F1217" s="428"/>
      <c r="G1217" s="428"/>
      <c r="H1217" s="428"/>
      <c r="I1217" s="428"/>
      <c r="J1217" s="428"/>
      <c r="K1217" s="429"/>
      <c r="L1217" s="428"/>
      <c r="M1217" s="356"/>
      <c r="N1217" s="357"/>
      <c r="O1217" s="363"/>
      <c r="P1217" s="364"/>
      <c r="Q1217" s="365"/>
    </row>
    <row r="1218" spans="1:17">
      <c r="A1218" s="1300" t="s">
        <v>242</v>
      </c>
      <c r="B1218" s="112">
        <v>1</v>
      </c>
      <c r="C1218" s="302" t="s">
        <v>559</v>
      </c>
      <c r="D1218" s="295">
        <v>49</v>
      </c>
      <c r="E1218" s="295" t="s">
        <v>558</v>
      </c>
      <c r="F1218" s="296">
        <f t="shared" ref="F1218:F1221" si="221">+G1218+H1218+I1218</f>
        <v>15.132935</v>
      </c>
      <c r="G1218" s="297">
        <v>1.0464929999999999</v>
      </c>
      <c r="H1218" s="297">
        <v>3.64</v>
      </c>
      <c r="I1218" s="296">
        <v>10.446441999999999</v>
      </c>
      <c r="J1218" s="297">
        <v>1803.12</v>
      </c>
      <c r="K1218" s="298">
        <v>10.446441999999999</v>
      </c>
      <c r="L1218" s="297">
        <v>1803.12</v>
      </c>
      <c r="M1218" s="299">
        <f>K1218/L1218</f>
        <v>5.7935367585074758E-3</v>
      </c>
      <c r="N1218" s="367">
        <v>65.727000000000004</v>
      </c>
      <c r="O1218" s="300">
        <f t="shared" si="218"/>
        <v>0.38079179052642087</v>
      </c>
      <c r="P1218" s="300">
        <f t="shared" si="219"/>
        <v>347.61220551044852</v>
      </c>
      <c r="Q1218" s="301">
        <f t="shared" si="220"/>
        <v>22.84750743158525</v>
      </c>
    </row>
    <row r="1219" spans="1:17">
      <c r="A1219" s="1301"/>
      <c r="B1219" s="126">
        <v>2</v>
      </c>
      <c r="C1219" s="302" t="s">
        <v>560</v>
      </c>
      <c r="D1219" s="295">
        <v>13</v>
      </c>
      <c r="E1219" s="295" t="s">
        <v>558</v>
      </c>
      <c r="F1219" s="296">
        <f t="shared" si="221"/>
        <v>5.3302610000000001</v>
      </c>
      <c r="G1219" s="296">
        <v>0</v>
      </c>
      <c r="H1219" s="296">
        <v>0</v>
      </c>
      <c r="I1219" s="296">
        <v>5.3302610000000001</v>
      </c>
      <c r="J1219" s="296">
        <v>577.27</v>
      </c>
      <c r="K1219" s="303">
        <v>5.3302610000000001</v>
      </c>
      <c r="L1219" s="296">
        <v>577.27</v>
      </c>
      <c r="M1219" s="299">
        <f>K1219/L1219</f>
        <v>9.2335666152753484E-3</v>
      </c>
      <c r="N1219" s="368">
        <v>65.727000000000004</v>
      </c>
      <c r="O1219" s="300">
        <f t="shared" si="218"/>
        <v>0.6068946329222028</v>
      </c>
      <c r="P1219" s="300">
        <f t="shared" si="219"/>
        <v>554.01399691652091</v>
      </c>
      <c r="Q1219" s="301">
        <f t="shared" si="220"/>
        <v>36.413677975332178</v>
      </c>
    </row>
    <row r="1220" spans="1:17">
      <c r="A1220" s="1301"/>
      <c r="B1220" s="104">
        <v>3</v>
      </c>
      <c r="C1220" s="370" t="s">
        <v>561</v>
      </c>
      <c r="D1220" s="295">
        <v>45</v>
      </c>
      <c r="E1220" s="295" t="s">
        <v>558</v>
      </c>
      <c r="F1220" s="296">
        <f t="shared" si="221"/>
        <v>25.710017999999998</v>
      </c>
      <c r="G1220" s="296">
        <v>3.8173590000000002</v>
      </c>
      <c r="H1220" s="296">
        <v>6.64</v>
      </c>
      <c r="I1220" s="296">
        <v>15.252659</v>
      </c>
      <c r="J1220" s="296">
        <v>2334.14</v>
      </c>
      <c r="K1220" s="303">
        <v>15.252659</v>
      </c>
      <c r="L1220" s="296">
        <v>2334.14</v>
      </c>
      <c r="M1220" s="304">
        <f t="shared" ref="M1220:M1227" si="222">K1220/L1220</f>
        <v>6.5345947543849125E-3</v>
      </c>
      <c r="N1220" s="368">
        <v>65.727000000000004</v>
      </c>
      <c r="O1220" s="300">
        <f t="shared" si="218"/>
        <v>0.42949930942145714</v>
      </c>
      <c r="P1220" s="300">
        <f t="shared" si="219"/>
        <v>392.07568526309478</v>
      </c>
      <c r="Q1220" s="305">
        <f t="shared" si="220"/>
        <v>25.769958565287435</v>
      </c>
    </row>
    <row r="1221" spans="1:17">
      <c r="A1221" s="1301"/>
      <c r="B1221" s="104">
        <v>4</v>
      </c>
      <c r="C1221" s="370" t="s">
        <v>562</v>
      </c>
      <c r="D1221" s="295">
        <v>103</v>
      </c>
      <c r="E1221" s="295" t="s">
        <v>558</v>
      </c>
      <c r="F1221" s="296">
        <f t="shared" si="221"/>
        <v>51.339995000000002</v>
      </c>
      <c r="G1221" s="296">
        <v>5.003908</v>
      </c>
      <c r="H1221" s="296">
        <v>14.88</v>
      </c>
      <c r="I1221" s="296">
        <v>31.456087</v>
      </c>
      <c r="J1221" s="296">
        <v>4386.92</v>
      </c>
      <c r="K1221" s="303">
        <v>31.456087</v>
      </c>
      <c r="L1221" s="296">
        <v>4386.92</v>
      </c>
      <c r="M1221" s="304">
        <f t="shared" si="222"/>
        <v>7.1704264039462763E-3</v>
      </c>
      <c r="N1221" s="368">
        <v>65.727000000000004</v>
      </c>
      <c r="O1221" s="371">
        <f t="shared" si="218"/>
        <v>0.47129061625217694</v>
      </c>
      <c r="P1221" s="300">
        <f t="shared" si="219"/>
        <v>430.22558423677657</v>
      </c>
      <c r="Q1221" s="305">
        <f t="shared" si="220"/>
        <v>28.277436975130616</v>
      </c>
    </row>
    <row r="1222" spans="1:17">
      <c r="A1222" s="1301"/>
      <c r="B1222" s="104">
        <v>5</v>
      </c>
      <c r="C1222" s="370" t="s">
        <v>563</v>
      </c>
      <c r="D1222" s="295">
        <v>75</v>
      </c>
      <c r="E1222" s="295" t="s">
        <v>558</v>
      </c>
      <c r="F1222" s="296">
        <f>+G1222+H1222+I1222</f>
        <v>47.359997999999997</v>
      </c>
      <c r="G1222" s="296">
        <v>7.2368589999999999</v>
      </c>
      <c r="H1222" s="296">
        <v>11.68</v>
      </c>
      <c r="I1222" s="296">
        <v>28.443138999999999</v>
      </c>
      <c r="J1222" s="296">
        <v>3993.36</v>
      </c>
      <c r="K1222" s="303">
        <v>28.443138999999999</v>
      </c>
      <c r="L1222" s="296">
        <v>3993.36</v>
      </c>
      <c r="M1222" s="304">
        <f t="shared" si="222"/>
        <v>7.1226082797443751E-3</v>
      </c>
      <c r="N1222" s="368">
        <v>65.727000000000004</v>
      </c>
      <c r="O1222" s="371">
        <f t="shared" si="218"/>
        <v>0.46814767440275856</v>
      </c>
      <c r="P1222" s="300">
        <f t="shared" si="219"/>
        <v>427.35649678466251</v>
      </c>
      <c r="Q1222" s="305">
        <f t="shared" si="220"/>
        <v>28.088860464165514</v>
      </c>
    </row>
    <row r="1223" spans="1:17">
      <c r="A1223" s="1301"/>
      <c r="B1223" s="104">
        <v>6</v>
      </c>
      <c r="C1223" s="370"/>
      <c r="D1223" s="295"/>
      <c r="E1223" s="295"/>
      <c r="F1223" s="296"/>
      <c r="G1223" s="296"/>
      <c r="H1223" s="296"/>
      <c r="I1223" s="296"/>
      <c r="J1223" s="296"/>
      <c r="K1223" s="303"/>
      <c r="L1223" s="296"/>
      <c r="M1223" s="304"/>
      <c r="N1223" s="368"/>
      <c r="O1223" s="371"/>
      <c r="P1223" s="300"/>
      <c r="Q1223" s="305"/>
    </row>
    <row r="1224" spans="1:17">
      <c r="A1224" s="1301"/>
      <c r="B1224" s="104">
        <v>7</v>
      </c>
      <c r="C1224" s="370"/>
      <c r="D1224" s="295"/>
      <c r="E1224" s="295"/>
      <c r="F1224" s="296"/>
      <c r="G1224" s="296"/>
      <c r="H1224" s="296"/>
      <c r="I1224" s="296"/>
      <c r="J1224" s="296"/>
      <c r="K1224" s="303"/>
      <c r="L1224" s="296"/>
      <c r="M1224" s="304"/>
      <c r="N1224" s="368"/>
      <c r="O1224" s="371"/>
      <c r="P1224" s="300"/>
      <c r="Q1224" s="305"/>
    </row>
    <row r="1225" spans="1:17">
      <c r="A1225" s="1301"/>
      <c r="B1225" s="104">
        <v>8</v>
      </c>
      <c r="C1225" s="370"/>
      <c r="D1225" s="295"/>
      <c r="E1225" s="295"/>
      <c r="F1225" s="296"/>
      <c r="G1225" s="296"/>
      <c r="H1225" s="296"/>
      <c r="I1225" s="296"/>
      <c r="J1225" s="296"/>
      <c r="K1225" s="303"/>
      <c r="L1225" s="296"/>
      <c r="M1225" s="304"/>
      <c r="N1225" s="368"/>
      <c r="O1225" s="371"/>
      <c r="P1225" s="300"/>
      <c r="Q1225" s="305"/>
    </row>
    <row r="1226" spans="1:17">
      <c r="A1226" s="1302"/>
      <c r="B1226" s="109">
        <v>9</v>
      </c>
      <c r="C1226" s="370"/>
      <c r="D1226" s="295"/>
      <c r="E1226" s="295"/>
      <c r="F1226" s="296"/>
      <c r="G1226" s="296"/>
      <c r="H1226" s="296"/>
      <c r="I1226" s="296"/>
      <c r="J1226" s="296"/>
      <c r="K1226" s="303"/>
      <c r="L1226" s="296"/>
      <c r="M1226" s="304"/>
      <c r="N1226" s="368"/>
      <c r="O1226" s="371"/>
      <c r="P1226" s="300"/>
      <c r="Q1226" s="305"/>
    </row>
    <row r="1227" spans="1:17" ht="12" thickBot="1">
      <c r="A1227" s="1303"/>
      <c r="B1227" s="108">
        <v>10</v>
      </c>
      <c r="C1227" s="372"/>
      <c r="D1227" s="373"/>
      <c r="E1227" s="373"/>
      <c r="F1227" s="420"/>
      <c r="G1227" s="420"/>
      <c r="H1227" s="420"/>
      <c r="I1227" s="420"/>
      <c r="J1227" s="420"/>
      <c r="K1227" s="421"/>
      <c r="L1227" s="420"/>
      <c r="M1227" s="376"/>
      <c r="N1227" s="374"/>
      <c r="O1227" s="377"/>
      <c r="P1227" s="377"/>
      <c r="Q1227" s="378"/>
    </row>
    <row r="1228" spans="1:17">
      <c r="A1228" s="1304" t="s">
        <v>243</v>
      </c>
      <c r="B1228" s="48">
        <v>1</v>
      </c>
      <c r="C1228" s="340" t="s">
        <v>564</v>
      </c>
      <c r="D1228" s="379">
        <v>54</v>
      </c>
      <c r="E1228" s="379" t="s">
        <v>558</v>
      </c>
      <c r="F1228" s="221">
        <f t="shared" ref="F1228:F1231" si="223">+G1228+H1228+I1228</f>
        <v>46.880004</v>
      </c>
      <c r="G1228" s="219">
        <v>4.6280780000000004</v>
      </c>
      <c r="H1228" s="219">
        <v>8.56</v>
      </c>
      <c r="I1228" s="219">
        <v>33.691926000000002</v>
      </c>
      <c r="J1228" s="219">
        <v>2887.24</v>
      </c>
      <c r="K1228" s="306">
        <v>33.691926000000002</v>
      </c>
      <c r="L1228" s="307">
        <v>2887.24</v>
      </c>
      <c r="M1228" s="308">
        <f>K1228/L1228</f>
        <v>1.1669250218201468E-2</v>
      </c>
      <c r="N1228" s="343">
        <v>65.727000000000004</v>
      </c>
      <c r="O1228" s="309">
        <f>M1228*N1228</f>
        <v>0.76698480909172795</v>
      </c>
      <c r="P1228" s="309">
        <f>M1228*60*1000</f>
        <v>700.1550130920881</v>
      </c>
      <c r="Q1228" s="310">
        <f>P1228*N1228/1000</f>
        <v>46.019088545503678</v>
      </c>
    </row>
    <row r="1229" spans="1:17">
      <c r="A1229" s="1305"/>
      <c r="B1229" s="49">
        <v>2</v>
      </c>
      <c r="C1229" s="342" t="s">
        <v>565</v>
      </c>
      <c r="D1229" s="382">
        <v>90</v>
      </c>
      <c r="E1229" s="382" t="s">
        <v>558</v>
      </c>
      <c r="F1229" s="221">
        <f t="shared" si="223"/>
        <v>70.301012</v>
      </c>
      <c r="G1229" s="221">
        <v>3.3831069999999999</v>
      </c>
      <c r="H1229" s="221">
        <v>12.2</v>
      </c>
      <c r="I1229" s="221">
        <v>54.717905000000002</v>
      </c>
      <c r="J1229" s="221">
        <v>4548.3</v>
      </c>
      <c r="K1229" s="311">
        <v>54.717905000000002</v>
      </c>
      <c r="L1229" s="221">
        <v>4548.3</v>
      </c>
      <c r="M1229" s="220">
        <f t="shared" ref="M1229:M1237" si="224">K1229/L1229</f>
        <v>1.2030408064551591E-2</v>
      </c>
      <c r="N1229" s="352">
        <v>65.727000000000004</v>
      </c>
      <c r="O1229" s="222">
        <f t="shared" ref="O1229:O1237" si="225">M1229*N1229</f>
        <v>0.79072263085878247</v>
      </c>
      <c r="P1229" s="309">
        <f t="shared" ref="P1229:P1237" si="226">M1229*60*1000</f>
        <v>721.82448387309546</v>
      </c>
      <c r="Q1229" s="223">
        <f t="shared" ref="Q1229:Q1237" si="227">P1229*N1229/1000</f>
        <v>47.443357851526947</v>
      </c>
    </row>
    <row r="1230" spans="1:17">
      <c r="A1230" s="1305"/>
      <c r="B1230" s="49">
        <v>3</v>
      </c>
      <c r="C1230" s="342" t="s">
        <v>566</v>
      </c>
      <c r="D1230" s="382">
        <v>48</v>
      </c>
      <c r="E1230" s="382" t="s">
        <v>558</v>
      </c>
      <c r="F1230" s="221">
        <f t="shared" si="223"/>
        <v>26.499999000000003</v>
      </c>
      <c r="G1230" s="221">
        <v>2.209263</v>
      </c>
      <c r="H1230" s="221">
        <v>0.42</v>
      </c>
      <c r="I1230" s="221">
        <v>23.870736000000001</v>
      </c>
      <c r="J1230" s="221">
        <v>1897.11</v>
      </c>
      <c r="K1230" s="311">
        <v>23.870736000000001</v>
      </c>
      <c r="L1230" s="221">
        <v>1897.11</v>
      </c>
      <c r="M1230" s="220">
        <f t="shared" si="224"/>
        <v>1.2582684188054463E-2</v>
      </c>
      <c r="N1230" s="352">
        <v>65.727000000000004</v>
      </c>
      <c r="O1230" s="222">
        <f t="shared" si="225"/>
        <v>0.82702208362825569</v>
      </c>
      <c r="P1230" s="309">
        <f t="shared" si="226"/>
        <v>754.96105128326769</v>
      </c>
      <c r="Q1230" s="223">
        <f t="shared" si="227"/>
        <v>49.621325017695334</v>
      </c>
    </row>
    <row r="1231" spans="1:17">
      <c r="A1231" s="1305"/>
      <c r="B1231" s="49">
        <v>4</v>
      </c>
      <c r="C1231" s="342" t="s">
        <v>567</v>
      </c>
      <c r="D1231" s="382">
        <v>20</v>
      </c>
      <c r="E1231" s="382" t="s">
        <v>558</v>
      </c>
      <c r="F1231" s="221">
        <f t="shared" si="223"/>
        <v>14.231</v>
      </c>
      <c r="G1231" s="221">
        <v>0</v>
      </c>
      <c r="H1231" s="221">
        <v>0</v>
      </c>
      <c r="I1231" s="221">
        <v>14.231</v>
      </c>
      <c r="J1231" s="221">
        <v>1098.97</v>
      </c>
      <c r="K1231" s="311">
        <v>14.231</v>
      </c>
      <c r="L1231" s="221">
        <v>1098.97</v>
      </c>
      <c r="M1231" s="220">
        <f t="shared" si="224"/>
        <v>1.2949398072740839E-2</v>
      </c>
      <c r="N1231" s="352">
        <v>65.727000000000004</v>
      </c>
      <c r="O1231" s="222">
        <f t="shared" si="225"/>
        <v>0.85112508712703716</v>
      </c>
      <c r="P1231" s="309">
        <f t="shared" si="226"/>
        <v>776.96388436445034</v>
      </c>
      <c r="Q1231" s="223">
        <f t="shared" si="227"/>
        <v>51.067505227622227</v>
      </c>
    </row>
    <row r="1232" spans="1:17">
      <c r="A1232" s="1305"/>
      <c r="B1232" s="49">
        <v>5</v>
      </c>
      <c r="C1232" s="342" t="s">
        <v>568</v>
      </c>
      <c r="D1232" s="382">
        <v>16</v>
      </c>
      <c r="E1232" s="382" t="s">
        <v>558</v>
      </c>
      <c r="F1232" s="221">
        <f>+G1232+H1232+I1232</f>
        <v>10.800002000000001</v>
      </c>
      <c r="G1232" s="221">
        <v>1.4119349999999999</v>
      </c>
      <c r="H1232" s="221">
        <v>0.13</v>
      </c>
      <c r="I1232" s="221">
        <v>9.2580670000000005</v>
      </c>
      <c r="J1232" s="221">
        <v>707.93</v>
      </c>
      <c r="K1232" s="311">
        <v>9.2580670000000005</v>
      </c>
      <c r="L1232" s="221">
        <v>707.93</v>
      </c>
      <c r="M1232" s="220">
        <f t="shared" si="224"/>
        <v>1.3077658808074247E-2</v>
      </c>
      <c r="N1232" s="352">
        <v>65.727000000000004</v>
      </c>
      <c r="O1232" s="222">
        <f t="shared" si="225"/>
        <v>0.8595552804782961</v>
      </c>
      <c r="P1232" s="309">
        <f t="shared" si="226"/>
        <v>784.65952848445488</v>
      </c>
      <c r="Q1232" s="223">
        <f t="shared" si="227"/>
        <v>51.57331682869777</v>
      </c>
    </row>
    <row r="1233" spans="1:17">
      <c r="A1233" s="1305"/>
      <c r="B1233" s="49">
        <v>6</v>
      </c>
      <c r="C1233" s="342"/>
      <c r="D1233" s="382"/>
      <c r="E1233" s="382"/>
      <c r="F1233" s="221"/>
      <c r="G1233" s="221"/>
      <c r="H1233" s="221"/>
      <c r="I1233" s="221"/>
      <c r="J1233" s="221"/>
      <c r="K1233" s="311"/>
      <c r="L1233" s="221"/>
      <c r="M1233" s="220"/>
      <c r="N1233" s="352"/>
      <c r="O1233" s="222"/>
      <c r="P1233" s="309"/>
      <c r="Q1233" s="223"/>
    </row>
    <row r="1234" spans="1:17">
      <c r="A1234" s="1305"/>
      <c r="B1234" s="49">
        <v>7</v>
      </c>
      <c r="C1234" s="342"/>
      <c r="D1234" s="382"/>
      <c r="E1234" s="382"/>
      <c r="F1234" s="221"/>
      <c r="G1234" s="221"/>
      <c r="H1234" s="221"/>
      <c r="I1234" s="221"/>
      <c r="J1234" s="221"/>
      <c r="K1234" s="311"/>
      <c r="L1234" s="221"/>
      <c r="M1234" s="220"/>
      <c r="N1234" s="352"/>
      <c r="O1234" s="222"/>
      <c r="P1234" s="309"/>
      <c r="Q1234" s="223"/>
    </row>
    <row r="1235" spans="1:17">
      <c r="A1235" s="1305"/>
      <c r="B1235" s="49">
        <v>8</v>
      </c>
      <c r="C1235" s="342"/>
      <c r="D1235" s="382"/>
      <c r="E1235" s="382"/>
      <c r="F1235" s="221"/>
      <c r="G1235" s="221"/>
      <c r="H1235" s="221"/>
      <c r="I1235" s="221"/>
      <c r="J1235" s="221"/>
      <c r="K1235" s="311"/>
      <c r="L1235" s="221"/>
      <c r="M1235" s="220"/>
      <c r="N1235" s="352"/>
      <c r="O1235" s="222"/>
      <c r="P1235" s="309"/>
      <c r="Q1235" s="223"/>
    </row>
    <row r="1236" spans="1:17">
      <c r="A1236" s="1305"/>
      <c r="B1236" s="49">
        <v>9</v>
      </c>
      <c r="C1236" s="342"/>
      <c r="D1236" s="382"/>
      <c r="E1236" s="382"/>
      <c r="F1236" s="221"/>
      <c r="G1236" s="221"/>
      <c r="H1236" s="221"/>
      <c r="I1236" s="221"/>
      <c r="J1236" s="221"/>
      <c r="K1236" s="311"/>
      <c r="L1236" s="221"/>
      <c r="M1236" s="220"/>
      <c r="N1236" s="352"/>
      <c r="O1236" s="222"/>
      <c r="P1236" s="309"/>
      <c r="Q1236" s="223"/>
    </row>
    <row r="1237" spans="1:17" ht="12" thickBot="1">
      <c r="A1237" s="1306"/>
      <c r="B1237" s="50">
        <v>10</v>
      </c>
      <c r="C1237" s="344"/>
      <c r="D1237" s="385"/>
      <c r="E1237" s="385"/>
      <c r="F1237" s="404"/>
      <c r="G1237" s="404"/>
      <c r="H1237" s="404"/>
      <c r="I1237" s="404"/>
      <c r="J1237" s="404"/>
      <c r="K1237" s="422"/>
      <c r="L1237" s="404"/>
      <c r="M1237" s="358"/>
      <c r="N1237" s="359"/>
      <c r="O1237" s="345"/>
      <c r="P1237" s="345"/>
      <c r="Q1237" s="346"/>
    </row>
    <row r="1238" spans="1:17">
      <c r="A1238" s="1307" t="s">
        <v>248</v>
      </c>
      <c r="B1238" s="16">
        <v>1</v>
      </c>
      <c r="C1238" s="312" t="s">
        <v>569</v>
      </c>
      <c r="D1238" s="313">
        <v>20</v>
      </c>
      <c r="E1238" s="313" t="s">
        <v>558</v>
      </c>
      <c r="F1238" s="225">
        <f t="shared" ref="F1238:F1241" si="228">+G1238+H1238+I1238</f>
        <v>33.332366</v>
      </c>
      <c r="G1238" s="269">
        <v>0.84293300000000004</v>
      </c>
      <c r="H1238" s="269">
        <v>3.12</v>
      </c>
      <c r="I1238" s="269">
        <v>29.369433000000001</v>
      </c>
      <c r="J1238" s="269">
        <v>945.04</v>
      </c>
      <c r="K1238" s="314">
        <v>29.369433000000001</v>
      </c>
      <c r="L1238" s="315">
        <v>945.04</v>
      </c>
      <c r="M1238" s="316">
        <f>K1238/L1238</f>
        <v>3.1077449631761622E-2</v>
      </c>
      <c r="N1238" s="288">
        <v>65.727000000000004</v>
      </c>
      <c r="O1238" s="317">
        <f>M1238*N1238</f>
        <v>2.0426275319467964</v>
      </c>
      <c r="P1238" s="317">
        <f>M1238*60*1000</f>
        <v>1864.6469779056974</v>
      </c>
      <c r="Q1238" s="318">
        <f>P1238*N1238/1000</f>
        <v>122.55765191680779</v>
      </c>
    </row>
    <row r="1239" spans="1:17">
      <c r="A1239" s="1308"/>
      <c r="B1239" s="31">
        <v>2</v>
      </c>
      <c r="C1239" s="348" t="s">
        <v>570</v>
      </c>
      <c r="D1239" s="390">
        <v>4</v>
      </c>
      <c r="E1239" s="390" t="s">
        <v>558</v>
      </c>
      <c r="F1239" s="225">
        <f t="shared" si="228"/>
        <v>4.2249990000000004</v>
      </c>
      <c r="G1239" s="225">
        <v>0</v>
      </c>
      <c r="H1239" s="225">
        <v>0</v>
      </c>
      <c r="I1239" s="225">
        <v>4.2249990000000004</v>
      </c>
      <c r="J1239" s="225">
        <v>172.05</v>
      </c>
      <c r="K1239" s="320">
        <v>4.2249990000000004</v>
      </c>
      <c r="L1239" s="225">
        <v>172.05</v>
      </c>
      <c r="M1239" s="224">
        <f t="shared" ref="M1239:M1242" si="229">K1239/L1239</f>
        <v>2.455680906713165E-2</v>
      </c>
      <c r="N1239" s="353">
        <v>65.727000000000004</v>
      </c>
      <c r="O1239" s="226">
        <f t="shared" ref="O1239:O1242" si="230">M1239*N1239</f>
        <v>1.6140453895553621</v>
      </c>
      <c r="P1239" s="317">
        <f t="shared" ref="P1239:P1242" si="231">M1239*60*1000</f>
        <v>1473.4085440278991</v>
      </c>
      <c r="Q1239" s="227">
        <f t="shared" ref="Q1239:Q1242" si="232">P1239*N1239/1000</f>
        <v>96.842723373321732</v>
      </c>
    </row>
    <row r="1240" spans="1:17">
      <c r="A1240" s="1308"/>
      <c r="B1240" s="31">
        <v>3</v>
      </c>
      <c r="C1240" s="348" t="s">
        <v>571</v>
      </c>
      <c r="D1240" s="390">
        <v>5</v>
      </c>
      <c r="E1240" s="390" t="s">
        <v>558</v>
      </c>
      <c r="F1240" s="225">
        <f t="shared" ref="F1240:F1241" si="233">+G1240+H1240+I1240</f>
        <v>5.2380000000000004</v>
      </c>
      <c r="G1240" s="225">
        <v>0</v>
      </c>
      <c r="H1240" s="225">
        <v>0</v>
      </c>
      <c r="I1240" s="225">
        <v>5.2380000000000004</v>
      </c>
      <c r="J1240" s="225">
        <v>224.51</v>
      </c>
      <c r="K1240" s="320">
        <v>5.2380000000000004</v>
      </c>
      <c r="L1240" s="225">
        <v>224.51</v>
      </c>
      <c r="M1240" s="224">
        <f t="shared" ref="M1240:M1241" si="234">K1240/L1240</f>
        <v>2.3330809318070467E-2</v>
      </c>
      <c r="N1240" s="353">
        <v>65.727000000000004</v>
      </c>
      <c r="O1240" s="226">
        <f t="shared" ref="O1240:O1241" si="235">M1240*N1240</f>
        <v>1.5334641040488177</v>
      </c>
      <c r="P1240" s="317">
        <f t="shared" ref="P1240:P1241" si="236">M1240*60*1000</f>
        <v>1399.8485590842281</v>
      </c>
      <c r="Q1240" s="227">
        <f t="shared" ref="Q1240:Q1241" si="237">P1240*N1240/1000</f>
        <v>92.007846242929062</v>
      </c>
    </row>
    <row r="1241" spans="1:17">
      <c r="A1241" s="1309"/>
      <c r="B1241" s="17">
        <v>4</v>
      </c>
      <c r="C1241" s="348" t="s">
        <v>572</v>
      </c>
      <c r="D1241" s="390">
        <v>8</v>
      </c>
      <c r="E1241" s="390" t="s">
        <v>558</v>
      </c>
      <c r="F1241" s="225">
        <f>+G1241+H1241+I1241</f>
        <v>8.0690019999999993</v>
      </c>
      <c r="G1241" s="225">
        <v>0</v>
      </c>
      <c r="H1241" s="225">
        <v>0</v>
      </c>
      <c r="I1241" s="225">
        <v>8.0690019999999993</v>
      </c>
      <c r="J1241" s="225">
        <v>351.52</v>
      </c>
      <c r="K1241" s="320">
        <v>8.0690019999999993</v>
      </c>
      <c r="L1241" s="225">
        <v>351.52</v>
      </c>
      <c r="M1241" s="224">
        <f t="shared" si="234"/>
        <v>2.2954602867546654E-2</v>
      </c>
      <c r="N1241" s="353">
        <v>65.727000000000004</v>
      </c>
      <c r="O1241" s="226">
        <f t="shared" si="235"/>
        <v>1.5087371826752389</v>
      </c>
      <c r="P1241" s="317">
        <f t="shared" si="236"/>
        <v>1377.2761720527992</v>
      </c>
      <c r="Q1241" s="227">
        <f t="shared" si="237"/>
        <v>90.524230960514345</v>
      </c>
    </row>
    <row r="1242" spans="1:17">
      <c r="A1242" s="1309"/>
      <c r="B1242" s="17">
        <v>5</v>
      </c>
      <c r="C1242" s="348"/>
      <c r="D1242" s="390"/>
      <c r="E1242" s="390"/>
      <c r="F1242" s="225"/>
      <c r="G1242" s="225"/>
      <c r="H1242" s="225"/>
      <c r="I1242" s="225"/>
      <c r="J1242" s="225"/>
      <c r="K1242" s="320"/>
      <c r="L1242" s="225"/>
      <c r="M1242" s="224"/>
      <c r="N1242" s="353"/>
      <c r="O1242" s="226"/>
      <c r="P1242" s="317"/>
      <c r="Q1242" s="227"/>
    </row>
    <row r="1243" spans="1:17">
      <c r="A1243" s="1309"/>
      <c r="B1243" s="17">
        <v>6</v>
      </c>
      <c r="C1243" s="1041"/>
      <c r="D1243" s="17"/>
      <c r="E1243" s="17"/>
      <c r="F1243" s="118"/>
      <c r="G1243" s="118"/>
      <c r="H1243" s="118"/>
      <c r="I1243" s="118"/>
      <c r="J1243" s="118"/>
      <c r="K1243" s="1040"/>
      <c r="L1243" s="118"/>
      <c r="M1243" s="22"/>
      <c r="N1243" s="21"/>
      <c r="O1243" s="28"/>
      <c r="P1243" s="28"/>
      <c r="Q1243" s="29"/>
    </row>
    <row r="1244" spans="1:17">
      <c r="A1244" s="1309"/>
      <c r="B1244" s="17">
        <v>7</v>
      </c>
      <c r="C1244" s="467"/>
      <c r="D1244" s="468"/>
      <c r="E1244" s="469"/>
      <c r="F1244" s="470"/>
      <c r="G1244" s="471"/>
      <c r="H1244" s="472"/>
      <c r="I1244" s="472"/>
      <c r="J1244" s="473"/>
      <c r="K1244" s="474"/>
      <c r="L1244" s="464"/>
      <c r="M1244" s="475"/>
      <c r="N1244" s="465"/>
      <c r="O1244" s="476"/>
      <c r="P1244" s="466"/>
      <c r="Q1244" s="900"/>
    </row>
    <row r="1245" spans="1:17">
      <c r="A1245" s="1309"/>
      <c r="B1245" s="17">
        <v>8</v>
      </c>
      <c r="C1245" s="467"/>
      <c r="D1245" s="468"/>
      <c r="E1245" s="469"/>
      <c r="F1245" s="470"/>
      <c r="G1245" s="471"/>
      <c r="H1245" s="472"/>
      <c r="I1245" s="472"/>
      <c r="J1245" s="473"/>
      <c r="K1245" s="474"/>
      <c r="L1245" s="464"/>
      <c r="M1245" s="475"/>
      <c r="N1245" s="465"/>
      <c r="O1245" s="476"/>
      <c r="P1245" s="466"/>
      <c r="Q1245" s="900"/>
    </row>
    <row r="1246" spans="1:17">
      <c r="A1246" s="1309"/>
      <c r="B1246" s="17">
        <v>9</v>
      </c>
      <c r="C1246" s="467"/>
      <c r="D1246" s="468"/>
      <c r="E1246" s="469"/>
      <c r="F1246" s="470"/>
      <c r="G1246" s="477"/>
      <c r="H1246" s="467"/>
      <c r="I1246" s="472"/>
      <c r="J1246" s="478"/>
      <c r="K1246" s="474"/>
      <c r="L1246" s="464"/>
      <c r="M1246" s="475"/>
      <c r="N1246" s="465"/>
      <c r="O1246" s="476"/>
      <c r="P1246" s="466"/>
      <c r="Q1246" s="900"/>
    </row>
    <row r="1247" spans="1:17" ht="12" thickBot="1">
      <c r="A1247" s="1310"/>
      <c r="B1247" s="18">
        <v>10</v>
      </c>
      <c r="C1247" s="901"/>
      <c r="D1247" s="902"/>
      <c r="E1247" s="902"/>
      <c r="F1247" s="479"/>
      <c r="G1247" s="903"/>
      <c r="H1247" s="901"/>
      <c r="I1247" s="904"/>
      <c r="J1247" s="905"/>
      <c r="K1247" s="480"/>
      <c r="L1247" s="481"/>
      <c r="M1247" s="906"/>
      <c r="N1247" s="482"/>
      <c r="O1247" s="907"/>
      <c r="P1247" s="907"/>
      <c r="Q1247" s="908"/>
    </row>
    <row r="1250" spans="1:17" ht="15">
      <c r="A1250" s="1445" t="s">
        <v>679</v>
      </c>
      <c r="B1250" s="1445"/>
      <c r="C1250" s="1445"/>
      <c r="D1250" s="1445"/>
      <c r="E1250" s="1445"/>
      <c r="F1250" s="1445"/>
      <c r="G1250" s="1445"/>
      <c r="H1250" s="1445"/>
      <c r="I1250" s="1445"/>
      <c r="J1250" s="1445"/>
      <c r="K1250" s="1445"/>
      <c r="L1250" s="1445"/>
      <c r="M1250" s="1445"/>
      <c r="N1250" s="1445"/>
      <c r="O1250" s="1445"/>
      <c r="P1250" s="1445"/>
      <c r="Q1250" s="1445"/>
    </row>
    <row r="1251" spans="1:17" ht="13.5" thickBot="1">
      <c r="A1251" s="425"/>
      <c r="B1251" s="425"/>
      <c r="C1251" s="425"/>
      <c r="D1251" s="425"/>
      <c r="E1251" s="1311" t="s">
        <v>268</v>
      </c>
      <c r="F1251" s="1311"/>
      <c r="G1251" s="1311"/>
      <c r="H1251" s="1311"/>
      <c r="I1251" s="742">
        <v>7.2</v>
      </c>
      <c r="J1251" s="425" t="s">
        <v>267</v>
      </c>
      <c r="K1251" s="425" t="s">
        <v>269</v>
      </c>
      <c r="L1251" s="426">
        <v>324</v>
      </c>
      <c r="M1251" s="425"/>
      <c r="N1251" s="425"/>
      <c r="O1251" s="425"/>
      <c r="P1251" s="425"/>
      <c r="Q1251" s="425"/>
    </row>
    <row r="1252" spans="1:17">
      <c r="A1252" s="1312" t="s">
        <v>1</v>
      </c>
      <c r="B1252" s="1315" t="s">
        <v>0</v>
      </c>
      <c r="C1252" s="1318" t="s">
        <v>2</v>
      </c>
      <c r="D1252" s="1318" t="s">
        <v>3</v>
      </c>
      <c r="E1252" s="1318" t="s">
        <v>11</v>
      </c>
      <c r="F1252" s="1322" t="s">
        <v>12</v>
      </c>
      <c r="G1252" s="1323"/>
      <c r="H1252" s="1323"/>
      <c r="I1252" s="1324"/>
      <c r="J1252" s="1318" t="s">
        <v>4</v>
      </c>
      <c r="K1252" s="1318" t="s">
        <v>13</v>
      </c>
      <c r="L1252" s="1318" t="s">
        <v>5</v>
      </c>
      <c r="M1252" s="1318" t="s">
        <v>6</v>
      </c>
      <c r="N1252" s="1318" t="s">
        <v>14</v>
      </c>
      <c r="O1252" s="1318" t="s">
        <v>15</v>
      </c>
      <c r="P1252" s="1325" t="s">
        <v>22</v>
      </c>
      <c r="Q1252" s="1327" t="s">
        <v>23</v>
      </c>
    </row>
    <row r="1253" spans="1:17" ht="33.75">
      <c r="A1253" s="1313"/>
      <c r="B1253" s="1316"/>
      <c r="C1253" s="1319"/>
      <c r="D1253" s="1321"/>
      <c r="E1253" s="1321"/>
      <c r="F1253" s="1296" t="s">
        <v>16</v>
      </c>
      <c r="G1253" s="1296" t="s">
        <v>17</v>
      </c>
      <c r="H1253" s="1296" t="s">
        <v>18</v>
      </c>
      <c r="I1253" s="1296" t="s">
        <v>19</v>
      </c>
      <c r="J1253" s="1321"/>
      <c r="K1253" s="1321"/>
      <c r="L1253" s="1321"/>
      <c r="M1253" s="1321"/>
      <c r="N1253" s="1321"/>
      <c r="O1253" s="1321"/>
      <c r="P1253" s="1326"/>
      <c r="Q1253" s="1328"/>
    </row>
    <row r="1254" spans="1:17" ht="12" thickBot="1">
      <c r="A1254" s="1313"/>
      <c r="B1254" s="1316"/>
      <c r="C1254" s="1319"/>
      <c r="D1254" s="8" t="s">
        <v>7</v>
      </c>
      <c r="E1254" s="8" t="s">
        <v>8</v>
      </c>
      <c r="F1254" s="8" t="s">
        <v>9</v>
      </c>
      <c r="G1254" s="8" t="s">
        <v>9</v>
      </c>
      <c r="H1254" s="8" t="s">
        <v>9</v>
      </c>
      <c r="I1254" s="8" t="s">
        <v>9</v>
      </c>
      <c r="J1254" s="8" t="s">
        <v>20</v>
      </c>
      <c r="K1254" s="8" t="s">
        <v>9</v>
      </c>
      <c r="L1254" s="8" t="s">
        <v>20</v>
      </c>
      <c r="M1254" s="8" t="s">
        <v>21</v>
      </c>
      <c r="N1254" s="8" t="s">
        <v>282</v>
      </c>
      <c r="O1254" s="8" t="s">
        <v>283</v>
      </c>
      <c r="P1254" s="599" t="s">
        <v>24</v>
      </c>
      <c r="Q1254" s="600" t="s">
        <v>284</v>
      </c>
    </row>
    <row r="1255" spans="1:17">
      <c r="A1255" s="1439" t="s">
        <v>247</v>
      </c>
      <c r="B1255" s="36">
        <v>1</v>
      </c>
      <c r="C1255" s="174" t="s">
        <v>680</v>
      </c>
      <c r="D1255" s="151">
        <v>40</v>
      </c>
      <c r="E1255" s="151">
        <v>1990</v>
      </c>
      <c r="F1255" s="175">
        <f>G1255+H1255+I1255</f>
        <v>12.498999999999999</v>
      </c>
      <c r="G1255" s="213">
        <v>2.8919999999999999</v>
      </c>
      <c r="H1255" s="175">
        <v>6.4</v>
      </c>
      <c r="I1255" s="175">
        <v>3.2069999999999999</v>
      </c>
      <c r="J1255" s="1722">
        <v>2290.61</v>
      </c>
      <c r="K1255" s="175">
        <v>3.2069999999999999</v>
      </c>
      <c r="L1255" s="1722">
        <v>2290.61</v>
      </c>
      <c r="M1255" s="1723">
        <f>K1255/L1255</f>
        <v>1.4000637384801427E-3</v>
      </c>
      <c r="N1255" s="273">
        <v>57.4</v>
      </c>
      <c r="O1255" s="75">
        <f>M1255*N1255</f>
        <v>8.0363658588760184E-2</v>
      </c>
      <c r="P1255" s="75">
        <f>M1255*60*1000</f>
        <v>84.003824308808561</v>
      </c>
      <c r="Q1255" s="76">
        <f>P1255*N1255/1000</f>
        <v>4.8218195153256111</v>
      </c>
    </row>
    <row r="1256" spans="1:17">
      <c r="A1256" s="1343"/>
      <c r="B1256" s="34">
        <v>2</v>
      </c>
      <c r="C1256" s="161" t="s">
        <v>681</v>
      </c>
      <c r="D1256" s="154">
        <v>40</v>
      </c>
      <c r="E1256" s="154">
        <v>1983</v>
      </c>
      <c r="F1256" s="171">
        <f t="shared" ref="F1256:F1261" si="238">G1256+H1256+I1256</f>
        <v>13.101000000000001</v>
      </c>
      <c r="G1256" s="211">
        <v>3.0249999999999999</v>
      </c>
      <c r="H1256" s="171">
        <v>6.24</v>
      </c>
      <c r="I1256" s="171">
        <v>3.8359999999999999</v>
      </c>
      <c r="J1256" s="155">
        <v>2268.94</v>
      </c>
      <c r="K1256" s="171">
        <v>3.8359999999999999</v>
      </c>
      <c r="L1256" s="155">
        <v>2190.15</v>
      </c>
      <c r="M1256" s="162">
        <f t="shared" ref="M1256:M1261" si="239">K1256/L1256</f>
        <v>1.7514782092550737E-3</v>
      </c>
      <c r="N1256" s="270">
        <v>57.4</v>
      </c>
      <c r="O1256" s="78">
        <f t="shared" ref="O1256:O1289" si="240">M1256*N1256</f>
        <v>0.10053484921124123</v>
      </c>
      <c r="P1256" s="78">
        <f t="shared" ref="P1256:P1261" si="241">M1256*60*1000</f>
        <v>105.08869255530442</v>
      </c>
      <c r="Q1256" s="79">
        <f t="shared" ref="Q1256:Q1261" si="242">P1256*N1256/1000</f>
        <v>6.0320909526744737</v>
      </c>
    </row>
    <row r="1257" spans="1:17">
      <c r="A1257" s="1343"/>
      <c r="B1257" s="34">
        <v>3</v>
      </c>
      <c r="C1257" s="161" t="s">
        <v>682</v>
      </c>
      <c r="D1257" s="154">
        <v>40</v>
      </c>
      <c r="E1257" s="154">
        <v>1992</v>
      </c>
      <c r="F1257" s="171">
        <f t="shared" si="238"/>
        <v>13.997</v>
      </c>
      <c r="G1257" s="211">
        <v>3.2069999999999999</v>
      </c>
      <c r="H1257" s="171">
        <v>6.4</v>
      </c>
      <c r="I1257" s="171">
        <v>4.3899999999999997</v>
      </c>
      <c r="J1257" s="155">
        <v>2169.38</v>
      </c>
      <c r="K1257" s="171">
        <v>4.3899999999999997</v>
      </c>
      <c r="L1257" s="155">
        <v>2169.38</v>
      </c>
      <c r="M1257" s="162">
        <f t="shared" si="239"/>
        <v>2.02361965169772E-3</v>
      </c>
      <c r="N1257" s="270">
        <v>57.4</v>
      </c>
      <c r="O1257" s="78">
        <f t="shared" si="240"/>
        <v>0.11615576800744913</v>
      </c>
      <c r="P1257" s="78">
        <f t="shared" si="241"/>
        <v>121.4171791018632</v>
      </c>
      <c r="Q1257" s="79">
        <f t="shared" si="242"/>
        <v>6.9693460804469476</v>
      </c>
    </row>
    <row r="1258" spans="1:17">
      <c r="A1258" s="1343"/>
      <c r="B1258" s="12">
        <v>4</v>
      </c>
      <c r="C1258" s="161" t="s">
        <v>683</v>
      </c>
      <c r="D1258" s="154">
        <v>20</v>
      </c>
      <c r="E1258" s="154">
        <v>1993</v>
      </c>
      <c r="F1258" s="171">
        <f t="shared" si="238"/>
        <v>6.9990000000000006</v>
      </c>
      <c r="G1258" s="211">
        <v>1.6890000000000001</v>
      </c>
      <c r="H1258" s="171">
        <v>3.2</v>
      </c>
      <c r="I1258" s="171">
        <v>2.11</v>
      </c>
      <c r="J1258" s="155">
        <v>1238.6099999999999</v>
      </c>
      <c r="K1258" s="171">
        <v>2.11</v>
      </c>
      <c r="L1258" s="155">
        <v>1238.6099999999999</v>
      </c>
      <c r="M1258" s="162">
        <f t="shared" si="239"/>
        <v>1.7035224969925967E-3</v>
      </c>
      <c r="N1258" s="270">
        <v>57.4</v>
      </c>
      <c r="O1258" s="78">
        <f t="shared" si="240"/>
        <v>9.7782191327375048E-2</v>
      </c>
      <c r="P1258" s="78">
        <f t="shared" si="241"/>
        <v>102.21134981955581</v>
      </c>
      <c r="Q1258" s="79">
        <f t="shared" si="242"/>
        <v>5.8669314796425036</v>
      </c>
    </row>
    <row r="1259" spans="1:17">
      <c r="A1259" s="1343"/>
      <c r="B1259" s="12">
        <v>5</v>
      </c>
      <c r="C1259" s="161" t="s">
        <v>684</v>
      </c>
      <c r="D1259" s="154">
        <v>6</v>
      </c>
      <c r="E1259" s="154">
        <v>1970</v>
      </c>
      <c r="F1259" s="171">
        <f t="shared" si="238"/>
        <v>2.0990000000000002</v>
      </c>
      <c r="G1259" s="211">
        <v>0.29499999999999998</v>
      </c>
      <c r="H1259" s="171">
        <v>0</v>
      </c>
      <c r="I1259" s="171">
        <v>1.804</v>
      </c>
      <c r="J1259" s="155">
        <v>379.07</v>
      </c>
      <c r="K1259" s="171">
        <v>1.804</v>
      </c>
      <c r="L1259" s="155">
        <v>379.07</v>
      </c>
      <c r="M1259" s="162">
        <f t="shared" si="239"/>
        <v>4.7590154852665736E-3</v>
      </c>
      <c r="N1259" s="270">
        <v>57.4</v>
      </c>
      <c r="O1259" s="78">
        <f t="shared" si="240"/>
        <v>0.27316748885430131</v>
      </c>
      <c r="P1259" s="78">
        <f t="shared" si="241"/>
        <v>285.54092911599446</v>
      </c>
      <c r="Q1259" s="79">
        <f t="shared" si="242"/>
        <v>16.39004933125808</v>
      </c>
    </row>
    <row r="1260" spans="1:17">
      <c r="A1260" s="1343"/>
      <c r="B1260" s="12">
        <v>6</v>
      </c>
      <c r="C1260" s="161" t="s">
        <v>685</v>
      </c>
      <c r="D1260" s="154">
        <v>9</v>
      </c>
      <c r="E1260" s="154">
        <v>1980</v>
      </c>
      <c r="F1260" s="171">
        <f t="shared" si="238"/>
        <v>5.8490000000000002</v>
      </c>
      <c r="G1260" s="211">
        <v>0.98099999999999998</v>
      </c>
      <c r="H1260" s="171">
        <v>1.99</v>
      </c>
      <c r="I1260" s="171">
        <v>2.8780000000000001</v>
      </c>
      <c r="J1260" s="155">
        <v>553.67999999999995</v>
      </c>
      <c r="K1260" s="171">
        <v>2.8780000000000001</v>
      </c>
      <c r="L1260" s="155">
        <v>553.67999999999995</v>
      </c>
      <c r="M1260" s="162">
        <f t="shared" si="239"/>
        <v>5.1979482733709005E-3</v>
      </c>
      <c r="N1260" s="270">
        <v>57.4</v>
      </c>
      <c r="O1260" s="78">
        <f t="shared" si="240"/>
        <v>0.29836223089148967</v>
      </c>
      <c r="P1260" s="78">
        <f t="shared" si="241"/>
        <v>311.87689640225403</v>
      </c>
      <c r="Q1260" s="79">
        <f t="shared" si="242"/>
        <v>17.901733853489382</v>
      </c>
    </row>
    <row r="1261" spans="1:17">
      <c r="A1261" s="1343"/>
      <c r="B1261" s="12">
        <v>7</v>
      </c>
      <c r="C1261" s="161" t="s">
        <v>686</v>
      </c>
      <c r="D1261" s="154">
        <v>20</v>
      </c>
      <c r="E1261" s="154">
        <v>1970</v>
      </c>
      <c r="F1261" s="155">
        <f t="shared" si="238"/>
        <v>7.9990000000000006</v>
      </c>
      <c r="G1261" s="211">
        <v>1.3080000000000001</v>
      </c>
      <c r="H1261" s="171">
        <v>3.2</v>
      </c>
      <c r="I1261" s="155">
        <v>3.4910000000000001</v>
      </c>
      <c r="J1261" s="155">
        <v>1062.4000000000001</v>
      </c>
      <c r="K1261" s="155">
        <v>3.4910000000000001</v>
      </c>
      <c r="L1261" s="155">
        <v>1062.4000000000001</v>
      </c>
      <c r="M1261" s="162">
        <f t="shared" si="239"/>
        <v>3.2859563253012048E-3</v>
      </c>
      <c r="N1261" s="270">
        <v>57.4</v>
      </c>
      <c r="O1261" s="78">
        <f t="shared" si="240"/>
        <v>0.18861389307228915</v>
      </c>
      <c r="P1261" s="78">
        <f t="shared" si="241"/>
        <v>197.1573795180723</v>
      </c>
      <c r="Q1261" s="79">
        <f t="shared" si="242"/>
        <v>11.316833584337349</v>
      </c>
    </row>
    <row r="1262" spans="1:17">
      <c r="A1262" s="1343"/>
      <c r="B1262" s="12">
        <v>8</v>
      </c>
      <c r="C1262" s="161"/>
      <c r="D1262" s="154"/>
      <c r="E1262" s="154"/>
      <c r="F1262" s="155"/>
      <c r="G1262" s="211"/>
      <c r="H1262" s="171"/>
      <c r="I1262" s="155"/>
      <c r="J1262" s="155"/>
      <c r="K1262" s="155"/>
      <c r="L1262" s="155"/>
      <c r="M1262" s="162"/>
      <c r="N1262" s="171"/>
      <c r="O1262" s="78"/>
      <c r="P1262" s="78"/>
      <c r="Q1262" s="79"/>
    </row>
    <row r="1263" spans="1:17">
      <c r="A1263" s="1343"/>
      <c r="B1263" s="12">
        <v>9</v>
      </c>
      <c r="C1263" s="161"/>
      <c r="D1263" s="154"/>
      <c r="E1263" s="154"/>
      <c r="F1263" s="155"/>
      <c r="G1263" s="211"/>
      <c r="H1263" s="171"/>
      <c r="I1263" s="155"/>
      <c r="J1263" s="155"/>
      <c r="K1263" s="155"/>
      <c r="L1263" s="155"/>
      <c r="M1263" s="162"/>
      <c r="N1263" s="171"/>
      <c r="O1263" s="78"/>
      <c r="P1263" s="78"/>
      <c r="Q1263" s="79"/>
    </row>
    <row r="1264" spans="1:17" ht="12" thickBot="1">
      <c r="A1264" s="1724"/>
      <c r="B1264" s="26">
        <v>10</v>
      </c>
      <c r="C1264" s="163"/>
      <c r="D1264" s="164"/>
      <c r="E1264" s="164"/>
      <c r="F1264" s="1721"/>
      <c r="G1264" s="212"/>
      <c r="H1264" s="166"/>
      <c r="I1264" s="1721"/>
      <c r="J1264" s="1721"/>
      <c r="K1264" s="1721"/>
      <c r="L1264" s="1721"/>
      <c r="M1264" s="165"/>
      <c r="N1264" s="166"/>
      <c r="O1264" s="937"/>
      <c r="P1264" s="937"/>
      <c r="Q1264" s="938"/>
    </row>
    <row r="1265" spans="1:17">
      <c r="A1265" s="1725" t="s">
        <v>242</v>
      </c>
      <c r="B1265" s="1726">
        <v>1</v>
      </c>
      <c r="C1265" s="1727" t="s">
        <v>687</v>
      </c>
      <c r="D1265" s="1726">
        <v>40</v>
      </c>
      <c r="E1265" s="1726">
        <v>1992</v>
      </c>
      <c r="F1265" s="1728">
        <f t="shared" ref="F1265:F1289" si="243">G1265+H1265+I1265</f>
        <v>14.999000000000001</v>
      </c>
      <c r="G1265" s="1729">
        <v>2.9609999999999999</v>
      </c>
      <c r="H1265" s="1730">
        <v>6.4</v>
      </c>
      <c r="I1265" s="1728">
        <v>5.6379999999999999</v>
      </c>
      <c r="J1265" s="1728">
        <v>2256.0300000000002</v>
      </c>
      <c r="K1265" s="1728">
        <v>5.6379999999999999</v>
      </c>
      <c r="L1265" s="1728">
        <v>2256.0300000000002</v>
      </c>
      <c r="M1265" s="1731">
        <f>K1265/L1265</f>
        <v>2.4990802427272683E-3</v>
      </c>
      <c r="N1265" s="1732">
        <v>57.4</v>
      </c>
      <c r="O1265" s="1733">
        <f t="shared" si="240"/>
        <v>0.1434472059325452</v>
      </c>
      <c r="P1265" s="1734">
        <f>M1265*60*1000</f>
        <v>149.9448145636361</v>
      </c>
      <c r="Q1265" s="1735">
        <f t="shared" ref="Q1265:Q1271" si="244">P1265*N1265/1000</f>
        <v>8.6068323559527133</v>
      </c>
    </row>
    <row r="1266" spans="1:17">
      <c r="A1266" s="1736"/>
      <c r="B1266" s="1737">
        <v>2</v>
      </c>
      <c r="C1266" s="1738" t="s">
        <v>688</v>
      </c>
      <c r="D1266" s="1739">
        <v>40</v>
      </c>
      <c r="E1266" s="1739">
        <v>1992</v>
      </c>
      <c r="F1266" s="1740">
        <f t="shared" si="243"/>
        <v>15.499000000000001</v>
      </c>
      <c r="G1266" s="1741">
        <v>3.714</v>
      </c>
      <c r="H1266" s="1742">
        <v>6.4</v>
      </c>
      <c r="I1266" s="1743">
        <v>5.3849999999999998</v>
      </c>
      <c r="J1266" s="1743">
        <v>2289.4899999999998</v>
      </c>
      <c r="K1266" s="1743">
        <v>5.3849999999999998</v>
      </c>
      <c r="L1266" s="1743">
        <v>2289.4899999999998</v>
      </c>
      <c r="M1266" s="1744">
        <f>K1266/L1266</f>
        <v>2.3520522037659042E-3</v>
      </c>
      <c r="N1266" s="1745">
        <v>57.4</v>
      </c>
      <c r="O1266" s="1746">
        <f t="shared" si="240"/>
        <v>0.1350077964961629</v>
      </c>
      <c r="P1266" s="1747">
        <f t="shared" ref="P1266:P1271" si="245">M1266*60*1000</f>
        <v>141.12313222595424</v>
      </c>
      <c r="Q1266" s="1748">
        <f t="shared" si="244"/>
        <v>8.1004677897697732</v>
      </c>
    </row>
    <row r="1267" spans="1:17">
      <c r="A1267" s="1736"/>
      <c r="B1267" s="1739">
        <v>3</v>
      </c>
      <c r="C1267" s="1738" t="s">
        <v>689</v>
      </c>
      <c r="D1267" s="1739">
        <v>39</v>
      </c>
      <c r="E1267" s="1739">
        <v>1988</v>
      </c>
      <c r="F1267" s="1740">
        <f t="shared" si="243"/>
        <v>16.999000000000002</v>
      </c>
      <c r="G1267" s="1741">
        <v>3.339</v>
      </c>
      <c r="H1267" s="1742">
        <v>6.24</v>
      </c>
      <c r="I1267" s="1743">
        <v>7.42</v>
      </c>
      <c r="J1267" s="1743">
        <v>2275.19</v>
      </c>
      <c r="K1267" s="1743">
        <v>7.42</v>
      </c>
      <c r="L1267" s="1743">
        <v>2275.19</v>
      </c>
      <c r="M1267" s="1749">
        <f t="shared" ref="M1267:M1271" si="246">K1267/L1267</f>
        <v>3.261266092062641E-3</v>
      </c>
      <c r="N1267" s="1745">
        <v>57.4</v>
      </c>
      <c r="O1267" s="1746">
        <f t="shared" si="240"/>
        <v>0.18719667368439558</v>
      </c>
      <c r="P1267" s="1747">
        <f t="shared" si="245"/>
        <v>195.67596552375846</v>
      </c>
      <c r="Q1267" s="1750">
        <f t="shared" si="244"/>
        <v>11.231800421063735</v>
      </c>
    </row>
    <row r="1268" spans="1:17">
      <c r="A1268" s="1736"/>
      <c r="B1268" s="1739">
        <v>4</v>
      </c>
      <c r="C1268" s="1738" t="s">
        <v>690</v>
      </c>
      <c r="D1268" s="1739">
        <v>50</v>
      </c>
      <c r="E1268" s="1739">
        <v>1980</v>
      </c>
      <c r="F1268" s="1740">
        <f t="shared" si="243"/>
        <v>18.899000000000001</v>
      </c>
      <c r="G1268" s="1741">
        <v>3.2429999999999999</v>
      </c>
      <c r="H1268" s="1742">
        <v>8</v>
      </c>
      <c r="I1268" s="1743">
        <v>7.6559999999999997</v>
      </c>
      <c r="J1268" s="1743">
        <v>2615.04</v>
      </c>
      <c r="K1268" s="1743">
        <v>7.6559999999999997</v>
      </c>
      <c r="L1268" s="1743">
        <v>2615.04</v>
      </c>
      <c r="M1268" s="1749">
        <f t="shared" si="246"/>
        <v>2.9276798825256974E-3</v>
      </c>
      <c r="N1268" s="1745">
        <v>57.4</v>
      </c>
      <c r="O1268" s="1746">
        <f t="shared" si="240"/>
        <v>0.16804882525697504</v>
      </c>
      <c r="P1268" s="1747">
        <f t="shared" si="245"/>
        <v>175.66079295154185</v>
      </c>
      <c r="Q1268" s="1750">
        <f t="shared" si="244"/>
        <v>10.082929515418503</v>
      </c>
    </row>
    <row r="1269" spans="1:17">
      <c r="A1269" s="1736"/>
      <c r="B1269" s="1739">
        <v>5</v>
      </c>
      <c r="C1269" s="1738" t="s">
        <v>691</v>
      </c>
      <c r="D1269" s="1739">
        <v>40</v>
      </c>
      <c r="E1269" s="1739">
        <v>1987</v>
      </c>
      <c r="F1269" s="1740">
        <f t="shared" si="243"/>
        <v>16.298999999999999</v>
      </c>
      <c r="G1269" s="1741">
        <v>2.6850000000000001</v>
      </c>
      <c r="H1269" s="1742">
        <v>6.4</v>
      </c>
      <c r="I1269" s="1743">
        <v>7.2140000000000004</v>
      </c>
      <c r="J1269" s="1743">
        <v>2272</v>
      </c>
      <c r="K1269" s="1743">
        <v>7.2140000000000004</v>
      </c>
      <c r="L1269" s="1743">
        <v>2272</v>
      </c>
      <c r="M1269" s="1749">
        <f t="shared" si="246"/>
        <v>3.1751760563380285E-3</v>
      </c>
      <c r="N1269" s="1745">
        <v>57.4</v>
      </c>
      <c r="O1269" s="1746">
        <f t="shared" si="240"/>
        <v>0.18225510563380282</v>
      </c>
      <c r="P1269" s="1747">
        <f t="shared" si="245"/>
        <v>190.51056338028172</v>
      </c>
      <c r="Q1269" s="1750">
        <f t="shared" si="244"/>
        <v>10.935306338028171</v>
      </c>
    </row>
    <row r="1270" spans="1:17">
      <c r="A1270" s="1736"/>
      <c r="B1270" s="1739">
        <v>6</v>
      </c>
      <c r="C1270" s="1738" t="s">
        <v>692</v>
      </c>
      <c r="D1270" s="1739">
        <v>24</v>
      </c>
      <c r="E1270" s="1739">
        <v>1993</v>
      </c>
      <c r="F1270" s="1740">
        <f t="shared" si="243"/>
        <v>4.0389999999999997</v>
      </c>
      <c r="G1270" s="1741">
        <v>0</v>
      </c>
      <c r="H1270" s="1742">
        <v>0</v>
      </c>
      <c r="I1270" s="1743">
        <v>4.0389999999999997</v>
      </c>
      <c r="J1270" s="1743">
        <v>1614.06</v>
      </c>
      <c r="K1270" s="1743">
        <v>4.0389999999999997</v>
      </c>
      <c r="L1270" s="1743">
        <v>1614.06</v>
      </c>
      <c r="M1270" s="1749">
        <f t="shared" si="246"/>
        <v>2.5023852892705352E-3</v>
      </c>
      <c r="N1270" s="1745">
        <v>57.4</v>
      </c>
      <c r="O1270" s="1746">
        <f t="shared" si="240"/>
        <v>0.14363691560412872</v>
      </c>
      <c r="P1270" s="1747">
        <f t="shared" si="245"/>
        <v>150.14311735623212</v>
      </c>
      <c r="Q1270" s="1750">
        <f t="shared" si="244"/>
        <v>8.6182149362477229</v>
      </c>
    </row>
    <row r="1271" spans="1:17">
      <c r="A1271" s="1736"/>
      <c r="B1271" s="1739">
        <v>7</v>
      </c>
      <c r="C1271" s="1738" t="s">
        <v>693</v>
      </c>
      <c r="D1271" s="1739">
        <v>39</v>
      </c>
      <c r="E1271" s="1739">
        <v>1973</v>
      </c>
      <c r="F1271" s="1740">
        <f t="shared" si="243"/>
        <v>13.675000000000001</v>
      </c>
      <c r="G1271" s="1741">
        <v>3.0339999999999998</v>
      </c>
      <c r="H1271" s="1742">
        <v>6.24</v>
      </c>
      <c r="I1271" s="1743">
        <v>4.4009999999999998</v>
      </c>
      <c r="J1271" s="1743">
        <v>1952.48</v>
      </c>
      <c r="K1271" s="1743">
        <v>4.4009999999999998</v>
      </c>
      <c r="L1271" s="1743">
        <v>1882.15</v>
      </c>
      <c r="M1271" s="1749">
        <f t="shared" si="246"/>
        <v>2.3382833461732589E-3</v>
      </c>
      <c r="N1271" s="1745">
        <v>57.4</v>
      </c>
      <c r="O1271" s="1746">
        <f t="shared" si="240"/>
        <v>0.13421746407034507</v>
      </c>
      <c r="P1271" s="1747">
        <f t="shared" si="245"/>
        <v>140.29700077039553</v>
      </c>
      <c r="Q1271" s="1750">
        <f t="shared" si="244"/>
        <v>8.0530478442207034</v>
      </c>
    </row>
    <row r="1272" spans="1:17">
      <c r="A1272" s="1736"/>
      <c r="B1272" s="1739">
        <v>8</v>
      </c>
      <c r="C1272" s="1738"/>
      <c r="D1272" s="1739"/>
      <c r="E1272" s="1739"/>
      <c r="F1272" s="1740"/>
      <c r="G1272" s="1741"/>
      <c r="H1272" s="1742"/>
      <c r="I1272" s="1743"/>
      <c r="J1272" s="1743"/>
      <c r="K1272" s="1743"/>
      <c r="L1272" s="1743"/>
      <c r="M1272" s="1749"/>
      <c r="N1272" s="1742"/>
      <c r="O1272" s="1746"/>
      <c r="P1272" s="1747"/>
      <c r="Q1272" s="1750"/>
    </row>
    <row r="1273" spans="1:17">
      <c r="A1273" s="1751"/>
      <c r="B1273" s="1752">
        <v>9</v>
      </c>
      <c r="C1273" s="1738"/>
      <c r="D1273" s="1739"/>
      <c r="E1273" s="1739"/>
      <c r="F1273" s="1740"/>
      <c r="G1273" s="1741"/>
      <c r="H1273" s="1742"/>
      <c r="I1273" s="1743"/>
      <c r="J1273" s="1743"/>
      <c r="K1273" s="1743"/>
      <c r="L1273" s="1743"/>
      <c r="M1273" s="1749"/>
      <c r="N1273" s="1742"/>
      <c r="O1273" s="1746"/>
      <c r="P1273" s="1747"/>
      <c r="Q1273" s="1750"/>
    </row>
    <row r="1274" spans="1:17" ht="12" thickBot="1">
      <c r="A1274" s="1751"/>
      <c r="B1274" s="1752">
        <v>10</v>
      </c>
      <c r="C1274" s="1755"/>
      <c r="D1274" s="1752"/>
      <c r="E1274" s="1752"/>
      <c r="F1274" s="1756"/>
      <c r="G1274" s="1757"/>
      <c r="H1274" s="1758"/>
      <c r="I1274" s="1759"/>
      <c r="J1274" s="1759"/>
      <c r="K1274" s="1759"/>
      <c r="L1274" s="1759"/>
      <c r="M1274" s="1760"/>
      <c r="N1274" s="1758"/>
      <c r="O1274" s="1761"/>
      <c r="P1274" s="1762"/>
      <c r="Q1274" s="1763"/>
    </row>
    <row r="1275" spans="1:17">
      <c r="A1275" s="1441" t="s">
        <v>243</v>
      </c>
      <c r="B1275" s="115">
        <v>1</v>
      </c>
      <c r="C1275" s="871" t="s">
        <v>694</v>
      </c>
      <c r="D1275" s="115">
        <v>39</v>
      </c>
      <c r="E1275" s="115">
        <v>1982</v>
      </c>
      <c r="F1275" s="430">
        <f t="shared" si="243"/>
        <v>14.468999999999999</v>
      </c>
      <c r="G1275" s="1801">
        <v>2.8340000000000001</v>
      </c>
      <c r="H1275" s="1802">
        <v>5.76</v>
      </c>
      <c r="I1275" s="430">
        <v>5.875</v>
      </c>
      <c r="J1275" s="430">
        <v>2093.63</v>
      </c>
      <c r="K1275" s="430">
        <v>5.875</v>
      </c>
      <c r="L1275" s="430">
        <v>1965.02</v>
      </c>
      <c r="M1275" s="1803">
        <f>K1275/L1275</f>
        <v>2.9897914525043004E-3</v>
      </c>
      <c r="N1275" s="1804">
        <v>57.4</v>
      </c>
      <c r="O1275" s="431">
        <f t="shared" si="240"/>
        <v>0.17161402937374684</v>
      </c>
      <c r="P1275" s="431">
        <f>M1275*60*1000</f>
        <v>179.38748715025801</v>
      </c>
      <c r="Q1275" s="432">
        <f>P1275*N1275/1000</f>
        <v>10.29684176242481</v>
      </c>
    </row>
    <row r="1276" spans="1:17">
      <c r="A1276" s="1345"/>
      <c r="B1276" s="113">
        <v>2</v>
      </c>
      <c r="C1276" s="103" t="s">
        <v>695</v>
      </c>
      <c r="D1276" s="113">
        <v>20</v>
      </c>
      <c r="E1276" s="113">
        <v>1970</v>
      </c>
      <c r="F1276" s="323">
        <f t="shared" si="243"/>
        <v>7.3990000000000009</v>
      </c>
      <c r="G1276" s="1764">
        <v>1.052</v>
      </c>
      <c r="H1276" s="1765">
        <v>3.2</v>
      </c>
      <c r="I1276" s="323">
        <v>3.1469999999999998</v>
      </c>
      <c r="J1276" s="323">
        <v>957.46</v>
      </c>
      <c r="K1276" s="323">
        <v>3.1469999999999998</v>
      </c>
      <c r="L1276" s="323">
        <v>957.46</v>
      </c>
      <c r="M1276" s="1766">
        <f t="shared" ref="M1276:M1279" si="247">K1276/L1276</f>
        <v>3.2868213815720757E-3</v>
      </c>
      <c r="N1276" s="1767">
        <v>57.4</v>
      </c>
      <c r="O1276" s="324">
        <f t="shared" si="240"/>
        <v>0.18866354730223714</v>
      </c>
      <c r="P1276" s="324">
        <f t="shared" ref="P1276:P1279" si="248">M1276*60*1000</f>
        <v>197.20928289432453</v>
      </c>
      <c r="Q1276" s="325">
        <f t="shared" ref="Q1276:Q1279" si="249">P1276*N1276/1000</f>
        <v>11.319812838134229</v>
      </c>
    </row>
    <row r="1277" spans="1:17">
      <c r="A1277" s="1345"/>
      <c r="B1277" s="113">
        <v>3</v>
      </c>
      <c r="C1277" s="103" t="s">
        <v>696</v>
      </c>
      <c r="D1277" s="113">
        <v>18</v>
      </c>
      <c r="E1277" s="113">
        <v>1977</v>
      </c>
      <c r="F1277" s="323">
        <f t="shared" si="243"/>
        <v>6.859</v>
      </c>
      <c r="G1277" s="1764">
        <v>1.2969999999999999</v>
      </c>
      <c r="H1277" s="1765">
        <v>2.88</v>
      </c>
      <c r="I1277" s="323">
        <v>2.6819999999999999</v>
      </c>
      <c r="J1277" s="323">
        <v>787</v>
      </c>
      <c r="K1277" s="323">
        <v>2.6819999999999999</v>
      </c>
      <c r="L1277" s="323">
        <v>787.7</v>
      </c>
      <c r="M1277" s="1766">
        <f t="shared" si="247"/>
        <v>3.4048495620159955E-3</v>
      </c>
      <c r="N1277" s="1767">
        <v>57.4</v>
      </c>
      <c r="O1277" s="324">
        <f t="shared" si="240"/>
        <v>0.19543836485971813</v>
      </c>
      <c r="P1277" s="324">
        <f t="shared" si="248"/>
        <v>204.29097372095973</v>
      </c>
      <c r="Q1277" s="325">
        <f t="shared" si="249"/>
        <v>11.726301891583088</v>
      </c>
    </row>
    <row r="1278" spans="1:17">
      <c r="A1278" s="1345"/>
      <c r="B1278" s="113">
        <v>4</v>
      </c>
      <c r="C1278" s="103" t="s">
        <v>697</v>
      </c>
      <c r="D1278" s="113">
        <v>20</v>
      </c>
      <c r="E1278" s="113">
        <v>1976</v>
      </c>
      <c r="F1278" s="323">
        <f t="shared" si="243"/>
        <v>7.6790000000000003</v>
      </c>
      <c r="G1278" s="1764">
        <v>1.117</v>
      </c>
      <c r="H1278" s="1765">
        <v>3.2</v>
      </c>
      <c r="I1278" s="323">
        <v>3.3620000000000001</v>
      </c>
      <c r="J1278" s="323">
        <v>712.6</v>
      </c>
      <c r="K1278" s="323">
        <v>3.3620000000000001</v>
      </c>
      <c r="L1278" s="323">
        <v>712.76</v>
      </c>
      <c r="M1278" s="1766">
        <f t="shared" si="247"/>
        <v>4.7168752455244408E-3</v>
      </c>
      <c r="N1278" s="1767">
        <v>57.4</v>
      </c>
      <c r="O1278" s="324">
        <f t="shared" si="240"/>
        <v>0.27074863909310287</v>
      </c>
      <c r="P1278" s="324">
        <f t="shared" si="248"/>
        <v>283.01251473146641</v>
      </c>
      <c r="Q1278" s="325">
        <f t="shared" si="249"/>
        <v>16.244918345586171</v>
      </c>
    </row>
    <row r="1279" spans="1:17">
      <c r="A1279" s="1345"/>
      <c r="B1279" s="113">
        <v>5</v>
      </c>
      <c r="C1279" s="103" t="s">
        <v>698</v>
      </c>
      <c r="D1279" s="113">
        <v>33</v>
      </c>
      <c r="E1279" s="113">
        <v>1968</v>
      </c>
      <c r="F1279" s="323">
        <f t="shared" si="243"/>
        <v>12.114000000000001</v>
      </c>
      <c r="G1279" s="1764">
        <v>1.752</v>
      </c>
      <c r="H1279" s="1765">
        <v>5.44</v>
      </c>
      <c r="I1279" s="323">
        <v>4.9219999999999997</v>
      </c>
      <c r="J1279" s="323">
        <v>1523.06</v>
      </c>
      <c r="K1279" s="323">
        <v>4.9219999999999997</v>
      </c>
      <c r="L1279" s="323">
        <v>1439.65</v>
      </c>
      <c r="M1279" s="1766">
        <f t="shared" si="247"/>
        <v>3.4188865349216819E-3</v>
      </c>
      <c r="N1279" s="1767">
        <v>57.4</v>
      </c>
      <c r="O1279" s="324">
        <f t="shared" si="240"/>
        <v>0.19624408710450453</v>
      </c>
      <c r="P1279" s="324">
        <f t="shared" si="248"/>
        <v>205.13319209530093</v>
      </c>
      <c r="Q1279" s="325">
        <f t="shared" si="249"/>
        <v>11.774645226270273</v>
      </c>
    </row>
    <row r="1280" spans="1:17">
      <c r="A1280" s="1345"/>
      <c r="B1280" s="113">
        <v>6</v>
      </c>
      <c r="C1280" s="103"/>
      <c r="D1280" s="113"/>
      <c r="E1280" s="113"/>
      <c r="F1280" s="323"/>
      <c r="G1280" s="1764"/>
      <c r="H1280" s="1765"/>
      <c r="I1280" s="323"/>
      <c r="J1280" s="323"/>
      <c r="K1280" s="323"/>
      <c r="L1280" s="323"/>
      <c r="M1280" s="1766"/>
      <c r="N1280" s="1765"/>
      <c r="O1280" s="324"/>
      <c r="P1280" s="324"/>
      <c r="Q1280" s="325"/>
    </row>
    <row r="1281" spans="1:17">
      <c r="A1281" s="1345"/>
      <c r="B1281" s="113">
        <v>7</v>
      </c>
      <c r="C1281" s="103"/>
      <c r="D1281" s="113"/>
      <c r="E1281" s="113"/>
      <c r="F1281" s="323"/>
      <c r="G1281" s="1764"/>
      <c r="H1281" s="1765"/>
      <c r="I1281" s="323"/>
      <c r="J1281" s="323"/>
      <c r="K1281" s="323"/>
      <c r="L1281" s="323"/>
      <c r="M1281" s="1766"/>
      <c r="N1281" s="1765"/>
      <c r="O1281" s="324"/>
      <c r="P1281" s="324"/>
      <c r="Q1281" s="325"/>
    </row>
    <row r="1282" spans="1:17">
      <c r="A1282" s="1345"/>
      <c r="B1282" s="113">
        <v>8</v>
      </c>
      <c r="C1282" s="103"/>
      <c r="D1282" s="113"/>
      <c r="E1282" s="113"/>
      <c r="F1282" s="323"/>
      <c r="G1282" s="1764"/>
      <c r="H1282" s="1765"/>
      <c r="I1282" s="323"/>
      <c r="J1282" s="323"/>
      <c r="K1282" s="323"/>
      <c r="L1282" s="323"/>
      <c r="M1282" s="1766"/>
      <c r="N1282" s="1765"/>
      <c r="O1282" s="324"/>
      <c r="P1282" s="324"/>
      <c r="Q1282" s="325"/>
    </row>
    <row r="1283" spans="1:17">
      <c r="A1283" s="1345"/>
      <c r="B1283" s="113">
        <v>9</v>
      </c>
      <c r="C1283" s="1768"/>
      <c r="D1283" s="113"/>
      <c r="E1283" s="113"/>
      <c r="F1283" s="103"/>
      <c r="G1283" s="103"/>
      <c r="H1283" s="103"/>
      <c r="I1283" s="103"/>
      <c r="J1283" s="103"/>
      <c r="K1283" s="103"/>
      <c r="L1283" s="103"/>
      <c r="M1283" s="103"/>
      <c r="N1283" s="103"/>
      <c r="O1283" s="103"/>
      <c r="P1283" s="103"/>
      <c r="Q1283" s="1805"/>
    </row>
    <row r="1284" spans="1:17" ht="12" thickBot="1">
      <c r="A1284" s="1346"/>
      <c r="B1284" s="114">
        <v>10</v>
      </c>
      <c r="C1284" s="1806"/>
      <c r="D1284" s="114"/>
      <c r="E1284" s="114"/>
      <c r="F1284" s="111"/>
      <c r="G1284" s="111"/>
      <c r="H1284" s="111"/>
      <c r="I1284" s="111"/>
      <c r="J1284" s="111"/>
      <c r="K1284" s="111"/>
      <c r="L1284" s="111"/>
      <c r="M1284" s="111"/>
      <c r="N1284" s="111"/>
      <c r="O1284" s="111"/>
      <c r="P1284" s="111"/>
      <c r="Q1284" s="1807"/>
    </row>
    <row r="1285" spans="1:17">
      <c r="A1285" s="1307" t="s">
        <v>248</v>
      </c>
      <c r="B1285" s="16">
        <v>1</v>
      </c>
      <c r="C1285" s="1769" t="s">
        <v>699</v>
      </c>
      <c r="D1285" s="16">
        <v>6</v>
      </c>
      <c r="E1285" s="16">
        <v>1965</v>
      </c>
      <c r="F1285" s="1035">
        <f>G1285+H1285+I1285</f>
        <v>9.7990000000000013</v>
      </c>
      <c r="G1285" s="1770">
        <v>0.76300000000000001</v>
      </c>
      <c r="H1285" s="1035">
        <v>7.7</v>
      </c>
      <c r="I1285" s="1035">
        <v>1.3360000000000001</v>
      </c>
      <c r="J1285" s="1035">
        <v>326.74</v>
      </c>
      <c r="K1285" s="1035">
        <v>1.3360000000000001</v>
      </c>
      <c r="L1285" s="1035">
        <v>400.03</v>
      </c>
      <c r="M1285" s="1036">
        <f>K1285/L1285</f>
        <v>3.3397495187860913E-3</v>
      </c>
      <c r="N1285" s="1771">
        <v>57.4</v>
      </c>
      <c r="O1285" s="1691">
        <f>M1285*N1285</f>
        <v>0.19170162237832164</v>
      </c>
      <c r="P1285" s="1037">
        <f>M1285*60*1000</f>
        <v>200.38497112716547</v>
      </c>
      <c r="Q1285" s="1038">
        <f>P1285*N1285/1000</f>
        <v>11.502097342699297</v>
      </c>
    </row>
    <row r="1286" spans="1:17">
      <c r="A1286" s="1308"/>
      <c r="B1286" s="31">
        <v>2</v>
      </c>
      <c r="C1286" s="19" t="s">
        <v>700</v>
      </c>
      <c r="D1286" s="17">
        <v>8</v>
      </c>
      <c r="E1286" s="17">
        <v>1962</v>
      </c>
      <c r="F1286" s="121">
        <f>G1286+H1286+I1286</f>
        <v>7.3010000000000002</v>
      </c>
      <c r="G1286" s="55">
        <v>0.34799999999999998</v>
      </c>
      <c r="H1286" s="118">
        <v>5.5880000000000001</v>
      </c>
      <c r="I1286" s="118">
        <v>1.365</v>
      </c>
      <c r="J1286" s="118">
        <v>318.54000000000002</v>
      </c>
      <c r="K1286" s="118">
        <v>1.365</v>
      </c>
      <c r="L1286" s="118">
        <v>318.54000000000002</v>
      </c>
      <c r="M1286" s="22">
        <f t="shared" ref="M1286:M1291" si="250">K1286/L1286</f>
        <v>4.2851761160293839E-3</v>
      </c>
      <c r="N1286" s="1772">
        <v>57.4</v>
      </c>
      <c r="O1286" s="1692">
        <f>M1286*N1286</f>
        <v>0.24596910906008662</v>
      </c>
      <c r="P1286" s="939">
        <f t="shared" ref="P1286:P1291" si="251">M1286*60*1000</f>
        <v>257.11056696176303</v>
      </c>
      <c r="Q1286" s="29">
        <f t="shared" ref="Q1286:Q1291" si="252">P1286*N1286/1000</f>
        <v>14.758146543605196</v>
      </c>
    </row>
    <row r="1287" spans="1:17">
      <c r="A1287" s="1308"/>
      <c r="B1287" s="31">
        <v>3</v>
      </c>
      <c r="C1287" s="19" t="s">
        <v>701</v>
      </c>
      <c r="D1287" s="17">
        <v>24</v>
      </c>
      <c r="E1287" s="17">
        <v>1972</v>
      </c>
      <c r="F1287" s="121">
        <f>G1287+H1287+I1287</f>
        <v>29.728000000000002</v>
      </c>
      <c r="G1287" s="55">
        <v>1.3819999999999999</v>
      </c>
      <c r="H1287" s="118">
        <v>23.687000000000001</v>
      </c>
      <c r="I1287" s="118">
        <v>4.6589999999999998</v>
      </c>
      <c r="J1287" s="118">
        <v>1689.3</v>
      </c>
      <c r="K1287" s="118">
        <v>4.6589999999999998</v>
      </c>
      <c r="L1287" s="118">
        <v>1271.24</v>
      </c>
      <c r="M1287" s="22">
        <f t="shared" si="250"/>
        <v>3.6649255844687077E-3</v>
      </c>
      <c r="N1287" s="1772">
        <v>57.4</v>
      </c>
      <c r="O1287" s="1692">
        <f>M1287*N1287</f>
        <v>0.21036672854850383</v>
      </c>
      <c r="P1287" s="939">
        <f t="shared" si="251"/>
        <v>219.89553506812246</v>
      </c>
      <c r="Q1287" s="29">
        <f t="shared" si="252"/>
        <v>12.62200371291023</v>
      </c>
    </row>
    <row r="1288" spans="1:17">
      <c r="A1288" s="1309"/>
      <c r="B1288" s="17">
        <v>4</v>
      </c>
      <c r="C1288" s="19" t="s">
        <v>702</v>
      </c>
      <c r="D1288" s="17">
        <v>48</v>
      </c>
      <c r="E1288" s="17">
        <v>1957</v>
      </c>
      <c r="F1288" s="121">
        <f>G1288+H1288+I1288</f>
        <v>28.64</v>
      </c>
      <c r="G1288" s="55">
        <v>1.69</v>
      </c>
      <c r="H1288" s="118">
        <v>22.295999999999999</v>
      </c>
      <c r="I1288" s="118">
        <v>4.6539999999999999</v>
      </c>
      <c r="J1288" s="118">
        <v>1295.54</v>
      </c>
      <c r="K1288" s="118">
        <v>4.6539999999999999</v>
      </c>
      <c r="L1288" s="118">
        <v>1107.3699999999999</v>
      </c>
      <c r="M1288" s="22">
        <f t="shared" si="250"/>
        <v>4.2027506614771941E-3</v>
      </c>
      <c r="N1288" s="1772">
        <v>57.4</v>
      </c>
      <c r="O1288" s="1692">
        <f>M1288*N1288</f>
        <v>0.24123788796879095</v>
      </c>
      <c r="P1288" s="939">
        <f t="shared" si="251"/>
        <v>252.16503968863162</v>
      </c>
      <c r="Q1288" s="29">
        <f t="shared" si="252"/>
        <v>14.474273278127455</v>
      </c>
    </row>
    <row r="1289" spans="1:17">
      <c r="A1289" s="1309"/>
      <c r="B1289" s="17">
        <v>5</v>
      </c>
      <c r="C1289" s="19" t="s">
        <v>703</v>
      </c>
      <c r="D1289" s="17">
        <v>8</v>
      </c>
      <c r="E1289" s="17">
        <v>1964</v>
      </c>
      <c r="F1289" s="121">
        <v>1.554</v>
      </c>
      <c r="G1289" s="55">
        <v>0.51700000000000002</v>
      </c>
      <c r="H1289" s="118">
        <v>7.931</v>
      </c>
      <c r="I1289" s="118">
        <v>1546</v>
      </c>
      <c r="J1289" s="118">
        <v>322.77999999999997</v>
      </c>
      <c r="K1289" s="118">
        <v>1.6</v>
      </c>
      <c r="L1289" s="118">
        <v>273.02999999999997</v>
      </c>
      <c r="M1289" s="22">
        <f t="shared" si="250"/>
        <v>5.8601618869721286E-3</v>
      </c>
      <c r="N1289" s="1772">
        <v>57.4</v>
      </c>
      <c r="O1289" s="1692">
        <f>M1289*N1289</f>
        <v>0.33637329231220015</v>
      </c>
      <c r="P1289" s="939">
        <f t="shared" si="251"/>
        <v>351.60971321832773</v>
      </c>
      <c r="Q1289" s="29">
        <f t="shared" si="252"/>
        <v>20.182397538732008</v>
      </c>
    </row>
    <row r="1290" spans="1:17">
      <c r="A1290" s="1309"/>
      <c r="B1290" s="17">
        <v>6</v>
      </c>
      <c r="C1290" s="19" t="s">
        <v>704</v>
      </c>
      <c r="D1290" s="17">
        <v>9</v>
      </c>
      <c r="E1290" s="17">
        <v>1979</v>
      </c>
      <c r="F1290" s="121">
        <f>G1290+H1290+I1290</f>
        <v>14.853000000000002</v>
      </c>
      <c r="G1290" s="55">
        <v>0.84499999999999997</v>
      </c>
      <c r="H1290" s="118">
        <v>11.054</v>
      </c>
      <c r="I1290" s="118">
        <v>2.9540000000000002</v>
      </c>
      <c r="J1290" s="118">
        <v>475.45</v>
      </c>
      <c r="K1290" s="118">
        <v>2.9540000000000002</v>
      </c>
      <c r="L1290" s="118">
        <v>475.45</v>
      </c>
      <c r="M1290" s="22">
        <f t="shared" si="250"/>
        <v>6.2130613103375757E-3</v>
      </c>
      <c r="N1290" s="1772">
        <v>57.4</v>
      </c>
      <c r="O1290" s="1692">
        <f>M1290*N1290</f>
        <v>0.35662971921337683</v>
      </c>
      <c r="P1290" s="939">
        <f t="shared" si="251"/>
        <v>372.78367862025453</v>
      </c>
      <c r="Q1290" s="29">
        <f t="shared" si="252"/>
        <v>21.39778315280261</v>
      </c>
    </row>
    <row r="1291" spans="1:17">
      <c r="A1291" s="1309"/>
      <c r="B1291" s="17">
        <v>7</v>
      </c>
      <c r="C1291" s="19" t="s">
        <v>705</v>
      </c>
      <c r="D1291" s="17">
        <v>2</v>
      </c>
      <c r="E1291" s="17">
        <v>1985</v>
      </c>
      <c r="F1291" s="121">
        <f>G1291+H1291+I1291</f>
        <v>5.0550000000000006</v>
      </c>
      <c r="G1291" s="55">
        <v>0.16300000000000001</v>
      </c>
      <c r="H1291" s="118">
        <v>3.9260000000000002</v>
      </c>
      <c r="I1291" s="118">
        <v>0.96599999999999997</v>
      </c>
      <c r="J1291" s="118">
        <v>121.2</v>
      </c>
      <c r="K1291" s="118">
        <v>0.96599999999999997</v>
      </c>
      <c r="L1291" s="118">
        <v>121.22</v>
      </c>
      <c r="M1291" s="22">
        <f t="shared" si="250"/>
        <v>7.9689820161689493E-3</v>
      </c>
      <c r="N1291" s="1772">
        <v>57.4</v>
      </c>
      <c r="O1291" s="1692">
        <f>M1291*N1291</f>
        <v>0.45741956772809766</v>
      </c>
      <c r="P1291" s="939">
        <f t="shared" si="251"/>
        <v>478.13892097013695</v>
      </c>
      <c r="Q1291" s="29">
        <f t="shared" si="252"/>
        <v>27.445174063685858</v>
      </c>
    </row>
    <row r="1292" spans="1:17">
      <c r="A1292" s="1309"/>
      <c r="B1292" s="17">
        <v>8</v>
      </c>
      <c r="C1292" s="1773"/>
      <c r="D1292" s="1774"/>
      <c r="E1292" s="1775"/>
      <c r="F1292" s="1776"/>
      <c r="G1292" s="1777"/>
      <c r="H1292" s="1778"/>
      <c r="I1292" s="1778"/>
      <c r="J1292" s="1779"/>
      <c r="K1292" s="1780"/>
      <c r="L1292" s="1781"/>
      <c r="M1292" s="1782"/>
      <c r="N1292" s="1783"/>
      <c r="O1292" s="1784"/>
      <c r="P1292" s="1785"/>
      <c r="Q1292" s="1786"/>
    </row>
    <row r="1293" spans="1:17">
      <c r="A1293" s="1309"/>
      <c r="B1293" s="17">
        <v>9</v>
      </c>
      <c r="C1293" s="1773"/>
      <c r="D1293" s="1774"/>
      <c r="E1293" s="1775"/>
      <c r="F1293" s="1776"/>
      <c r="G1293" s="1787"/>
      <c r="H1293" s="1773"/>
      <c r="I1293" s="1778"/>
      <c r="J1293" s="1788"/>
      <c r="K1293" s="1780"/>
      <c r="L1293" s="1781"/>
      <c r="M1293" s="1782"/>
      <c r="N1293" s="1783"/>
      <c r="O1293" s="1784"/>
      <c r="P1293" s="1785"/>
      <c r="Q1293" s="1786"/>
    </row>
    <row r="1294" spans="1:17" ht="12" thickBot="1">
      <c r="A1294" s="1310"/>
      <c r="B1294" s="18">
        <v>10</v>
      </c>
      <c r="C1294" s="1789"/>
      <c r="D1294" s="1790"/>
      <c r="E1294" s="1790"/>
      <c r="F1294" s="1791"/>
      <c r="G1294" s="1792"/>
      <c r="H1294" s="1789"/>
      <c r="I1294" s="1793"/>
      <c r="J1294" s="1794"/>
      <c r="K1294" s="1795"/>
      <c r="L1294" s="1796"/>
      <c r="M1294" s="1797"/>
      <c r="N1294" s="1798"/>
      <c r="O1294" s="1799"/>
      <c r="P1294" s="1799"/>
      <c r="Q1294" s="1800"/>
    </row>
    <row r="1297" spans="1:17" ht="15">
      <c r="A1297" s="1445" t="s">
        <v>706</v>
      </c>
      <c r="B1297" s="1445"/>
      <c r="C1297" s="1445"/>
      <c r="D1297" s="1445"/>
      <c r="E1297" s="1445"/>
      <c r="F1297" s="1445"/>
      <c r="G1297" s="1445"/>
      <c r="H1297" s="1445"/>
      <c r="I1297" s="1445"/>
      <c r="J1297" s="1445"/>
      <c r="K1297" s="1445"/>
      <c r="L1297" s="1445"/>
      <c r="M1297" s="1445"/>
      <c r="N1297" s="1445"/>
      <c r="O1297" s="1445"/>
      <c r="P1297" s="1445"/>
      <c r="Q1297" s="1445"/>
    </row>
    <row r="1298" spans="1:17" ht="13.5" thickBot="1">
      <c r="A1298" s="425"/>
      <c r="B1298" s="425"/>
      <c r="C1298" s="425"/>
      <c r="D1298" s="425"/>
      <c r="E1298" s="1311" t="s">
        <v>268</v>
      </c>
      <c r="F1298" s="1311"/>
      <c r="G1298" s="1311"/>
      <c r="H1298" s="1311"/>
      <c r="I1298" s="742">
        <v>7.61</v>
      </c>
      <c r="J1298" s="425" t="s">
        <v>267</v>
      </c>
      <c r="K1298" s="425" t="s">
        <v>269</v>
      </c>
      <c r="L1298" s="426">
        <v>311.7</v>
      </c>
      <c r="M1298" s="425"/>
      <c r="N1298" s="425"/>
      <c r="O1298" s="425"/>
      <c r="P1298" s="425"/>
      <c r="Q1298" s="425"/>
    </row>
    <row r="1299" spans="1:17">
      <c r="A1299" s="1312" t="s">
        <v>1</v>
      </c>
      <c r="B1299" s="1315" t="s">
        <v>0</v>
      </c>
      <c r="C1299" s="1318" t="s">
        <v>2</v>
      </c>
      <c r="D1299" s="1318" t="s">
        <v>3</v>
      </c>
      <c r="E1299" s="1318" t="s">
        <v>11</v>
      </c>
      <c r="F1299" s="1322" t="s">
        <v>12</v>
      </c>
      <c r="G1299" s="1323"/>
      <c r="H1299" s="1323"/>
      <c r="I1299" s="1324"/>
      <c r="J1299" s="1318" t="s">
        <v>4</v>
      </c>
      <c r="K1299" s="1318" t="s">
        <v>13</v>
      </c>
      <c r="L1299" s="1318" t="s">
        <v>5</v>
      </c>
      <c r="M1299" s="1318" t="s">
        <v>6</v>
      </c>
      <c r="N1299" s="1318" t="s">
        <v>14</v>
      </c>
      <c r="O1299" s="1318" t="s">
        <v>15</v>
      </c>
      <c r="P1299" s="1325" t="s">
        <v>22</v>
      </c>
      <c r="Q1299" s="1327" t="s">
        <v>23</v>
      </c>
    </row>
    <row r="1300" spans="1:17" ht="33.75">
      <c r="A1300" s="1313"/>
      <c r="B1300" s="1316"/>
      <c r="C1300" s="1319"/>
      <c r="D1300" s="1321"/>
      <c r="E1300" s="1321"/>
      <c r="F1300" s="1296" t="s">
        <v>16</v>
      </c>
      <c r="G1300" s="1296" t="s">
        <v>17</v>
      </c>
      <c r="H1300" s="1296" t="s">
        <v>18</v>
      </c>
      <c r="I1300" s="1296" t="s">
        <v>19</v>
      </c>
      <c r="J1300" s="1321"/>
      <c r="K1300" s="1321"/>
      <c r="L1300" s="1321"/>
      <c r="M1300" s="1321"/>
      <c r="N1300" s="1321"/>
      <c r="O1300" s="1321"/>
      <c r="P1300" s="1326"/>
      <c r="Q1300" s="1328"/>
    </row>
    <row r="1301" spans="1:17" ht="12" thickBot="1">
      <c r="A1301" s="1313"/>
      <c r="B1301" s="1316"/>
      <c r="C1301" s="1319"/>
      <c r="D1301" s="8" t="s">
        <v>7</v>
      </c>
      <c r="E1301" s="8" t="s">
        <v>8</v>
      </c>
      <c r="F1301" s="8" t="s">
        <v>9</v>
      </c>
      <c r="G1301" s="8" t="s">
        <v>9</v>
      </c>
      <c r="H1301" s="8" t="s">
        <v>9</v>
      </c>
      <c r="I1301" s="8" t="s">
        <v>9</v>
      </c>
      <c r="J1301" s="8" t="s">
        <v>20</v>
      </c>
      <c r="K1301" s="8" t="s">
        <v>9</v>
      </c>
      <c r="L1301" s="8" t="s">
        <v>20</v>
      </c>
      <c r="M1301" s="8" t="s">
        <v>21</v>
      </c>
      <c r="N1301" s="8" t="s">
        <v>282</v>
      </c>
      <c r="O1301" s="8" t="s">
        <v>283</v>
      </c>
      <c r="P1301" s="599" t="s">
        <v>24</v>
      </c>
      <c r="Q1301" s="600" t="s">
        <v>284</v>
      </c>
    </row>
    <row r="1302" spans="1:17">
      <c r="A1302" s="1439" t="s">
        <v>247</v>
      </c>
      <c r="B1302" s="36">
        <v>1</v>
      </c>
      <c r="C1302" s="174" t="s">
        <v>707</v>
      </c>
      <c r="D1302" s="151">
        <v>100</v>
      </c>
      <c r="E1302" s="151" t="s">
        <v>35</v>
      </c>
      <c r="F1302" s="175">
        <v>10.817368</v>
      </c>
      <c r="G1302" s="213">
        <v>1.883054</v>
      </c>
      <c r="H1302" s="175">
        <v>7.0512600000000001</v>
      </c>
      <c r="I1302" s="175">
        <v>1.883054</v>
      </c>
      <c r="J1302" s="1722">
        <v>4428.2300000000005</v>
      </c>
      <c r="K1302" s="1813">
        <v>1.883054</v>
      </c>
      <c r="L1302" s="1722">
        <v>4428.2300000000005</v>
      </c>
      <c r="M1302" s="1723">
        <v>4.2523852645413624E-4</v>
      </c>
      <c r="N1302" s="273">
        <v>49.1</v>
      </c>
      <c r="O1302" s="75">
        <v>2.087921164889809E-2</v>
      </c>
      <c r="P1302" s="75">
        <v>25.514311587248176</v>
      </c>
      <c r="Q1302" s="76">
        <v>1.2527526989338855</v>
      </c>
    </row>
    <row r="1303" spans="1:17">
      <c r="A1303" s="1343"/>
      <c r="B1303" s="34">
        <v>2</v>
      </c>
      <c r="C1303" s="161" t="s">
        <v>708</v>
      </c>
      <c r="D1303" s="154">
        <v>55</v>
      </c>
      <c r="E1303" s="154" t="s">
        <v>35</v>
      </c>
      <c r="F1303" s="171">
        <v>6.3319919999999996</v>
      </c>
      <c r="G1303" s="211">
        <v>1.3809960000000001</v>
      </c>
      <c r="H1303" s="171">
        <v>3.5700000000000003</v>
      </c>
      <c r="I1303" s="171">
        <v>1.3809960000000001</v>
      </c>
      <c r="J1303" s="155">
        <v>2537.7200000000003</v>
      </c>
      <c r="K1303" s="1814">
        <v>1.3809960000000001</v>
      </c>
      <c r="L1303" s="155">
        <v>2537.7200000000003</v>
      </c>
      <c r="M1303" s="162">
        <v>5.4418769604211653E-4</v>
      </c>
      <c r="N1303" s="270">
        <v>49.1</v>
      </c>
      <c r="O1303" s="78">
        <v>2.6719615875667922E-2</v>
      </c>
      <c r="P1303" s="78">
        <v>32.651261762526993</v>
      </c>
      <c r="Q1303" s="79">
        <v>1.6031769525400754</v>
      </c>
    </row>
    <row r="1304" spans="1:17">
      <c r="A1304" s="1343"/>
      <c r="B1304" s="34">
        <v>3</v>
      </c>
      <c r="C1304" s="161" t="s">
        <v>709</v>
      </c>
      <c r="D1304" s="154">
        <v>36</v>
      </c>
      <c r="E1304" s="154" t="s">
        <v>35</v>
      </c>
      <c r="F1304" s="171">
        <v>6.8730000000000002</v>
      </c>
      <c r="G1304" s="211">
        <v>1.4730000000000001</v>
      </c>
      <c r="H1304" s="171">
        <v>3.927</v>
      </c>
      <c r="I1304" s="171">
        <v>1.4730000000000001</v>
      </c>
      <c r="J1304" s="155">
        <v>2347.84</v>
      </c>
      <c r="K1304" s="1814">
        <v>1.4730000000000001</v>
      </c>
      <c r="L1304" s="155">
        <v>2347.84</v>
      </c>
      <c r="M1304" s="162">
        <v>6.2738517105083826E-4</v>
      </c>
      <c r="N1304" s="270">
        <v>49.1</v>
      </c>
      <c r="O1304" s="78">
        <v>3.0804611898596158E-2</v>
      </c>
      <c r="P1304" s="78">
        <v>37.643110263050296</v>
      </c>
      <c r="Q1304" s="79">
        <v>1.8482767139157694</v>
      </c>
    </row>
    <row r="1305" spans="1:17">
      <c r="A1305" s="1343"/>
      <c r="B1305" s="12">
        <v>4</v>
      </c>
      <c r="C1305" s="161" t="s">
        <v>710</v>
      </c>
      <c r="D1305" s="154">
        <v>73</v>
      </c>
      <c r="E1305" s="154" t="s">
        <v>35</v>
      </c>
      <c r="F1305" s="171">
        <v>14.455400000000001</v>
      </c>
      <c r="G1305" s="211">
        <v>3.1222000000000003</v>
      </c>
      <c r="H1305" s="171">
        <v>8.2110000000000003</v>
      </c>
      <c r="I1305" s="171">
        <v>3.1222000000000003</v>
      </c>
      <c r="J1305" s="155">
        <v>4063.9500000000003</v>
      </c>
      <c r="K1305" s="1814">
        <v>3.1222000000000003</v>
      </c>
      <c r="L1305" s="155">
        <v>4063.9500000000003</v>
      </c>
      <c r="M1305" s="162">
        <v>7.6826732612359893E-4</v>
      </c>
      <c r="N1305" s="270">
        <v>49.1</v>
      </c>
      <c r="O1305" s="78">
        <v>3.7721925712668712E-2</v>
      </c>
      <c r="P1305" s="78">
        <v>46.096039567415936</v>
      </c>
      <c r="Q1305" s="79">
        <v>2.2633155427601221</v>
      </c>
    </row>
    <row r="1306" spans="1:17">
      <c r="A1306" s="1343"/>
      <c r="B1306" s="12">
        <v>5</v>
      </c>
      <c r="C1306" s="161" t="s">
        <v>711</v>
      </c>
      <c r="D1306" s="154">
        <v>60</v>
      </c>
      <c r="E1306" s="154" t="s">
        <v>35</v>
      </c>
      <c r="F1306" s="171">
        <v>8.4285259999999997</v>
      </c>
      <c r="G1306" s="211">
        <v>2.0985279999999999</v>
      </c>
      <c r="H1306" s="171">
        <v>4.2314699999999998</v>
      </c>
      <c r="I1306" s="171">
        <v>2.0985279999999999</v>
      </c>
      <c r="J1306" s="155">
        <v>2725.38</v>
      </c>
      <c r="K1306" s="1814">
        <v>2.0985279999999999</v>
      </c>
      <c r="L1306" s="155">
        <v>2725.38</v>
      </c>
      <c r="M1306" s="162">
        <v>7.6999464294887315E-4</v>
      </c>
      <c r="N1306" s="270">
        <v>49.1</v>
      </c>
      <c r="O1306" s="78">
        <v>3.7806736968789674E-2</v>
      </c>
      <c r="P1306" s="78">
        <v>46.199678576932392</v>
      </c>
      <c r="Q1306" s="79">
        <v>2.2684042181273805</v>
      </c>
    </row>
    <row r="1307" spans="1:17">
      <c r="A1307" s="1343"/>
      <c r="B1307" s="12">
        <v>6</v>
      </c>
      <c r="C1307" s="161" t="s">
        <v>712</v>
      </c>
      <c r="D1307" s="154">
        <v>32</v>
      </c>
      <c r="E1307" s="154" t="s">
        <v>35</v>
      </c>
      <c r="F1307" s="171">
        <v>4.2689210000000006</v>
      </c>
      <c r="G1307" s="211">
        <v>1.3090000000000002</v>
      </c>
      <c r="H1307" s="171">
        <v>1.6509209999999999</v>
      </c>
      <c r="I1307" s="171">
        <v>1.3090000000000002</v>
      </c>
      <c r="J1307" s="155">
        <v>1417.51</v>
      </c>
      <c r="K1307" s="1814">
        <v>1.3090000000000002</v>
      </c>
      <c r="L1307" s="155">
        <v>1417.51</v>
      </c>
      <c r="M1307" s="162">
        <v>9.2345027548306553E-4</v>
      </c>
      <c r="N1307" s="270">
        <v>49.1</v>
      </c>
      <c r="O1307" s="78">
        <v>4.534140852621852E-2</v>
      </c>
      <c r="P1307" s="78">
        <v>55.407016528983931</v>
      </c>
      <c r="Q1307" s="79">
        <v>2.7204845115731109</v>
      </c>
    </row>
    <row r="1308" spans="1:17">
      <c r="A1308" s="1343"/>
      <c r="B1308" s="12">
        <v>7</v>
      </c>
      <c r="C1308" s="161" t="s">
        <v>713</v>
      </c>
      <c r="D1308" s="154">
        <v>24</v>
      </c>
      <c r="E1308" s="154" t="s">
        <v>35</v>
      </c>
      <c r="F1308" s="155">
        <v>3.6161439999999998</v>
      </c>
      <c r="G1308" s="211">
        <v>1.070255</v>
      </c>
      <c r="H1308" s="171">
        <v>1.4756340000000001</v>
      </c>
      <c r="I1308" s="155">
        <v>1.070255</v>
      </c>
      <c r="J1308" s="155">
        <v>1107.3600000000001</v>
      </c>
      <c r="K1308" s="1815">
        <v>1.070255</v>
      </c>
      <c r="L1308" s="155">
        <v>1107.3600000000001</v>
      </c>
      <c r="M1308" s="162">
        <v>9.6649237826903611E-4</v>
      </c>
      <c r="N1308" s="270">
        <v>49.1</v>
      </c>
      <c r="O1308" s="78">
        <v>4.7454775773009675E-2</v>
      </c>
      <c r="P1308" s="78">
        <v>57.989542696142166</v>
      </c>
      <c r="Q1308" s="79">
        <v>2.8472865463805808</v>
      </c>
    </row>
    <row r="1309" spans="1:17">
      <c r="A1309" s="1343"/>
      <c r="B1309" s="12">
        <v>8</v>
      </c>
      <c r="C1309" s="161" t="s">
        <v>714</v>
      </c>
      <c r="D1309" s="154">
        <v>45</v>
      </c>
      <c r="E1309" s="154" t="s">
        <v>35</v>
      </c>
      <c r="F1309" s="155">
        <v>7.768008</v>
      </c>
      <c r="G1309" s="211">
        <v>2.4050040000000004</v>
      </c>
      <c r="H1309" s="171">
        <v>2.9580000000000002</v>
      </c>
      <c r="I1309" s="155">
        <v>2.4050040000000004</v>
      </c>
      <c r="J1309" s="155">
        <v>2331.34</v>
      </c>
      <c r="K1309" s="1815">
        <v>2.4050040000000004</v>
      </c>
      <c r="L1309" s="155">
        <v>2331.34</v>
      </c>
      <c r="M1309" s="162">
        <v>1.0315972788181905E-3</v>
      </c>
      <c r="N1309" s="171">
        <v>49.1</v>
      </c>
      <c r="O1309" s="78">
        <v>5.0651426389973157E-2</v>
      </c>
      <c r="P1309" s="78">
        <v>61.895836729091428</v>
      </c>
      <c r="Q1309" s="79">
        <v>3.0390855833983892</v>
      </c>
    </row>
    <row r="1310" spans="1:17">
      <c r="A1310" s="1343"/>
      <c r="B1310" s="12">
        <v>9</v>
      </c>
      <c r="C1310" s="161" t="s">
        <v>715</v>
      </c>
      <c r="D1310" s="154">
        <v>75</v>
      </c>
      <c r="E1310" s="154" t="s">
        <v>35</v>
      </c>
      <c r="F1310" s="155">
        <v>16.437801</v>
      </c>
      <c r="G1310" s="211">
        <v>4.3670999999999998</v>
      </c>
      <c r="H1310" s="171">
        <v>7.7036009999999999</v>
      </c>
      <c r="I1310" s="155">
        <v>4.3670999999999998</v>
      </c>
      <c r="J1310" s="155">
        <v>3988.9900000000002</v>
      </c>
      <c r="K1310" s="1815">
        <v>4.3670999999999998</v>
      </c>
      <c r="L1310" s="155">
        <v>3988.9900000000002</v>
      </c>
      <c r="M1310" s="162">
        <v>1.0947884050849963E-3</v>
      </c>
      <c r="N1310" s="171">
        <v>49.1</v>
      </c>
      <c r="O1310" s="78">
        <v>5.3754110689673319E-2</v>
      </c>
      <c r="P1310" s="78">
        <v>65.687304305099786</v>
      </c>
      <c r="Q1310" s="79">
        <v>3.2252466413803997</v>
      </c>
    </row>
    <row r="1311" spans="1:17" ht="12" thickBot="1">
      <c r="A1311" s="1724"/>
      <c r="B1311" s="26">
        <v>10</v>
      </c>
      <c r="C1311" s="163" t="s">
        <v>716</v>
      </c>
      <c r="D1311" s="164">
        <v>102</v>
      </c>
      <c r="E1311" s="164" t="s">
        <v>35</v>
      </c>
      <c r="F1311" s="1721">
        <v>17.677903999999998</v>
      </c>
      <c r="G1311" s="212">
        <v>5.0724999999999998</v>
      </c>
      <c r="H1311" s="166">
        <v>7.5329040000000003</v>
      </c>
      <c r="I1311" s="1721">
        <v>5.0724999999999998</v>
      </c>
      <c r="J1311" s="1721">
        <v>4426.4800000000005</v>
      </c>
      <c r="K1311" s="1816">
        <v>5.0724999999999998</v>
      </c>
      <c r="L1311" s="1721">
        <v>4426.4800000000005</v>
      </c>
      <c r="M1311" s="165">
        <v>1.1459444072942832E-3</v>
      </c>
      <c r="N1311" s="166">
        <v>49.1</v>
      </c>
      <c r="O1311" s="937">
        <v>5.6265870398149308E-2</v>
      </c>
      <c r="P1311" s="937">
        <v>68.756664437656994</v>
      </c>
      <c r="Q1311" s="938">
        <v>3.3759522238889583</v>
      </c>
    </row>
    <row r="1312" spans="1:17">
      <c r="A1312" s="1725" t="s">
        <v>242</v>
      </c>
      <c r="B1312" s="1726">
        <v>1</v>
      </c>
      <c r="C1312" s="1727" t="s">
        <v>717</v>
      </c>
      <c r="D1312" s="1726">
        <v>55</v>
      </c>
      <c r="E1312" s="1726" t="s">
        <v>35</v>
      </c>
      <c r="F1312" s="1728">
        <v>16.282250000000001</v>
      </c>
      <c r="G1312" s="1729">
        <v>5.7441250000000004</v>
      </c>
      <c r="H1312" s="1730">
        <v>4.7939999999999996</v>
      </c>
      <c r="I1312" s="1728">
        <v>5.7441250000000004</v>
      </c>
      <c r="J1312" s="1728">
        <v>2510.9900000000002</v>
      </c>
      <c r="K1312" s="1817">
        <v>5.7441250000000004</v>
      </c>
      <c r="L1312" s="1728">
        <v>2510.9900000000002</v>
      </c>
      <c r="M1312" s="1731">
        <v>2.2875937379280681E-3</v>
      </c>
      <c r="N1312" s="1732">
        <v>49.1</v>
      </c>
      <c r="O1312" s="1733">
        <v>0.11232085253226815</v>
      </c>
      <c r="P1312" s="1734">
        <v>137.25562427568408</v>
      </c>
      <c r="Q1312" s="1735">
        <v>6.7392511519360889</v>
      </c>
    </row>
    <row r="1313" spans="1:17">
      <c r="A1313" s="1736"/>
      <c r="B1313" s="1737">
        <v>2</v>
      </c>
      <c r="C1313" s="1738" t="s">
        <v>718</v>
      </c>
      <c r="D1313" s="1739">
        <v>44</v>
      </c>
      <c r="E1313" s="1739" t="s">
        <v>35</v>
      </c>
      <c r="F1313" s="1740">
        <v>10.695055</v>
      </c>
      <c r="G1313" s="1741">
        <v>4.6181000000000001</v>
      </c>
      <c r="H1313" s="1742">
        <v>1.458855</v>
      </c>
      <c r="I1313" s="1743">
        <v>4.6181000000000001</v>
      </c>
      <c r="J1313" s="1743">
        <v>1876.15</v>
      </c>
      <c r="K1313" s="1818">
        <v>4.6181000000000001</v>
      </c>
      <c r="L1313" s="1743">
        <v>1876.15</v>
      </c>
      <c r="M1313" s="1744">
        <v>2.4614769607973776E-3</v>
      </c>
      <c r="N1313" s="1745">
        <v>49.1</v>
      </c>
      <c r="O1313" s="1746">
        <v>0.12085851877515125</v>
      </c>
      <c r="P1313" s="1747">
        <v>147.68861764784268</v>
      </c>
      <c r="Q1313" s="1748">
        <v>7.251511126509075</v>
      </c>
    </row>
    <row r="1314" spans="1:17">
      <c r="A1314" s="1736"/>
      <c r="B1314" s="1739">
        <v>3</v>
      </c>
      <c r="C1314" s="1738" t="s">
        <v>719</v>
      </c>
      <c r="D1314" s="1739">
        <v>45</v>
      </c>
      <c r="E1314" s="1739" t="s">
        <v>35</v>
      </c>
      <c r="F1314" s="1740">
        <v>18.582964</v>
      </c>
      <c r="G1314" s="1741">
        <v>6.3579620000000006</v>
      </c>
      <c r="H1314" s="1742">
        <v>5.8670399999999994</v>
      </c>
      <c r="I1314" s="1743">
        <v>6.3579620000000006</v>
      </c>
      <c r="J1314" s="1743">
        <v>2335.09</v>
      </c>
      <c r="K1314" s="1818">
        <v>6.3579620000000006</v>
      </c>
      <c r="L1314" s="1743">
        <v>2335.09</v>
      </c>
      <c r="M1314" s="1749">
        <v>2.7227909845016682E-3</v>
      </c>
      <c r="N1314" s="1745">
        <v>49.1</v>
      </c>
      <c r="O1314" s="1746">
        <v>0.13368903733903192</v>
      </c>
      <c r="P1314" s="1747">
        <v>163.3674590701001</v>
      </c>
      <c r="Q1314" s="1750">
        <v>8.0213422403419159</v>
      </c>
    </row>
    <row r="1315" spans="1:17">
      <c r="A1315" s="1736"/>
      <c r="B1315" s="1739">
        <v>4</v>
      </c>
      <c r="C1315" s="1738" t="s">
        <v>720</v>
      </c>
      <c r="D1315" s="1739">
        <v>76</v>
      </c>
      <c r="E1315" s="1739" t="s">
        <v>35</v>
      </c>
      <c r="F1315" s="1740">
        <v>29.852020000000003</v>
      </c>
      <c r="G1315" s="1741">
        <v>11.356010000000001</v>
      </c>
      <c r="H1315" s="1742">
        <v>7.1400000000000006</v>
      </c>
      <c r="I1315" s="1743">
        <v>11.356010000000001</v>
      </c>
      <c r="J1315" s="1743">
        <v>4068.38</v>
      </c>
      <c r="K1315" s="1818">
        <v>11.356010000000001</v>
      </c>
      <c r="L1315" s="1743">
        <v>4068.38</v>
      </c>
      <c r="M1315" s="1749">
        <v>2.7912854748081547E-3</v>
      </c>
      <c r="N1315" s="1745">
        <v>49.1</v>
      </c>
      <c r="O1315" s="1746">
        <v>0.13705211681308041</v>
      </c>
      <c r="P1315" s="1747">
        <v>167.47712848848929</v>
      </c>
      <c r="Q1315" s="1750">
        <v>8.2231270087848252</v>
      </c>
    </row>
    <row r="1316" spans="1:17">
      <c r="A1316" s="1736"/>
      <c r="B1316" s="1739">
        <v>5</v>
      </c>
      <c r="C1316" s="1738" t="s">
        <v>721</v>
      </c>
      <c r="D1316" s="1739">
        <v>21</v>
      </c>
      <c r="E1316" s="1739" t="s">
        <v>35</v>
      </c>
      <c r="F1316" s="1740">
        <v>6.7806000000000015</v>
      </c>
      <c r="G1316" s="1741">
        <v>2.8548000000000004</v>
      </c>
      <c r="H1316" s="1742">
        <v>1.071</v>
      </c>
      <c r="I1316" s="1743">
        <v>2.8548000000000004</v>
      </c>
      <c r="J1316" s="1743">
        <v>960.56000000000006</v>
      </c>
      <c r="K1316" s="1818">
        <v>2.8548000000000004</v>
      </c>
      <c r="L1316" s="1743">
        <v>960.56000000000006</v>
      </c>
      <c r="M1316" s="1749">
        <v>2.9720163238111104E-3</v>
      </c>
      <c r="N1316" s="1745">
        <v>49.1</v>
      </c>
      <c r="O1316" s="1746">
        <v>0.14592600149912552</v>
      </c>
      <c r="P1316" s="1747">
        <v>178.32097942866662</v>
      </c>
      <c r="Q1316" s="1750">
        <v>8.755560089947533</v>
      </c>
    </row>
    <row r="1317" spans="1:17">
      <c r="A1317" s="1736"/>
      <c r="B1317" s="1739">
        <v>6</v>
      </c>
      <c r="C1317" s="1738" t="s">
        <v>722</v>
      </c>
      <c r="D1317" s="1739">
        <v>15</v>
      </c>
      <c r="E1317" s="1739" t="s">
        <v>35</v>
      </c>
      <c r="F1317" s="1740">
        <v>8.0050000000000008</v>
      </c>
      <c r="G1317" s="1741">
        <v>2.855</v>
      </c>
      <c r="H1317" s="1742">
        <v>2.2949999999999999</v>
      </c>
      <c r="I1317" s="1743">
        <v>2.855</v>
      </c>
      <c r="J1317" s="1743">
        <v>807.07</v>
      </c>
      <c r="K1317" s="1818">
        <v>2.855</v>
      </c>
      <c r="L1317" s="1743">
        <v>807.07</v>
      </c>
      <c r="M1317" s="1749">
        <v>3.5374874546197973E-3</v>
      </c>
      <c r="N1317" s="1745">
        <v>49.1</v>
      </c>
      <c r="O1317" s="1746">
        <v>0.17369063402183205</v>
      </c>
      <c r="P1317" s="1747">
        <v>212.24924727718783</v>
      </c>
      <c r="Q1317" s="1750">
        <v>10.421438041309923</v>
      </c>
    </row>
    <row r="1318" spans="1:17">
      <c r="A1318" s="1736"/>
      <c r="B1318" s="1739">
        <v>7</v>
      </c>
      <c r="C1318" s="1738" t="s">
        <v>723</v>
      </c>
      <c r="D1318" s="1739">
        <v>43</v>
      </c>
      <c r="E1318" s="1739" t="s">
        <v>35</v>
      </c>
      <c r="F1318" s="1740">
        <v>20.535800000000002</v>
      </c>
      <c r="G1318" s="1741">
        <v>9.145900000000001</v>
      </c>
      <c r="H1318" s="1742">
        <v>2.2440000000000002</v>
      </c>
      <c r="I1318" s="1743">
        <v>9.145900000000001</v>
      </c>
      <c r="J1318" s="1743">
        <v>2362.09</v>
      </c>
      <c r="K1318" s="1818">
        <v>9.145900000000001</v>
      </c>
      <c r="L1318" s="1743">
        <v>2362.09</v>
      </c>
      <c r="M1318" s="1749">
        <v>3.8719523811539783E-3</v>
      </c>
      <c r="N1318" s="1745">
        <v>49.1</v>
      </c>
      <c r="O1318" s="1746">
        <v>0.19011286191466034</v>
      </c>
      <c r="P1318" s="1747">
        <v>232.31714286923869</v>
      </c>
      <c r="Q1318" s="1750">
        <v>11.406771714879619</v>
      </c>
    </row>
    <row r="1319" spans="1:17">
      <c r="A1319" s="1736"/>
      <c r="B1319" s="1739">
        <v>8</v>
      </c>
      <c r="C1319" s="1738" t="s">
        <v>724</v>
      </c>
      <c r="D1319" s="1739">
        <v>22</v>
      </c>
      <c r="E1319" s="1739" t="s">
        <v>35</v>
      </c>
      <c r="F1319" s="1740">
        <v>11.879008000000001</v>
      </c>
      <c r="G1319" s="1741">
        <v>4.6390039999999999</v>
      </c>
      <c r="H1319" s="1742">
        <v>2.6010000000000004</v>
      </c>
      <c r="I1319" s="1743">
        <v>4.6390039999999999</v>
      </c>
      <c r="J1319" s="1743">
        <v>1131.55</v>
      </c>
      <c r="K1319" s="1818">
        <v>4.6390039999999999</v>
      </c>
      <c r="L1319" s="1743">
        <v>1131.55</v>
      </c>
      <c r="M1319" s="1749">
        <v>4.0996898060182939E-3</v>
      </c>
      <c r="N1319" s="1742">
        <v>49.1</v>
      </c>
      <c r="O1319" s="1746">
        <v>0.20129476947549824</v>
      </c>
      <c r="P1319" s="1747">
        <v>245.98138836109763</v>
      </c>
      <c r="Q1319" s="1750">
        <v>12.077686168529894</v>
      </c>
    </row>
    <row r="1320" spans="1:17">
      <c r="A1320" s="1751"/>
      <c r="B1320" s="1752">
        <v>9</v>
      </c>
      <c r="C1320" s="1738" t="s">
        <v>725</v>
      </c>
      <c r="D1320" s="1739">
        <v>11</v>
      </c>
      <c r="E1320" s="1739" t="s">
        <v>35</v>
      </c>
      <c r="F1320" s="1740">
        <v>5.601</v>
      </c>
      <c r="G1320" s="1741">
        <v>2.1709999999999998</v>
      </c>
      <c r="H1320" s="1742">
        <v>0.76500000000000001</v>
      </c>
      <c r="I1320" s="1743">
        <v>2.665</v>
      </c>
      <c r="J1320" s="1743">
        <v>531.48</v>
      </c>
      <c r="K1320" s="1818">
        <v>2.665</v>
      </c>
      <c r="L1320" s="1743">
        <v>531.48</v>
      </c>
      <c r="M1320" s="1749">
        <v>5.0142996914277109E-3</v>
      </c>
      <c r="N1320" s="1742">
        <v>49.1</v>
      </c>
      <c r="O1320" s="1746">
        <v>0.24620211484910062</v>
      </c>
      <c r="P1320" s="1747">
        <v>300.85798148566266</v>
      </c>
      <c r="Q1320" s="1750">
        <v>14.772126890946037</v>
      </c>
    </row>
    <row r="1321" spans="1:17" ht="12" thickBot="1">
      <c r="A1321" s="1751"/>
      <c r="B1321" s="1752">
        <v>10</v>
      </c>
      <c r="C1321" s="1755" t="s">
        <v>726</v>
      </c>
      <c r="D1321" s="1752">
        <v>10</v>
      </c>
      <c r="E1321" s="1752" t="s">
        <v>35</v>
      </c>
      <c r="F1321" s="1756">
        <v>7.28</v>
      </c>
      <c r="G1321" s="1757">
        <v>3.64</v>
      </c>
      <c r="H1321" s="1758">
        <v>0</v>
      </c>
      <c r="I1321" s="1759">
        <v>3.64</v>
      </c>
      <c r="J1321" s="1759">
        <v>641.61</v>
      </c>
      <c r="K1321" s="1819">
        <v>3.64</v>
      </c>
      <c r="L1321" s="1759">
        <v>641.61</v>
      </c>
      <c r="M1321" s="1760">
        <v>5.6732282850953074E-3</v>
      </c>
      <c r="N1321" s="1758">
        <v>49.1</v>
      </c>
      <c r="O1321" s="1761">
        <v>0.27855550879817959</v>
      </c>
      <c r="P1321" s="1762">
        <v>340.39369710571845</v>
      </c>
      <c r="Q1321" s="1763">
        <v>16.713330527890776</v>
      </c>
    </row>
    <row r="1322" spans="1:17">
      <c r="A1322" s="1441" t="s">
        <v>243</v>
      </c>
      <c r="B1322" s="115">
        <v>1</v>
      </c>
      <c r="C1322" s="871" t="s">
        <v>727</v>
      </c>
      <c r="D1322" s="115">
        <v>45</v>
      </c>
      <c r="E1322" s="115" t="s">
        <v>35</v>
      </c>
      <c r="F1322" s="430">
        <v>50.640010000000004</v>
      </c>
      <c r="G1322" s="1801">
        <v>23.280005000000003</v>
      </c>
      <c r="H1322" s="1802">
        <v>4.08</v>
      </c>
      <c r="I1322" s="430">
        <v>23.280005000000003</v>
      </c>
      <c r="J1322" s="430">
        <v>2327.94</v>
      </c>
      <c r="K1322" s="610">
        <v>23.280005000000003</v>
      </c>
      <c r="L1322" s="430">
        <v>2327.94</v>
      </c>
      <c r="M1322" s="1803">
        <v>1.0000259886423191E-2</v>
      </c>
      <c r="N1322" s="1804">
        <v>49.1</v>
      </c>
      <c r="O1322" s="431">
        <v>0.49101276042337871</v>
      </c>
      <c r="P1322" s="431">
        <v>600.01559318539148</v>
      </c>
      <c r="Q1322" s="432">
        <v>29.460765625402725</v>
      </c>
    </row>
    <row r="1323" spans="1:17">
      <c r="A1323" s="1345"/>
      <c r="B1323" s="113">
        <v>2</v>
      </c>
      <c r="C1323" s="103" t="s">
        <v>728</v>
      </c>
      <c r="D1323" s="113">
        <v>31</v>
      </c>
      <c r="E1323" s="113" t="s">
        <v>35</v>
      </c>
      <c r="F1323" s="323">
        <v>32.527991999999998</v>
      </c>
      <c r="G1323" s="1764">
        <v>15.243995999999999</v>
      </c>
      <c r="H1323" s="1765">
        <v>2.04</v>
      </c>
      <c r="I1323" s="323">
        <v>15.243995999999999</v>
      </c>
      <c r="J1323" s="323">
        <v>1515.1100000000001</v>
      </c>
      <c r="K1323" s="611">
        <v>15.243995999999999</v>
      </c>
      <c r="L1323" s="323">
        <v>1515.1100000000001</v>
      </c>
      <c r="M1323" s="1766">
        <v>1.0061313039977295E-2</v>
      </c>
      <c r="N1323" s="1767">
        <v>49.1</v>
      </c>
      <c r="O1323" s="324">
        <v>0.49401047026288519</v>
      </c>
      <c r="P1323" s="324">
        <v>603.67878239863774</v>
      </c>
      <c r="Q1323" s="325">
        <v>29.640628215773116</v>
      </c>
    </row>
    <row r="1324" spans="1:17">
      <c r="A1324" s="1345"/>
      <c r="B1324" s="113">
        <v>3</v>
      </c>
      <c r="C1324" s="103" t="s">
        <v>729</v>
      </c>
      <c r="D1324" s="113">
        <v>36</v>
      </c>
      <c r="E1324" s="113" t="s">
        <v>35</v>
      </c>
      <c r="F1324" s="323">
        <v>51.662006000000005</v>
      </c>
      <c r="G1324" s="1764">
        <v>23.842003000000002</v>
      </c>
      <c r="H1324" s="1765">
        <v>3.9780000000000002</v>
      </c>
      <c r="I1324" s="323">
        <v>23.842003000000002</v>
      </c>
      <c r="J1324" s="323">
        <v>2364.36</v>
      </c>
      <c r="K1324" s="611">
        <v>23.79</v>
      </c>
      <c r="L1324" s="323">
        <v>2364.36</v>
      </c>
      <c r="M1324" s="1766">
        <v>1.0061919504643963E-2</v>
      </c>
      <c r="N1324" s="1767">
        <v>49.1</v>
      </c>
      <c r="O1324" s="324">
        <v>0.49404024767801857</v>
      </c>
      <c r="P1324" s="324">
        <v>603.71517027863774</v>
      </c>
      <c r="Q1324" s="325">
        <v>29.642414860681114</v>
      </c>
    </row>
    <row r="1325" spans="1:17">
      <c r="A1325" s="1345"/>
      <c r="B1325" s="113">
        <v>4</v>
      </c>
      <c r="C1325" s="103" t="s">
        <v>730</v>
      </c>
      <c r="D1325" s="113">
        <v>20</v>
      </c>
      <c r="E1325" s="113" t="s">
        <v>35</v>
      </c>
      <c r="F1325" s="323">
        <v>33.243995999999996</v>
      </c>
      <c r="G1325" s="1764">
        <v>15.295997999999999</v>
      </c>
      <c r="H1325" s="1765">
        <v>2.6520000000000001</v>
      </c>
      <c r="I1325" s="323">
        <v>15.295997999999999</v>
      </c>
      <c r="J1325" s="323">
        <v>1514.56</v>
      </c>
      <c r="K1325" s="611">
        <v>15.295997999999999</v>
      </c>
      <c r="L1325" s="323">
        <v>1514.56</v>
      </c>
      <c r="M1325" s="1766">
        <v>1.009930144728502E-2</v>
      </c>
      <c r="N1325" s="1767">
        <v>49.1</v>
      </c>
      <c r="O1325" s="324">
        <v>0.49587570106169448</v>
      </c>
      <c r="P1325" s="324">
        <v>605.95808683710118</v>
      </c>
      <c r="Q1325" s="325">
        <v>29.752542063701668</v>
      </c>
    </row>
    <row r="1326" spans="1:17">
      <c r="A1326" s="1345"/>
      <c r="B1326" s="113">
        <v>5</v>
      </c>
      <c r="C1326" s="103" t="s">
        <v>731</v>
      </c>
      <c r="D1326" s="113">
        <v>8</v>
      </c>
      <c r="E1326" s="113" t="s">
        <v>35</v>
      </c>
      <c r="F1326" s="323">
        <v>8.6280000000000001</v>
      </c>
      <c r="G1326" s="1764">
        <v>4.008</v>
      </c>
      <c r="H1326" s="1765">
        <v>0.61199999999999999</v>
      </c>
      <c r="I1326" s="323">
        <v>4.008</v>
      </c>
      <c r="J1326" s="323">
        <v>396.8</v>
      </c>
      <c r="K1326" s="611">
        <v>4.008</v>
      </c>
      <c r="L1326" s="323">
        <v>396.8</v>
      </c>
      <c r="M1326" s="1766">
        <v>1.0100806451612904E-2</v>
      </c>
      <c r="N1326" s="1767">
        <v>49.1</v>
      </c>
      <c r="O1326" s="324">
        <v>0.49594959677419359</v>
      </c>
      <c r="P1326" s="324">
        <v>606.04838709677426</v>
      </c>
      <c r="Q1326" s="325">
        <v>29.756975806451617</v>
      </c>
    </row>
    <row r="1327" spans="1:17">
      <c r="A1327" s="1345"/>
      <c r="B1327" s="113">
        <v>6</v>
      </c>
      <c r="C1327" s="103" t="s">
        <v>732</v>
      </c>
      <c r="D1327" s="113">
        <v>12</v>
      </c>
      <c r="E1327" s="113" t="s">
        <v>35</v>
      </c>
      <c r="F1327" s="323">
        <v>10.480498000000001</v>
      </c>
      <c r="G1327" s="1764">
        <v>4.8194990000000004</v>
      </c>
      <c r="H1327" s="1765">
        <v>0.30599999999999999</v>
      </c>
      <c r="I1327" s="323">
        <v>5.3549990000000003</v>
      </c>
      <c r="J1327" s="323">
        <v>510.21000000000004</v>
      </c>
      <c r="K1327" s="611">
        <v>5.31</v>
      </c>
      <c r="L1327" s="323">
        <v>510.21000000000004</v>
      </c>
      <c r="M1327" s="1766">
        <v>1.0407479273240429E-2</v>
      </c>
      <c r="N1327" s="1765">
        <v>49.1</v>
      </c>
      <c r="O1327" s="324">
        <v>0.51100723231610512</v>
      </c>
      <c r="P1327" s="324">
        <v>624.4487563944258</v>
      </c>
      <c r="Q1327" s="325">
        <v>30.660433938966307</v>
      </c>
    </row>
    <row r="1328" spans="1:17">
      <c r="A1328" s="1345"/>
      <c r="B1328" s="113">
        <v>7</v>
      </c>
      <c r="C1328" s="103" t="s">
        <v>733</v>
      </c>
      <c r="D1328" s="113">
        <v>50</v>
      </c>
      <c r="E1328" s="113" t="s">
        <v>35</v>
      </c>
      <c r="F1328" s="323">
        <v>43.720004000000003</v>
      </c>
      <c r="G1328" s="1764">
        <v>19.361002000000003</v>
      </c>
      <c r="H1328" s="1765">
        <v>4.9980000000000002</v>
      </c>
      <c r="I1328" s="323">
        <v>19.361002000000003</v>
      </c>
      <c r="J1328" s="323">
        <v>1866.89</v>
      </c>
      <c r="K1328" s="611">
        <v>19.361002000000003</v>
      </c>
      <c r="L1328" s="323">
        <v>1866.89</v>
      </c>
      <c r="M1328" s="1766">
        <v>1.037072457402418E-2</v>
      </c>
      <c r="N1328" s="1765">
        <v>49.1</v>
      </c>
      <c r="O1328" s="324">
        <v>0.50920257658458723</v>
      </c>
      <c r="P1328" s="324">
        <v>622.24347444145076</v>
      </c>
      <c r="Q1328" s="325">
        <v>30.552154595075233</v>
      </c>
    </row>
    <row r="1329" spans="1:17">
      <c r="A1329" s="1345"/>
      <c r="B1329" s="113">
        <v>8</v>
      </c>
      <c r="C1329" s="103" t="s">
        <v>734</v>
      </c>
      <c r="D1329" s="113">
        <v>45</v>
      </c>
      <c r="E1329" s="113" t="s">
        <v>35</v>
      </c>
      <c r="F1329" s="323">
        <v>53.617005999999989</v>
      </c>
      <c r="G1329" s="1764">
        <v>24.539002999999997</v>
      </c>
      <c r="H1329" s="1765">
        <v>4.5389999999999997</v>
      </c>
      <c r="I1329" s="323">
        <v>24.539002999999997</v>
      </c>
      <c r="J1329" s="323">
        <v>2330.4</v>
      </c>
      <c r="K1329" s="611">
        <v>24.539002999999997</v>
      </c>
      <c r="L1329" s="323">
        <v>2330.4</v>
      </c>
      <c r="M1329" s="1766">
        <v>1.0529953226913833E-2</v>
      </c>
      <c r="N1329" s="1765">
        <v>49.1</v>
      </c>
      <c r="O1329" s="324">
        <v>0.51702070344146922</v>
      </c>
      <c r="P1329" s="324">
        <v>631.79719361483001</v>
      </c>
      <c r="Q1329" s="325">
        <v>31.021242206488154</v>
      </c>
    </row>
    <row r="1330" spans="1:17">
      <c r="A1330" s="1345"/>
      <c r="B1330" s="113">
        <v>9</v>
      </c>
      <c r="C1330" s="1768" t="s">
        <v>735</v>
      </c>
      <c r="D1330" s="113">
        <v>20</v>
      </c>
      <c r="E1330" s="113" t="s">
        <v>35</v>
      </c>
      <c r="F1330" s="323">
        <v>23.838000000000001</v>
      </c>
      <c r="G1330" s="1764">
        <v>11.358000000000001</v>
      </c>
      <c r="H1330" s="1765">
        <v>1.1220000000000001</v>
      </c>
      <c r="I1330" s="323">
        <v>11.358000000000001</v>
      </c>
      <c r="J1330" s="323">
        <v>1076.74</v>
      </c>
      <c r="K1330" s="611">
        <v>11.358000000000001</v>
      </c>
      <c r="L1330" s="323">
        <v>1076.74</v>
      </c>
      <c r="M1330" s="1766">
        <v>1.0548507531994725E-2</v>
      </c>
      <c r="N1330" s="1765">
        <v>49.1</v>
      </c>
      <c r="O1330" s="324">
        <v>0.51793171982094099</v>
      </c>
      <c r="P1330" s="1811">
        <v>632.91045191968351</v>
      </c>
      <c r="Q1330" s="325">
        <v>31.075903189256461</v>
      </c>
    </row>
    <row r="1331" spans="1:17" ht="12" thickBot="1">
      <c r="A1331" s="1346"/>
      <c r="B1331" s="114">
        <v>10</v>
      </c>
      <c r="C1331" s="1806" t="s">
        <v>736</v>
      </c>
      <c r="D1331" s="114">
        <v>44</v>
      </c>
      <c r="E1331" s="114" t="s">
        <v>35</v>
      </c>
      <c r="F1331" s="336">
        <v>67.315084999999996</v>
      </c>
      <c r="G1331" s="1809">
        <v>31.315086999999998</v>
      </c>
      <c r="H1331" s="1808">
        <v>4.6849110000000005</v>
      </c>
      <c r="I1331" s="336">
        <v>31.315086999999998</v>
      </c>
      <c r="J1331" s="336">
        <v>2962.01</v>
      </c>
      <c r="K1331" s="612">
        <v>31.315086999999998</v>
      </c>
      <c r="L1331" s="336">
        <v>2962.01</v>
      </c>
      <c r="M1331" s="1810">
        <v>1.0572242159884672E-2</v>
      </c>
      <c r="N1331" s="1808">
        <v>49.1</v>
      </c>
      <c r="O1331" s="337">
        <v>0.51909709005033744</v>
      </c>
      <c r="P1331" s="1812">
        <v>634.33452959308033</v>
      </c>
      <c r="Q1331" s="338">
        <v>31.145825403020243</v>
      </c>
    </row>
    <row r="1332" spans="1:17">
      <c r="A1332" s="1307" t="s">
        <v>248</v>
      </c>
      <c r="B1332" s="16">
        <v>1</v>
      </c>
      <c r="C1332" s="1769" t="s">
        <v>737</v>
      </c>
      <c r="D1332" s="16">
        <v>10</v>
      </c>
      <c r="E1332" s="16" t="s">
        <v>35</v>
      </c>
      <c r="F1332" s="1035">
        <v>12.880001999999999</v>
      </c>
      <c r="G1332" s="1770">
        <v>6.4400009999999996</v>
      </c>
      <c r="H1332" s="1035">
        <v>0</v>
      </c>
      <c r="I1332" s="1035">
        <v>6.4400009999999996</v>
      </c>
      <c r="J1332" s="1035">
        <v>584.33000000000004</v>
      </c>
      <c r="K1332" s="1688">
        <v>6.4400009999999996</v>
      </c>
      <c r="L1332" s="1035">
        <v>584.33000000000004</v>
      </c>
      <c r="M1332" s="1036">
        <v>1.1021171255968373E-2</v>
      </c>
      <c r="N1332" s="1771">
        <v>49.1</v>
      </c>
      <c r="O1332" s="1691">
        <v>0.54113950866804716</v>
      </c>
      <c r="P1332" s="1037">
        <v>661.27027535810237</v>
      </c>
      <c r="Q1332" s="1038">
        <v>32.468370520082829</v>
      </c>
    </row>
    <row r="1333" spans="1:17">
      <c r="A1333" s="1308"/>
      <c r="B1333" s="31">
        <v>2</v>
      </c>
      <c r="C1333" s="19" t="s">
        <v>738</v>
      </c>
      <c r="D1333" s="17">
        <v>110</v>
      </c>
      <c r="E1333" s="17" t="s">
        <v>35</v>
      </c>
      <c r="F1333" s="121">
        <v>60.620214000000004</v>
      </c>
      <c r="G1333" s="55">
        <v>28.321107000000001</v>
      </c>
      <c r="H1333" s="118">
        <v>3.9780000000000002</v>
      </c>
      <c r="I1333" s="118">
        <v>28.321107000000001</v>
      </c>
      <c r="J1333" s="118">
        <v>2560.75</v>
      </c>
      <c r="K1333" s="461">
        <v>28.321107000000001</v>
      </c>
      <c r="L1333" s="118">
        <v>2560.75</v>
      </c>
      <c r="M1333" s="22">
        <v>1.1059692277653032E-2</v>
      </c>
      <c r="N1333" s="1772">
        <v>49.1</v>
      </c>
      <c r="O1333" s="1692">
        <v>0.5430308908327639</v>
      </c>
      <c r="P1333" s="939">
        <v>663.58153665918201</v>
      </c>
      <c r="Q1333" s="29">
        <v>32.581853449965841</v>
      </c>
    </row>
    <row r="1334" spans="1:17">
      <c r="A1334" s="1308"/>
      <c r="B1334" s="31">
        <v>3</v>
      </c>
      <c r="C1334" s="19" t="s">
        <v>739</v>
      </c>
      <c r="D1334" s="17">
        <v>30</v>
      </c>
      <c r="E1334" s="17" t="s">
        <v>35</v>
      </c>
      <c r="F1334" s="121">
        <v>35.960001999999996</v>
      </c>
      <c r="G1334" s="55">
        <v>16.960000999999998</v>
      </c>
      <c r="H1334" s="118">
        <v>2.04</v>
      </c>
      <c r="I1334" s="118">
        <v>16.960000999999998</v>
      </c>
      <c r="J1334" s="118">
        <v>1512.1000000000001</v>
      </c>
      <c r="K1334" s="461">
        <v>16.960000999999998</v>
      </c>
      <c r="L1334" s="118">
        <v>1512.1000000000001</v>
      </c>
      <c r="M1334" s="22">
        <v>1.1216190066794522E-2</v>
      </c>
      <c r="N1334" s="1772">
        <v>49.1</v>
      </c>
      <c r="O1334" s="1692">
        <v>0.5507149322796111</v>
      </c>
      <c r="P1334" s="939">
        <v>672.97140400767125</v>
      </c>
      <c r="Q1334" s="29">
        <v>33.042895936776659</v>
      </c>
    </row>
    <row r="1335" spans="1:17">
      <c r="A1335" s="1309"/>
      <c r="B1335" s="17">
        <v>4</v>
      </c>
      <c r="C1335" s="19" t="s">
        <v>740</v>
      </c>
      <c r="D1335" s="17">
        <v>38</v>
      </c>
      <c r="E1335" s="17" t="s">
        <v>35</v>
      </c>
      <c r="F1335" s="121">
        <v>52.937995999999998</v>
      </c>
      <c r="G1335" s="55">
        <v>25.499998000000001</v>
      </c>
      <c r="H1335" s="118">
        <v>1.9380000000000002</v>
      </c>
      <c r="I1335" s="118">
        <v>25.499998000000001</v>
      </c>
      <c r="J1335" s="118">
        <v>2088.63</v>
      </c>
      <c r="K1335" s="461">
        <v>25.499998000000001</v>
      </c>
      <c r="L1335" s="118">
        <v>2088.63</v>
      </c>
      <c r="M1335" s="22">
        <v>1.2208958982682427E-2</v>
      </c>
      <c r="N1335" s="1772">
        <v>49.1</v>
      </c>
      <c r="O1335" s="1692">
        <v>0.59945988604970724</v>
      </c>
      <c r="P1335" s="939">
        <v>732.53753896094565</v>
      </c>
      <c r="Q1335" s="29">
        <v>35.967593162982432</v>
      </c>
    </row>
    <row r="1336" spans="1:17">
      <c r="A1336" s="1309"/>
      <c r="B1336" s="17">
        <v>5</v>
      </c>
      <c r="C1336" s="19" t="s">
        <v>741</v>
      </c>
      <c r="D1336" s="17">
        <v>30</v>
      </c>
      <c r="E1336" s="17" t="s">
        <v>35</v>
      </c>
      <c r="F1336" s="121">
        <v>50.410708000000007</v>
      </c>
      <c r="G1336" s="55">
        <v>23.820704000000003</v>
      </c>
      <c r="H1336" s="118">
        <v>2.7693000000000003</v>
      </c>
      <c r="I1336" s="118">
        <v>23.820704000000003</v>
      </c>
      <c r="J1336" s="118">
        <v>1936.55</v>
      </c>
      <c r="K1336" s="461">
        <v>23.820704000000003</v>
      </c>
      <c r="L1336" s="118">
        <v>1936.55</v>
      </c>
      <c r="M1336" s="22">
        <v>1.2300588159355556E-2</v>
      </c>
      <c r="N1336" s="1772">
        <v>49.1</v>
      </c>
      <c r="O1336" s="1692">
        <v>0.60395887862435782</v>
      </c>
      <c r="P1336" s="939">
        <v>738.03528956133334</v>
      </c>
      <c r="Q1336" s="29">
        <v>36.237532717461463</v>
      </c>
    </row>
    <row r="1337" spans="1:17">
      <c r="A1337" s="1309"/>
      <c r="B1337" s="17">
        <v>6</v>
      </c>
      <c r="C1337" s="19" t="s">
        <v>742</v>
      </c>
      <c r="D1337" s="17">
        <v>13</v>
      </c>
      <c r="E1337" s="17" t="s">
        <v>35</v>
      </c>
      <c r="F1337" s="121">
        <v>66.714001999999994</v>
      </c>
      <c r="G1337" s="55">
        <v>32.949000999999996</v>
      </c>
      <c r="H1337" s="118">
        <v>0.81599999999999995</v>
      </c>
      <c r="I1337" s="118">
        <v>32.949000999999996</v>
      </c>
      <c r="J1337" s="118">
        <v>2599.5700000000002</v>
      </c>
      <c r="K1337" s="461">
        <v>32.949000999999996</v>
      </c>
      <c r="L1337" s="118">
        <v>2599.5700000000002</v>
      </c>
      <c r="M1337" s="22">
        <v>1.267478890739622E-2</v>
      </c>
      <c r="N1337" s="1772">
        <v>49.1</v>
      </c>
      <c r="O1337" s="1692">
        <v>0.62233213535315446</v>
      </c>
      <c r="P1337" s="939">
        <v>760.48733444377331</v>
      </c>
      <c r="Q1337" s="29">
        <v>37.339928121189274</v>
      </c>
    </row>
    <row r="1338" spans="1:17">
      <c r="A1338" s="1309"/>
      <c r="B1338" s="17">
        <v>7</v>
      </c>
      <c r="C1338" s="19" t="s">
        <v>743</v>
      </c>
      <c r="D1338" s="17">
        <v>28</v>
      </c>
      <c r="E1338" s="17" t="s">
        <v>35</v>
      </c>
      <c r="F1338" s="121">
        <v>38.902004000000005</v>
      </c>
      <c r="G1338" s="55">
        <v>19.451002000000003</v>
      </c>
      <c r="H1338" s="118">
        <v>0</v>
      </c>
      <c r="I1338" s="118">
        <v>19.451002000000003</v>
      </c>
      <c r="J1338" s="118">
        <v>1512.77</v>
      </c>
      <c r="K1338" s="461">
        <v>19.451002000000003</v>
      </c>
      <c r="L1338" s="118">
        <v>1512.77</v>
      </c>
      <c r="M1338" s="22">
        <v>1.2857871322144148E-2</v>
      </c>
      <c r="N1338" s="1772">
        <v>49.1</v>
      </c>
      <c r="O1338" s="1692">
        <v>0.63132148191727766</v>
      </c>
      <c r="P1338" s="939">
        <v>771.47227932864894</v>
      </c>
      <c r="Q1338" s="29">
        <v>37.879288915036661</v>
      </c>
    </row>
    <row r="1339" spans="1:17">
      <c r="A1339" s="1309"/>
      <c r="B1339" s="17">
        <v>8</v>
      </c>
      <c r="C1339" s="1773" t="s">
        <v>744</v>
      </c>
      <c r="D1339" s="1774">
        <v>24</v>
      </c>
      <c r="E1339" s="1775" t="s">
        <v>35</v>
      </c>
      <c r="F1339" s="1776">
        <v>33.288999999999994</v>
      </c>
      <c r="G1339" s="1777">
        <v>15.700999999999999</v>
      </c>
      <c r="H1339" s="1778">
        <v>1.887</v>
      </c>
      <c r="I1339" s="1778">
        <v>15.700999999999999</v>
      </c>
      <c r="J1339" s="1779">
        <v>1210.6400000000001</v>
      </c>
      <c r="K1339" s="1820">
        <v>15.700999999999999</v>
      </c>
      <c r="L1339" s="1781">
        <v>1210.6400000000001</v>
      </c>
      <c r="M1339" s="1782">
        <v>1.2969173329809024E-2</v>
      </c>
      <c r="N1339" s="1783">
        <v>49.1</v>
      </c>
      <c r="O1339" s="1784">
        <v>0.63678641049362317</v>
      </c>
      <c r="P1339" s="1785">
        <v>778.15039978854145</v>
      </c>
      <c r="Q1339" s="1786">
        <v>38.207184629617387</v>
      </c>
    </row>
    <row r="1340" spans="1:17">
      <c r="A1340" s="1309"/>
      <c r="B1340" s="17">
        <v>9</v>
      </c>
      <c r="C1340" s="1773" t="s">
        <v>745</v>
      </c>
      <c r="D1340" s="1774">
        <v>12</v>
      </c>
      <c r="E1340" s="1775" t="s">
        <v>35</v>
      </c>
      <c r="F1340" s="1776">
        <v>16.717998000000001</v>
      </c>
      <c r="G1340" s="1787">
        <v>8.103999</v>
      </c>
      <c r="H1340" s="1773">
        <v>0.51</v>
      </c>
      <c r="I1340" s="1778">
        <v>8.103999</v>
      </c>
      <c r="J1340" s="1788">
        <v>540.32000000000005</v>
      </c>
      <c r="K1340" s="1820">
        <v>8.103999</v>
      </c>
      <c r="L1340" s="1781">
        <v>540.32000000000005</v>
      </c>
      <c r="M1340" s="1782">
        <v>1.4998517545158423E-2</v>
      </c>
      <c r="N1340" s="1783">
        <v>49.1</v>
      </c>
      <c r="O1340" s="1784">
        <v>0.73642721146727863</v>
      </c>
      <c r="P1340" s="1785">
        <v>899.91105270950538</v>
      </c>
      <c r="Q1340" s="1786">
        <v>44.185632688036712</v>
      </c>
    </row>
    <row r="1341" spans="1:17" ht="12" thickBot="1">
      <c r="A1341" s="1310"/>
      <c r="B1341" s="18">
        <v>10</v>
      </c>
      <c r="C1341" s="1789" t="s">
        <v>746</v>
      </c>
      <c r="D1341" s="1790">
        <v>4</v>
      </c>
      <c r="E1341" s="1790" t="s">
        <v>35</v>
      </c>
      <c r="F1341" s="1791">
        <v>6.8</v>
      </c>
      <c r="G1341" s="1792">
        <v>3.4</v>
      </c>
      <c r="H1341" s="1789">
        <v>0</v>
      </c>
      <c r="I1341" s="1793">
        <v>3.4</v>
      </c>
      <c r="J1341" s="1794">
        <v>135.59</v>
      </c>
      <c r="K1341" s="1821">
        <v>3.4</v>
      </c>
      <c r="L1341" s="1796">
        <v>135.59</v>
      </c>
      <c r="M1341" s="1797">
        <v>2.5075595545394201E-2</v>
      </c>
      <c r="N1341" s="1798">
        <v>49.1</v>
      </c>
      <c r="O1341" s="1799">
        <v>1.2312117412788552</v>
      </c>
      <c r="P1341" s="1799">
        <v>1504.5357327236522</v>
      </c>
      <c r="Q1341" s="1800">
        <v>73.872704476731329</v>
      </c>
    </row>
  </sheetData>
  <dataConsolidate/>
  <mergeCells count="578">
    <mergeCell ref="A1302:A1311"/>
    <mergeCell ref="A1312:A1321"/>
    <mergeCell ref="A1322:A1331"/>
    <mergeCell ref="A1332:A1341"/>
    <mergeCell ref="A1255:A1264"/>
    <mergeCell ref="A1265:A1274"/>
    <mergeCell ref="A1275:A1284"/>
    <mergeCell ref="A1285:A1294"/>
    <mergeCell ref="A1297:Q1297"/>
    <mergeCell ref="E1298:H1298"/>
    <mergeCell ref="A1299:A1301"/>
    <mergeCell ref="B1299:B1301"/>
    <mergeCell ref="C1299:C1301"/>
    <mergeCell ref="D1299:D1300"/>
    <mergeCell ref="E1299:E1300"/>
    <mergeCell ref="F1299:I1299"/>
    <mergeCell ref="J1299:J1300"/>
    <mergeCell ref="K1299:K1300"/>
    <mergeCell ref="L1299:L1300"/>
    <mergeCell ref="M1299:M1300"/>
    <mergeCell ref="N1299:N1300"/>
    <mergeCell ref="O1299:O1300"/>
    <mergeCell ref="P1299:P1300"/>
    <mergeCell ref="Q1299:Q1300"/>
    <mergeCell ref="A1208:A1217"/>
    <mergeCell ref="A1218:A1227"/>
    <mergeCell ref="A1228:A1237"/>
    <mergeCell ref="A1238:A1247"/>
    <mergeCell ref="A1250:Q1250"/>
    <mergeCell ref="E1251:H1251"/>
    <mergeCell ref="A1252:A1254"/>
    <mergeCell ref="B1252:B1254"/>
    <mergeCell ref="C1252:C1254"/>
    <mergeCell ref="D1252:D1253"/>
    <mergeCell ref="E1252:E1253"/>
    <mergeCell ref="F1252:I1252"/>
    <mergeCell ref="J1252:J1253"/>
    <mergeCell ref="K1252:K1253"/>
    <mergeCell ref="L1252:L1253"/>
    <mergeCell ref="M1252:M1253"/>
    <mergeCell ref="N1252:N1253"/>
    <mergeCell ref="O1252:O1253"/>
    <mergeCell ref="P1252:P1253"/>
    <mergeCell ref="Q1252:Q1253"/>
    <mergeCell ref="A1203:Q1203"/>
    <mergeCell ref="E1204:H1204"/>
    <mergeCell ref="A1205:A1207"/>
    <mergeCell ref="B1205:B1207"/>
    <mergeCell ref="C1205:C1207"/>
    <mergeCell ref="D1205:D1206"/>
    <mergeCell ref="E1205:E1206"/>
    <mergeCell ref="F1205:I1205"/>
    <mergeCell ref="J1205:J1206"/>
    <mergeCell ref="K1205:K1206"/>
    <mergeCell ref="L1205:L1206"/>
    <mergeCell ref="M1205:M1206"/>
    <mergeCell ref="N1205:N1206"/>
    <mergeCell ref="O1205:O1206"/>
    <mergeCell ref="P1205:P1206"/>
    <mergeCell ref="Q1205:Q1206"/>
    <mergeCell ref="A1161:A1170"/>
    <mergeCell ref="A1171:A1180"/>
    <mergeCell ref="A1181:A1190"/>
    <mergeCell ref="A1191:A1200"/>
    <mergeCell ref="A59:A68"/>
    <mergeCell ref="A1115:A1124"/>
    <mergeCell ref="A1125:A1134"/>
    <mergeCell ref="A1135:A1144"/>
    <mergeCell ref="A1145:A1154"/>
    <mergeCell ref="A1156:Q1156"/>
    <mergeCell ref="E1157:H1157"/>
    <mergeCell ref="A1158:A1160"/>
    <mergeCell ref="B1158:B1160"/>
    <mergeCell ref="C1158:C1160"/>
    <mergeCell ref="D1158:D1159"/>
    <mergeCell ref="E1158:E1159"/>
    <mergeCell ref="F1158:I1158"/>
    <mergeCell ref="J1158:J1159"/>
    <mergeCell ref="K1158:K1159"/>
    <mergeCell ref="L1158:L1159"/>
    <mergeCell ref="M1158:M1159"/>
    <mergeCell ref="N1158:N1159"/>
    <mergeCell ref="O1158:O1159"/>
    <mergeCell ref="P1158:P1159"/>
    <mergeCell ref="A938:A940"/>
    <mergeCell ref="B938:B940"/>
    <mergeCell ref="C938:C940"/>
    <mergeCell ref="Q1158:Q1159"/>
    <mergeCell ref="A1069:A1078"/>
    <mergeCell ref="A1079:A1088"/>
    <mergeCell ref="A1089:A1098"/>
    <mergeCell ref="A1099:A1108"/>
    <mergeCell ref="A1110:Q1110"/>
    <mergeCell ref="E1111:H1111"/>
    <mergeCell ref="A1112:A1114"/>
    <mergeCell ref="B1112:B1114"/>
    <mergeCell ref="C1112:C1114"/>
    <mergeCell ref="D1112:D1113"/>
    <mergeCell ref="E1112:E1113"/>
    <mergeCell ref="F1112:I1112"/>
    <mergeCell ref="J1112:J1113"/>
    <mergeCell ref="K1112:K1113"/>
    <mergeCell ref="L1112:L1113"/>
    <mergeCell ref="M1112:M1113"/>
    <mergeCell ref="N1112:N1113"/>
    <mergeCell ref="O1112:O1113"/>
    <mergeCell ref="P1112:P1113"/>
    <mergeCell ref="Q1112:Q1113"/>
    <mergeCell ref="A1064:Q1064"/>
    <mergeCell ref="E1065:H1065"/>
    <mergeCell ref="A1066:A1068"/>
    <mergeCell ref="B1066:B1068"/>
    <mergeCell ref="C1066:C1068"/>
    <mergeCell ref="D1066:D1067"/>
    <mergeCell ref="E1066:E1067"/>
    <mergeCell ref="F1066:I1066"/>
    <mergeCell ref="J1066:J1067"/>
    <mergeCell ref="K1066:K1067"/>
    <mergeCell ref="L1066:L1067"/>
    <mergeCell ref="M1066:M1067"/>
    <mergeCell ref="N1066:N1067"/>
    <mergeCell ref="O1066:O1067"/>
    <mergeCell ref="P1066:P1067"/>
    <mergeCell ref="Q1066:Q1067"/>
    <mergeCell ref="E718:H718"/>
    <mergeCell ref="E719:E720"/>
    <mergeCell ref="F719:I719"/>
    <mergeCell ref="E71:H71"/>
    <mergeCell ref="A717:Q717"/>
    <mergeCell ref="M719:M720"/>
    <mergeCell ref="N719:N720"/>
    <mergeCell ref="P719:P720"/>
    <mergeCell ref="Q719:Q720"/>
    <mergeCell ref="A645:A654"/>
    <mergeCell ref="E668:H668"/>
    <mergeCell ref="Q357:Q358"/>
    <mergeCell ref="O357:O358"/>
    <mergeCell ref="A261:Q261"/>
    <mergeCell ref="A263:A265"/>
    <mergeCell ref="B263:B265"/>
    <mergeCell ref="C263:C265"/>
    <mergeCell ref="D263:D264"/>
    <mergeCell ref="E356:H356"/>
    <mergeCell ref="E262:H262"/>
    <mergeCell ref="L719:L720"/>
    <mergeCell ref="A742:A751"/>
    <mergeCell ref="A752:A761"/>
    <mergeCell ref="A719:A721"/>
    <mergeCell ref="B719:B721"/>
    <mergeCell ref="C719:C721"/>
    <mergeCell ref="D719:D720"/>
    <mergeCell ref="J719:J720"/>
    <mergeCell ref="K719:K720"/>
    <mergeCell ref="A1:Q1"/>
    <mergeCell ref="A3:Q3"/>
    <mergeCell ref="N72:N73"/>
    <mergeCell ref="A70:Q70"/>
    <mergeCell ref="M72:M73"/>
    <mergeCell ref="L72:L73"/>
    <mergeCell ref="E622:E623"/>
    <mergeCell ref="K622:K623"/>
    <mergeCell ref="D622:D623"/>
    <mergeCell ref="O622:O623"/>
    <mergeCell ref="L622:L623"/>
    <mergeCell ref="J622:J623"/>
    <mergeCell ref="A620:Q620"/>
    <mergeCell ref="Q622:Q623"/>
    <mergeCell ref="F622:I622"/>
    <mergeCell ref="B622:B624"/>
    <mergeCell ref="J72:J73"/>
    <mergeCell ref="E584:H584"/>
    <mergeCell ref="E537:H537"/>
    <mergeCell ref="Q263:Q264"/>
    <mergeCell ref="L263:L264"/>
    <mergeCell ref="C357:C359"/>
    <mergeCell ref="D357:D358"/>
    <mergeCell ref="E357:E358"/>
    <mergeCell ref="P263:P264"/>
    <mergeCell ref="A344:A353"/>
    <mergeCell ref="P357:P358"/>
    <mergeCell ref="A304:A313"/>
    <mergeCell ref="A314:A323"/>
    <mergeCell ref="A324:A333"/>
    <mergeCell ref="A334:A343"/>
    <mergeCell ref="A72:A73"/>
    <mergeCell ref="B72:B73"/>
    <mergeCell ref="C72:C73"/>
    <mergeCell ref="D72:D73"/>
    <mergeCell ref="A105:A114"/>
    <mergeCell ref="A168:A170"/>
    <mergeCell ref="C168:C170"/>
    <mergeCell ref="A166:Q166"/>
    <mergeCell ref="O72:O73"/>
    <mergeCell ref="K72:K73"/>
    <mergeCell ref="A75:A84"/>
    <mergeCell ref="A85:A94"/>
    <mergeCell ref="A95:A104"/>
    <mergeCell ref="Q72:Q73"/>
    <mergeCell ref="P72:P73"/>
    <mergeCell ref="E72:E73"/>
    <mergeCell ref="F72:I72"/>
    <mergeCell ref="E167:H167"/>
    <mergeCell ref="D168:D169"/>
    <mergeCell ref="F168:I168"/>
    <mergeCell ref="E489:H489"/>
    <mergeCell ref="E451:H451"/>
    <mergeCell ref="N622:N623"/>
    <mergeCell ref="P622:P623"/>
    <mergeCell ref="M622:M623"/>
    <mergeCell ref="J669:J670"/>
    <mergeCell ref="K669:K670"/>
    <mergeCell ref="E490:E491"/>
    <mergeCell ref="F490:I490"/>
    <mergeCell ref="P452:P453"/>
    <mergeCell ref="A667:Q667"/>
    <mergeCell ref="A635:A644"/>
    <mergeCell ref="A490:A492"/>
    <mergeCell ref="B490:B492"/>
    <mergeCell ref="C490:C492"/>
    <mergeCell ref="D490:D491"/>
    <mergeCell ref="B452:B454"/>
    <mergeCell ref="C452:C454"/>
    <mergeCell ref="D452:D453"/>
    <mergeCell ref="A514:A523"/>
    <mergeCell ref="A524:A533"/>
    <mergeCell ref="A488:Q488"/>
    <mergeCell ref="A538:A540"/>
    <mergeCell ref="P490:P491"/>
    <mergeCell ref="F357:I357"/>
    <mergeCell ref="J357:J358"/>
    <mergeCell ref="M357:M358"/>
    <mergeCell ref="K263:K264"/>
    <mergeCell ref="E263:E264"/>
    <mergeCell ref="F263:I263"/>
    <mergeCell ref="J263:J264"/>
    <mergeCell ref="M263:M264"/>
    <mergeCell ref="N263:N264"/>
    <mergeCell ref="O263:O264"/>
    <mergeCell ref="K357:K358"/>
    <mergeCell ref="L357:L358"/>
    <mergeCell ref="N357:N358"/>
    <mergeCell ref="O300:O301"/>
    <mergeCell ref="E299:H299"/>
    <mergeCell ref="A267:A276"/>
    <mergeCell ref="A277:A286"/>
    <mergeCell ref="A287:A296"/>
    <mergeCell ref="A355:Q355"/>
    <mergeCell ref="L300:L301"/>
    <mergeCell ref="M300:M301"/>
    <mergeCell ref="N215:N216"/>
    <mergeCell ref="P215:P216"/>
    <mergeCell ref="A215:A217"/>
    <mergeCell ref="B215:B217"/>
    <mergeCell ref="C215:C217"/>
    <mergeCell ref="D215:D216"/>
    <mergeCell ref="E215:E216"/>
    <mergeCell ref="O215:O216"/>
    <mergeCell ref="K215:K216"/>
    <mergeCell ref="N300:N301"/>
    <mergeCell ref="A172:A181"/>
    <mergeCell ref="A182:A191"/>
    <mergeCell ref="A192:A201"/>
    <mergeCell ref="A202:A211"/>
    <mergeCell ref="A248:A257"/>
    <mergeCell ref="A213:Q213"/>
    <mergeCell ref="O168:O169"/>
    <mergeCell ref="E214:H214"/>
    <mergeCell ref="Q215:Q216"/>
    <mergeCell ref="A218:A227"/>
    <mergeCell ref="A228:A237"/>
    <mergeCell ref="A238:A247"/>
    <mergeCell ref="F215:I215"/>
    <mergeCell ref="J215:J216"/>
    <mergeCell ref="L215:L216"/>
    <mergeCell ref="M215:M216"/>
    <mergeCell ref="M168:M169"/>
    <mergeCell ref="P168:P169"/>
    <mergeCell ref="Q168:Q169"/>
    <mergeCell ref="B168:B170"/>
    <mergeCell ref="L168:L169"/>
    <mergeCell ref="E168:E169"/>
    <mergeCell ref="J168:J169"/>
    <mergeCell ref="N168:N169"/>
    <mergeCell ref="A119:Q119"/>
    <mergeCell ref="E120:H120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L121:L122"/>
    <mergeCell ref="K168:K169"/>
    <mergeCell ref="O404:O405"/>
    <mergeCell ref="E403:H403"/>
    <mergeCell ref="A371:A380"/>
    <mergeCell ref="A381:A390"/>
    <mergeCell ref="A391:A400"/>
    <mergeCell ref="A402:Q402"/>
    <mergeCell ref="Q404:Q405"/>
    <mergeCell ref="P404:P405"/>
    <mergeCell ref="A361:A370"/>
    <mergeCell ref="N404:N405"/>
    <mergeCell ref="M404:M405"/>
    <mergeCell ref="L404:L405"/>
    <mergeCell ref="K404:K405"/>
    <mergeCell ref="J404:J405"/>
    <mergeCell ref="F404:I404"/>
    <mergeCell ref="E404:E405"/>
    <mergeCell ref="A357:A359"/>
    <mergeCell ref="B357:B359"/>
    <mergeCell ref="D404:D405"/>
    <mergeCell ref="C404:C406"/>
    <mergeCell ref="A438:A447"/>
    <mergeCell ref="A428:A437"/>
    <mergeCell ref="A418:A427"/>
    <mergeCell ref="A408:A417"/>
    <mergeCell ref="A476:A485"/>
    <mergeCell ref="A450:Q450"/>
    <mergeCell ref="Q452:Q453"/>
    <mergeCell ref="A456:A465"/>
    <mergeCell ref="A466:A475"/>
    <mergeCell ref="J452:J453"/>
    <mergeCell ref="K452:K453"/>
    <mergeCell ref="L452:L453"/>
    <mergeCell ref="M452:M453"/>
    <mergeCell ref="N452:N453"/>
    <mergeCell ref="O452:O453"/>
    <mergeCell ref="E452:E453"/>
    <mergeCell ref="F452:I452"/>
    <mergeCell ref="A452:A454"/>
    <mergeCell ref="B404:B406"/>
    <mergeCell ref="A404:A406"/>
    <mergeCell ref="Q490:Q491"/>
    <mergeCell ref="A494:A503"/>
    <mergeCell ref="A504:A513"/>
    <mergeCell ref="J490:J491"/>
    <mergeCell ref="K490:K491"/>
    <mergeCell ref="L490:L491"/>
    <mergeCell ref="M490:M491"/>
    <mergeCell ref="N490:N491"/>
    <mergeCell ref="O490:O491"/>
    <mergeCell ref="A572:A581"/>
    <mergeCell ref="A536:Q536"/>
    <mergeCell ref="A585:A587"/>
    <mergeCell ref="B585:B587"/>
    <mergeCell ref="C585:C587"/>
    <mergeCell ref="D585:D586"/>
    <mergeCell ref="E585:E586"/>
    <mergeCell ref="F585:I585"/>
    <mergeCell ref="P538:P539"/>
    <mergeCell ref="Q538:Q539"/>
    <mergeCell ref="A542:A551"/>
    <mergeCell ref="A552:A561"/>
    <mergeCell ref="A562:A571"/>
    <mergeCell ref="J538:J539"/>
    <mergeCell ref="K538:K539"/>
    <mergeCell ref="L538:L539"/>
    <mergeCell ref="M538:M539"/>
    <mergeCell ref="N538:N539"/>
    <mergeCell ref="O538:O539"/>
    <mergeCell ref="B538:B540"/>
    <mergeCell ref="C538:C540"/>
    <mergeCell ref="D538:D539"/>
    <mergeCell ref="E538:E539"/>
    <mergeCell ref="F538:I538"/>
    <mergeCell ref="A583:Q583"/>
    <mergeCell ref="A669:A671"/>
    <mergeCell ref="B669:B671"/>
    <mergeCell ref="C669:C671"/>
    <mergeCell ref="D669:D670"/>
    <mergeCell ref="E669:E670"/>
    <mergeCell ref="F669:I669"/>
    <mergeCell ref="P585:P586"/>
    <mergeCell ref="Q585:Q586"/>
    <mergeCell ref="A589:A598"/>
    <mergeCell ref="A599:A608"/>
    <mergeCell ref="J585:J586"/>
    <mergeCell ref="K585:K586"/>
    <mergeCell ref="L585:L586"/>
    <mergeCell ref="M585:M586"/>
    <mergeCell ref="N585:N586"/>
    <mergeCell ref="O585:O586"/>
    <mergeCell ref="E621:H621"/>
    <mergeCell ref="L669:L670"/>
    <mergeCell ref="M669:M670"/>
    <mergeCell ref="N669:N670"/>
    <mergeCell ref="A622:A624"/>
    <mergeCell ref="A625:A634"/>
    <mergeCell ref="A655:A664"/>
    <mergeCell ref="C622:C624"/>
    <mergeCell ref="A609:A618"/>
    <mergeCell ref="A732:A741"/>
    <mergeCell ref="E862:H862"/>
    <mergeCell ref="K769:K770"/>
    <mergeCell ref="A722:A731"/>
    <mergeCell ref="A863:A865"/>
    <mergeCell ref="A861:Q861"/>
    <mergeCell ref="A672:A685"/>
    <mergeCell ref="O669:O670"/>
    <mergeCell ref="P669:P670"/>
    <mergeCell ref="M816:M817"/>
    <mergeCell ref="N816:N817"/>
    <mergeCell ref="O816:O817"/>
    <mergeCell ref="P816:P817"/>
    <mergeCell ref="Q816:Q817"/>
    <mergeCell ref="J816:J817"/>
    <mergeCell ref="F816:I816"/>
    <mergeCell ref="F769:I769"/>
    <mergeCell ref="J769:J770"/>
    <mergeCell ref="A814:Q814"/>
    <mergeCell ref="E815:H815"/>
    <mergeCell ref="L769:L770"/>
    <mergeCell ref="M769:M770"/>
    <mergeCell ref="N769:N770"/>
    <mergeCell ref="O769:O770"/>
    <mergeCell ref="K816:K817"/>
    <mergeCell ref="L816:L817"/>
    <mergeCell ref="A767:Q767"/>
    <mergeCell ref="E768:H768"/>
    <mergeCell ref="A769:A771"/>
    <mergeCell ref="B769:B771"/>
    <mergeCell ref="C769:C771"/>
    <mergeCell ref="D769:D770"/>
    <mergeCell ref="E769:E770"/>
    <mergeCell ref="Q863:Q864"/>
    <mergeCell ref="E300:E301"/>
    <mergeCell ref="F300:I300"/>
    <mergeCell ref="J300:J301"/>
    <mergeCell ref="K300:K301"/>
    <mergeCell ref="O719:O720"/>
    <mergeCell ref="P769:P770"/>
    <mergeCell ref="Q769:Q770"/>
    <mergeCell ref="A686:A696"/>
    <mergeCell ref="A697:A703"/>
    <mergeCell ref="A704:A713"/>
    <mergeCell ref="A849:A858"/>
    <mergeCell ref="A816:A818"/>
    <mergeCell ref="B816:B818"/>
    <mergeCell ref="C816:C818"/>
    <mergeCell ref="D816:D817"/>
    <mergeCell ref="E816:E817"/>
    <mergeCell ref="A819:A828"/>
    <mergeCell ref="A829:A838"/>
    <mergeCell ref="A839:A848"/>
    <mergeCell ref="A802:A811"/>
    <mergeCell ref="A772:A781"/>
    <mergeCell ref="A782:A791"/>
    <mergeCell ref="A792:A801"/>
    <mergeCell ref="E4:H4"/>
    <mergeCell ref="P300:P301"/>
    <mergeCell ref="Q300:Q301"/>
    <mergeCell ref="B863:B865"/>
    <mergeCell ref="C863:C865"/>
    <mergeCell ref="D863:D864"/>
    <mergeCell ref="E863:E864"/>
    <mergeCell ref="F863:I863"/>
    <mergeCell ref="J863:J864"/>
    <mergeCell ref="K863:K864"/>
    <mergeCell ref="L863:L864"/>
    <mergeCell ref="M121:M122"/>
    <mergeCell ref="N121:N122"/>
    <mergeCell ref="O121:O122"/>
    <mergeCell ref="P121:P122"/>
    <mergeCell ref="Q121:Q122"/>
    <mergeCell ref="F121:I121"/>
    <mergeCell ref="J121:J122"/>
    <mergeCell ref="K121:K122"/>
    <mergeCell ref="M863:M864"/>
    <mergeCell ref="N863:N864"/>
    <mergeCell ref="O863:O864"/>
    <mergeCell ref="P863:P864"/>
    <mergeCell ref="Q669:Q670"/>
    <mergeCell ref="A124:A133"/>
    <mergeCell ref="A134:A143"/>
    <mergeCell ref="A144:A153"/>
    <mergeCell ref="A154:A163"/>
    <mergeCell ref="A121:A122"/>
    <mergeCell ref="B121:B122"/>
    <mergeCell ref="C121:C122"/>
    <mergeCell ref="D121:D122"/>
    <mergeCell ref="E121:E122"/>
    <mergeCell ref="A924:A933"/>
    <mergeCell ref="A889:Q889"/>
    <mergeCell ref="E890:H890"/>
    <mergeCell ref="A891:A893"/>
    <mergeCell ref="B891:B893"/>
    <mergeCell ref="C891:C893"/>
    <mergeCell ref="D891:D892"/>
    <mergeCell ref="E891:E892"/>
    <mergeCell ref="F891:I891"/>
    <mergeCell ref="J891:J892"/>
    <mergeCell ref="K891:K892"/>
    <mergeCell ref="L891:L892"/>
    <mergeCell ref="M891:M892"/>
    <mergeCell ref="N891:N892"/>
    <mergeCell ref="O891:O892"/>
    <mergeCell ref="P891:P892"/>
    <mergeCell ref="D938:D939"/>
    <mergeCell ref="E938:E939"/>
    <mergeCell ref="F938:I938"/>
    <mergeCell ref="J938:J939"/>
    <mergeCell ref="K938:K939"/>
    <mergeCell ref="L938:L939"/>
    <mergeCell ref="A866:A875"/>
    <mergeCell ref="A876:A885"/>
    <mergeCell ref="A298:Q298"/>
    <mergeCell ref="A936:Q936"/>
    <mergeCell ref="E937:H937"/>
    <mergeCell ref="A300:A302"/>
    <mergeCell ref="B300:B302"/>
    <mergeCell ref="C300:C302"/>
    <mergeCell ref="D300:D301"/>
    <mergeCell ref="M938:M939"/>
    <mergeCell ref="N938:N939"/>
    <mergeCell ref="O938:O939"/>
    <mergeCell ref="P938:P939"/>
    <mergeCell ref="Q938:Q939"/>
    <mergeCell ref="Q891:Q892"/>
    <mergeCell ref="A894:A903"/>
    <mergeCell ref="A904:A913"/>
    <mergeCell ref="A914:A923"/>
    <mergeCell ref="A941:A950"/>
    <mergeCell ref="A951:A960"/>
    <mergeCell ref="A961:A970"/>
    <mergeCell ref="A972:Q972"/>
    <mergeCell ref="E973:H973"/>
    <mergeCell ref="A974:A976"/>
    <mergeCell ref="B974:B976"/>
    <mergeCell ref="C974:C976"/>
    <mergeCell ref="D974:D975"/>
    <mergeCell ref="E974:E975"/>
    <mergeCell ref="F974:I974"/>
    <mergeCell ref="J974:J975"/>
    <mergeCell ref="K974:K975"/>
    <mergeCell ref="L974:L975"/>
    <mergeCell ref="M974:M975"/>
    <mergeCell ref="N974:N975"/>
    <mergeCell ref="O974:O975"/>
    <mergeCell ref="P974:P975"/>
    <mergeCell ref="Q974:Q975"/>
    <mergeCell ref="A1023:A1032"/>
    <mergeCell ref="A1033:A1042"/>
    <mergeCell ref="A1043:A1052"/>
    <mergeCell ref="A1053:A1062"/>
    <mergeCell ref="A977:A986"/>
    <mergeCell ref="A987:A996"/>
    <mergeCell ref="A997:A1006"/>
    <mergeCell ref="A1007:A1016"/>
    <mergeCell ref="A1018:Q1018"/>
    <mergeCell ref="E1019:H1019"/>
    <mergeCell ref="A1020:A1022"/>
    <mergeCell ref="B1020:B1022"/>
    <mergeCell ref="C1020:C1022"/>
    <mergeCell ref="D1020:D1021"/>
    <mergeCell ref="E1020:E1021"/>
    <mergeCell ref="F1020:I1020"/>
    <mergeCell ref="J1020:J1021"/>
    <mergeCell ref="K1020:K1021"/>
    <mergeCell ref="L1020:L1021"/>
    <mergeCell ref="M1020:M1021"/>
    <mergeCell ref="N1020:N1021"/>
    <mergeCell ref="O1020:O1021"/>
    <mergeCell ref="P1020:P1021"/>
    <mergeCell ref="Q1020:Q1021"/>
  </mergeCells>
  <phoneticPr fontId="2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2016_balandis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2011-05-24T07:22:09Z</cp:lastPrinted>
  <dcterms:created xsi:type="dcterms:W3CDTF">2007-12-03T08:09:16Z</dcterms:created>
  <dcterms:modified xsi:type="dcterms:W3CDTF">2016-05-19T11:31:25Z</dcterms:modified>
</cp:coreProperties>
</file>