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6_11\"/>
    </mc:Choice>
  </mc:AlternateContent>
  <bookViews>
    <workbookView xWindow="-15" yWindow="6045" windowWidth="19320" windowHeight="6090"/>
  </bookViews>
  <sheets>
    <sheet name="2016_lapkritis" sheetId="4" r:id="rId1"/>
  </sheets>
  <definedNames>
    <definedName name="_xlnm.Print_Titles" localSheetId="0">'2016_lapkritis'!$3:$3</definedName>
  </definedNames>
  <calcPr calcId="162913"/>
</workbook>
</file>

<file path=xl/calcChain.xml><?xml version="1.0" encoding="utf-8"?>
<calcChain xmlns="http://schemas.openxmlformats.org/spreadsheetml/2006/main">
  <c r="M792" i="4" l="1"/>
  <c r="P792" i="4" s="1"/>
  <c r="Q792" i="4" s="1"/>
  <c r="F792" i="4"/>
  <c r="M774" i="4"/>
  <c r="P774" i="4" s="1"/>
  <c r="Q774" i="4" s="1"/>
  <c r="F774" i="4"/>
  <c r="M746" i="4"/>
  <c r="P746" i="4" s="1"/>
  <c r="Q746" i="4" s="1"/>
  <c r="F746" i="4"/>
  <c r="M744" i="4"/>
  <c r="P744" i="4" s="1"/>
  <c r="Q744" i="4" s="1"/>
  <c r="F744" i="4"/>
  <c r="M765" i="4"/>
  <c r="P765" i="4" s="1"/>
  <c r="Q765" i="4" s="1"/>
  <c r="F765" i="4"/>
  <c r="M745" i="4"/>
  <c r="P745" i="4" s="1"/>
  <c r="Q745" i="4" s="1"/>
  <c r="F745" i="4"/>
  <c r="M750" i="4"/>
  <c r="O750" i="4" s="1"/>
  <c r="F750" i="4"/>
  <c r="M791" i="4"/>
  <c r="P791" i="4" s="1"/>
  <c r="Q791" i="4" s="1"/>
  <c r="F791" i="4"/>
  <c r="M810" i="4"/>
  <c r="P810" i="4" s="1"/>
  <c r="Q810" i="4" s="1"/>
  <c r="F810" i="4"/>
  <c r="M814" i="4"/>
  <c r="P814" i="4" s="1"/>
  <c r="Q814" i="4" s="1"/>
  <c r="F814" i="4"/>
  <c r="M615" i="4"/>
  <c r="O615" i="4" s="1"/>
  <c r="F615" i="4"/>
  <c r="M636" i="4"/>
  <c r="P636" i="4" s="1"/>
  <c r="Q636" i="4" s="1"/>
  <c r="F636" i="4"/>
  <c r="M619" i="4"/>
  <c r="P619" i="4" s="1"/>
  <c r="Q619" i="4" s="1"/>
  <c r="F619" i="4"/>
  <c r="M631" i="4"/>
  <c r="P631" i="4" s="1"/>
  <c r="Q631" i="4" s="1"/>
  <c r="F631" i="4"/>
  <c r="M635" i="4"/>
  <c r="O635" i="4" s="1"/>
  <c r="F635" i="4"/>
  <c r="M637" i="4"/>
  <c r="P637" i="4" s="1"/>
  <c r="Q637" i="4" s="1"/>
  <c r="F637" i="4"/>
  <c r="M622" i="4"/>
  <c r="P622" i="4" s="1"/>
  <c r="Q622" i="4" s="1"/>
  <c r="F622" i="4"/>
  <c r="M609" i="4"/>
  <c r="P609" i="4" s="1"/>
  <c r="Q609" i="4" s="1"/>
  <c r="F609" i="4"/>
  <c r="M618" i="4"/>
  <c r="O618" i="4" s="1"/>
  <c r="F618" i="4"/>
  <c r="M629" i="4"/>
  <c r="O629" i="4" s="1"/>
  <c r="F629" i="4"/>
  <c r="M370" i="4"/>
  <c r="P370" i="4" s="1"/>
  <c r="Q370" i="4" s="1"/>
  <c r="F370" i="4"/>
  <c r="M258" i="4"/>
  <c r="P258" i="4" s="1"/>
  <c r="Q258" i="4" s="1"/>
  <c r="F258" i="4"/>
  <c r="M338" i="4"/>
  <c r="P338" i="4" s="1"/>
  <c r="Q338" i="4" s="1"/>
  <c r="F338" i="4"/>
  <c r="M373" i="4"/>
  <c r="O373" i="4" s="1"/>
  <c r="F373" i="4"/>
  <c r="M325" i="4"/>
  <c r="P325" i="4" s="1"/>
  <c r="Q325" i="4" s="1"/>
  <c r="F325" i="4"/>
  <c r="M333" i="4"/>
  <c r="P333" i="4" s="1"/>
  <c r="Q333" i="4" s="1"/>
  <c r="F333" i="4"/>
  <c r="M356" i="4"/>
  <c r="O356" i="4" s="1"/>
  <c r="F356" i="4"/>
  <c r="M330" i="4"/>
  <c r="O330" i="4" s="1"/>
  <c r="F330" i="4"/>
  <c r="M342" i="4"/>
  <c r="P342" i="4" s="1"/>
  <c r="Q342" i="4" s="1"/>
  <c r="F342" i="4"/>
  <c r="M367" i="4"/>
  <c r="P367" i="4" s="1"/>
  <c r="Q367" i="4" s="1"/>
  <c r="F367" i="4"/>
  <c r="M145" i="4"/>
  <c r="P145" i="4" s="1"/>
  <c r="Q145" i="4" s="1"/>
  <c r="F145" i="4"/>
  <c r="M33" i="4"/>
  <c r="O33" i="4" s="1"/>
  <c r="F33" i="4"/>
  <c r="M157" i="4"/>
  <c r="P157" i="4" s="1"/>
  <c r="Q157" i="4" s="1"/>
  <c r="F157" i="4"/>
  <c r="M165" i="4"/>
  <c r="P165" i="4" s="1"/>
  <c r="Q165" i="4" s="1"/>
  <c r="F165" i="4"/>
  <c r="M147" i="4"/>
  <c r="P147" i="4" s="1"/>
  <c r="Q147" i="4" s="1"/>
  <c r="F147" i="4"/>
  <c r="M155" i="4"/>
  <c r="O155" i="4" s="1"/>
  <c r="F155" i="4"/>
  <c r="M163" i="4"/>
  <c r="P163" i="4" s="1"/>
  <c r="Q163" i="4" s="1"/>
  <c r="F163" i="4"/>
  <c r="M105" i="4"/>
  <c r="P105" i="4" s="1"/>
  <c r="Q105" i="4" s="1"/>
  <c r="F105" i="4"/>
  <c r="M161" i="4"/>
  <c r="O161" i="4" s="1"/>
  <c r="F161" i="4"/>
  <c r="M132" i="4"/>
  <c r="O132" i="4" s="1"/>
  <c r="F132" i="4"/>
  <c r="O338" i="4" l="1"/>
  <c r="O258" i="4"/>
  <c r="P635" i="4"/>
  <c r="Q635" i="4" s="1"/>
  <c r="P161" i="4"/>
  <c r="Q161" i="4" s="1"/>
  <c r="O744" i="4"/>
  <c r="P373" i="4"/>
  <c r="Q373" i="4" s="1"/>
  <c r="P132" i="4"/>
  <c r="Q132" i="4" s="1"/>
  <c r="P356" i="4"/>
  <c r="Q356" i="4" s="1"/>
  <c r="O636" i="4"/>
  <c r="P750" i="4"/>
  <c r="Q750" i="4" s="1"/>
  <c r="O105" i="4"/>
  <c r="O147" i="4"/>
  <c r="O609" i="4"/>
  <c r="O814" i="4"/>
  <c r="O746" i="4"/>
  <c r="P33" i="4"/>
  <c r="Q33" i="4" s="1"/>
  <c r="O145" i="4"/>
  <c r="O367" i="4"/>
  <c r="P618" i="4"/>
  <c r="Q618" i="4" s="1"/>
  <c r="O637" i="4"/>
  <c r="P615" i="4"/>
  <c r="Q615" i="4" s="1"/>
  <c r="O791" i="4"/>
  <c r="P155" i="4"/>
  <c r="Q155" i="4" s="1"/>
  <c r="O165" i="4"/>
  <c r="P629" i="4"/>
  <c r="Q629" i="4" s="1"/>
  <c r="O774" i="4"/>
  <c r="P330" i="4"/>
  <c r="Q330" i="4" s="1"/>
  <c r="O333" i="4"/>
  <c r="O631" i="4"/>
  <c r="O745" i="4"/>
  <c r="O163" i="4"/>
  <c r="O157" i="4"/>
  <c r="O342" i="4"/>
  <c r="O325" i="4"/>
  <c r="O370" i="4"/>
  <c r="O622" i="4"/>
  <c r="O619" i="4"/>
  <c r="O810" i="4"/>
  <c r="O765" i="4"/>
  <c r="O792" i="4"/>
  <c r="L803" i="4" l="1"/>
  <c r="K803" i="4"/>
  <c r="F803" i="4"/>
  <c r="L784" i="4"/>
  <c r="K784" i="4"/>
  <c r="F784" i="4"/>
  <c r="L771" i="4"/>
  <c r="K771" i="4"/>
  <c r="F771" i="4"/>
  <c r="L760" i="4"/>
  <c r="K760" i="4"/>
  <c r="F760" i="4"/>
  <c r="L712" i="4"/>
  <c r="K712" i="4"/>
  <c r="M712" i="4" s="1"/>
  <c r="P712" i="4" s="1"/>
  <c r="Q712" i="4" s="1"/>
  <c r="F712" i="4"/>
  <c r="L706" i="4"/>
  <c r="K706" i="4"/>
  <c r="F706" i="4"/>
  <c r="L704" i="4"/>
  <c r="K704" i="4"/>
  <c r="F704" i="4"/>
  <c r="L700" i="4"/>
  <c r="K700" i="4"/>
  <c r="F700" i="4"/>
  <c r="L693" i="4"/>
  <c r="K693" i="4"/>
  <c r="M693" i="4" s="1"/>
  <c r="P693" i="4" s="1"/>
  <c r="Q693" i="4" s="1"/>
  <c r="F693" i="4"/>
  <c r="L669" i="4"/>
  <c r="K669" i="4"/>
  <c r="F669" i="4"/>
  <c r="L551" i="4"/>
  <c r="K551" i="4"/>
  <c r="F551" i="4"/>
  <c r="L542" i="4"/>
  <c r="K542" i="4"/>
  <c r="F542" i="4"/>
  <c r="L534" i="4"/>
  <c r="K534" i="4"/>
  <c r="M534" i="4" s="1"/>
  <c r="P534" i="4" s="1"/>
  <c r="Q534" i="4" s="1"/>
  <c r="F534" i="4"/>
  <c r="L523" i="4"/>
  <c r="K523" i="4"/>
  <c r="F523" i="4"/>
  <c r="L506" i="4"/>
  <c r="K506" i="4"/>
  <c r="F506" i="4"/>
  <c r="L497" i="4"/>
  <c r="K497" i="4"/>
  <c r="F497" i="4"/>
  <c r="L485" i="4"/>
  <c r="K485" i="4"/>
  <c r="M485" i="4" s="1"/>
  <c r="P485" i="4" s="1"/>
  <c r="Q485" i="4" s="1"/>
  <c r="F485" i="4"/>
  <c r="L477" i="4"/>
  <c r="K477" i="4"/>
  <c r="F477" i="4"/>
  <c r="L464" i="4"/>
  <c r="K464" i="4"/>
  <c r="F464" i="4"/>
  <c r="L454" i="4"/>
  <c r="K454" i="4"/>
  <c r="F454" i="4"/>
  <c r="L344" i="4"/>
  <c r="K344" i="4"/>
  <c r="F344" i="4"/>
  <c r="L343" i="4"/>
  <c r="K343" i="4"/>
  <c r="F343" i="4"/>
  <c r="L335" i="4"/>
  <c r="K335" i="4"/>
  <c r="F335" i="4"/>
  <c r="L324" i="4"/>
  <c r="K324" i="4"/>
  <c r="F324" i="4"/>
  <c r="L320" i="4"/>
  <c r="K320" i="4"/>
  <c r="F320" i="4"/>
  <c r="L318" i="4"/>
  <c r="K318" i="4"/>
  <c r="F318" i="4"/>
  <c r="L314" i="4"/>
  <c r="K314" i="4"/>
  <c r="F314" i="4"/>
  <c r="L306" i="4"/>
  <c r="K306" i="4"/>
  <c r="F306" i="4"/>
  <c r="L294" i="4"/>
  <c r="K294" i="4"/>
  <c r="F294" i="4"/>
  <c r="L289" i="4"/>
  <c r="K289" i="4"/>
  <c r="F289" i="4"/>
  <c r="L187" i="4"/>
  <c r="K187" i="4"/>
  <c r="F187" i="4"/>
  <c r="L179" i="4"/>
  <c r="K179" i="4"/>
  <c r="F179" i="4"/>
  <c r="L162" i="4"/>
  <c r="K162" i="4"/>
  <c r="F162" i="4"/>
  <c r="L156" i="4"/>
  <c r="K156" i="4"/>
  <c r="F156" i="4"/>
  <c r="L135" i="4"/>
  <c r="K135" i="4"/>
  <c r="F135" i="4"/>
  <c r="L116" i="4"/>
  <c r="K116" i="4"/>
  <c r="F116" i="4"/>
  <c r="L96" i="4"/>
  <c r="K96" i="4"/>
  <c r="F96" i="4"/>
  <c r="L87" i="4"/>
  <c r="K87" i="4"/>
  <c r="F87" i="4"/>
  <c r="L64" i="4"/>
  <c r="K64" i="4"/>
  <c r="F64" i="4"/>
  <c r="L54" i="4"/>
  <c r="K54" i="4"/>
  <c r="F54" i="4"/>
  <c r="M798" i="4"/>
  <c r="P798" i="4" s="1"/>
  <c r="Q798" i="4" s="1"/>
  <c r="M762" i="4"/>
  <c r="P762" i="4" s="1"/>
  <c r="Q762" i="4" s="1"/>
  <c r="M751" i="4"/>
  <c r="P751" i="4" s="1"/>
  <c r="Q751" i="4" s="1"/>
  <c r="M740" i="4"/>
  <c r="P740" i="4" s="1"/>
  <c r="Q740" i="4" s="1"/>
  <c r="M739" i="4"/>
  <c r="P739" i="4" s="1"/>
  <c r="Q739" i="4" s="1"/>
  <c r="M733" i="4"/>
  <c r="P733" i="4" s="1"/>
  <c r="Q733" i="4" s="1"/>
  <c r="M729" i="4"/>
  <c r="P729" i="4" s="1"/>
  <c r="Q729" i="4" s="1"/>
  <c r="M727" i="4"/>
  <c r="P727" i="4" s="1"/>
  <c r="Q727" i="4" s="1"/>
  <c r="M701" i="4"/>
  <c r="P701" i="4" s="1"/>
  <c r="Q701" i="4" s="1"/>
  <c r="M696" i="4"/>
  <c r="P696" i="4" s="1"/>
  <c r="Q696" i="4" s="1"/>
  <c r="M600" i="4"/>
  <c r="P600" i="4" s="1"/>
  <c r="Q600" i="4" s="1"/>
  <c r="M599" i="4"/>
  <c r="P599" i="4" s="1"/>
  <c r="Q599" i="4" s="1"/>
  <c r="M596" i="4"/>
  <c r="P596" i="4" s="1"/>
  <c r="Q596" i="4" s="1"/>
  <c r="M592" i="4"/>
  <c r="P592" i="4" s="1"/>
  <c r="Q592" i="4" s="1"/>
  <c r="M589" i="4"/>
  <c r="P589" i="4" s="1"/>
  <c r="Q589" i="4" s="1"/>
  <c r="M586" i="4"/>
  <c r="P586" i="4" s="1"/>
  <c r="Q586" i="4" s="1"/>
  <c r="M577" i="4"/>
  <c r="P577" i="4" s="1"/>
  <c r="Q577" i="4" s="1"/>
  <c r="M575" i="4"/>
  <c r="P575" i="4" s="1"/>
  <c r="Q575" i="4" s="1"/>
  <c r="M565" i="4"/>
  <c r="P565" i="4" s="1"/>
  <c r="Q565" i="4" s="1"/>
  <c r="M560" i="4"/>
  <c r="P560" i="4" s="1"/>
  <c r="Q560" i="4" s="1"/>
  <c r="M406" i="4"/>
  <c r="P406" i="4" s="1"/>
  <c r="Q406" i="4" s="1"/>
  <c r="M405" i="4"/>
  <c r="P405" i="4" s="1"/>
  <c r="Q405" i="4" s="1"/>
  <c r="M399" i="4"/>
  <c r="P399" i="4" s="1"/>
  <c r="Q399" i="4" s="1"/>
  <c r="M398" i="4"/>
  <c r="P398" i="4" s="1"/>
  <c r="Q398" i="4" s="1"/>
  <c r="M395" i="4"/>
  <c r="P395" i="4" s="1"/>
  <c r="Q395" i="4" s="1"/>
  <c r="M394" i="4"/>
  <c r="P394" i="4" s="1"/>
  <c r="Q394" i="4" s="1"/>
  <c r="M393" i="4"/>
  <c r="P393" i="4" s="1"/>
  <c r="Q393" i="4" s="1"/>
  <c r="M392" i="4"/>
  <c r="P392" i="4" s="1"/>
  <c r="Q392" i="4" s="1"/>
  <c r="M390" i="4"/>
  <c r="P390" i="4" s="1"/>
  <c r="Q390" i="4" s="1"/>
  <c r="M389" i="4"/>
  <c r="P389" i="4" s="1"/>
  <c r="Q389" i="4" s="1"/>
  <c r="M203" i="4"/>
  <c r="P203" i="4" s="1"/>
  <c r="Q203" i="4" s="1"/>
  <c r="M194" i="4"/>
  <c r="P194" i="4" s="1"/>
  <c r="Q194" i="4" s="1"/>
  <c r="M193" i="4"/>
  <c r="P193" i="4" s="1"/>
  <c r="Q193" i="4" s="1"/>
  <c r="M104" i="4"/>
  <c r="P104" i="4" s="1"/>
  <c r="Q104" i="4" s="1"/>
  <c r="M116" i="4" l="1"/>
  <c r="P116" i="4" s="1"/>
  <c r="Q116" i="4" s="1"/>
  <c r="M54" i="4"/>
  <c r="M179" i="4"/>
  <c r="M454" i="4"/>
  <c r="P454" i="4" s="1"/>
  <c r="Q454" i="4" s="1"/>
  <c r="M497" i="4"/>
  <c r="P497" i="4" s="1"/>
  <c r="Q497" i="4" s="1"/>
  <c r="M96" i="4"/>
  <c r="P96" i="4" s="1"/>
  <c r="Q96" i="4" s="1"/>
  <c r="M289" i="4"/>
  <c r="M318" i="4"/>
  <c r="O318" i="4" s="1"/>
  <c r="O497" i="4"/>
  <c r="M314" i="4"/>
  <c r="P314" i="4" s="1"/>
  <c r="Q314" i="4" s="1"/>
  <c r="M335" i="4"/>
  <c r="O335" i="4" s="1"/>
  <c r="M760" i="4"/>
  <c r="P760" i="4" s="1"/>
  <c r="Q760" i="4" s="1"/>
  <c r="M64" i="4"/>
  <c r="O64" i="4" s="1"/>
  <c r="M162" i="4"/>
  <c r="P162" i="4" s="1"/>
  <c r="Q162" i="4" s="1"/>
  <c r="M344" i="4"/>
  <c r="P344" i="4" s="1"/>
  <c r="Q344" i="4" s="1"/>
  <c r="M523" i="4"/>
  <c r="M803" i="4"/>
  <c r="P803" i="4" s="1"/>
  <c r="Q803" i="4" s="1"/>
  <c r="P179" i="4"/>
  <c r="Q179" i="4" s="1"/>
  <c r="O179" i="4"/>
  <c r="M669" i="4"/>
  <c r="P669" i="4" s="1"/>
  <c r="Q669" i="4" s="1"/>
  <c r="M306" i="4"/>
  <c r="P306" i="4" s="1"/>
  <c r="Q306" i="4" s="1"/>
  <c r="M324" i="4"/>
  <c r="M704" i="4"/>
  <c r="P704" i="4" s="1"/>
  <c r="Q704" i="4" s="1"/>
  <c r="M294" i="4"/>
  <c r="P294" i="4" s="1"/>
  <c r="Q294" i="4" s="1"/>
  <c r="M320" i="4"/>
  <c r="P320" i="4" s="1"/>
  <c r="Q320" i="4" s="1"/>
  <c r="M542" i="4"/>
  <c r="P542" i="4" s="1"/>
  <c r="Q542" i="4" s="1"/>
  <c r="M700" i="4"/>
  <c r="P700" i="4" s="1"/>
  <c r="Q700" i="4" s="1"/>
  <c r="P54" i="4"/>
  <c r="Q54" i="4" s="1"/>
  <c r="O54" i="4"/>
  <c r="P324" i="4"/>
  <c r="Q324" i="4" s="1"/>
  <c r="O324" i="4"/>
  <c r="O116" i="4"/>
  <c r="M551" i="4"/>
  <c r="O551" i="4" s="1"/>
  <c r="O760" i="4"/>
  <c r="M156" i="4"/>
  <c r="O156" i="4" s="1"/>
  <c r="M187" i="4"/>
  <c r="O187" i="4" s="1"/>
  <c r="M477" i="4"/>
  <c r="P477" i="4" s="1"/>
  <c r="Q477" i="4" s="1"/>
  <c r="M506" i="4"/>
  <c r="O506" i="4" s="1"/>
  <c r="M784" i="4"/>
  <c r="O784" i="4" s="1"/>
  <c r="M87" i="4"/>
  <c r="P87" i="4" s="1"/>
  <c r="Q87" i="4" s="1"/>
  <c r="M135" i="4"/>
  <c r="O135" i="4" s="1"/>
  <c r="M343" i="4"/>
  <c r="P343" i="4" s="1"/>
  <c r="Q343" i="4" s="1"/>
  <c r="M464" i="4"/>
  <c r="O464" i="4" s="1"/>
  <c r="M706" i="4"/>
  <c r="P706" i="4" s="1"/>
  <c r="Q706" i="4" s="1"/>
  <c r="M771" i="4"/>
  <c r="O771" i="4" s="1"/>
  <c r="O704" i="4"/>
  <c r="P289" i="4"/>
  <c r="Q289" i="4" s="1"/>
  <c r="O289" i="4"/>
  <c r="O314" i="4"/>
  <c r="P523" i="4"/>
  <c r="Q523" i="4" s="1"/>
  <c r="O523" i="4"/>
  <c r="O669" i="4"/>
  <c r="P784" i="4"/>
  <c r="Q784" i="4" s="1"/>
  <c r="O96" i="4"/>
  <c r="O294" i="4"/>
  <c r="O344" i="4"/>
  <c r="O485" i="4"/>
  <c r="O534" i="4"/>
  <c r="O693" i="4"/>
  <c r="O712" i="4"/>
  <c r="O104" i="4"/>
  <c r="O193" i="4"/>
  <c r="O194" i="4"/>
  <c r="O203" i="4"/>
  <c r="O389" i="4"/>
  <c r="O390" i="4"/>
  <c r="O392" i="4"/>
  <c r="O393" i="4"/>
  <c r="O394" i="4"/>
  <c r="O395" i="4"/>
  <c r="O398" i="4"/>
  <c r="O399" i="4"/>
  <c r="O405" i="4"/>
  <c r="O406" i="4"/>
  <c r="O560" i="4"/>
  <c r="O565" i="4"/>
  <c r="O575" i="4"/>
  <c r="O577" i="4"/>
  <c r="O586" i="4"/>
  <c r="O589" i="4"/>
  <c r="O592" i="4"/>
  <c r="O596" i="4"/>
  <c r="O599" i="4"/>
  <c r="O600" i="4"/>
  <c r="O696" i="4"/>
  <c r="O701" i="4"/>
  <c r="O727" i="4"/>
  <c r="O729" i="4"/>
  <c r="O733" i="4"/>
  <c r="O739" i="4"/>
  <c r="O740" i="4"/>
  <c r="O751" i="4"/>
  <c r="O762" i="4"/>
  <c r="O798" i="4"/>
  <c r="P771" i="4" l="1"/>
  <c r="Q771" i="4" s="1"/>
  <c r="P318" i="4"/>
  <c r="Q318" i="4" s="1"/>
  <c r="P551" i="4"/>
  <c r="Q551" i="4" s="1"/>
  <c r="O477" i="4"/>
  <c r="P156" i="4"/>
  <c r="Q156" i="4" s="1"/>
  <c r="O700" i="4"/>
  <c r="O454" i="4"/>
  <c r="O320" i="4"/>
  <c r="P464" i="4"/>
  <c r="Q464" i="4" s="1"/>
  <c r="P64" i="4"/>
  <c r="Q64" i="4" s="1"/>
  <c r="O343" i="4"/>
  <c r="P335" i="4"/>
  <c r="Q335" i="4" s="1"/>
  <c r="O542" i="4"/>
  <c r="O803" i="4"/>
  <c r="O162" i="4"/>
  <c r="P135" i="4"/>
  <c r="Q135" i="4" s="1"/>
  <c r="P506" i="4"/>
  <c r="Q506" i="4" s="1"/>
  <c r="O306" i="4"/>
  <c r="O706" i="4"/>
  <c r="O87" i="4"/>
  <c r="P187" i="4"/>
  <c r="Q187" i="4" s="1"/>
  <c r="M816" i="4"/>
  <c r="P816" i="4" s="1"/>
  <c r="Q816" i="4" s="1"/>
  <c r="I816" i="4"/>
  <c r="M801" i="4"/>
  <c r="P801" i="4" s="1"/>
  <c r="Q801" i="4" s="1"/>
  <c r="I801" i="4"/>
  <c r="M793" i="4"/>
  <c r="O793" i="4" s="1"/>
  <c r="I793" i="4"/>
  <c r="M783" i="4"/>
  <c r="O783" i="4" s="1"/>
  <c r="I783" i="4"/>
  <c r="M782" i="4"/>
  <c r="P782" i="4" s="1"/>
  <c r="Q782" i="4" s="1"/>
  <c r="I782" i="4"/>
  <c r="M777" i="4"/>
  <c r="P777" i="4" s="1"/>
  <c r="Q777" i="4" s="1"/>
  <c r="I777" i="4"/>
  <c r="M759" i="4"/>
  <c r="O759" i="4" s="1"/>
  <c r="I759" i="4"/>
  <c r="M755" i="4"/>
  <c r="P755" i="4" s="1"/>
  <c r="Q755" i="4" s="1"/>
  <c r="I755" i="4"/>
  <c r="M752" i="4"/>
  <c r="P752" i="4" s="1"/>
  <c r="Q752" i="4" s="1"/>
  <c r="I752" i="4"/>
  <c r="M749" i="4"/>
  <c r="P749" i="4" s="1"/>
  <c r="Q749" i="4" s="1"/>
  <c r="I749" i="4"/>
  <c r="M634" i="4"/>
  <c r="O634" i="4" s="1"/>
  <c r="I634" i="4"/>
  <c r="M624" i="4"/>
  <c r="P624" i="4" s="1"/>
  <c r="Q624" i="4" s="1"/>
  <c r="I624" i="4"/>
  <c r="M613" i="4"/>
  <c r="P613" i="4" s="1"/>
  <c r="Q613" i="4" s="1"/>
  <c r="I613" i="4"/>
  <c r="M598" i="4"/>
  <c r="P598" i="4" s="1"/>
  <c r="Q598" i="4" s="1"/>
  <c r="I598" i="4"/>
  <c r="M570" i="4"/>
  <c r="O570" i="4" s="1"/>
  <c r="I570" i="4"/>
  <c r="M541" i="4"/>
  <c r="P541" i="4" s="1"/>
  <c r="Q541" i="4" s="1"/>
  <c r="I541" i="4"/>
  <c r="M535" i="4"/>
  <c r="P535" i="4" s="1"/>
  <c r="Q535" i="4" s="1"/>
  <c r="I535" i="4"/>
  <c r="M529" i="4"/>
  <c r="P529" i="4" s="1"/>
  <c r="Q529" i="4" s="1"/>
  <c r="I529" i="4"/>
  <c r="M518" i="4"/>
  <c r="O518" i="4" s="1"/>
  <c r="I518" i="4"/>
  <c r="M505" i="4"/>
  <c r="P505" i="4" s="1"/>
  <c r="Q505" i="4" s="1"/>
  <c r="I505" i="4"/>
  <c r="M240" i="4"/>
  <c r="P240" i="4" s="1"/>
  <c r="Q240" i="4" s="1"/>
  <c r="I240" i="4"/>
  <c r="M192" i="4"/>
  <c r="P192" i="4" s="1"/>
  <c r="Q192" i="4" s="1"/>
  <c r="I192" i="4"/>
  <c r="M185" i="4"/>
  <c r="O185" i="4" s="1"/>
  <c r="I185" i="4"/>
  <c r="M227" i="4"/>
  <c r="P227" i="4" s="1"/>
  <c r="Q227" i="4" s="1"/>
  <c r="I227" i="4"/>
  <c r="M223" i="4"/>
  <c r="P223" i="4" s="1"/>
  <c r="Q223" i="4" s="1"/>
  <c r="I223" i="4"/>
  <c r="M222" i="4"/>
  <c r="P222" i="4" s="1"/>
  <c r="Q222" i="4" s="1"/>
  <c r="I222" i="4"/>
  <c r="M219" i="4"/>
  <c r="O219" i="4" s="1"/>
  <c r="I219" i="4"/>
  <c r="M215" i="4"/>
  <c r="P215" i="4" s="1"/>
  <c r="Q215" i="4" s="1"/>
  <c r="I215" i="4"/>
  <c r="M212" i="4"/>
  <c r="P212" i="4" s="1"/>
  <c r="Q212" i="4" s="1"/>
  <c r="I212" i="4"/>
  <c r="M210" i="4"/>
  <c r="P210" i="4" s="1"/>
  <c r="Q210" i="4" s="1"/>
  <c r="I210" i="4"/>
  <c r="M113" i="4"/>
  <c r="O113" i="4" s="1"/>
  <c r="I113" i="4"/>
  <c r="M98" i="4"/>
  <c r="P98" i="4" s="1"/>
  <c r="Q98" i="4" s="1"/>
  <c r="I98" i="4"/>
  <c r="M84" i="4"/>
  <c r="P84" i="4" s="1"/>
  <c r="Q84" i="4" s="1"/>
  <c r="I84" i="4"/>
  <c r="M75" i="4"/>
  <c r="P75" i="4" s="1"/>
  <c r="Q75" i="4" s="1"/>
  <c r="I75" i="4"/>
  <c r="M71" i="4"/>
  <c r="O71" i="4" s="1"/>
  <c r="I71" i="4"/>
  <c r="M62" i="4"/>
  <c r="P62" i="4" s="1"/>
  <c r="Q62" i="4" s="1"/>
  <c r="I62" i="4"/>
  <c r="M58" i="4"/>
  <c r="P58" i="4" s="1"/>
  <c r="Q58" i="4" s="1"/>
  <c r="I58" i="4"/>
  <c r="M48" i="4"/>
  <c r="P48" i="4" s="1"/>
  <c r="Q48" i="4" s="1"/>
  <c r="I48" i="4"/>
  <c r="M49" i="4"/>
  <c r="O49" i="4" s="1"/>
  <c r="I49" i="4"/>
  <c r="M32" i="4"/>
  <c r="P32" i="4" s="1"/>
  <c r="Q32" i="4" s="1"/>
  <c r="I32" i="4"/>
  <c r="M645" i="4"/>
  <c r="P645" i="4" s="1"/>
  <c r="Q645" i="4" s="1"/>
  <c r="M650" i="4"/>
  <c r="P650" i="4" s="1"/>
  <c r="Q650" i="4" s="1"/>
  <c r="M656" i="4"/>
  <c r="P656" i="4" s="1"/>
  <c r="Q656" i="4" s="1"/>
  <c r="M646" i="4"/>
  <c r="P646" i="4" s="1"/>
  <c r="Q646" i="4" s="1"/>
  <c r="M666" i="4"/>
  <c r="P666" i="4" s="1"/>
  <c r="Q666" i="4" s="1"/>
  <c r="M438" i="4"/>
  <c r="P438" i="4" s="1"/>
  <c r="Q438" i="4" s="1"/>
  <c r="M652" i="4"/>
  <c r="P652" i="4" s="1"/>
  <c r="Q652" i="4" s="1"/>
  <c r="M443" i="4"/>
  <c r="P443" i="4" s="1"/>
  <c r="Q443" i="4" s="1"/>
  <c r="M673" i="4"/>
  <c r="P673" i="4" s="1"/>
  <c r="Q673" i="4" s="1"/>
  <c r="M355" i="4"/>
  <c r="P355" i="4" s="1"/>
  <c r="Q355" i="4" s="1"/>
  <c r="M500" i="4"/>
  <c r="P500" i="4" s="1"/>
  <c r="Q500" i="4" s="1"/>
  <c r="M493" i="4"/>
  <c r="P493" i="4" s="1"/>
  <c r="Q493" i="4" s="1"/>
  <c r="M643" i="4"/>
  <c r="P643" i="4" s="1"/>
  <c r="Q643" i="4" s="1"/>
  <c r="M427" i="4"/>
  <c r="P427" i="4" s="1"/>
  <c r="Q427" i="4" s="1"/>
  <c r="M417" i="4"/>
  <c r="P417" i="4" s="1"/>
  <c r="Q417" i="4" s="1"/>
  <c r="M462" i="4"/>
  <c r="P462" i="4" s="1"/>
  <c r="Q462" i="4" s="1"/>
  <c r="M434" i="4"/>
  <c r="P434" i="4" s="1"/>
  <c r="Q434" i="4" s="1"/>
  <c r="M425" i="4"/>
  <c r="P425" i="4" s="1"/>
  <c r="Q425" i="4" s="1"/>
  <c r="M452" i="4"/>
  <c r="P452" i="4" s="1"/>
  <c r="Q452" i="4" s="1"/>
  <c r="M429" i="4"/>
  <c r="P429" i="4" s="1"/>
  <c r="Q429" i="4" s="1"/>
  <c r="M284" i="4"/>
  <c r="P284" i="4" s="1"/>
  <c r="Q284" i="4" s="1"/>
  <c r="M375" i="4"/>
  <c r="P375" i="4" s="1"/>
  <c r="Q375" i="4" s="1"/>
  <c r="M264" i="4"/>
  <c r="P264" i="4" s="1"/>
  <c r="Q264" i="4" s="1"/>
  <c r="M273" i="4"/>
  <c r="P273" i="4" s="1"/>
  <c r="Q273" i="4" s="1"/>
  <c r="M241" i="4"/>
  <c r="P241" i="4" s="1"/>
  <c r="Q241" i="4" s="1"/>
  <c r="M312" i="4"/>
  <c r="P312" i="4" s="1"/>
  <c r="Q312" i="4" s="1"/>
  <c r="M278" i="4"/>
  <c r="P278" i="4" s="1"/>
  <c r="Q278" i="4" s="1"/>
  <c r="M256" i="4"/>
  <c r="P256" i="4" s="1"/>
  <c r="Q256" i="4" s="1"/>
  <c r="M279" i="4"/>
  <c r="P279" i="4" s="1"/>
  <c r="Q279" i="4" s="1"/>
  <c r="M262" i="4"/>
  <c r="P262" i="4" s="1"/>
  <c r="Q262" i="4" s="1"/>
  <c r="O48" i="4" l="1"/>
  <c r="O541" i="4"/>
  <c r="P219" i="4"/>
  <c r="Q219" i="4" s="1"/>
  <c r="O98" i="4"/>
  <c r="P793" i="4"/>
  <c r="Q793" i="4" s="1"/>
  <c r="O777" i="4"/>
  <c r="O192" i="4"/>
  <c r="P634" i="4"/>
  <c r="Q634" i="4" s="1"/>
  <c r="O227" i="4"/>
  <c r="P518" i="4"/>
  <c r="Q518" i="4" s="1"/>
  <c r="O598" i="4"/>
  <c r="P783" i="4"/>
  <c r="Q783" i="4" s="1"/>
  <c r="O32" i="4"/>
  <c r="P71" i="4"/>
  <c r="Q71" i="4" s="1"/>
  <c r="O210" i="4"/>
  <c r="O755" i="4"/>
  <c r="P49" i="4"/>
  <c r="Q49" i="4" s="1"/>
  <c r="O62" i="4"/>
  <c r="O222" i="4"/>
  <c r="P185" i="4"/>
  <c r="Q185" i="4" s="1"/>
  <c r="O505" i="4"/>
  <c r="P570" i="4"/>
  <c r="Q570" i="4" s="1"/>
  <c r="O624" i="4"/>
  <c r="O749" i="4"/>
  <c r="O75" i="4"/>
  <c r="P113" i="4"/>
  <c r="Q113" i="4" s="1"/>
  <c r="O215" i="4"/>
  <c r="O529" i="4"/>
  <c r="P759" i="4"/>
  <c r="Q759" i="4" s="1"/>
  <c r="O801" i="4"/>
  <c r="O58" i="4"/>
  <c r="O84" i="4"/>
  <c r="O212" i="4"/>
  <c r="O223" i="4"/>
  <c r="O240" i="4"/>
  <c r="O535" i="4"/>
  <c r="O613" i="4"/>
  <c r="O752" i="4"/>
  <c r="O782" i="4"/>
  <c r="O816" i="4"/>
  <c r="O262" i="4"/>
  <c r="O279" i="4"/>
  <c r="O256" i="4"/>
  <c r="O278" i="4"/>
  <c r="O312" i="4"/>
  <c r="O241" i="4"/>
  <c r="O273" i="4"/>
  <c r="O264" i="4"/>
  <c r="O375" i="4"/>
  <c r="O284" i="4"/>
  <c r="O429" i="4"/>
  <c r="O452" i="4"/>
  <c r="O425" i="4"/>
  <c r="O434" i="4"/>
  <c r="O462" i="4"/>
  <c r="O417" i="4"/>
  <c r="O427" i="4"/>
  <c r="O643" i="4"/>
  <c r="O493" i="4"/>
  <c r="O500" i="4"/>
  <c r="O355" i="4"/>
  <c r="O673" i="4"/>
  <c r="O443" i="4"/>
  <c r="O652" i="4"/>
  <c r="O438" i="4"/>
  <c r="O666" i="4"/>
  <c r="O646" i="4"/>
  <c r="O656" i="4"/>
  <c r="O650" i="4"/>
  <c r="O645" i="4"/>
  <c r="M677" i="4" l="1"/>
  <c r="P677" i="4" s="1"/>
  <c r="Q677" i="4" s="1"/>
  <c r="M686" i="4"/>
  <c r="O686" i="4" s="1"/>
  <c r="M692" i="4"/>
  <c r="O692" i="4" s="1"/>
  <c r="M698" i="4"/>
  <c r="P698" i="4" s="1"/>
  <c r="Q698" i="4" s="1"/>
  <c r="M707" i="4"/>
  <c r="O707" i="4" s="1"/>
  <c r="M720" i="4"/>
  <c r="P720" i="4" s="1"/>
  <c r="Q720" i="4" s="1"/>
  <c r="M763" i="4"/>
  <c r="O763" i="4" s="1"/>
  <c r="M769" i="4"/>
  <c r="P769" i="4" s="1"/>
  <c r="Q769" i="4" s="1"/>
  <c r="M797" i="4"/>
  <c r="P797" i="4" s="1"/>
  <c r="Q797" i="4" s="1"/>
  <c r="M536" i="4"/>
  <c r="O536" i="4" s="1"/>
  <c r="M555" i="4"/>
  <c r="P555" i="4" s="1"/>
  <c r="Q555" i="4" s="1"/>
  <c r="M557" i="4"/>
  <c r="O557" i="4" s="1"/>
  <c r="M558" i="4"/>
  <c r="P558" i="4" s="1"/>
  <c r="Q558" i="4" s="1"/>
  <c r="M571" i="4"/>
  <c r="O571" i="4" s="1"/>
  <c r="M576" i="4"/>
  <c r="P576" i="4" s="1"/>
  <c r="Q576" i="4" s="1"/>
  <c r="M585" i="4"/>
  <c r="O585" i="4" s="1"/>
  <c r="M590" i="4"/>
  <c r="P590" i="4" s="1"/>
  <c r="Q590" i="4" s="1"/>
  <c r="M604" i="4"/>
  <c r="O604" i="4" s="1"/>
  <c r="M381" i="4"/>
  <c r="P381" i="4" s="1"/>
  <c r="Q381" i="4" s="1"/>
  <c r="M382" i="4"/>
  <c r="O382" i="4" s="1"/>
  <c r="M378" i="4"/>
  <c r="O378" i="4" s="1"/>
  <c r="M372" i="4"/>
  <c r="P372" i="4" s="1"/>
  <c r="Q372" i="4" s="1"/>
  <c r="M353" i="4"/>
  <c r="O353" i="4" s="1"/>
  <c r="M351" i="4"/>
  <c r="P351" i="4" s="1"/>
  <c r="Q351" i="4" s="1"/>
  <c r="M334" i="4"/>
  <c r="O334" i="4" s="1"/>
  <c r="M329" i="4"/>
  <c r="P329" i="4" s="1"/>
  <c r="Q329" i="4" s="1"/>
  <c r="M326" i="4"/>
  <c r="O326" i="4" s="1"/>
  <c r="M288" i="4"/>
  <c r="P288" i="4" s="1"/>
  <c r="Q288" i="4" s="1"/>
  <c r="M339" i="4"/>
  <c r="P339" i="4" s="1"/>
  <c r="Q339" i="4" s="1"/>
  <c r="M171" i="4"/>
  <c r="P171" i="4" s="1"/>
  <c r="Q171" i="4" s="1"/>
  <c r="M125" i="4"/>
  <c r="P125" i="4" s="1"/>
  <c r="Q125" i="4" s="1"/>
  <c r="M101" i="4"/>
  <c r="P101" i="4" s="1"/>
  <c r="Q101" i="4" s="1"/>
  <c r="M63" i="4"/>
  <c r="P63" i="4" s="1"/>
  <c r="Q63" i="4" s="1"/>
  <c r="M46" i="4"/>
  <c r="P46" i="4" s="1"/>
  <c r="Q46" i="4" s="1"/>
  <c r="O288" i="4" l="1"/>
  <c r="O329" i="4"/>
  <c r="O351" i="4"/>
  <c r="O372" i="4"/>
  <c r="O381" i="4"/>
  <c r="O590" i="4"/>
  <c r="O576" i="4"/>
  <c r="O558" i="4"/>
  <c r="O555" i="4"/>
  <c r="O797" i="4"/>
  <c r="O769" i="4"/>
  <c r="O720" i="4"/>
  <c r="O698" i="4"/>
  <c r="O677" i="4"/>
  <c r="P326" i="4"/>
  <c r="Q326" i="4" s="1"/>
  <c r="P334" i="4"/>
  <c r="Q334" i="4" s="1"/>
  <c r="P353" i="4"/>
  <c r="Q353" i="4" s="1"/>
  <c r="P378" i="4"/>
  <c r="Q378" i="4" s="1"/>
  <c r="P382" i="4"/>
  <c r="Q382" i="4" s="1"/>
  <c r="P604" i="4"/>
  <c r="Q604" i="4" s="1"/>
  <c r="P585" i="4"/>
  <c r="Q585" i="4" s="1"/>
  <c r="P571" i="4"/>
  <c r="Q571" i="4" s="1"/>
  <c r="P557" i="4"/>
  <c r="Q557" i="4" s="1"/>
  <c r="P536" i="4"/>
  <c r="Q536" i="4" s="1"/>
  <c r="P763" i="4"/>
  <c r="Q763" i="4" s="1"/>
  <c r="P707" i="4"/>
  <c r="Q707" i="4" s="1"/>
  <c r="P692" i="4"/>
  <c r="Q692" i="4" s="1"/>
  <c r="P686" i="4"/>
  <c r="Q686" i="4" s="1"/>
  <c r="O46" i="4"/>
  <c r="O63" i="4"/>
  <c r="O101" i="4"/>
  <c r="O125" i="4"/>
  <c r="O171" i="4"/>
  <c r="O339" i="4"/>
  <c r="M683" i="4" l="1"/>
  <c r="P683" i="4" s="1"/>
  <c r="M775" i="4"/>
  <c r="P775" i="4" s="1"/>
  <c r="M813" i="4"/>
  <c r="P813" i="4" s="1"/>
  <c r="M778" i="4"/>
  <c r="P778" i="4" s="1"/>
  <c r="M724" i="4"/>
  <c r="P724" i="4" s="1"/>
  <c r="M789" i="4"/>
  <c r="P789" i="4" s="1"/>
  <c r="M660" i="4"/>
  <c r="P660" i="4" s="1"/>
  <c r="M715" i="4"/>
  <c r="P715" i="4" s="1"/>
  <c r="M463" i="4"/>
  <c r="P463" i="4" s="1"/>
  <c r="M525" i="4"/>
  <c r="P525" i="4" s="1"/>
  <c r="M468" i="4"/>
  <c r="P468" i="4" s="1"/>
  <c r="M597" i="4"/>
  <c r="P597" i="4" s="1"/>
  <c r="M566" i="4"/>
  <c r="P566" i="4" s="1"/>
  <c r="M567" i="4"/>
  <c r="P567" i="4" s="1"/>
  <c r="M437" i="4"/>
  <c r="P437" i="4" s="1"/>
  <c r="M361" i="4"/>
  <c r="P361" i="4" s="1"/>
  <c r="M403" i="4"/>
  <c r="P403" i="4" s="1"/>
  <c r="M387" i="4"/>
  <c r="P387" i="4" s="1"/>
  <c r="M402" i="4"/>
  <c r="P402" i="4" s="1"/>
  <c r="M401" i="4"/>
  <c r="P401" i="4" s="1"/>
  <c r="M366" i="4"/>
  <c r="P366" i="4" s="1"/>
  <c r="M349" i="4"/>
  <c r="P349" i="4" s="1"/>
  <c r="M489" i="4"/>
  <c r="P489" i="4" s="1"/>
  <c r="M503" i="4"/>
  <c r="P503" i="4" s="1"/>
  <c r="M520" i="4"/>
  <c r="P520" i="4" s="1"/>
  <c r="M416" i="4"/>
  <c r="P416" i="4" s="1"/>
  <c r="M95" i="4"/>
  <c r="P95" i="4" s="1"/>
  <c r="M91" i="4"/>
  <c r="P91" i="4" s="1"/>
  <c r="M23" i="4"/>
  <c r="P23" i="4" s="1"/>
  <c r="M17" i="4"/>
  <c r="P17" i="4" s="1"/>
  <c r="M78" i="4"/>
  <c r="P78" i="4" s="1"/>
  <c r="M177" i="4"/>
  <c r="P177" i="4" s="1"/>
  <c r="M37" i="4"/>
  <c r="P37" i="4" s="1"/>
  <c r="M39" i="4"/>
  <c r="P39" i="4" s="1"/>
  <c r="M164" i="4"/>
  <c r="P164" i="4" s="1"/>
  <c r="M69" i="4"/>
  <c r="P69" i="4" s="1"/>
  <c r="M174" i="4"/>
  <c r="P174" i="4" s="1"/>
  <c r="M27" i="4"/>
  <c r="P27" i="4" s="1"/>
  <c r="M129" i="4"/>
  <c r="P129" i="4" s="1"/>
  <c r="M166" i="4"/>
  <c r="P166" i="4" s="1"/>
  <c r="M809" i="4"/>
  <c r="P809" i="4" s="1"/>
  <c r="Q809" i="4" s="1"/>
  <c r="M795" i="4"/>
  <c r="P795" i="4" s="1"/>
  <c r="Q795" i="4" s="1"/>
  <c r="M768" i="4"/>
  <c r="P768" i="4" s="1"/>
  <c r="Q768" i="4" s="1"/>
  <c r="M747" i="4"/>
  <c r="P747" i="4" s="1"/>
  <c r="Q747" i="4" s="1"/>
  <c r="M722" i="4"/>
  <c r="P722" i="4" s="1"/>
  <c r="Q722" i="4" s="1"/>
  <c r="M717" i="4"/>
  <c r="P717" i="4" s="1"/>
  <c r="Q717" i="4" s="1"/>
  <c r="M662" i="4"/>
  <c r="P662" i="4" s="1"/>
  <c r="Q662" i="4" s="1"/>
  <c r="M653" i="4"/>
  <c r="P653" i="4" s="1"/>
  <c r="Q653" i="4" s="1"/>
  <c r="M644" i="4"/>
  <c r="P644" i="4" s="1"/>
  <c r="Q644" i="4" s="1"/>
  <c r="M421" i="4"/>
  <c r="P421" i="4" s="1"/>
  <c r="Q421" i="4" s="1"/>
  <c r="M612" i="4"/>
  <c r="P612" i="4" s="1"/>
  <c r="Q612" i="4" s="1"/>
  <c r="M583" i="4"/>
  <c r="P583" i="4" s="1"/>
  <c r="Q583" i="4" s="1"/>
  <c r="M568" i="4"/>
  <c r="P568" i="4" s="1"/>
  <c r="Q568" i="4" s="1"/>
  <c r="M549" i="4"/>
  <c r="P549" i="4" s="1"/>
  <c r="Q549" i="4" s="1"/>
  <c r="M546" i="4"/>
  <c r="P546" i="4" s="1"/>
  <c r="Q546" i="4" s="1"/>
  <c r="M544" i="4"/>
  <c r="P544" i="4" s="1"/>
  <c r="Q544" i="4" s="1"/>
  <c r="M543" i="4"/>
  <c r="P543" i="4" s="1"/>
  <c r="Q543" i="4" s="1"/>
  <c r="M530" i="4"/>
  <c r="P530" i="4" s="1"/>
  <c r="Q530" i="4" s="1"/>
  <c r="M475" i="4"/>
  <c r="P475" i="4" s="1"/>
  <c r="Q475" i="4" s="1"/>
  <c r="M368" i="4"/>
  <c r="P368" i="4" s="1"/>
  <c r="Q368" i="4" s="1"/>
  <c r="M508" i="4"/>
  <c r="P508" i="4" s="1"/>
  <c r="Q508" i="4" s="1"/>
  <c r="M303" i="4"/>
  <c r="P303" i="4" s="1"/>
  <c r="Q303" i="4" s="1"/>
  <c r="M298" i="4"/>
  <c r="P298" i="4" s="1"/>
  <c r="Q298" i="4" s="1"/>
  <c r="M281" i="4"/>
  <c r="P281" i="4" s="1"/>
  <c r="Q281" i="4" s="1"/>
  <c r="M271" i="4"/>
  <c r="P271" i="4" s="1"/>
  <c r="Q271" i="4" s="1"/>
  <c r="M249" i="4"/>
  <c r="P249" i="4" s="1"/>
  <c r="Q249" i="4" s="1"/>
  <c r="M239" i="4"/>
  <c r="P239" i="4" s="1"/>
  <c r="Q239" i="4" s="1"/>
  <c r="M238" i="4"/>
  <c r="P238" i="4" s="1"/>
  <c r="Q238" i="4" s="1"/>
  <c r="M228" i="4"/>
  <c r="P228" i="4" s="1"/>
  <c r="Q228" i="4" s="1"/>
  <c r="M218" i="4"/>
  <c r="P218" i="4" s="1"/>
  <c r="Q218" i="4" s="1"/>
  <c r="M371" i="4"/>
  <c r="P371" i="4" s="1"/>
  <c r="Q371" i="4" s="1"/>
  <c r="M200" i="4"/>
  <c r="P200" i="4" s="1"/>
  <c r="Q200" i="4" s="1"/>
  <c r="M178" i="4"/>
  <c r="P178" i="4" s="1"/>
  <c r="Q178" i="4" s="1"/>
  <c r="M173" i="4"/>
  <c r="P173" i="4" s="1"/>
  <c r="Q173" i="4" s="1"/>
  <c r="M123" i="4"/>
  <c r="P123" i="4" s="1"/>
  <c r="Q123" i="4" s="1"/>
  <c r="M121" i="4"/>
  <c r="P121" i="4" s="1"/>
  <c r="Q121" i="4" s="1"/>
  <c r="M77" i="4"/>
  <c r="P77" i="4" s="1"/>
  <c r="Q77" i="4" s="1"/>
  <c r="M66" i="4"/>
  <c r="P66" i="4" s="1"/>
  <c r="Q66" i="4" s="1"/>
  <c r="M50" i="4"/>
  <c r="P50" i="4" s="1"/>
  <c r="Q50" i="4" s="1"/>
  <c r="M36" i="4"/>
  <c r="P36" i="4" s="1"/>
  <c r="Q36" i="4" s="1"/>
  <c r="O715" i="4" l="1"/>
  <c r="Q715" i="4" s="1"/>
  <c r="O660" i="4"/>
  <c r="Q660" i="4" s="1"/>
  <c r="O789" i="4"/>
  <c r="Q789" i="4" s="1"/>
  <c r="O724" i="4"/>
  <c r="Q724" i="4" s="1"/>
  <c r="O778" i="4"/>
  <c r="Q778" i="4" s="1"/>
  <c r="O813" i="4"/>
  <c r="Q813" i="4" s="1"/>
  <c r="O775" i="4"/>
  <c r="Q775" i="4" s="1"/>
  <c r="O683" i="4"/>
  <c r="Q683" i="4" s="1"/>
  <c r="O166" i="4"/>
  <c r="Q166" i="4" s="1"/>
  <c r="O129" i="4"/>
  <c r="Q129" i="4" s="1"/>
  <c r="O27" i="4"/>
  <c r="Q27" i="4" s="1"/>
  <c r="O174" i="4"/>
  <c r="Q174" i="4" s="1"/>
  <c r="O69" i="4"/>
  <c r="Q69" i="4" s="1"/>
  <c r="O164" i="4"/>
  <c r="Q164" i="4" s="1"/>
  <c r="O39" i="4"/>
  <c r="Q39" i="4" s="1"/>
  <c r="O37" i="4"/>
  <c r="Q37" i="4" s="1"/>
  <c r="O177" i="4"/>
  <c r="Q177" i="4" s="1"/>
  <c r="O78" i="4"/>
  <c r="Q78" i="4" s="1"/>
  <c r="O17" i="4"/>
  <c r="Q17" i="4" s="1"/>
  <c r="O23" i="4"/>
  <c r="Q23" i="4" s="1"/>
  <c r="O91" i="4"/>
  <c r="Q91" i="4" s="1"/>
  <c r="O95" i="4"/>
  <c r="Q95" i="4" s="1"/>
  <c r="O416" i="4"/>
  <c r="Q416" i="4" s="1"/>
  <c r="O520" i="4"/>
  <c r="Q520" i="4" s="1"/>
  <c r="O503" i="4"/>
  <c r="Q503" i="4" s="1"/>
  <c r="O489" i="4"/>
  <c r="Q489" i="4" s="1"/>
  <c r="O349" i="4"/>
  <c r="Q349" i="4" s="1"/>
  <c r="O366" i="4"/>
  <c r="Q366" i="4" s="1"/>
  <c r="O401" i="4"/>
  <c r="Q401" i="4" s="1"/>
  <c r="O402" i="4"/>
  <c r="Q402" i="4" s="1"/>
  <c r="O387" i="4"/>
  <c r="Q387" i="4" s="1"/>
  <c r="O403" i="4"/>
  <c r="Q403" i="4" s="1"/>
  <c r="O361" i="4"/>
  <c r="Q361" i="4" s="1"/>
  <c r="O437" i="4"/>
  <c r="Q437" i="4" s="1"/>
  <c r="O567" i="4"/>
  <c r="Q567" i="4" s="1"/>
  <c r="O566" i="4"/>
  <c r="Q566" i="4" s="1"/>
  <c r="O597" i="4"/>
  <c r="Q597" i="4" s="1"/>
  <c r="O468" i="4"/>
  <c r="Q468" i="4" s="1"/>
  <c r="O525" i="4"/>
  <c r="Q525" i="4" s="1"/>
  <c r="O463" i="4"/>
  <c r="Q463" i="4" s="1"/>
  <c r="O36" i="4"/>
  <c r="O50" i="4"/>
  <c r="O66" i="4"/>
  <c r="O77" i="4"/>
  <c r="O121" i="4"/>
  <c r="O123" i="4"/>
  <c r="O173" i="4"/>
  <c r="O178" i="4"/>
  <c r="O200" i="4"/>
  <c r="O371" i="4"/>
  <c r="O218" i="4"/>
  <c r="O228" i="4"/>
  <c r="O238" i="4"/>
  <c r="O239" i="4"/>
  <c r="O249" i="4"/>
  <c r="O271" i="4"/>
  <c r="O281" i="4"/>
  <c r="O298" i="4"/>
  <c r="O303" i="4"/>
  <c r="O508" i="4"/>
  <c r="O368" i="4"/>
  <c r="O475" i="4"/>
  <c r="O530" i="4"/>
  <c r="O543" i="4"/>
  <c r="O544" i="4"/>
  <c r="O546" i="4"/>
  <c r="O549" i="4"/>
  <c r="O568" i="4"/>
  <c r="O583" i="4"/>
  <c r="O612" i="4"/>
  <c r="O421" i="4"/>
  <c r="O644" i="4"/>
  <c r="O653" i="4"/>
  <c r="O662" i="4"/>
  <c r="O717" i="4"/>
  <c r="O722" i="4"/>
  <c r="O747" i="4"/>
  <c r="O768" i="4"/>
  <c r="O795" i="4"/>
  <c r="O809" i="4"/>
  <c r="M787" i="4" l="1"/>
  <c r="P787" i="4" s="1"/>
  <c r="Q787" i="4" s="1"/>
  <c r="M776" i="4"/>
  <c r="P776" i="4" s="1"/>
  <c r="Q776" i="4" s="1"/>
  <c r="M742" i="4"/>
  <c r="P742" i="4" s="1"/>
  <c r="Q742" i="4" s="1"/>
  <c r="M741" i="4"/>
  <c r="P741" i="4" s="1"/>
  <c r="Q741" i="4" s="1"/>
  <c r="M736" i="4"/>
  <c r="P736" i="4" s="1"/>
  <c r="Q736" i="4" s="1"/>
  <c r="M726" i="4"/>
  <c r="P726" i="4" s="1"/>
  <c r="Q726" i="4" s="1"/>
  <c r="M725" i="4"/>
  <c r="P725" i="4" s="1"/>
  <c r="Q725" i="4" s="1"/>
  <c r="M710" i="4"/>
  <c r="P710" i="4" s="1"/>
  <c r="Q710" i="4" s="1"/>
  <c r="M709" i="4"/>
  <c r="P709" i="4" s="1"/>
  <c r="Q709" i="4" s="1"/>
  <c r="M625" i="4"/>
  <c r="P625" i="4" s="1"/>
  <c r="Q625" i="4" s="1"/>
  <c r="M621" i="4"/>
  <c r="P621" i="4" s="1"/>
  <c r="Q621" i="4" s="1"/>
  <c r="M614" i="4"/>
  <c r="P614" i="4" s="1"/>
  <c r="Q614" i="4" s="1"/>
  <c r="M608" i="4"/>
  <c r="P608" i="4" s="1"/>
  <c r="Q608" i="4" s="1"/>
  <c r="M559" i="4"/>
  <c r="P559" i="4" s="1"/>
  <c r="Q559" i="4" s="1"/>
  <c r="M539" i="4"/>
  <c r="P539" i="4" s="1"/>
  <c r="Q539" i="4" s="1"/>
  <c r="M532" i="4"/>
  <c r="P532" i="4" s="1"/>
  <c r="Q532" i="4" s="1"/>
  <c r="M516" i="4"/>
  <c r="P516" i="4" s="1"/>
  <c r="Q516" i="4" s="1"/>
  <c r="M495" i="4"/>
  <c r="P495" i="4" s="1"/>
  <c r="Q495" i="4" s="1"/>
  <c r="M471" i="4"/>
  <c r="P471" i="4" s="1"/>
  <c r="Q471" i="4" s="1"/>
  <c r="M414" i="4"/>
  <c r="P414" i="4" s="1"/>
  <c r="Q414" i="4" s="1"/>
  <c r="M409" i="4"/>
  <c r="P409" i="4" s="1"/>
  <c r="Q409" i="4" s="1"/>
  <c r="M408" i="4"/>
  <c r="P408" i="4" s="1"/>
  <c r="Q408" i="4" s="1"/>
  <c r="M295" i="4"/>
  <c r="P295" i="4" s="1"/>
  <c r="Q295" i="4" s="1"/>
  <c r="M204" i="4"/>
  <c r="P204" i="4" s="1"/>
  <c r="Q204" i="4" s="1"/>
  <c r="M285" i="4"/>
  <c r="P285" i="4" s="1"/>
  <c r="Q285" i="4" s="1"/>
  <c r="M280" i="4"/>
  <c r="P280" i="4" s="1"/>
  <c r="Q280" i="4" s="1"/>
  <c r="M254" i="4"/>
  <c r="P254" i="4" s="1"/>
  <c r="Q254" i="4" s="1"/>
  <c r="M235" i="4"/>
  <c r="P235" i="4" s="1"/>
  <c r="Q235" i="4" s="1"/>
  <c r="M196" i="4"/>
  <c r="P196" i="4" s="1"/>
  <c r="Q196" i="4" s="1"/>
  <c r="M154" i="4"/>
  <c r="P154" i="4" s="1"/>
  <c r="Q154" i="4" s="1"/>
  <c r="M152" i="4"/>
  <c r="P152" i="4" s="1"/>
  <c r="Q152" i="4" s="1"/>
  <c r="M144" i="4"/>
  <c r="P144" i="4" s="1"/>
  <c r="Q144" i="4" s="1"/>
  <c r="M86" i="4"/>
  <c r="P86" i="4" s="1"/>
  <c r="Q86" i="4" s="1"/>
  <c r="M81" i="4"/>
  <c r="P81" i="4" s="1"/>
  <c r="Q81" i="4" s="1"/>
  <c r="M73" i="4"/>
  <c r="P73" i="4" s="1"/>
  <c r="Q73" i="4" s="1"/>
  <c r="M45" i="4"/>
  <c r="P45" i="4" s="1"/>
  <c r="Q45" i="4" s="1"/>
  <c r="M30" i="4"/>
  <c r="P30" i="4" s="1"/>
  <c r="Q30" i="4" s="1"/>
  <c r="O30" i="4" l="1"/>
  <c r="O45" i="4"/>
  <c r="O73" i="4"/>
  <c r="O81" i="4"/>
  <c r="O86" i="4"/>
  <c r="O144" i="4"/>
  <c r="O152" i="4"/>
  <c r="O154" i="4"/>
  <c r="O196" i="4"/>
  <c r="O235" i="4"/>
  <c r="O254" i="4"/>
  <c r="O280" i="4"/>
  <c r="O285" i="4"/>
  <c r="O204" i="4"/>
  <c r="O295" i="4"/>
  <c r="O408" i="4"/>
  <c r="O409" i="4"/>
  <c r="O414" i="4"/>
  <c r="O471" i="4"/>
  <c r="O495" i="4"/>
  <c r="O516" i="4"/>
  <c r="O532" i="4"/>
  <c r="O539" i="4"/>
  <c r="O559" i="4"/>
  <c r="O608" i="4"/>
  <c r="O614" i="4"/>
  <c r="O621" i="4"/>
  <c r="O625" i="4"/>
  <c r="O709" i="4"/>
  <c r="O710" i="4"/>
  <c r="O725" i="4"/>
  <c r="O726" i="4"/>
  <c r="O736" i="4"/>
  <c r="O741" i="4"/>
  <c r="O742" i="4"/>
  <c r="O776" i="4"/>
  <c r="O787" i="4"/>
  <c r="M817" i="4" l="1"/>
  <c r="P817" i="4" s="1"/>
  <c r="Q817" i="4" s="1"/>
  <c r="F817" i="4"/>
  <c r="M758" i="4"/>
  <c r="P758" i="4" s="1"/>
  <c r="Q758" i="4" s="1"/>
  <c r="F758" i="4"/>
  <c r="M676" i="4"/>
  <c r="O676" i="4" s="1"/>
  <c r="F676" i="4"/>
  <c r="M672" i="4"/>
  <c r="P672" i="4" s="1"/>
  <c r="Q672" i="4" s="1"/>
  <c r="F672" i="4"/>
  <c r="M658" i="4"/>
  <c r="P658" i="4" s="1"/>
  <c r="Q658" i="4" s="1"/>
  <c r="F658" i="4"/>
  <c r="M651" i="4"/>
  <c r="P651" i="4" s="1"/>
  <c r="Q651" i="4" s="1"/>
  <c r="F651" i="4"/>
  <c r="M649" i="4"/>
  <c r="O649" i="4" s="1"/>
  <c r="F649" i="4"/>
  <c r="M648" i="4"/>
  <c r="P648" i="4" s="1"/>
  <c r="Q648" i="4" s="1"/>
  <c r="F648" i="4"/>
  <c r="M531" i="4"/>
  <c r="P531" i="4" s="1"/>
  <c r="Q531" i="4" s="1"/>
  <c r="F531" i="4"/>
  <c r="M522" i="4"/>
  <c r="P522" i="4" s="1"/>
  <c r="Q522" i="4" s="1"/>
  <c r="F522" i="4"/>
  <c r="M515" i="4"/>
  <c r="O515" i="4" s="1"/>
  <c r="F515" i="4"/>
  <c r="M502" i="4"/>
  <c r="P502" i="4" s="1"/>
  <c r="Q502" i="4" s="1"/>
  <c r="F502" i="4"/>
  <c r="M490" i="4"/>
  <c r="P490" i="4" s="1"/>
  <c r="Q490" i="4" s="1"/>
  <c r="F490" i="4"/>
  <c r="M483" i="4"/>
  <c r="P483" i="4" s="1"/>
  <c r="Q483" i="4" s="1"/>
  <c r="F483" i="4"/>
  <c r="M473" i="4"/>
  <c r="O473" i="4" s="1"/>
  <c r="F473" i="4"/>
  <c r="M472" i="4"/>
  <c r="P472" i="4" s="1"/>
  <c r="Q472" i="4" s="1"/>
  <c r="F472" i="4"/>
  <c r="M467" i="4"/>
  <c r="P467" i="4" s="1"/>
  <c r="Q467" i="4" s="1"/>
  <c r="F467" i="4"/>
  <c r="M457" i="4"/>
  <c r="P457" i="4" s="1"/>
  <c r="Q457" i="4" s="1"/>
  <c r="F457" i="4"/>
  <c r="M224" i="4"/>
  <c r="O224" i="4" s="1"/>
  <c r="F224" i="4"/>
  <c r="M214" i="4"/>
  <c r="P214" i="4" s="1"/>
  <c r="Q214" i="4" s="1"/>
  <c r="F214" i="4"/>
  <c r="M211" i="4"/>
  <c r="P211" i="4" s="1"/>
  <c r="Q211" i="4" s="1"/>
  <c r="F211" i="4"/>
  <c r="M127" i="4"/>
  <c r="P127" i="4" s="1"/>
  <c r="Q127" i="4" s="1"/>
  <c r="F127" i="4"/>
  <c r="M106" i="4"/>
  <c r="O106" i="4" s="1"/>
  <c r="F106" i="4"/>
  <c r="M93" i="4"/>
  <c r="P93" i="4" s="1"/>
  <c r="Q93" i="4" s="1"/>
  <c r="F93" i="4"/>
  <c r="M72" i="4"/>
  <c r="P72" i="4" s="1"/>
  <c r="Q72" i="4" s="1"/>
  <c r="F72" i="4"/>
  <c r="M61" i="4"/>
  <c r="P61" i="4" s="1"/>
  <c r="Q61" i="4" s="1"/>
  <c r="F61" i="4"/>
  <c r="M47" i="4"/>
  <c r="O47" i="4" s="1"/>
  <c r="F47" i="4"/>
  <c r="M38" i="4"/>
  <c r="P38" i="4" s="1"/>
  <c r="Q38" i="4" s="1"/>
  <c r="F38" i="4"/>
  <c r="M25" i="4"/>
  <c r="P25" i="4" s="1"/>
  <c r="Q25" i="4" s="1"/>
  <c r="F25" i="4"/>
  <c r="M24" i="4"/>
  <c r="P24" i="4" s="1"/>
  <c r="Q24" i="4" s="1"/>
  <c r="F24" i="4"/>
  <c r="M22" i="4"/>
  <c r="O22" i="4" s="1"/>
  <c r="F22" i="4"/>
  <c r="M19" i="4"/>
  <c r="P19" i="4" s="1"/>
  <c r="Q19" i="4" s="1"/>
  <c r="F19" i="4"/>
  <c r="M16" i="4"/>
  <c r="P16" i="4" s="1"/>
  <c r="Q16" i="4" s="1"/>
  <c r="F16" i="4"/>
  <c r="M15" i="4"/>
  <c r="P15" i="4" s="1"/>
  <c r="Q15" i="4" s="1"/>
  <c r="F15" i="4"/>
  <c r="M11" i="4"/>
  <c r="O11" i="4" s="1"/>
  <c r="F11" i="4"/>
  <c r="M10" i="4"/>
  <c r="P10" i="4" s="1"/>
  <c r="Q10" i="4" s="1"/>
  <c r="F10" i="4"/>
  <c r="M8" i="4"/>
  <c r="P8" i="4" s="1"/>
  <c r="Q8" i="4" s="1"/>
  <c r="F8" i="4"/>
  <c r="M7" i="4"/>
  <c r="P7" i="4" s="1"/>
  <c r="Q7" i="4" s="1"/>
  <c r="F7" i="4"/>
  <c r="O7" i="4" l="1"/>
  <c r="O127" i="4"/>
  <c r="P47" i="4"/>
  <c r="Q47" i="4" s="1"/>
  <c r="O522" i="4"/>
  <c r="P473" i="4"/>
  <c r="Q473" i="4" s="1"/>
  <c r="O19" i="4"/>
  <c r="O93" i="4"/>
  <c r="O502" i="4"/>
  <c r="P676" i="4"/>
  <c r="Q676" i="4" s="1"/>
  <c r="P11" i="4"/>
  <c r="Q11" i="4" s="1"/>
  <c r="O24" i="4"/>
  <c r="O457" i="4"/>
  <c r="O15" i="4"/>
  <c r="P22" i="4"/>
  <c r="Q22" i="4" s="1"/>
  <c r="O38" i="4"/>
  <c r="P224" i="4"/>
  <c r="Q224" i="4" s="1"/>
  <c r="O472" i="4"/>
  <c r="P515" i="4"/>
  <c r="Q515" i="4" s="1"/>
  <c r="O648" i="4"/>
  <c r="O651" i="4"/>
  <c r="P649" i="4"/>
  <c r="Q649" i="4" s="1"/>
  <c r="O672" i="4"/>
  <c r="O10" i="4"/>
  <c r="O61" i="4"/>
  <c r="P106" i="4"/>
  <c r="Q106" i="4" s="1"/>
  <c r="O483" i="4"/>
  <c r="O758" i="4"/>
  <c r="O8" i="4"/>
  <c r="O16" i="4"/>
  <c r="O25" i="4"/>
  <c r="O72" i="4"/>
  <c r="O211" i="4"/>
  <c r="O467" i="4"/>
  <c r="O490" i="4"/>
  <c r="O531" i="4"/>
  <c r="O658" i="4"/>
  <c r="O817" i="4"/>
  <c r="O214" i="4"/>
  <c r="K796" i="4" l="1"/>
  <c r="M796" i="4" s="1"/>
  <c r="P796" i="4" s="1"/>
  <c r="Q796" i="4" s="1"/>
  <c r="F796" i="4"/>
  <c r="I802" i="4"/>
  <c r="K802" i="4" s="1"/>
  <c r="M802" i="4" s="1"/>
  <c r="K788" i="4"/>
  <c r="M788" i="4" s="1"/>
  <c r="P788" i="4" s="1"/>
  <c r="Q788" i="4" s="1"/>
  <c r="F788" i="4"/>
  <c r="K786" i="4"/>
  <c r="M786" i="4" s="1"/>
  <c r="O786" i="4" s="1"/>
  <c r="F786" i="4"/>
  <c r="K647" i="4"/>
  <c r="M647" i="4" s="1"/>
  <c r="P647" i="4" s="1"/>
  <c r="Q647" i="4" s="1"/>
  <c r="K735" i="4"/>
  <c r="M735" i="4" s="1"/>
  <c r="O735" i="4" s="1"/>
  <c r="I785" i="4"/>
  <c r="K785" i="4" s="1"/>
  <c r="M785" i="4" s="1"/>
  <c r="I737" i="4"/>
  <c r="K737" i="4" s="1"/>
  <c r="M737" i="4" s="1"/>
  <c r="P737" i="4" s="1"/>
  <c r="Q737" i="4" s="1"/>
  <c r="K730" i="4"/>
  <c r="M730" i="4" s="1"/>
  <c r="O730" i="4" s="1"/>
  <c r="F730" i="4"/>
  <c r="K690" i="4"/>
  <c r="M690" i="4" s="1"/>
  <c r="P690" i="4" s="1"/>
  <c r="Q690" i="4" s="1"/>
  <c r="F690" i="4"/>
  <c r="I594" i="4"/>
  <c r="K594" i="4" s="1"/>
  <c r="M594" i="4" s="1"/>
  <c r="O594" i="4" s="1"/>
  <c r="K562" i="4"/>
  <c r="M562" i="4" s="1"/>
  <c r="P562" i="4" s="1"/>
  <c r="Q562" i="4" s="1"/>
  <c r="K422" i="4"/>
  <c r="M422" i="4" s="1"/>
  <c r="P422" i="4" s="1"/>
  <c r="Q422" i="4" s="1"/>
  <c r="I569" i="4"/>
  <c r="K569" i="4" s="1"/>
  <c r="M569" i="4" s="1"/>
  <c r="I641" i="4"/>
  <c r="K641" i="4" s="1"/>
  <c r="M641" i="4" s="1"/>
  <c r="K550" i="4"/>
  <c r="M550" i="4" s="1"/>
  <c r="O550" i="4" s="1"/>
  <c r="I492" i="4"/>
  <c r="K492" i="4" s="1"/>
  <c r="M492" i="4" s="1"/>
  <c r="I527" i="4"/>
  <c r="K527" i="4" s="1"/>
  <c r="M527" i="4" s="1"/>
  <c r="P527" i="4" s="1"/>
  <c r="Q527" i="4" s="1"/>
  <c r="I479" i="4"/>
  <c r="K479" i="4" s="1"/>
  <c r="M479" i="4" s="1"/>
  <c r="I640" i="4"/>
  <c r="K640" i="4" s="1"/>
  <c r="M640" i="4" s="1"/>
  <c r="P640" i="4" s="1"/>
  <c r="Q640" i="4" s="1"/>
  <c r="K300" i="4"/>
  <c r="M300" i="4" s="1"/>
  <c r="I386" i="4"/>
  <c r="K386" i="4" s="1"/>
  <c r="M386" i="4" s="1"/>
  <c r="P386" i="4" s="1"/>
  <c r="Q386" i="4" s="1"/>
  <c r="K299" i="4"/>
  <c r="M299" i="4" s="1"/>
  <c r="O299" i="4" s="1"/>
  <c r="I230" i="4"/>
  <c r="K230" i="4" s="1"/>
  <c r="M230" i="4" s="1"/>
  <c r="K220" i="4"/>
  <c r="M220" i="4" s="1"/>
  <c r="P220" i="4" s="1"/>
  <c r="Q220" i="4" s="1"/>
  <c r="K92" i="4"/>
  <c r="M92" i="4" s="1"/>
  <c r="O92" i="4" s="1"/>
  <c r="K316" i="4"/>
  <c r="M316" i="4" s="1"/>
  <c r="I213" i="4"/>
  <c r="K213" i="4" s="1"/>
  <c r="M213" i="4" s="1"/>
  <c r="K217" i="4"/>
  <c r="M217" i="4" s="1"/>
  <c r="O217" i="4" s="1"/>
  <c r="K221" i="4"/>
  <c r="M221" i="4" s="1"/>
  <c r="I190" i="4"/>
  <c r="K190" i="4" s="1"/>
  <c r="M190" i="4" s="1"/>
  <c r="P190" i="4" s="1"/>
  <c r="Q190" i="4" s="1"/>
  <c r="K195" i="4"/>
  <c r="M195" i="4" s="1"/>
  <c r="O195" i="4" s="1"/>
  <c r="I189" i="4"/>
  <c r="K189" i="4" s="1"/>
  <c r="M189" i="4" s="1"/>
  <c r="I183" i="4"/>
  <c r="K183" i="4" s="1"/>
  <c r="M183" i="4" s="1"/>
  <c r="P183" i="4" s="1"/>
  <c r="Q183" i="4" s="1"/>
  <c r="K6" i="4"/>
  <c r="M6" i="4" s="1"/>
  <c r="I120" i="4"/>
  <c r="K120" i="4" s="1"/>
  <c r="M120" i="4" s="1"/>
  <c r="P120" i="4" s="1"/>
  <c r="Q120" i="4" s="1"/>
  <c r="K184" i="4"/>
  <c r="M184" i="4" s="1"/>
  <c r="O184" i="4" s="1"/>
  <c r="I169" i="4"/>
  <c r="K169" i="4" s="1"/>
  <c r="M169" i="4" s="1"/>
  <c r="P169" i="4" s="1"/>
  <c r="Q169" i="4" s="1"/>
  <c r="K176" i="4"/>
  <c r="M176" i="4" s="1"/>
  <c r="O176" i="4" s="1"/>
  <c r="K138" i="4"/>
  <c r="M138" i="4" s="1"/>
  <c r="M705" i="4"/>
  <c r="P705" i="4" s="1"/>
  <c r="Q705" i="4" s="1"/>
  <c r="M697" i="4"/>
  <c r="P697" i="4" s="1"/>
  <c r="Q697" i="4" s="1"/>
  <c r="M731" i="4"/>
  <c r="P731" i="4" s="1"/>
  <c r="Q731" i="4" s="1"/>
  <c r="M756" i="4"/>
  <c r="P756" i="4" s="1"/>
  <c r="Q756" i="4" s="1"/>
  <c r="M703" i="4"/>
  <c r="P703" i="4" s="1"/>
  <c r="Q703" i="4" s="1"/>
  <c r="M743" i="4"/>
  <c r="P743" i="4" s="1"/>
  <c r="Q743" i="4" s="1"/>
  <c r="M728" i="4"/>
  <c r="P728" i="4" s="1"/>
  <c r="Q728" i="4" s="1"/>
  <c r="M444" i="4"/>
  <c r="P444" i="4" s="1"/>
  <c r="Q444" i="4" s="1"/>
  <c r="M447" i="4"/>
  <c r="P447" i="4" s="1"/>
  <c r="Q447" i="4" s="1"/>
  <c r="M510" i="4"/>
  <c r="P510" i="4" s="1"/>
  <c r="Q510" i="4" s="1"/>
  <c r="M419" i="4"/>
  <c r="P419" i="4" s="1"/>
  <c r="Q419" i="4" s="1"/>
  <c r="M420" i="4"/>
  <c r="P420" i="4" s="1"/>
  <c r="Q420" i="4" s="1"/>
  <c r="M754" i="4"/>
  <c r="P754" i="4" s="1"/>
  <c r="Q754" i="4" s="1"/>
  <c r="F754" i="4"/>
  <c r="M699" i="4"/>
  <c r="P699" i="4" s="1"/>
  <c r="Q699" i="4" s="1"/>
  <c r="F699" i="4"/>
  <c r="M675" i="4"/>
  <c r="P675" i="4" s="1"/>
  <c r="Q675" i="4" s="1"/>
  <c r="F675" i="4"/>
  <c r="M671" i="4"/>
  <c r="P671" i="4" s="1"/>
  <c r="Q671" i="4" s="1"/>
  <c r="F671" i="4"/>
  <c r="M668" i="4"/>
  <c r="P668" i="4" s="1"/>
  <c r="Q668" i="4" s="1"/>
  <c r="F668" i="4"/>
  <c r="M667" i="4"/>
  <c r="P667" i="4" s="1"/>
  <c r="Q667" i="4" s="1"/>
  <c r="F667" i="4"/>
  <c r="M665" i="4"/>
  <c r="P665" i="4" s="1"/>
  <c r="Q665" i="4" s="1"/>
  <c r="F665" i="4"/>
  <c r="M655" i="4"/>
  <c r="O655" i="4" s="1"/>
  <c r="F655" i="4"/>
  <c r="M654" i="4"/>
  <c r="P654" i="4" s="1"/>
  <c r="Q654" i="4" s="1"/>
  <c r="F654" i="4"/>
  <c r="M459" i="4"/>
  <c r="P459" i="4" s="1"/>
  <c r="Q459" i="4" s="1"/>
  <c r="F459" i="4"/>
  <c r="M455" i="4"/>
  <c r="O455" i="4" s="1"/>
  <c r="F455" i="4"/>
  <c r="M451" i="4"/>
  <c r="O451" i="4" s="1"/>
  <c r="F451" i="4"/>
  <c r="M450" i="4"/>
  <c r="P450" i="4" s="1"/>
  <c r="Q450" i="4" s="1"/>
  <c r="F450" i="4"/>
  <c r="M448" i="4"/>
  <c r="P448" i="4" s="1"/>
  <c r="Q448" i="4" s="1"/>
  <c r="F448" i="4"/>
  <c r="M435" i="4"/>
  <c r="P435" i="4" s="1"/>
  <c r="Q435" i="4" s="1"/>
  <c r="F435" i="4"/>
  <c r="M433" i="4"/>
  <c r="O433" i="4" s="1"/>
  <c r="F433" i="4"/>
  <c r="M432" i="4"/>
  <c r="P432" i="4" s="1"/>
  <c r="Q432" i="4" s="1"/>
  <c r="F432" i="4"/>
  <c r="M431" i="4"/>
  <c r="P431" i="4" s="1"/>
  <c r="Q431" i="4" s="1"/>
  <c r="F431" i="4"/>
  <c r="M293" i="4"/>
  <c r="P293" i="4" s="1"/>
  <c r="Q293" i="4" s="1"/>
  <c r="F293" i="4"/>
  <c r="M286" i="4"/>
  <c r="O286" i="4" s="1"/>
  <c r="F286" i="4"/>
  <c r="M282" i="4"/>
  <c r="P282" i="4" s="1"/>
  <c r="Q282" i="4" s="1"/>
  <c r="F282" i="4"/>
  <c r="M277" i="4"/>
  <c r="P277" i="4" s="1"/>
  <c r="Q277" i="4" s="1"/>
  <c r="F277" i="4"/>
  <c r="M260" i="4"/>
  <c r="O260" i="4" s="1"/>
  <c r="F260" i="4"/>
  <c r="M250" i="4"/>
  <c r="O250" i="4" s="1"/>
  <c r="F250" i="4"/>
  <c r="M246" i="4"/>
  <c r="P246" i="4" s="1"/>
  <c r="Q246" i="4" s="1"/>
  <c r="F246" i="4"/>
  <c r="M245" i="4"/>
  <c r="P245" i="4" s="1"/>
  <c r="Q245" i="4" s="1"/>
  <c r="F245" i="4"/>
  <c r="M226" i="4"/>
  <c r="O226" i="4" s="1"/>
  <c r="F226" i="4"/>
  <c r="M85" i="4"/>
  <c r="O85" i="4" s="1"/>
  <c r="F85" i="4"/>
  <c r="M83" i="4"/>
  <c r="P83" i="4" s="1"/>
  <c r="Q83" i="4" s="1"/>
  <c r="F83" i="4"/>
  <c r="M82" i="4"/>
  <c r="P82" i="4" s="1"/>
  <c r="Q82" i="4" s="1"/>
  <c r="F82" i="4"/>
  <c r="M80" i="4"/>
  <c r="P80" i="4" s="1"/>
  <c r="Q80" i="4" s="1"/>
  <c r="F80" i="4"/>
  <c r="M67" i="4"/>
  <c r="O67" i="4" s="1"/>
  <c r="F67" i="4"/>
  <c r="M59" i="4"/>
  <c r="P59" i="4" s="1"/>
  <c r="Q59" i="4" s="1"/>
  <c r="F59" i="4"/>
  <c r="M51" i="4"/>
  <c r="P51" i="4" s="1"/>
  <c r="Q51" i="4" s="1"/>
  <c r="F51" i="4"/>
  <c r="M29" i="4"/>
  <c r="P29" i="4" s="1"/>
  <c r="Q29" i="4" s="1"/>
  <c r="F29" i="4"/>
  <c r="M21" i="4"/>
  <c r="O21" i="4" s="1"/>
  <c r="F21" i="4"/>
  <c r="P735" i="4" l="1"/>
  <c r="Q735" i="4" s="1"/>
  <c r="P176" i="4"/>
  <c r="Q176" i="4" s="1"/>
  <c r="P550" i="4"/>
  <c r="Q550" i="4" s="1"/>
  <c r="P6" i="4"/>
  <c r="Q6" i="4" s="1"/>
  <c r="O6" i="4"/>
  <c r="P641" i="4"/>
  <c r="Q641" i="4" s="1"/>
  <c r="O641" i="4"/>
  <c r="O802" i="4"/>
  <c r="P802" i="4"/>
  <c r="Q802" i="4" s="1"/>
  <c r="P213" i="4"/>
  <c r="Q213" i="4" s="1"/>
  <c r="O213" i="4"/>
  <c r="P492" i="4"/>
  <c r="Q492" i="4" s="1"/>
  <c r="O492" i="4"/>
  <c r="O569" i="4"/>
  <c r="P569" i="4"/>
  <c r="Q569" i="4" s="1"/>
  <c r="O138" i="4"/>
  <c r="P138" i="4"/>
  <c r="Q138" i="4" s="1"/>
  <c r="P479" i="4"/>
  <c r="Q479" i="4" s="1"/>
  <c r="O479" i="4"/>
  <c r="O785" i="4"/>
  <c r="P785" i="4"/>
  <c r="Q785" i="4" s="1"/>
  <c r="P189" i="4"/>
  <c r="Q189" i="4" s="1"/>
  <c r="O189" i="4"/>
  <c r="P221" i="4"/>
  <c r="Q221" i="4" s="1"/>
  <c r="O221" i="4"/>
  <c r="P230" i="4"/>
  <c r="Q230" i="4" s="1"/>
  <c r="O230" i="4"/>
  <c r="P300" i="4"/>
  <c r="Q300" i="4" s="1"/>
  <c r="O300" i="4"/>
  <c r="P316" i="4"/>
  <c r="Q316" i="4" s="1"/>
  <c r="O316" i="4"/>
  <c r="O169" i="4"/>
  <c r="P184" i="4"/>
  <c r="Q184" i="4" s="1"/>
  <c r="O120" i="4"/>
  <c r="P195" i="4"/>
  <c r="Q195" i="4" s="1"/>
  <c r="O190" i="4"/>
  <c r="P299" i="4"/>
  <c r="Q299" i="4" s="1"/>
  <c r="O386" i="4"/>
  <c r="O527" i="4"/>
  <c r="P594" i="4"/>
  <c r="Q594" i="4" s="1"/>
  <c r="P730" i="4"/>
  <c r="Q730" i="4" s="1"/>
  <c r="O737" i="4"/>
  <c r="O183" i="4"/>
  <c r="P217" i="4"/>
  <c r="Q217" i="4" s="1"/>
  <c r="O220" i="4"/>
  <c r="O640" i="4"/>
  <c r="O422" i="4"/>
  <c r="O562" i="4"/>
  <c r="O690" i="4"/>
  <c r="P786" i="4"/>
  <c r="Q786" i="4" s="1"/>
  <c r="P92" i="4"/>
  <c r="Q92" i="4" s="1"/>
  <c r="O647" i="4"/>
  <c r="O788" i="4"/>
  <c r="O796" i="4"/>
  <c r="O728" i="4"/>
  <c r="O743" i="4"/>
  <c r="O703" i="4"/>
  <c r="O756" i="4"/>
  <c r="O731" i="4"/>
  <c r="O697" i="4"/>
  <c r="O705" i="4"/>
  <c r="O420" i="4"/>
  <c r="O419" i="4"/>
  <c r="O510" i="4"/>
  <c r="O447" i="4"/>
  <c r="O444" i="4"/>
  <c r="P226" i="4"/>
  <c r="Q226" i="4" s="1"/>
  <c r="P286" i="4"/>
  <c r="Q286" i="4" s="1"/>
  <c r="O665" i="4"/>
  <c r="O667" i="4"/>
  <c r="P260" i="4"/>
  <c r="Q260" i="4" s="1"/>
  <c r="P655" i="4"/>
  <c r="Q655" i="4" s="1"/>
  <c r="O51" i="4"/>
  <c r="P455" i="4"/>
  <c r="Q455" i="4" s="1"/>
  <c r="O671" i="4"/>
  <c r="O29" i="4"/>
  <c r="O431" i="4"/>
  <c r="P21" i="4"/>
  <c r="Q21" i="4" s="1"/>
  <c r="P250" i="4"/>
  <c r="Q250" i="4" s="1"/>
  <c r="O277" i="4"/>
  <c r="O293" i="4"/>
  <c r="P67" i="4"/>
  <c r="Q67" i="4" s="1"/>
  <c r="O80" i="4"/>
  <c r="O82" i="4"/>
  <c r="P433" i="4"/>
  <c r="Q433" i="4" s="1"/>
  <c r="O435" i="4"/>
  <c r="O448" i="4"/>
  <c r="O675" i="4"/>
  <c r="O699" i="4"/>
  <c r="P85" i="4"/>
  <c r="Q85" i="4" s="1"/>
  <c r="O245" i="4"/>
  <c r="P451" i="4"/>
  <c r="Q451" i="4" s="1"/>
  <c r="O459" i="4"/>
  <c r="O59" i="4"/>
  <c r="O83" i="4"/>
  <c r="O246" i="4"/>
  <c r="O282" i="4"/>
  <c r="O432" i="4"/>
  <c r="O450" i="4"/>
  <c r="O654" i="4"/>
  <c r="O668" i="4"/>
  <c r="O754" i="4"/>
  <c r="M794" i="4" l="1"/>
  <c r="P794" i="4" s="1"/>
  <c r="Q794" i="4" s="1"/>
  <c r="M738" i="4"/>
  <c r="O738" i="4" s="1"/>
  <c r="M714" i="4"/>
  <c r="P714" i="4" s="1"/>
  <c r="Q714" i="4" s="1"/>
  <c r="M588" i="4"/>
  <c r="O588" i="4" s="1"/>
  <c r="M573" i="4"/>
  <c r="P573" i="4" s="1"/>
  <c r="Q573" i="4" s="1"/>
  <c r="M469" i="4"/>
  <c r="P469" i="4" s="1"/>
  <c r="Q469" i="4" s="1"/>
  <c r="M253" i="4"/>
  <c r="O253" i="4" s="1"/>
  <c r="M248" i="4"/>
  <c r="O248" i="4" s="1"/>
  <c r="M247" i="4"/>
  <c r="O247" i="4" s="1"/>
  <c r="M119" i="4"/>
  <c r="P119" i="4" s="1"/>
  <c r="Q119" i="4" s="1"/>
  <c r="M110" i="4"/>
  <c r="P110" i="4" s="1"/>
  <c r="Q110" i="4" s="1"/>
  <c r="M57" i="4"/>
  <c r="P57" i="4" s="1"/>
  <c r="Q57" i="4" s="1"/>
  <c r="P247" i="4" l="1"/>
  <c r="Q247" i="4" s="1"/>
  <c r="P253" i="4"/>
  <c r="Q253" i="4" s="1"/>
  <c r="P248" i="4"/>
  <c r="Q248" i="4" s="1"/>
  <c r="O714" i="4"/>
  <c r="O794" i="4"/>
  <c r="P738" i="4"/>
  <c r="Q738" i="4" s="1"/>
  <c r="O573" i="4"/>
  <c r="P588" i="4"/>
  <c r="Q588" i="4" s="1"/>
  <c r="O469" i="4"/>
  <c r="O57" i="4"/>
  <c r="O110" i="4"/>
  <c r="O119" i="4"/>
  <c r="M626" i="4" l="1"/>
  <c r="P626" i="4" s="1"/>
  <c r="Q626" i="4" s="1"/>
  <c r="M632" i="4"/>
  <c r="P632" i="4" s="1"/>
  <c r="Q632" i="4" s="1"/>
  <c r="M628" i="4"/>
  <c r="P628" i="4" s="1"/>
  <c r="Q628" i="4" s="1"/>
  <c r="M581" i="4"/>
  <c r="P581" i="4" s="1"/>
  <c r="Q581" i="4" s="1"/>
  <c r="M611" i="4"/>
  <c r="P611" i="4" s="1"/>
  <c r="Q611" i="4" s="1"/>
  <c r="M582" i="4"/>
  <c r="P582" i="4" s="1"/>
  <c r="Q582" i="4" s="1"/>
  <c r="M595" i="4"/>
  <c r="P595" i="4" s="1"/>
  <c r="Q595" i="4" s="1"/>
  <c r="M633" i="4"/>
  <c r="P633" i="4" s="1"/>
  <c r="Q633" i="4" s="1"/>
  <c r="M617" i="4"/>
  <c r="P617" i="4" s="1"/>
  <c r="Q617" i="4" s="1"/>
  <c r="M593" i="4"/>
  <c r="P593" i="4" s="1"/>
  <c r="Q593" i="4" s="1"/>
  <c r="M537" i="4"/>
  <c r="P537" i="4" s="1"/>
  <c r="Q537" i="4" s="1"/>
  <c r="M521" i="4"/>
  <c r="P521" i="4" s="1"/>
  <c r="Q521" i="4" s="1"/>
  <c r="M494" i="4"/>
  <c r="P494" i="4" s="1"/>
  <c r="Q494" i="4" s="1"/>
  <c r="M511" i="4"/>
  <c r="P511" i="4" s="1"/>
  <c r="Q511" i="4" s="1"/>
  <c r="M578" i="4"/>
  <c r="P578" i="4" s="1"/>
  <c r="Q578" i="4" s="1"/>
  <c r="M482" i="4"/>
  <c r="P482" i="4" s="1"/>
  <c r="Q482" i="4" s="1"/>
  <c r="M533" i="4"/>
  <c r="P533" i="4" s="1"/>
  <c r="Q533" i="4" s="1"/>
  <c r="M507" i="4"/>
  <c r="P507" i="4" s="1"/>
  <c r="Q507" i="4" s="1"/>
  <c r="M512" i="4"/>
  <c r="P512" i="4" s="1"/>
  <c r="Q512" i="4" s="1"/>
  <c r="M504" i="4"/>
  <c r="P504" i="4" s="1"/>
  <c r="Q504" i="4" s="1"/>
  <c r="M384" i="4"/>
  <c r="P384" i="4" s="1"/>
  <c r="Q384" i="4" s="1"/>
  <c r="M359" i="4"/>
  <c r="P359" i="4" s="1"/>
  <c r="Q359" i="4" s="1"/>
  <c r="M383" i="4"/>
  <c r="P383" i="4" s="1"/>
  <c r="Q383" i="4" s="1"/>
  <c r="M207" i="4"/>
  <c r="P207" i="4" s="1"/>
  <c r="Q207" i="4" s="1"/>
  <c r="M380" i="4"/>
  <c r="P380" i="4" s="1"/>
  <c r="Q380" i="4" s="1"/>
  <c r="M379" i="4"/>
  <c r="P379" i="4" s="1"/>
  <c r="Q379" i="4" s="1"/>
  <c r="M341" i="4"/>
  <c r="P341" i="4" s="1"/>
  <c r="Q341" i="4" s="1"/>
  <c r="M385" i="4"/>
  <c r="P385" i="4" s="1"/>
  <c r="Q385" i="4" s="1"/>
  <c r="M374" i="4"/>
  <c r="P374" i="4" s="1"/>
  <c r="Q374" i="4" s="1"/>
  <c r="M369" i="4"/>
  <c r="P369" i="4" s="1"/>
  <c r="Q369" i="4" s="1"/>
  <c r="O369" i="4" l="1"/>
  <c r="O374" i="4"/>
  <c r="O385" i="4"/>
  <c r="O341" i="4"/>
  <c r="O379" i="4"/>
  <c r="O380" i="4"/>
  <c r="O207" i="4"/>
  <c r="O383" i="4"/>
  <c r="O359" i="4"/>
  <c r="O384" i="4"/>
  <c r="O504" i="4"/>
  <c r="O512" i="4"/>
  <c r="O507" i="4"/>
  <c r="O533" i="4"/>
  <c r="O482" i="4"/>
  <c r="O578" i="4"/>
  <c r="O511" i="4"/>
  <c r="O494" i="4"/>
  <c r="O521" i="4"/>
  <c r="O537" i="4"/>
  <c r="O593" i="4"/>
  <c r="O617" i="4"/>
  <c r="O633" i="4"/>
  <c r="O595" i="4"/>
  <c r="O582" i="4"/>
  <c r="O611" i="4"/>
  <c r="O581" i="4"/>
  <c r="O628" i="4"/>
  <c r="O632" i="4"/>
  <c r="O626" i="4"/>
  <c r="M695" i="4"/>
  <c r="P695" i="4" s="1"/>
  <c r="Q695" i="4" s="1"/>
  <c r="M808" i="4"/>
  <c r="O808" i="4" s="1"/>
  <c r="M514" i="4"/>
  <c r="P514" i="4" s="1"/>
  <c r="Q514" i="4" s="1"/>
  <c r="M424" i="4"/>
  <c r="P424" i="4" s="1"/>
  <c r="Q424" i="4" s="1"/>
  <c r="M209" i="4"/>
  <c r="O209" i="4" s="1"/>
  <c r="M188" i="4"/>
  <c r="O188" i="4" s="1"/>
  <c r="M773" i="4"/>
  <c r="P773" i="4" s="1"/>
  <c r="Q773" i="4" s="1"/>
  <c r="M779" i="4"/>
  <c r="P779" i="4" s="1"/>
  <c r="Q779" i="4" s="1"/>
  <c r="M764" i="4"/>
  <c r="P764" i="4" s="1"/>
  <c r="Q764" i="4" s="1"/>
  <c r="M772" i="4"/>
  <c r="P772" i="4" s="1"/>
  <c r="Q772" i="4" s="1"/>
  <c r="M674" i="4"/>
  <c r="P674" i="4" s="1"/>
  <c r="Q674" i="4" s="1"/>
  <c r="M807" i="4"/>
  <c r="P807" i="4" s="1"/>
  <c r="Q807" i="4" s="1"/>
  <c r="M770" i="4"/>
  <c r="P770" i="4" s="1"/>
  <c r="Q770" i="4" s="1"/>
  <c r="M639" i="4"/>
  <c r="P639" i="4" s="1"/>
  <c r="Q639" i="4" s="1"/>
  <c r="M642" i="4"/>
  <c r="P642" i="4" s="1"/>
  <c r="Q642" i="4" s="1"/>
  <c r="M601" i="4"/>
  <c r="P601" i="4" s="1"/>
  <c r="Q601" i="4" s="1"/>
  <c r="M630" i="4"/>
  <c r="P630" i="4" s="1"/>
  <c r="Q630" i="4" s="1"/>
  <c r="M591" i="4"/>
  <c r="P591" i="4" s="1"/>
  <c r="Q591" i="4" s="1"/>
  <c r="M605" i="4"/>
  <c r="P605" i="4" s="1"/>
  <c r="Q605" i="4" s="1"/>
  <c r="M347" i="4"/>
  <c r="P347" i="4" s="1"/>
  <c r="Q347" i="4" s="1"/>
  <c r="M332" i="4"/>
  <c r="P332" i="4" s="1"/>
  <c r="Q332" i="4" s="1"/>
  <c r="M321" i="4"/>
  <c r="P321" i="4" s="1"/>
  <c r="Q321" i="4" s="1"/>
  <c r="M315" i="4"/>
  <c r="P315" i="4" s="1"/>
  <c r="Q315" i="4" s="1"/>
  <c r="M308" i="4"/>
  <c r="P308" i="4" s="1"/>
  <c r="Q308" i="4" s="1"/>
  <c r="M350" i="4"/>
  <c r="P350" i="4" s="1"/>
  <c r="Q350" i="4" s="1"/>
  <c r="M328" i="4"/>
  <c r="P328" i="4" s="1"/>
  <c r="Q328" i="4" s="1"/>
  <c r="M130" i="4"/>
  <c r="P130" i="4" s="1"/>
  <c r="Q130" i="4" s="1"/>
  <c r="M107" i="4"/>
  <c r="O107" i="4" s="1"/>
  <c r="M68" i="4"/>
  <c r="P68" i="4" s="1"/>
  <c r="Q68" i="4" s="1"/>
  <c r="M122" i="4"/>
  <c r="O122" i="4" s="1"/>
  <c r="M109" i="4"/>
  <c r="P109" i="4" s="1"/>
  <c r="Q109" i="4" s="1"/>
  <c r="M150" i="4"/>
  <c r="O150" i="4" s="1"/>
  <c r="M60" i="4"/>
  <c r="P60" i="4" s="1"/>
  <c r="Q60" i="4" s="1"/>
  <c r="M100" i="4"/>
  <c r="O100" i="4" s="1"/>
  <c r="M56" i="4"/>
  <c r="P56" i="4" s="1"/>
  <c r="Q56" i="4" s="1"/>
  <c r="P209" i="4" l="1"/>
  <c r="Q209" i="4" s="1"/>
  <c r="P188" i="4"/>
  <c r="Q188" i="4" s="1"/>
  <c r="O695" i="4"/>
  <c r="P808" i="4"/>
  <c r="Q808" i="4" s="1"/>
  <c r="O424" i="4"/>
  <c r="O514" i="4"/>
  <c r="O770" i="4"/>
  <c r="O807" i="4"/>
  <c r="O674" i="4"/>
  <c r="O772" i="4"/>
  <c r="O764" i="4"/>
  <c r="O779" i="4"/>
  <c r="O773" i="4"/>
  <c r="O605" i="4"/>
  <c r="O591" i="4"/>
  <c r="O630" i="4"/>
  <c r="O601" i="4"/>
  <c r="O642" i="4"/>
  <c r="O639" i="4"/>
  <c r="O328" i="4"/>
  <c r="O350" i="4"/>
  <c r="O308" i="4"/>
  <c r="O315" i="4"/>
  <c r="O321" i="4"/>
  <c r="O332" i="4"/>
  <c r="O347" i="4"/>
  <c r="O56" i="4"/>
  <c r="O60" i="4"/>
  <c r="O109" i="4"/>
  <c r="O68" i="4"/>
  <c r="O130" i="4"/>
  <c r="P100" i="4"/>
  <c r="Q100" i="4" s="1"/>
  <c r="P150" i="4"/>
  <c r="Q150" i="4" s="1"/>
  <c r="P122" i="4"/>
  <c r="Q122" i="4" s="1"/>
  <c r="P107" i="4"/>
  <c r="Q107" i="4" s="1"/>
  <c r="M780" i="4"/>
  <c r="O780" i="4" s="1"/>
  <c r="F780" i="4"/>
  <c r="M800" i="4"/>
  <c r="P800" i="4" s="1"/>
  <c r="Q800" i="4" s="1"/>
  <c r="F800" i="4"/>
  <c r="M805" i="4"/>
  <c r="O805" i="4" s="1"/>
  <c r="F805" i="4"/>
  <c r="M811" i="4"/>
  <c r="P811" i="4" s="1"/>
  <c r="Q811" i="4" s="1"/>
  <c r="F811" i="4"/>
  <c r="M818" i="4"/>
  <c r="O818" i="4" s="1"/>
  <c r="F818" i="4"/>
  <c r="M540" i="4"/>
  <c r="P540" i="4" s="1"/>
  <c r="Q540" i="4" s="1"/>
  <c r="F540" i="4"/>
  <c r="M572" i="4"/>
  <c r="P572" i="4" s="1"/>
  <c r="Q572" i="4" s="1"/>
  <c r="F572" i="4"/>
  <c r="M603" i="4"/>
  <c r="O603" i="4" s="1"/>
  <c r="F603" i="4"/>
  <c r="M606" i="4"/>
  <c r="P606" i="4" s="1"/>
  <c r="Q606" i="4" s="1"/>
  <c r="F606" i="4"/>
  <c r="M607" i="4"/>
  <c r="P607" i="4" s="1"/>
  <c r="Q607" i="4" s="1"/>
  <c r="F607" i="4"/>
  <c r="M44" i="4"/>
  <c r="P44" i="4" s="1"/>
  <c r="Q44" i="4" s="1"/>
  <c r="F44" i="4"/>
  <c r="M42" i="4"/>
  <c r="P42" i="4" s="1"/>
  <c r="Q42" i="4" s="1"/>
  <c r="F42" i="4"/>
  <c r="M41" i="4"/>
  <c r="P41" i="4" s="1"/>
  <c r="Q41" i="4" s="1"/>
  <c r="F41" i="4"/>
  <c r="M40" i="4"/>
  <c r="P40" i="4" s="1"/>
  <c r="Q40" i="4" s="1"/>
  <c r="F40" i="4"/>
  <c r="M20" i="4"/>
  <c r="P20" i="4" s="1"/>
  <c r="Q20" i="4" s="1"/>
  <c r="F20" i="4"/>
  <c r="M13" i="4"/>
  <c r="P13" i="4" s="1"/>
  <c r="Q13" i="4" s="1"/>
  <c r="F13" i="4"/>
  <c r="M346" i="4"/>
  <c r="P346" i="4" s="1"/>
  <c r="Q346" i="4" s="1"/>
  <c r="F346" i="4"/>
  <c r="M348" i="4"/>
  <c r="P348" i="4" s="1"/>
  <c r="Q348" i="4" s="1"/>
  <c r="F348" i="4"/>
  <c r="M623" i="4"/>
  <c r="O623" i="4" s="1"/>
  <c r="F623" i="4"/>
  <c r="M363" i="4"/>
  <c r="O363" i="4" s="1"/>
  <c r="F363" i="4"/>
  <c r="M364" i="4"/>
  <c r="P364" i="4" s="1"/>
  <c r="Q364" i="4" s="1"/>
  <c r="F364" i="4"/>
  <c r="O606" i="4" l="1"/>
  <c r="O13" i="4"/>
  <c r="P363" i="4"/>
  <c r="Q363" i="4" s="1"/>
  <c r="P623" i="4"/>
  <c r="Q623" i="4" s="1"/>
  <c r="O40" i="4"/>
  <c r="O41" i="4"/>
  <c r="O42" i="4"/>
  <c r="O348" i="4"/>
  <c r="O572" i="4"/>
  <c r="O800" i="4"/>
  <c r="P603" i="4"/>
  <c r="Q603" i="4" s="1"/>
  <c r="P805" i="4"/>
  <c r="Q805" i="4" s="1"/>
  <c r="P818" i="4"/>
  <c r="Q818" i="4" s="1"/>
  <c r="O811" i="4"/>
  <c r="P780" i="4"/>
  <c r="Q780" i="4" s="1"/>
  <c r="O607" i="4"/>
  <c r="O540" i="4"/>
  <c r="O20" i="4"/>
  <c r="O44" i="4"/>
  <c r="O364" i="4"/>
  <c r="O346" i="4"/>
</calcChain>
</file>

<file path=xl/sharedStrings.xml><?xml version="1.0" encoding="utf-8"?>
<sst xmlns="http://schemas.openxmlformats.org/spreadsheetml/2006/main" count="1879" uniqueCount="887">
  <si>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</si>
  <si>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</si>
  <si>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</si>
  <si>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</si>
  <si>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</si>
  <si>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</si>
  <si>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</si>
  <si>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</si>
  <si>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</si>
  <si>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</si>
  <si>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</si>
  <si>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</si>
  <si>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</si>
  <si>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</si>
  <si>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</si>
  <si>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</si>
  <si>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</si>
  <si>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</si>
  <si>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</si>
  <si>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</si>
  <si>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</si>
  <si>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</si>
  <si>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</si>
  <si>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</si>
  <si>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Akmenė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</si>
  <si>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</si>
  <si>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</si>
  <si>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</si>
  <si>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iki1992</t>
  </si>
  <si>
    <t>Anykščiai</t>
  </si>
  <si>
    <t>Draugystės 6</t>
  </si>
  <si>
    <t>Saulės 3</t>
  </si>
  <si>
    <t>Ignalina</t>
  </si>
  <si>
    <t>iki 1992</t>
  </si>
  <si>
    <t>MOKYKLOS  10</t>
  </si>
  <si>
    <t>Jonava</t>
  </si>
  <si>
    <t>Rožių g. 1, Žiežmariai</t>
  </si>
  <si>
    <t>Kaišiadorys</t>
  </si>
  <si>
    <t>Karaliaus Mindaugo 7</t>
  </si>
  <si>
    <t>Krėvės 82B</t>
  </si>
  <si>
    <t>Geležinio Vilko 1A</t>
  </si>
  <si>
    <t>Taikos 78 (renov.)</t>
  </si>
  <si>
    <t>Partizanų 160 (renov.)</t>
  </si>
  <si>
    <t>Partizanų 20</t>
  </si>
  <si>
    <t>Partizanų 198</t>
  </si>
  <si>
    <t>Šiaurės 101</t>
  </si>
  <si>
    <t>Taikos 39</t>
  </si>
  <si>
    <t>Gravrogkų 17</t>
  </si>
  <si>
    <t>Lukšio 64</t>
  </si>
  <si>
    <t>Baltų 2</t>
  </si>
  <si>
    <t>Kalantos R. 23</t>
  </si>
  <si>
    <t>Baršausko 75</t>
  </si>
  <si>
    <t>Stulginskio A. 64</t>
  </si>
  <si>
    <t>Juozapavičiaus 48 A</t>
  </si>
  <si>
    <t>Jakšto 8</t>
  </si>
  <si>
    <t>LAISVĖS 218</t>
  </si>
  <si>
    <t>Bažnyčios 13 Viekšniai</t>
  </si>
  <si>
    <t>VASARIO 16-OSIOS 8</t>
  </si>
  <si>
    <t>Tirkšlių 7 Viekšniai</t>
  </si>
  <si>
    <t>Mažeikiai</t>
  </si>
  <si>
    <t>I. Daugiabučiai suvartojantys mažiausiai šilumos (naujos statybos, kokybiški namai)</t>
  </si>
  <si>
    <t>Prūsų g. 15</t>
  </si>
  <si>
    <t>Kniaudiškių g. 54 (apšiltintas), Panevėžys</t>
  </si>
  <si>
    <t>Kranto g. 47 (su ind.apskaitos priet., apšiltintas), Panevėžys</t>
  </si>
  <si>
    <t>Klaipėdos g. 99 K2, Panevėžys</t>
  </si>
  <si>
    <t>Gėlių g. 3 (su ind.apsk.priet., apšiltintas),Pasvalys</t>
  </si>
  <si>
    <t xml:space="preserve">iki 1992 </t>
  </si>
  <si>
    <t>Klaipėdos g. 99 K3, Panevėžys</t>
  </si>
  <si>
    <t>Klaipėdos g. 99 K1, Panevėžys</t>
  </si>
  <si>
    <t>Molainių g. 8 (apšiltintas), Panevėžys</t>
  </si>
  <si>
    <t>Kranto g. 37  (su dalikliais, apšiltintas), Panevėžys</t>
  </si>
  <si>
    <t>Pušaloto g. 76, Panevėžys</t>
  </si>
  <si>
    <t>Jakšto g. 10 (su ind.apskaitos priet., apšiltintas), Panevėžys</t>
  </si>
  <si>
    <t>J. Basanavičiaus g. 130, Kėdainiai</t>
  </si>
  <si>
    <t>Margirio g. 20, Panevėžys</t>
  </si>
  <si>
    <t>Respublikos g. 24, Kėdainiai</t>
  </si>
  <si>
    <t>Margirio g. 18, Panevėžys</t>
  </si>
  <si>
    <t>J. Basanavičiaus g. 138, Kėdainiai</t>
  </si>
  <si>
    <t>Margirio g. 10, Panevėžys</t>
  </si>
  <si>
    <t>Chemikų g. 3, Kėdainiai</t>
  </si>
  <si>
    <t>Respublikos g. 26, Kėdainiai</t>
  </si>
  <si>
    <t>Liepų al. 13, Panevėžys</t>
  </si>
  <si>
    <t>P. Širvio g. 5, Rokiškis</t>
  </si>
  <si>
    <t>Marijonų g. 29, Panevėžys</t>
  </si>
  <si>
    <t>Vilties g. 47, Panevėžys</t>
  </si>
  <si>
    <t>Vilties g. 22, Panevėžys</t>
  </si>
  <si>
    <t>Vilniaus g. 20, Panevėžys</t>
  </si>
  <si>
    <t>Smėlynės g. 73, Panevėžys</t>
  </si>
  <si>
    <t>Liepų al. 15A, Panevėžys</t>
  </si>
  <si>
    <t>Ramygalos g. 67, Panevėžys</t>
  </si>
  <si>
    <t>Švyturio g. 19, Panevėžys</t>
  </si>
  <si>
    <t>Seinų g. 17, Panevėžys</t>
  </si>
  <si>
    <t>Švyturio g. 9, Panevėžys</t>
  </si>
  <si>
    <t>Smetonos g. 5A, Panevėžys</t>
  </si>
  <si>
    <t>Žagienės g. 4, Panevėžys</t>
  </si>
  <si>
    <t>Vytauto skg. 12,Zarasai</t>
  </si>
  <si>
    <t>Marijonų g. 39, Panevėžys</t>
  </si>
  <si>
    <t>Kerbedžio g. 24, Panevėžys</t>
  </si>
  <si>
    <t>Jakšto g. 8, Panevėžys</t>
  </si>
  <si>
    <t>Nevėžio g. 24, Panevėžys</t>
  </si>
  <si>
    <t>Panevėžys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</si>
  <si>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</si>
  <si>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</si>
  <si>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</si>
  <si>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</si>
  <si>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</si>
  <si>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</si>
  <si>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</si>
  <si>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</si>
  <si>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</si>
  <si>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</si>
  <si>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</si>
  <si>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</si>
  <si>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</si>
  <si>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</si>
  <si>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</si>
  <si>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</si>
  <si>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</si>
  <si>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</si>
  <si>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</si>
  <si>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53</t>
  </si>
  <si>
    <t>J. Tumo-Vaižganto g. 85</t>
  </si>
  <si>
    <t>J. Tumo-Vaižganto g. 85A</t>
  </si>
  <si>
    <t>V. Mačernio g. 51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</si>
  <si>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</si>
  <si>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</si>
  <si>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</si>
  <si>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</si>
  <si>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</si>
  <si>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</si>
  <si>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</si>
  <si>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</si>
  <si>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</si>
  <si>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</si>
  <si>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</si>
  <si>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</si>
  <si>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</si>
  <si>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</si>
  <si>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</si>
  <si>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>Plungė</t>
  </si>
  <si>
    <t>Vytauto g. 21</t>
  </si>
  <si>
    <t>V. Kudirkos g. 102B</t>
  </si>
  <si>
    <t>V. Kudirkos g. 70</t>
  </si>
  <si>
    <t>S. Banaičio g. 12</t>
  </si>
  <si>
    <t>S. Banaičio g. 3</t>
  </si>
  <si>
    <t>V. Kudirkos g. 82</t>
  </si>
  <si>
    <t>Šaulių g. 26</t>
  </si>
  <si>
    <t>Nepriklausomybės g. 3</t>
  </si>
  <si>
    <t>V. Kudirkos g. 47</t>
  </si>
  <si>
    <t>Šaulių g. 10</t>
  </si>
  <si>
    <t>Vytauto g. 6</t>
  </si>
  <si>
    <t>Šaulių g. 22</t>
  </si>
  <si>
    <t>Šaulių g. 12</t>
  </si>
  <si>
    <t>Šakiai</t>
  </si>
  <si>
    <t>Šalčininkai</t>
  </si>
  <si>
    <t>Šiauliai</t>
  </si>
  <si>
    <t>Pakalnės g. 7, Lentvaris</t>
  </si>
  <si>
    <t>Lauko g. 12A, Lentvaris</t>
  </si>
  <si>
    <t>Aušros g. 99, Utena (renov.)</t>
  </si>
  <si>
    <t>Taikos g. 20, Utena (renov.)</t>
  </si>
  <si>
    <t>Taikos g. 26, Utena (renov.)</t>
  </si>
  <si>
    <t>Taikos g. 22, Utena (renov.)</t>
  </si>
  <si>
    <t>Krašuonos g. 3, Utena</t>
  </si>
  <si>
    <t>Kęstučio g. 9, Utena</t>
  </si>
  <si>
    <t>Tauragnų g. 4, Utena</t>
  </si>
  <si>
    <t>Utena</t>
  </si>
  <si>
    <t>Eur/MWh</t>
  </si>
  <si>
    <t>Eur/m²/mėn</t>
  </si>
  <si>
    <t>Eur/mėn</t>
  </si>
  <si>
    <t>Elektrėnai</t>
  </si>
  <si>
    <t>Aukštaičių g. 31, Ignalina</t>
  </si>
  <si>
    <t>VASARIO 16-OSIOS  15</t>
  </si>
  <si>
    <t>CHEMIKŲ  24</t>
  </si>
  <si>
    <t>iki 1992 m.</t>
  </si>
  <si>
    <t>ŽEMAITIJOS 32 (renov.)</t>
  </si>
  <si>
    <t>NAFTININKŲ 12 (renov.)</t>
  </si>
  <si>
    <t>P.VILEIŠIO 4 (renov.)</t>
  </si>
  <si>
    <t>GAMYKLOS 17 (renov.)</t>
  </si>
  <si>
    <t>NAFTININKŲ 8 (renov.)</t>
  </si>
  <si>
    <t>M.Daukšos g.36-ojo NSB</t>
  </si>
  <si>
    <t>PAVASARIO 12</t>
  </si>
  <si>
    <t>PAVASARIO 16</t>
  </si>
  <si>
    <t>P.Mašioto 63</t>
  </si>
  <si>
    <t xml:space="preserve">Mažoji - 3                                                            </t>
  </si>
  <si>
    <t xml:space="preserve">Mažoji - 1                                                            </t>
  </si>
  <si>
    <t xml:space="preserve">Taikos 24                                                             </t>
  </si>
  <si>
    <t xml:space="preserve">Taikos 24A                                                            </t>
  </si>
  <si>
    <t>Pakruojis</t>
  </si>
  <si>
    <t>Margirio g. 9, Panevėžys</t>
  </si>
  <si>
    <t>Technikos g. 7, Kupiškis</t>
  </si>
  <si>
    <t>J. Tumo-Vaižganto g. 96</t>
  </si>
  <si>
    <t>Vėjo 12</t>
  </si>
  <si>
    <t>Šaulių g. 18</t>
  </si>
  <si>
    <t>Nepriklausomybės g. 5</t>
  </si>
  <si>
    <t>Kviečių g. 56 (renov.), Šiauliai</t>
  </si>
  <si>
    <t>Gegužių g. 19 (renov.), Šiauliai</t>
  </si>
  <si>
    <t>Klevų g. 13 (renov.), Šiauliai</t>
  </si>
  <si>
    <t>Vytauto g. 138 (renov.), Šiauliai</t>
  </si>
  <si>
    <t>Ežero g. 23, Šiauliai</t>
  </si>
  <si>
    <t>A. Mickevičiaus g. 38, Šiauliai</t>
  </si>
  <si>
    <t>Draugystės pr. 3A, Šiauliai</t>
  </si>
  <si>
    <t>Energetikų g. 11, Šiauliai</t>
  </si>
  <si>
    <t>Ežero g. 14, Šiauliai</t>
  </si>
  <si>
    <t>Mindaugo g. 18, Trakai</t>
  </si>
  <si>
    <t>Trakai</t>
  </si>
  <si>
    <t>Aušros g. 94, Utena (renov.)</t>
  </si>
  <si>
    <t>Taikos g. 50, Utena (renov.)</t>
  </si>
  <si>
    <t>Aukštakalnio g. 116, Utena</t>
  </si>
  <si>
    <t>Žibučio g. 5 renovuotas</t>
  </si>
  <si>
    <t>Ažupiečių g. 6 renovuotas</t>
  </si>
  <si>
    <t>Ramybės g.5 renovuotas</t>
  </si>
  <si>
    <t>A.Vienuolio g.13 renovuotas</t>
  </si>
  <si>
    <t>Statybininkų g. 15 renovuotas</t>
  </si>
  <si>
    <t>Liudiškių g. 31a renovuotas</t>
  </si>
  <si>
    <t>Liudiškių g. 31c renovuotas</t>
  </si>
  <si>
    <t>Liudiškių g. 23 renovuotas</t>
  </si>
  <si>
    <t>Storių g. 9</t>
  </si>
  <si>
    <t>Basanavičiaus g.60</t>
  </si>
  <si>
    <t>Paupio g. 4</t>
  </si>
  <si>
    <t>J.Biliūno g.33</t>
  </si>
  <si>
    <t>Vilniaus g. 35</t>
  </si>
  <si>
    <t>Šaltupio g. 49</t>
  </si>
  <si>
    <t>Vairuotojų g. 3</t>
  </si>
  <si>
    <t>Valaukio g.6</t>
  </si>
  <si>
    <t>Mindaugo g.19</t>
  </si>
  <si>
    <t>Šviesos g. 16</t>
  </si>
  <si>
    <t>B.Sruogos 12</t>
  </si>
  <si>
    <t>Vilniaus 12</t>
  </si>
  <si>
    <t>Birštonas</t>
  </si>
  <si>
    <t>Draugystės 16, Elektrėnai</t>
  </si>
  <si>
    <t>Draugystės 14, Elektrėnai</t>
  </si>
  <si>
    <t>Pergalės 55, Elektrėnai</t>
  </si>
  <si>
    <t>Šviesos 9, Elektrėnai</t>
  </si>
  <si>
    <t>Šviesos 18, Elektrėnai</t>
  </si>
  <si>
    <t>Draugystės 25, Elektrėnai</t>
  </si>
  <si>
    <t>Draugystės 17, Elektrėnai</t>
  </si>
  <si>
    <t>Trakų 5, Elektrėnai</t>
  </si>
  <si>
    <t>Trakų 19, Elektrėnai</t>
  </si>
  <si>
    <t>BIRUTĖS   6 (renov.)</t>
  </si>
  <si>
    <t>PANERIŲ  17  (renov.)</t>
  </si>
  <si>
    <t>LIETAVOS  25</t>
  </si>
  <si>
    <t>KOSMONAUTŲ  11</t>
  </si>
  <si>
    <t>VILTIES  31A</t>
  </si>
  <si>
    <t>SODŲ  40</t>
  </si>
  <si>
    <t>KAUNO  94</t>
  </si>
  <si>
    <t>GIRELĖS   3</t>
  </si>
  <si>
    <t>MIŠKININKŲ  11</t>
  </si>
  <si>
    <t>Parko g. 6, Stasiūnai</t>
  </si>
  <si>
    <t>Parko g. 8, Stasiūnai</t>
  </si>
  <si>
    <t>Radvilėnų  5)</t>
  </si>
  <si>
    <t xml:space="preserve">Archyvo 48 </t>
  </si>
  <si>
    <t>Ašmenos 1-oji g. 10</t>
  </si>
  <si>
    <t>Sukilėlių 87A</t>
  </si>
  <si>
    <t>Kovo 11-osios 114 (renov.)</t>
  </si>
  <si>
    <t>Sąjungos a. 10 (renov.)</t>
  </si>
  <si>
    <t>Vievio 54 (renov.)</t>
  </si>
  <si>
    <t>Pašilės 96</t>
  </si>
  <si>
    <t>Lukšos-Daumanto 2</t>
  </si>
  <si>
    <t xml:space="preserve">Šiaurės 1 </t>
  </si>
  <si>
    <t>Masiulio T.12</t>
  </si>
  <si>
    <t>Kaunas</t>
  </si>
  <si>
    <t>Karoso g. 20</t>
  </si>
  <si>
    <t>Kalvos g. 7</t>
  </si>
  <si>
    <t>S.Daukanto g. 26</t>
  </si>
  <si>
    <t>Klaipėda</t>
  </si>
  <si>
    <t>Sodų g.10-ojo NSB (renov.)</t>
  </si>
  <si>
    <t>GAMYKLOS 3 (renov.)</t>
  </si>
  <si>
    <t>Gamyklos g.15-ojo NSB (renov.)</t>
  </si>
  <si>
    <t>P.Vileišio g.3-ojo NSB (renov.)</t>
  </si>
  <si>
    <t>BAŽNYČIOS 21</t>
  </si>
  <si>
    <t>Mažeikių 6 Viekšniai</t>
  </si>
  <si>
    <t>MINDAUGO 20</t>
  </si>
  <si>
    <t>SODŲ 11</t>
  </si>
  <si>
    <t>P.Mašioto 49</t>
  </si>
  <si>
    <t>V.Didžiojo 70</t>
  </si>
  <si>
    <t>V.Didžiojo 78</t>
  </si>
  <si>
    <t>Mindaugo -6a</t>
  </si>
  <si>
    <t>Mindaugo -6b</t>
  </si>
  <si>
    <t>iki 1993</t>
  </si>
  <si>
    <t>Saulėtekio 50</t>
  </si>
  <si>
    <t>P.Mašioto 39</t>
  </si>
  <si>
    <t>P.Mašioto 61</t>
  </si>
  <si>
    <t>Vasario 16-osios 19</t>
  </si>
  <si>
    <t>Ušinsko 31a</t>
  </si>
  <si>
    <t>Mindaugo 2c</t>
  </si>
  <si>
    <t>L.Giros 8</t>
  </si>
  <si>
    <t xml:space="preserve">Skvero 6                                            </t>
  </si>
  <si>
    <t>Basanavičiaus 2a</t>
  </si>
  <si>
    <t>Vilniaus 32</t>
  </si>
  <si>
    <t>V.Didžiojo 35</t>
  </si>
  <si>
    <t>Vilniaus 28</t>
  </si>
  <si>
    <t>Linkuva Joniškėlio 2</t>
  </si>
  <si>
    <t>Ušinsko 22</t>
  </si>
  <si>
    <t>Vasario 16-osios 13</t>
  </si>
  <si>
    <t>Vilniaus 34</t>
  </si>
  <si>
    <t xml:space="preserve">Vilniaus 33                                                         </t>
  </si>
  <si>
    <t>Kęstučio 8</t>
  </si>
  <si>
    <t>V. Kudirkos g. 102</t>
  </si>
  <si>
    <t>J. Basanavičiaus g. 4</t>
  </si>
  <si>
    <t>Draugystės takas 1</t>
  </si>
  <si>
    <t>Vytauto g. 17</t>
  </si>
  <si>
    <t>Vytauto g. 4</t>
  </si>
  <si>
    <t>Vytauto g. 10</t>
  </si>
  <si>
    <t>Draugystės takas 6</t>
  </si>
  <si>
    <t>Jaunystės takas 4</t>
  </si>
  <si>
    <t>A. Mickevičiaus g.1</t>
  </si>
  <si>
    <t>A. Mickevičiaus g.7</t>
  </si>
  <si>
    <t>A. Mickevičiaus g.15</t>
  </si>
  <si>
    <t>A. Mickevičiaus g. 16</t>
  </si>
  <si>
    <t>A. Mickevičiaus g.17A</t>
  </si>
  <si>
    <t>Šalčios g.12</t>
  </si>
  <si>
    <t>Vilniaus g.26</t>
  </si>
  <si>
    <t>Vilniaus g.51</t>
  </si>
  <si>
    <t>Mokyklos g.17</t>
  </si>
  <si>
    <t>Mokyklos g.21</t>
  </si>
  <si>
    <t>J. Sniadeckio g.27</t>
  </si>
  <si>
    <t>A. Mickevičiaus g.24</t>
  </si>
  <si>
    <t>Šalčios g.6</t>
  </si>
  <si>
    <t>Mokyklos g.19</t>
  </si>
  <si>
    <t>K. Korsako g. 41 (renov.), Šiauliai</t>
  </si>
  <si>
    <t>Miglovaros g. 25 (renov.), Šiauliai</t>
  </si>
  <si>
    <t>Ežero g. 5 (renov.), Šiauliai</t>
  </si>
  <si>
    <t>Ežero g. 7 (renov.), Šiauliai</t>
  </si>
  <si>
    <t>Aušros al. 51A, Šiauliai</t>
  </si>
  <si>
    <t>P. Cvirkos g. 75, Šiauliai</t>
  </si>
  <si>
    <t>A. Mickevičiaus g. 36, Šiauliai</t>
  </si>
  <si>
    <t>Vytauto g. 46, Trakai</t>
  </si>
  <si>
    <t>Lauko g. 6, Lentvaris</t>
  </si>
  <si>
    <t>Pakalnės g. 28, Lentvaris</t>
  </si>
  <si>
    <t>Mindaugo g. 6, Trakai</t>
  </si>
  <si>
    <t>Ežero g. 3A, Lentvaris</t>
  </si>
  <si>
    <t>Bažnyčios g. 11, Lentvaris</t>
  </si>
  <si>
    <t>Lauko g. 12, Lentvaris</t>
  </si>
  <si>
    <t>Mindaugo g. 12, Trakai</t>
  </si>
  <si>
    <t>Klevų al. 57, Lentvaris</t>
  </si>
  <si>
    <t>Pakalnės g. 27, Lentvaris</t>
  </si>
  <si>
    <t>Bažnyčios g. 20, Lentvaris</t>
  </si>
  <si>
    <t>Aušros g. 97, Utena (renov.)</t>
  </si>
  <si>
    <t>Smėlio g. 2, Utena</t>
  </si>
  <si>
    <t>J.Basanavičiaus g. 102, Utena</t>
  </si>
  <si>
    <t>J. Basanavičiaus g. 108, Utena</t>
  </si>
  <si>
    <t>Kauno g. 27, Utena</t>
  </si>
  <si>
    <t>Žirmūnų g. 30C</t>
  </si>
  <si>
    <t>M.Mironaitės g. 18</t>
  </si>
  <si>
    <t>Pavilnionių g. 31</t>
  </si>
  <si>
    <t>Bajorų kelias 3</t>
  </si>
  <si>
    <t>Pavilnionių g. 33</t>
  </si>
  <si>
    <t>Žirmūnų g. 3 (renov.)</t>
  </si>
  <si>
    <t>Sviliškių g. 8</t>
  </si>
  <si>
    <t>Sviliškių g. 4, 6</t>
  </si>
  <si>
    <t>Žirmūnų g. 126 (renov.)</t>
  </si>
  <si>
    <t>Žirmūnų g. 128 (renov.)</t>
  </si>
  <si>
    <t>J.Galvydžio g. 11A</t>
  </si>
  <si>
    <t>M.Marcinkevičiaus g. 37, Baltupio g. 175</t>
  </si>
  <si>
    <t>Tolminkiemio g. 31</t>
  </si>
  <si>
    <t>M.Marcinkevičiaus g. 31, 33, 35</t>
  </si>
  <si>
    <t>Blindžių g. 7</t>
  </si>
  <si>
    <t>J.Kubiliaus g. 4</t>
  </si>
  <si>
    <t>Tolminkiemio g. 14</t>
  </si>
  <si>
    <t>J.Franko g. 8</t>
  </si>
  <si>
    <t>Žirmūnų g. 131 (renov.)</t>
  </si>
  <si>
    <t>S.Žukausko g. 27</t>
  </si>
  <si>
    <t>V.Pietario g. 7</t>
  </si>
  <si>
    <t>Taikos g. 134, 136</t>
  </si>
  <si>
    <t>Kovo 11-osios g. 55</t>
  </si>
  <si>
    <t>Šviesos g 11 (bt. 41-60)</t>
  </si>
  <si>
    <t>Šviesos g 14 (bt. 81-100)</t>
  </si>
  <si>
    <t>Gedvydžių g. 29 (bt. 1-36)</t>
  </si>
  <si>
    <t>Taikos g. 25, 27</t>
  </si>
  <si>
    <t>Gedvydžių g. 20</t>
  </si>
  <si>
    <t>Šviesos g 4 (bt. 81-100)</t>
  </si>
  <si>
    <t>Gabijos g. 81 (bt. 1-36)</t>
  </si>
  <si>
    <t>Taikos g. 241, 243, 245</t>
  </si>
  <si>
    <t>Viršuliškių g. 22</t>
  </si>
  <si>
    <t>Žemynos g. 35</t>
  </si>
  <si>
    <t>Žemynos g. 25</t>
  </si>
  <si>
    <t>Kapsų g. 38</t>
  </si>
  <si>
    <t>S.Stanevičiaus g. 7 (bt. 1-40)</t>
  </si>
  <si>
    <t>Musninkų g. 7</t>
  </si>
  <si>
    <t>Didlaukio g. 22, 24</t>
  </si>
  <si>
    <t>Taikos g. 105</t>
  </si>
  <si>
    <t>Antakalnio g. 118</t>
  </si>
  <si>
    <t>Kanklių g. 10B</t>
  </si>
  <si>
    <t>Ukmergės g. 216 (404017)</t>
  </si>
  <si>
    <t>Parko g. 6</t>
  </si>
  <si>
    <t>Šaltkalvių g. 66</t>
  </si>
  <si>
    <t>S.Stanevičiaus g. 15 (111017)</t>
  </si>
  <si>
    <t>J.Basanavičiaus g. 17A</t>
  </si>
  <si>
    <t>Krokuvos g. 1 (107042)</t>
  </si>
  <si>
    <t>Naugarduko g. 56</t>
  </si>
  <si>
    <t>Gelvonų g. 57</t>
  </si>
  <si>
    <t>Parko g. 4</t>
  </si>
  <si>
    <t>Šilo g. 12</t>
  </si>
  <si>
    <t>J.Tiškevičiaus g. 6</t>
  </si>
  <si>
    <t>Šilo g. 6</t>
  </si>
  <si>
    <t>Gedimino pr. 27</t>
  </si>
  <si>
    <t>Vykinto g. 8</t>
  </si>
  <si>
    <t>V.Grybo g. 30</t>
  </si>
  <si>
    <t>Lentvario g. 1</t>
  </si>
  <si>
    <t>S.Skapo g. 6, 8</t>
  </si>
  <si>
    <t>K.Vanagėlio g. 9</t>
  </si>
  <si>
    <t>Žygio g. 4</t>
  </si>
  <si>
    <t>Vilnius</t>
  </si>
  <si>
    <t>Kosmonautų 28 (626) (renov.)</t>
  </si>
  <si>
    <t>Kosmonautų 12 (621) (renov.)</t>
  </si>
  <si>
    <t>Vilkaviškio 61 (286)</t>
  </si>
  <si>
    <t>A.Civinsko 7 (113) (renov.)</t>
  </si>
  <si>
    <t>Gėlių 14 (281)</t>
  </si>
  <si>
    <t>Vytauto 54 (641)</t>
  </si>
  <si>
    <t>Mokolų 9 (282)</t>
  </si>
  <si>
    <t>Dariaus ir Girėno 13 (505)</t>
  </si>
  <si>
    <t>Draugystės 1 (108)</t>
  </si>
  <si>
    <t>Vytenio 8 (656)</t>
  </si>
  <si>
    <t>Dariaus ir Girėno 9 (503)</t>
  </si>
  <si>
    <t>Mokolų 51 (606)</t>
  </si>
  <si>
    <t>Dariaus ir Girėno 11 (504)</t>
  </si>
  <si>
    <t>Draugystės 3 (110)</t>
  </si>
  <si>
    <t>R.Juknevičiaus 48 (527)</t>
  </si>
  <si>
    <t>Vytauto 56A (639)</t>
  </si>
  <si>
    <t>J.Jablonskio 2 (889)</t>
  </si>
  <si>
    <t>Mokyklos 13 (348)</t>
  </si>
  <si>
    <t>Nausupės 8 (824)</t>
  </si>
  <si>
    <t>M.Valančiaus. 18 (425-K)</t>
  </si>
  <si>
    <t>Jaunimo, 3 (1021)</t>
  </si>
  <si>
    <t>Maironio. 34 (410-K)</t>
  </si>
  <si>
    <t>Jaunimo, 7 (1060)</t>
  </si>
  <si>
    <t>Mokyklos 9 (331)</t>
  </si>
  <si>
    <t>Dvarkelio 11 (851)</t>
  </si>
  <si>
    <t>Vytauto 15 (268)</t>
  </si>
  <si>
    <t>Vytauto 21 (273)</t>
  </si>
  <si>
    <t>Žemaitės. 8 (7-K)</t>
  </si>
  <si>
    <t>Dvarkelio 7 (841)</t>
  </si>
  <si>
    <t>K.Donelaičio. 5 - 2 (27-2K)</t>
  </si>
  <si>
    <t>Lietuvininkų 4 (446)</t>
  </si>
  <si>
    <t>Žemaitės. 10 (8-K)</t>
  </si>
  <si>
    <t>Kauno 20 (847)</t>
  </si>
  <si>
    <t>Marijampolė</t>
  </si>
  <si>
    <t>NAUJOJI 68 (renov.)</t>
  </si>
  <si>
    <t>VINGIO 1 (renov.)</t>
  </si>
  <si>
    <t>BIRUTĖS 14 (renov.)</t>
  </si>
  <si>
    <t>PUTINŲ 2 (renov.)</t>
  </si>
  <si>
    <t>Statybininkų 107</t>
  </si>
  <si>
    <t>AUKŠTAKALNIO 14</t>
  </si>
  <si>
    <t>PUTINŲ 24A</t>
  </si>
  <si>
    <t>STATYBININKŲ 46 (renov.)</t>
  </si>
  <si>
    <t>LAUKO 17 (renov.)</t>
  </si>
  <si>
    <t>KAŠTONŲ 12 (renov.)</t>
  </si>
  <si>
    <t>NAUJOJI 96</t>
  </si>
  <si>
    <t>JAUNIMO 38</t>
  </si>
  <si>
    <t>JONYNO 5</t>
  </si>
  <si>
    <t>NAUJOJI 18</t>
  </si>
  <si>
    <t>Kalniškės 23</t>
  </si>
  <si>
    <t>VILTIES 18</t>
  </si>
  <si>
    <t>KAŠTONŲ 52</t>
  </si>
  <si>
    <t>NAUJOJI 86</t>
  </si>
  <si>
    <t>STATYBININKŲ 27</t>
  </si>
  <si>
    <t>STATYBININKŲ 49</t>
  </si>
  <si>
    <t>JAZMINŲ 12</t>
  </si>
  <si>
    <t>VOLUNGĖS 12</t>
  </si>
  <si>
    <t>STATYBININKŲ 34</t>
  </si>
  <si>
    <t>VOLUNGĖS 27</t>
  </si>
  <si>
    <t>Alytus</t>
  </si>
  <si>
    <t>VERPĖJŲ 6</t>
  </si>
  <si>
    <t>KLONIO 18A GNSB, 'VIJŪNĖLĖ'</t>
  </si>
  <si>
    <t>VYTAUTO 47 (renov.)</t>
  </si>
  <si>
    <t>ŠILTNAMIŲ 18 DNSB BERŽELIS</t>
  </si>
  <si>
    <t>GARDINO 22 (renov.)</t>
  </si>
  <si>
    <t>-</t>
  </si>
  <si>
    <t>ČIURLIONIO 74 (renov.)</t>
  </si>
  <si>
    <t>ŠILTNAMIŲ 22 DNSB BERŽELIS</t>
  </si>
  <si>
    <t>SEIRIJŲ 9 (renov.)</t>
  </si>
  <si>
    <t>SVEIKATOS 28 (renov.)</t>
  </si>
  <si>
    <t>ATEITIES 2 (renov.)</t>
  </si>
  <si>
    <t>VYTAUTO 6 DNSB PALMĖ</t>
  </si>
  <si>
    <t>LIŠKIAVOS 5</t>
  </si>
  <si>
    <t>ATEITIES 36 GNSB JIEVARAS</t>
  </si>
  <si>
    <t>SVEIKATOS 18</t>
  </si>
  <si>
    <t>LIŠKIAVOS 8</t>
  </si>
  <si>
    <t>VEISIEJŲ 9   DNSB SAULĖS TAKAS</t>
  </si>
  <si>
    <t>ATEITIES 14 DNSB BERŽAS</t>
  </si>
  <si>
    <t>ATEITIES 16 DNSB VINGIS</t>
  </si>
  <si>
    <t>ŠILTNAMIŲ 24 BENDRABUTIS</t>
  </si>
  <si>
    <t>ŠILTNAMIŲ 26 BENDRABUTIS</t>
  </si>
  <si>
    <t>NERAVŲ 27 BENDRABUTIS</t>
  </si>
  <si>
    <t>MELIORATORIŲ 4</t>
  </si>
  <si>
    <t>NERAVŲ 29 BENDRABUTIS</t>
  </si>
  <si>
    <t>Druskininkai</t>
  </si>
  <si>
    <t>VILNIAUS 8 VILKAVIŠKIS</t>
  </si>
  <si>
    <t>DARVINO 26 KYBARTAI</t>
  </si>
  <si>
    <t>KĘSTUČIO 10 VILKAVIŠKIS</t>
  </si>
  <si>
    <t>S.NERIES 33C VILKAVIŠKIS</t>
  </si>
  <si>
    <t>TARYBŲ 7 KYBARTAI</t>
  </si>
  <si>
    <t>DARIAUS IR GIRENO 2A KYBARTAI</t>
  </si>
  <si>
    <t>NEPRIKLAUSOMYBĖS 72 VILKAVIŠKIS</t>
  </si>
  <si>
    <t>MOKYKLOS 3 PILVIŠKIAI</t>
  </si>
  <si>
    <t>NEPRIKLAUSOMYBĖS 50 VILKAVIŠKIS</t>
  </si>
  <si>
    <t>LAUKO 44 VILKAVIŠKIS</t>
  </si>
  <si>
    <t>AUŠROS 10 VILKAVIŠKIS</t>
  </si>
  <si>
    <t>VIENYBĖS 72 VILKAVIŠKIS</t>
  </si>
  <si>
    <t>AUŠROS 8 VILKAVISKIS</t>
  </si>
  <si>
    <t>STATYBININKŲ 8 VILKAVIŠKIS</t>
  </si>
  <si>
    <t>BIRUTES 2 VILKAVIŠKIS</t>
  </si>
  <si>
    <t>STATYBININKŲ 4 VILKAVIŠKIS</t>
  </si>
  <si>
    <t>VIENYBES 70 VILKAVIŠKIS</t>
  </si>
  <si>
    <t>AUŠROS 4 VILKAVIŠKIS</t>
  </si>
  <si>
    <t>PASIENIO 3 KYBARTAI</t>
  </si>
  <si>
    <t>DVARO  27</t>
  </si>
  <si>
    <t>DVARO  25</t>
  </si>
  <si>
    <t>LAUKO 32 VILKAVIŠKIS</t>
  </si>
  <si>
    <t>VASARIO 16-OS 4 PILVIŠKIAI</t>
  </si>
  <si>
    <t>DARVINO 19 KYBARTAI</t>
  </si>
  <si>
    <t>VIŠTYČIO 2 VIRBALIS</t>
  </si>
  <si>
    <t>K.NAUMIESČIO 9A KYBARTAI</t>
  </si>
  <si>
    <t>VASARIO 16-OS 12 PILVIŠKIAI</t>
  </si>
  <si>
    <t>Vilkaviškis</t>
  </si>
  <si>
    <t>Vytauto 60 (30117)</t>
  </si>
  <si>
    <t>Vilniaus 93A (30088)</t>
  </si>
  <si>
    <t>Vilniaus 91A (30086)</t>
  </si>
  <si>
    <t>Skratiškių 12 (300012)</t>
  </si>
  <si>
    <t>Rinkuškių 47B (36001)</t>
  </si>
  <si>
    <t>Rinkuškių 49 (34001)</t>
  </si>
  <si>
    <t>Vilniaus 4 (30072)</t>
  </si>
  <si>
    <t>Vilniaus 56 (30081)</t>
  </si>
  <si>
    <t>Vilniaus 77B (30085)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</si>
  <si>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</si>
  <si>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</si>
  <si>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</si>
  <si>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</si>
  <si>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</si>
  <si>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</si>
  <si>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</si>
  <si>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</si>
  <si>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</si>
  <si>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</si>
  <si>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Rinkuškių 20 (370011)</t>
  </si>
  <si>
    <t>Rotušės 26 (30061)</t>
  </si>
  <si>
    <t>Kilučių 11 (30048)</t>
  </si>
  <si>
    <t>Basanavičiaus 18 (30038)</t>
  </si>
  <si>
    <t>Biržai</t>
  </si>
  <si>
    <t>Janonio 30 (KT-2027)</t>
  </si>
  <si>
    <t>Birutės 4 (KT-1586)</t>
  </si>
  <si>
    <t>Raseinių 9a  II korpusas (KT-1577)</t>
  </si>
  <si>
    <t>Raseinių 9 II korpusas (KT-1574)</t>
  </si>
  <si>
    <t>Pievų 6 (KT-1514)</t>
  </si>
  <si>
    <t>Birutės 2 (KT-1585)</t>
  </si>
  <si>
    <t>Pievų 2 (KT-1504)</t>
  </si>
  <si>
    <t>Mackevičiaus 29 (KT-1523)</t>
  </si>
  <si>
    <t>Dariaus ir Girėno 2-1 (KT-1546)</t>
  </si>
  <si>
    <t>Dariaus ir Girėno 2-2 (KT-1547)</t>
  </si>
  <si>
    <t>Dariaus ir Girėno 4 (KT-1549)</t>
  </si>
  <si>
    <t>Birutės 1 (KT-1556)</t>
  </si>
  <si>
    <t>Birutės 3 (KT-1557)</t>
  </si>
  <si>
    <t>Kelmė</t>
  </si>
  <si>
    <t>Kooperacijos 28 (KT-1535)</t>
  </si>
  <si>
    <t>Janonio 12 (KT-1516)</t>
  </si>
  <si>
    <t>Vyt. Didžiojo 45 (KT-1538)</t>
  </si>
  <si>
    <t>Maironio 5a,Tytuvėnai (KT-1601)</t>
  </si>
  <si>
    <t>Masčio 54</t>
  </si>
  <si>
    <t>Dariaus ir Girėno 15</t>
  </si>
  <si>
    <t>Muziejaus 18</t>
  </si>
  <si>
    <t>Sedos 11</t>
  </si>
  <si>
    <t>Stoties 16</t>
  </si>
  <si>
    <t>Stoties 12</t>
  </si>
  <si>
    <t>Karaliaus Mindaugo 39</t>
  </si>
  <si>
    <t>Stoties 8</t>
  </si>
  <si>
    <t>Luokės 73</t>
  </si>
  <si>
    <t>Birutės 24</t>
  </si>
  <si>
    <t>Telšiai</t>
  </si>
  <si>
    <t>Šilumos suvartojimas ir mokėjimai už šilumą Lietuvos miestų daugiabučiuose gyvenamuosiuose namuose  (2016 m. lapkričio mėn)</t>
  </si>
  <si>
    <t>Respublikos 5, Naujoji Akmenė</t>
  </si>
  <si>
    <t>Respublikos 11,Naujoji Akmenė</t>
  </si>
  <si>
    <t>Respublikos 3 Naujoji Akmenė</t>
  </si>
  <si>
    <t>Respublikos 27 Naujoji Akmenė</t>
  </si>
  <si>
    <t>Ramučių 4 Naujoji Akmenė</t>
  </si>
  <si>
    <t>Sodo 7 Akmenė</t>
  </si>
  <si>
    <t>Kęstučio 2 Akmenė</t>
  </si>
  <si>
    <t>Laižuvos 10 Akmenė</t>
  </si>
  <si>
    <t>Stadiono 13 Akmenė</t>
  </si>
  <si>
    <t>Žemaičių 45 Venta</t>
  </si>
  <si>
    <t>Stadiono 15 Akmenė</t>
  </si>
  <si>
    <t>V.Kudirkos 7 Naujoji Akmenė</t>
  </si>
  <si>
    <t>Žalgirio 31 Naujoji Akmenė</t>
  </si>
  <si>
    <t>V.Kudirkos 6 Naujoji Akmenė</t>
  </si>
  <si>
    <t>Ventos 16 Venta</t>
  </si>
  <si>
    <t>Respublikos 12 Naujoji Akmenė</t>
  </si>
  <si>
    <t>Bausko 8 Venta</t>
  </si>
  <si>
    <t>Žalgirio 5 Naujoji Akmenė</t>
  </si>
  <si>
    <t>Žalgirio 25 Naujoji Akmenė</t>
  </si>
  <si>
    <t>Žalgirio 3 Naujoji Akmenė</t>
  </si>
  <si>
    <t>Žemaitės 6 Akmenė</t>
  </si>
  <si>
    <t>Ramybės g. 9 renovuotas</t>
  </si>
  <si>
    <t>Žiburio g. 13</t>
  </si>
  <si>
    <t>Valančiau g. 4</t>
  </si>
  <si>
    <t>Šaltupio g. 12</t>
  </si>
  <si>
    <t>Šaltupio g. 10</t>
  </si>
  <si>
    <t>Dariaus ir Girėno g.5</t>
  </si>
  <si>
    <t>Ramybės g. 14</t>
  </si>
  <si>
    <t>Šviesos g. 12a</t>
  </si>
  <si>
    <t>Šviesos g. 8</t>
  </si>
  <si>
    <t>Šviesos g.16</t>
  </si>
  <si>
    <t>Šviesos g. 18</t>
  </si>
  <si>
    <t>Dariaus ir Girėno 23B</t>
  </si>
  <si>
    <t>B.Sruogos 10</t>
  </si>
  <si>
    <t>Vilniaus 10 III L</t>
  </si>
  <si>
    <t>Druskupio 4</t>
  </si>
  <si>
    <t>Draugystės 4, Elektrėnai</t>
  </si>
  <si>
    <t>Elektrinės 15, Elektrėnai</t>
  </si>
  <si>
    <t>Pergalės 13, Elektrėnai</t>
  </si>
  <si>
    <t>Sodų 10, Elektrėnai</t>
  </si>
  <si>
    <t>Sodų 12, Elektrėnai</t>
  </si>
  <si>
    <t>Sodų 3, Elektrėnai</t>
  </si>
  <si>
    <t>Šviesos 10, Elektrėnai</t>
  </si>
  <si>
    <t>Draugystės 11, Elektrėnai</t>
  </si>
  <si>
    <t>Draugystės 21, Elektrėnai</t>
  </si>
  <si>
    <t>Pergalės 11, Elektrėnai</t>
  </si>
  <si>
    <t>Pergalės 25, Elektrėnai</t>
  </si>
  <si>
    <t>Pergalės 7, Elektrėnai</t>
  </si>
  <si>
    <t>Saulės 15, Elektrėnai</t>
  </si>
  <si>
    <t>Saulės 24, Elektrėnai</t>
  </si>
  <si>
    <t>Trakų 14, Elektrėnai</t>
  </si>
  <si>
    <t>Saulės 11, Elektrėnai</t>
  </si>
  <si>
    <t>Saulės 12, Elektrėnai</t>
  </si>
  <si>
    <t>Saulės 20, Elektrėnai</t>
  </si>
  <si>
    <t>Trakų 12, Elektrėnai</t>
  </si>
  <si>
    <t>Trakų 15, Elektrėnai</t>
  </si>
  <si>
    <t>Trakų 3, Elektrėnai</t>
  </si>
  <si>
    <t>Turistų g. 47, Ignalina (ren.)</t>
  </si>
  <si>
    <t>Ateities g. 29, Ignalina (ren.)</t>
  </si>
  <si>
    <t>Turistų g. 43, Ignalina (ren.)</t>
  </si>
  <si>
    <t>Ateities g. 22, Ignalina (ren.)</t>
  </si>
  <si>
    <t>Laisvės g. 54, Ignalina (ren.)</t>
  </si>
  <si>
    <t>Ligoninės g. 9, Ignalina (ren.)</t>
  </si>
  <si>
    <t>Vasario 16-osios g. 44, Ignalina</t>
  </si>
  <si>
    <t xml:space="preserve">Aušros g. 8, Dūkštas, Ignalinos r. </t>
  </si>
  <si>
    <t>Turistų g. 11a, Ignalina</t>
  </si>
  <si>
    <t xml:space="preserve">Melioratorių g. 4, Vidiškių k. Ignalinos r. </t>
  </si>
  <si>
    <t xml:space="preserve">Sodų g. 4, Vidiškių k., Ignalinos r. </t>
  </si>
  <si>
    <t>LIETAVOS  31 (renov.)</t>
  </si>
  <si>
    <t>PARKO  3 (renov.)</t>
  </si>
  <si>
    <t>PANERIŲ  21 (renov.)</t>
  </si>
  <si>
    <t>KOSMONAUTŲ  20 (renov.)</t>
  </si>
  <si>
    <t>CHEMIKŲ  28  (renov.)</t>
  </si>
  <si>
    <t>ŽEIMIŲ TAKAS 3  (renov.)</t>
  </si>
  <si>
    <t>SODŲ  91  (renov.)</t>
  </si>
  <si>
    <t>CHEMIKŲ 112</t>
  </si>
  <si>
    <t>SODŲ  50A</t>
  </si>
  <si>
    <t>A.KULVIEČIO  17</t>
  </si>
  <si>
    <t>ŽALIOJI   8</t>
  </si>
  <si>
    <t>KOSMONAUTŲ  26</t>
  </si>
  <si>
    <t>CHEMIKŲ  23</t>
  </si>
  <si>
    <t>ŽALIOJI  17</t>
  </si>
  <si>
    <t>VILTIES  28</t>
  </si>
  <si>
    <t>CHEMIKŲ  62</t>
  </si>
  <si>
    <t>P.VAIČIŪNO  12</t>
  </si>
  <si>
    <t>ŽEMAITĖS   9</t>
  </si>
  <si>
    <t>A.KULVIEČIO   3</t>
  </si>
  <si>
    <t>VARNUTĖS   3A</t>
  </si>
  <si>
    <t>GIRELĖS   2</t>
  </si>
  <si>
    <t>CHEMIKŲ   8</t>
  </si>
  <si>
    <t>RUKLIO  10</t>
  </si>
  <si>
    <t>MIŠKININKŲ  13</t>
  </si>
  <si>
    <t>Gedimino g. 22, Kaišiadorys</t>
  </si>
  <si>
    <t>Gedimino g. 26, Kaišiadorys</t>
  </si>
  <si>
    <t>Gedimino g. 78, kaišiadorys</t>
  </si>
  <si>
    <t>Gedimino g. 94, Kaišiadorys</t>
  </si>
  <si>
    <t>Parko g. 25, Kaišiadorys</t>
  </si>
  <si>
    <t>Mokyklos g. 50, Mūro Stėvininkai</t>
  </si>
  <si>
    <t>Mokyklos g. 52, Mūro Stėvininkai</t>
  </si>
  <si>
    <t>Žaslių g. 62a, Žiežmariai</t>
  </si>
  <si>
    <t>Birutės g. 10, Kaišiadorys</t>
  </si>
  <si>
    <t>Jaunimo 4 (renov.)*</t>
  </si>
  <si>
    <t>Krėvės 115 A (renov)**</t>
  </si>
  <si>
    <t>Krėvės 61 (renov.)</t>
  </si>
  <si>
    <t>Masiulio T. 1 (renov)</t>
  </si>
  <si>
    <t>Jėgainės 23 (renov)</t>
  </si>
  <si>
    <t>Savanorių 237</t>
  </si>
  <si>
    <t xml:space="preserve">Armatūrininkų 6 </t>
  </si>
  <si>
    <t>Strazdo A. 77</t>
  </si>
  <si>
    <t>Instituto 18</t>
  </si>
  <si>
    <t>Birutės g.22A, GH k.</t>
  </si>
  <si>
    <t>Baltijos pr. 67 ®</t>
  </si>
  <si>
    <t>Kauno g.19 ®</t>
  </si>
  <si>
    <t>I.Simonaitytės g. 3 ®</t>
  </si>
  <si>
    <t xml:space="preserve">Taikos pr. 116 </t>
  </si>
  <si>
    <t>Kretingos g. 77 ®</t>
  </si>
  <si>
    <t>Dragūnų g. 11</t>
  </si>
  <si>
    <t>Ryšininkų g. 3 ®</t>
  </si>
  <si>
    <t>Žolynų g. 47</t>
  </si>
  <si>
    <t>Statybininkų g. 32 ®</t>
  </si>
  <si>
    <t>Statybininkų g.7a</t>
  </si>
  <si>
    <t>Reikjaviko g. 10 ®</t>
  </si>
  <si>
    <t>Naujojo Sodo g. 1C</t>
  </si>
  <si>
    <t>Debreceno g. 33 ®</t>
  </si>
  <si>
    <t>Vingio g. 11 ®</t>
  </si>
  <si>
    <t>Smiltelės g. 12 ®</t>
  </si>
  <si>
    <t>Varpų g. 8 ®</t>
  </si>
  <si>
    <t>Reikjaviko g. 2</t>
  </si>
  <si>
    <t>Laukininkų g. 36, 1k.</t>
  </si>
  <si>
    <t>Šiaulių g. 17</t>
  </si>
  <si>
    <t>Pietinė g. 9</t>
  </si>
  <si>
    <t>Baltijos pr. 59</t>
  </si>
  <si>
    <t>Smiltelės g. 5</t>
  </si>
  <si>
    <t>Lūžų g. 7</t>
  </si>
  <si>
    <t>Kalnupės g. 7</t>
  </si>
  <si>
    <t>Bandužių g. 11</t>
  </si>
  <si>
    <t>Alksnynės g. 9</t>
  </si>
  <si>
    <t>Panevežio g. 15</t>
  </si>
  <si>
    <t>Kretingos g. 50</t>
  </si>
  <si>
    <t>Liepų g. 44A</t>
  </si>
  <si>
    <t>Kauno g. 39A</t>
  </si>
  <si>
    <t>Švyturio g. 18</t>
  </si>
  <si>
    <t>Minijos g. 3</t>
  </si>
  <si>
    <t>Sulupės g. 13</t>
  </si>
  <si>
    <t>Rumpiškės g. 7</t>
  </si>
  <si>
    <t>Sodų g. 7</t>
  </si>
  <si>
    <t>S.Daukanto g. 36</t>
  </si>
  <si>
    <t>Ventos g. 31-ojo NSB (renov.)</t>
  </si>
  <si>
    <t>J.BASANAVIČIAUS 26 (renov.)</t>
  </si>
  <si>
    <t>ŽEMAITIJOS 19 (renov.)</t>
  </si>
  <si>
    <t>ŽEMAITIJOS 15 (renov.)</t>
  </si>
  <si>
    <t>ŽEMAITIJOS 41 (renov.)</t>
  </si>
  <si>
    <t>LAISVĖS 222 (renov.)</t>
  </si>
  <si>
    <t>PAVASARIO 41C (renov.)</t>
  </si>
  <si>
    <t>MINDAUGO 2 (renov.)</t>
  </si>
  <si>
    <t>P.VILEIŠIO 6 (renov.)</t>
  </si>
  <si>
    <t>LAISVĖS 226 (renov.)</t>
  </si>
  <si>
    <t>MINDAUGO 15 (renov.)</t>
  </si>
  <si>
    <t>ŽEMAITIJOS 18</t>
  </si>
  <si>
    <t>Taikos g.20-ojo NSB</t>
  </si>
  <si>
    <t>Tilto 15 Viekšniai</t>
  </si>
  <si>
    <t>TAIKOS 9</t>
  </si>
  <si>
    <t>VENTOS 16</t>
  </si>
  <si>
    <t>TYLIOJI 38</t>
  </si>
  <si>
    <t>S.Daukanto 8 Viekšniai</t>
  </si>
  <si>
    <t xml:space="preserve">Kruojos 4    </t>
  </si>
  <si>
    <t xml:space="preserve">P.Mašioto 37  </t>
  </si>
  <si>
    <t>Kruojos 6</t>
  </si>
  <si>
    <t xml:space="preserve">P. Mašioto 57  </t>
  </si>
  <si>
    <t>Pergalės g. 4</t>
  </si>
  <si>
    <t xml:space="preserve">P.Mašioto 53      </t>
  </si>
  <si>
    <t>Pergalės 14</t>
  </si>
  <si>
    <t>Taikos g. 18</t>
  </si>
  <si>
    <t>Vytauto Didžiojo g. 72</t>
  </si>
  <si>
    <t>Vytauto g. 36, Kupiškis</t>
  </si>
  <si>
    <t>Kėdainiai</t>
  </si>
  <si>
    <t>Rokiškis</t>
  </si>
  <si>
    <t>Kupiškis</t>
  </si>
  <si>
    <t>Zarasai</t>
  </si>
  <si>
    <t>Bažnyčios g. 11</t>
  </si>
  <si>
    <t>V. Kudirkos g. 92B</t>
  </si>
  <si>
    <t>Bažnyčios g. 13</t>
  </si>
  <si>
    <t>Nepriklausomybės g. 6</t>
  </si>
  <si>
    <t>Draugystės takas 4</t>
  </si>
  <si>
    <t>V. Kudirkos 57</t>
  </si>
  <si>
    <t>V. Kudirkos g. 37</t>
  </si>
  <si>
    <t>Bažnyčios g. 21</t>
  </si>
  <si>
    <t>Bažnyčios g. 15</t>
  </si>
  <si>
    <t>V. Kudirkos g. 108</t>
  </si>
  <si>
    <t>V. Kudirkos g. 80</t>
  </si>
  <si>
    <t>1.56</t>
  </si>
  <si>
    <t>A.Mickevičiaus g.3</t>
  </si>
  <si>
    <t>A.Mickevičiaus g.21</t>
  </si>
  <si>
    <t>Pramonės g.7</t>
  </si>
  <si>
    <t>J. Sniadeckio g.23</t>
  </si>
  <si>
    <t>Vilniaus g.13</t>
  </si>
  <si>
    <t>Vilniaus g.15A</t>
  </si>
  <si>
    <t>A.Mickevičiaus g.5</t>
  </si>
  <si>
    <t>Šalčios g.7</t>
  </si>
  <si>
    <t>Vilniaus g.26A</t>
  </si>
  <si>
    <t>Vilniaus g.9</t>
  </si>
  <si>
    <t>Vytauto g.22/1</t>
  </si>
  <si>
    <t>Vytauto g.22/2</t>
  </si>
  <si>
    <t>Vytauto g.29</t>
  </si>
  <si>
    <t>Vilniaus g.45/1</t>
  </si>
  <si>
    <t>Vilniaus g.45/2</t>
  </si>
  <si>
    <t>Vilniaus g.45/3</t>
  </si>
  <si>
    <t>Vytauto g. 149 (renov.), Šiauliai</t>
  </si>
  <si>
    <t>Dainų g. 40A (renov.), Šiauliai</t>
  </si>
  <si>
    <t>Gegužių g. 73 (renov), Šiauliai</t>
  </si>
  <si>
    <t>Kviečių g. 22(renov.), Šiauliai</t>
  </si>
  <si>
    <t>Draugystės pr. 18 (renov.), Šiauliai</t>
  </si>
  <si>
    <t>Draugystės pr. 9 (renov.), Šiauliai</t>
  </si>
  <si>
    <t>P. Cvirkos g. 65B, Šiauliai</t>
  </si>
  <si>
    <t>P. Grinkevičiaus g. 6 (renov.), Šiauliai</t>
  </si>
  <si>
    <t>Aido g. 17 (renov.), Šiauliai</t>
  </si>
  <si>
    <t>Dainų g. 4 (renov.), Šiauliai</t>
  </si>
  <si>
    <t>Ežero g. 9 (renov.), Šiauliai</t>
  </si>
  <si>
    <t>Putinų g. 10, Šiauliai</t>
  </si>
  <si>
    <t>Radviliškio g. 102, Šiauliai</t>
  </si>
  <si>
    <t>Vytauto g. 156, Šiauliai</t>
  </si>
  <si>
    <t>Ežero g. 12A, Šiauliai</t>
  </si>
  <si>
    <t>Kauno g. 22A, Šiauliai</t>
  </si>
  <si>
    <t>Draugystės pr. 10, Šiauliai</t>
  </si>
  <si>
    <t>Vytauto g. 50, Šiauliai</t>
  </si>
  <si>
    <t>Dainavos takas 17, Šiauliai</t>
  </si>
  <si>
    <t>Varpo g. 35, Šiauliai</t>
  </si>
  <si>
    <t>Radviliškio g. 124, Šiauliai</t>
  </si>
  <si>
    <t>Rasos g. 1, Ginkūnų k., Šiaulių r.</t>
  </si>
  <si>
    <t>P. Višinskio g. 37, Šiauliai</t>
  </si>
  <si>
    <t>Ežero g. 15, Šiauliai</t>
  </si>
  <si>
    <t>Bažnyčios g. 21, Lentvaris</t>
  </si>
  <si>
    <t>Vytauto g. 64, Trakai</t>
  </si>
  <si>
    <t>Vytauto g. 64A, Trakai</t>
  </si>
  <si>
    <t>Senkelio g. 11, Trakai</t>
  </si>
  <si>
    <t>Geležinkelio g. 32, Lentvaris</t>
  </si>
  <si>
    <t>Vytauto g. 9A, Lentvaris</t>
  </si>
  <si>
    <t>Vytauto g. 40A, Trakai</t>
  </si>
  <si>
    <t>Trakų g. 16, Trakai</t>
  </si>
  <si>
    <t>Trakų g. 14, Trakai</t>
  </si>
  <si>
    <t>Vytauto g. 52, Trakai</t>
  </si>
  <si>
    <t>Vytauto g. 8, Lentvaris</t>
  </si>
  <si>
    <t>Mindaugo g. 22, Trakai</t>
  </si>
  <si>
    <t>Klevų al. 38, Lentvaris</t>
  </si>
  <si>
    <t>Vytauto g. 48B, Trakai</t>
  </si>
  <si>
    <t>Vytauto g. 54, Trakai</t>
  </si>
  <si>
    <t>Tujų g. 1, Lentvaris</t>
  </si>
  <si>
    <t>Vienuolyno g. 11, Trakai</t>
  </si>
  <si>
    <t>Geležinkelio g. 34, Lentvaris</t>
  </si>
  <si>
    <t>Lauko g. 9, Lentvaris</t>
  </si>
  <si>
    <t>Trakų g. 27, Trakai</t>
  </si>
  <si>
    <t>Taikos g. 28, Utena (renov.)</t>
  </si>
  <si>
    <t>J.Basanavičiaus g. 100, Utena (renov.)</t>
  </si>
  <si>
    <t>Aušros g. 2, Utena (renov.)</t>
  </si>
  <si>
    <t>Aukštakalnio g. 90, Utena</t>
  </si>
  <si>
    <t>Vaižganto g. 46, Utena</t>
  </si>
  <si>
    <t>Aukštakalnio g. 106, Utena</t>
  </si>
  <si>
    <t>Krašuonos g. 5, Utena</t>
  </si>
  <si>
    <t>Aukštakalnio g. 114, Utena</t>
  </si>
  <si>
    <t>Krašuonos g. 1, Utena</t>
  </si>
  <si>
    <t>Aukštakalnio g. 64, Utena</t>
  </si>
  <si>
    <t>Užpalių g. 80, Utena</t>
  </si>
  <si>
    <t>Užpalių g. 68, Utena</t>
  </si>
  <si>
    <t>Sėlių g. 42, Utena</t>
  </si>
  <si>
    <t>Smėlio g. 12, Utena</t>
  </si>
  <si>
    <t>V.Kudirkos g. 28, Utena</t>
  </si>
  <si>
    <t>Taikos g. 64, Utena</t>
  </si>
  <si>
    <t>Sęlių g. 30a, Utena</t>
  </si>
  <si>
    <t>Taikos g. 49, Utena</t>
  </si>
  <si>
    <t>Taikos g. 86, Utena</t>
  </si>
  <si>
    <t xml:space="preserve">J.Basanavičiaus g. 110b, Utena </t>
  </si>
  <si>
    <t>Utenio a. 10, Utena</t>
  </si>
  <si>
    <t>Kęstučio g. 1, Utena</t>
  </si>
  <si>
    <t>Aušros g. 35, Utena</t>
  </si>
  <si>
    <t xml:space="preserve">J. Basanavičiaus g. 110, Utena </t>
  </si>
  <si>
    <t>Bažnyčios g. 4, Utena</t>
  </si>
  <si>
    <t>Aušros g. 13, Varėna</t>
  </si>
  <si>
    <t>renov.</t>
  </si>
  <si>
    <t>Dzūkų g. 15, Varėna</t>
  </si>
  <si>
    <t>Melioratorių g. 5, Varėna</t>
  </si>
  <si>
    <t>M.K.Čiurlionio g. 55, Varėna</t>
  </si>
  <si>
    <t>Pušelės 7, Naujieji Valkininkai</t>
  </si>
  <si>
    <t>Savanorių g. 46, Varėna</t>
  </si>
  <si>
    <t>Sporto g. 6, Varėna</t>
  </si>
  <si>
    <t>Sporto g. 8, Varėna</t>
  </si>
  <si>
    <t>Šiltnamių g. 1, Varėna</t>
  </si>
  <si>
    <t>Vytauto g. 4, Varėna</t>
  </si>
  <si>
    <t>Aušros g. 1, Varėna</t>
  </si>
  <si>
    <t>Aušros g. 6, Varėna</t>
  </si>
  <si>
    <t>Dzūkų g. 36, Varėna</t>
  </si>
  <si>
    <t>Dzūkų g. 62, Varėna</t>
  </si>
  <si>
    <t>Marcinkonių g. 2, Varėna</t>
  </si>
  <si>
    <t>Marcinkonių g. 8, Varėna</t>
  </si>
  <si>
    <t>Marcinkonių g. 16, Varėna</t>
  </si>
  <si>
    <t>M.K.Čiurlionio g. 8, Varėna</t>
  </si>
  <si>
    <t>M.K.Čiurlionio g. 11, Varėna</t>
  </si>
  <si>
    <t>Vytauto g. 40, Varėna</t>
  </si>
  <si>
    <t>Dzūkų g. 17, Varėna</t>
  </si>
  <si>
    <t>Dzūkų g. 26, Varėna</t>
  </si>
  <si>
    <t>Kalno g. 29, Matuizos</t>
  </si>
  <si>
    <t>Melioratorių g. 3, Varėna</t>
  </si>
  <si>
    <t>Melioratorių g. 7, Varėna</t>
  </si>
  <si>
    <t>Savanorių g. 32, Varėna</t>
  </si>
  <si>
    <t>Vasario 16 g. 11, Varėna</t>
  </si>
  <si>
    <t>Vytauto g. 19A,  Varėna</t>
  </si>
  <si>
    <t>Vytauto g. 58,  Varėna</t>
  </si>
  <si>
    <t>V.Krėvės g. 7, Varėna</t>
  </si>
  <si>
    <t>Mechanizatorių 21, Varėna</t>
  </si>
  <si>
    <t>M.K.Čiurliono g. 37, Varėna</t>
  </si>
  <si>
    <t>Mokyklos g. 4, Užuperkasis</t>
  </si>
  <si>
    <t>Mokyklos g. 5, Vilkiautinis</t>
  </si>
  <si>
    <t>Perliaus g. 29, Perloja</t>
  </si>
  <si>
    <t>Vasario 16 g. 13, Varėna</t>
  </si>
  <si>
    <t>Vilniaus g. 50, Merkinė</t>
  </si>
  <si>
    <t>Vilniaus g. 52, Merkinė</t>
  </si>
  <si>
    <t>Vytauto g. 64, Varėna</t>
  </si>
  <si>
    <t>Vytauto g. 73, Varėna</t>
  </si>
  <si>
    <t>Varėna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</si>
</sst>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L_t_-;\-* #,##0.00\ _L_t_-;_-* &quot;-&quot;??\ _L_t_-;_-@_-"/>
    <numFmt numFmtId="165" formatCode="0.0"/>
    <numFmt numFmtId="166" formatCode="0.00000"/>
    <numFmt numFmtId="167" formatCode="0.0000"/>
    <numFmt numFmtId="168" formatCode="0.000"/>
    <numFmt numFmtId="175" formatCode="_-* #,##0.0000\ _L_t_-;\-* #,##0.0000\ _L_t_-;_-* &quot;-&quot;??\ _L_t_-;_-@_-"/>
    <numFmt numFmtId="176" formatCode="#,##0.00_ ;\-#,##0.00\ "/>
  </numFmts>
  <fonts count="1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8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sz val="8"/>
      <color rgb="FFFF000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C000"/>
        <bgColor indexed="1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7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-0.249977111117893"/>
        <bgColor indexed="5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12" fillId="0" borderId="0"/>
    <xf numFmtId="0" fontId="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5" fillId="0" borderId="0">
      <alignment vertical="top"/>
    </xf>
    <xf numFmtId="0" fontId="10" fillId="0" borderId="0"/>
    <xf numFmtId="164" fontId="10" fillId="0" borderId="0" applyFont="0" applyFill="0" applyBorder="0" applyAlignment="0" applyProtection="0"/>
    <xf numFmtId="0" fontId="1" fillId="0" borderId="0"/>
  </cellStyleXfs>
  <cellXfs count="396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5" borderId="0" xfId="0" applyFont="1" applyFill="1"/>
    <xf numFmtId="0" fontId="4" fillId="2" borderId="0" xfId="0" applyFont="1" applyFill="1" applyAlignment="1">
      <alignment horizontal="center" vertical="center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2" fontId="3" fillId="6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3" fillId="6" borderId="1" xfId="0" applyFont="1" applyFill="1" applyBorder="1" applyAlignment="1" applyProtection="1">
      <alignment horizontal="center"/>
      <protection locked="0"/>
    </xf>
    <xf numFmtId="165" fontId="3" fillId="6" borderId="1" xfId="0" applyNumberFormat="1" applyFont="1" applyFill="1" applyBorder="1" applyAlignment="1" applyProtection="1">
      <alignment horizontal="center"/>
      <protection locked="0"/>
    </xf>
    <xf numFmtId="166" fontId="3" fillId="6" borderId="1" xfId="0" applyNumberFormat="1" applyFont="1" applyFill="1" applyBorder="1" applyAlignment="1" applyProtection="1">
      <alignment horizontal="center"/>
    </xf>
    <xf numFmtId="2" fontId="3" fillId="6" borderId="1" xfId="0" applyNumberFormat="1" applyFont="1" applyFill="1" applyBorder="1" applyAlignment="1" applyProtection="1">
      <alignment horizontal="center"/>
      <protection locked="0"/>
    </xf>
    <xf numFmtId="2" fontId="3" fillId="6" borderId="1" xfId="0" applyNumberFormat="1" applyFont="1" applyFill="1" applyBorder="1" applyAlignment="1" applyProtection="1">
      <alignment horizontal="center"/>
    </xf>
    <xf numFmtId="0" fontId="3" fillId="6" borderId="1" xfId="5" applyFont="1" applyFill="1" applyBorder="1" applyAlignment="1">
      <alignment horizontal="left" vertical="center"/>
    </xf>
    <xf numFmtId="0" fontId="3" fillId="6" borderId="1" xfId="5" applyFont="1" applyFill="1" applyBorder="1" applyAlignment="1">
      <alignment horizontal="center" vertical="center"/>
    </xf>
    <xf numFmtId="165" fontId="3" fillId="6" borderId="1" xfId="5" applyNumberFormat="1" applyFont="1" applyFill="1" applyBorder="1" applyAlignment="1">
      <alignment horizontal="center" vertical="center"/>
    </xf>
    <xf numFmtId="166" fontId="3" fillId="6" borderId="1" xfId="5" applyNumberFormat="1" applyFont="1" applyFill="1" applyBorder="1" applyAlignment="1">
      <alignment horizontal="center" vertical="center"/>
    </xf>
    <xf numFmtId="2" fontId="3" fillId="6" borderId="1" xfId="5" applyNumberFormat="1" applyFont="1" applyFill="1" applyBorder="1" applyAlignment="1">
      <alignment horizontal="center" vertical="center"/>
    </xf>
    <xf numFmtId="0" fontId="3" fillId="6" borderId="1" xfId="11" applyFont="1" applyFill="1" applyBorder="1" applyAlignment="1" applyProtection="1">
      <alignment horizontal="center"/>
      <protection locked="0"/>
    </xf>
    <xf numFmtId="165" fontId="3" fillId="6" borderId="1" xfId="11" applyNumberFormat="1" applyFont="1" applyFill="1" applyBorder="1" applyAlignment="1" applyProtection="1">
      <alignment horizontal="center"/>
      <protection locked="0"/>
    </xf>
    <xf numFmtId="166" fontId="3" fillId="6" borderId="1" xfId="11" applyNumberFormat="1" applyFont="1" applyFill="1" applyBorder="1" applyAlignment="1" applyProtection="1">
      <alignment horizontal="center"/>
    </xf>
    <xf numFmtId="2" fontId="3" fillId="6" borderId="1" xfId="11" applyNumberFormat="1" applyFont="1" applyFill="1" applyBorder="1" applyAlignment="1" applyProtection="1">
      <alignment horizontal="center"/>
      <protection locked="0"/>
    </xf>
    <xf numFmtId="2" fontId="3" fillId="6" borderId="1" xfId="11" applyNumberFormat="1" applyFont="1" applyFill="1" applyBorder="1" applyAlignment="1" applyProtection="1">
      <alignment horizontal="center"/>
    </xf>
    <xf numFmtId="165" fontId="14" fillId="6" borderId="1" xfId="0" applyNumberFormat="1" applyFont="1" applyFill="1" applyBorder="1" applyAlignment="1" applyProtection="1">
      <alignment horizontal="center" vertical="top" wrapText="1"/>
      <protection locked="0"/>
    </xf>
    <xf numFmtId="165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9" applyFont="1" applyFill="1" applyBorder="1" applyAlignment="1" applyProtection="1">
      <alignment horizontal="center"/>
      <protection locked="0"/>
    </xf>
    <xf numFmtId="165" fontId="3" fillId="7" borderId="1" xfId="9" applyNumberFormat="1" applyFont="1" applyFill="1" applyBorder="1" applyAlignment="1" applyProtection="1">
      <alignment horizontal="center"/>
      <protection locked="0"/>
    </xf>
    <xf numFmtId="166" fontId="3" fillId="7" borderId="1" xfId="9" applyNumberFormat="1" applyFont="1" applyFill="1" applyBorder="1" applyAlignment="1" applyProtection="1">
      <alignment horizontal="center"/>
    </xf>
    <xf numFmtId="2" fontId="3" fillId="7" borderId="1" xfId="9" applyNumberFormat="1" applyFont="1" applyFill="1" applyBorder="1" applyAlignment="1" applyProtection="1">
      <alignment horizontal="center"/>
      <protection locked="0"/>
    </xf>
    <xf numFmtId="2" fontId="3" fillId="7" borderId="1" xfId="9" applyNumberFormat="1" applyFont="1" applyFill="1" applyBorder="1" applyAlignment="1" applyProtection="1">
      <alignment horizontal="center"/>
    </xf>
    <xf numFmtId="0" fontId="3" fillId="6" borderId="1" xfId="1" applyFont="1" applyFill="1" applyBorder="1" applyAlignment="1">
      <alignment horizontal="left"/>
    </xf>
    <xf numFmtId="166" fontId="3" fillId="6" borderId="1" xfId="1" applyNumberFormat="1" applyFont="1" applyFill="1" applyBorder="1" applyAlignment="1">
      <alignment horizontal="center"/>
    </xf>
    <xf numFmtId="1" fontId="3" fillId="6" borderId="1" xfId="5" applyNumberFormat="1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vertical="center"/>
    </xf>
    <xf numFmtId="165" fontId="3" fillId="3" borderId="1" xfId="5" applyNumberFormat="1" applyFont="1" applyFill="1" applyBorder="1" applyAlignment="1">
      <alignment horizontal="center" vertical="center"/>
    </xf>
    <xf numFmtId="166" fontId="3" fillId="3" borderId="1" xfId="5" applyNumberFormat="1" applyFont="1" applyFill="1" applyBorder="1" applyAlignment="1">
      <alignment horizontal="center" vertical="center"/>
    </xf>
    <xf numFmtId="2" fontId="3" fillId="3" borderId="1" xfId="5" applyNumberFormat="1" applyFont="1" applyFill="1" applyBorder="1" applyAlignment="1">
      <alignment horizontal="center" vertical="center"/>
    </xf>
    <xf numFmtId="2" fontId="3" fillId="3" borderId="3" xfId="5" applyNumberFormat="1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6" fontId="3" fillId="3" borderId="1" xfId="1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2" fontId="3" fillId="3" borderId="3" xfId="1" applyNumberFormat="1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4" fontId="14" fillId="3" borderId="1" xfId="1" applyNumberFormat="1" applyFont="1" applyFill="1" applyBorder="1" applyAlignment="1" applyProtection="1">
      <alignment horizontal="center" vertical="center"/>
      <protection locked="0"/>
    </xf>
    <xf numFmtId="165" fontId="14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3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5" applyFont="1" applyFill="1" applyBorder="1" applyAlignment="1">
      <alignment horizontal="center"/>
    </xf>
    <xf numFmtId="165" fontId="3" fillId="3" borderId="1" xfId="5" applyNumberFormat="1" applyFont="1" applyFill="1" applyBorder="1" applyAlignment="1">
      <alignment horizontal="center"/>
    </xf>
    <xf numFmtId="166" fontId="3" fillId="3" borderId="1" xfId="5" applyNumberFormat="1" applyFont="1" applyFill="1" applyBorder="1" applyAlignment="1">
      <alignment horizontal="center"/>
    </xf>
    <xf numFmtId="2" fontId="3" fillId="3" borderId="1" xfId="5" applyNumberFormat="1" applyFont="1" applyFill="1" applyBorder="1" applyAlignment="1">
      <alignment horizontal="center"/>
    </xf>
    <xf numFmtId="2" fontId="3" fillId="3" borderId="3" xfId="5" applyNumberFormat="1" applyFont="1" applyFill="1" applyBorder="1" applyAlignment="1">
      <alignment horizontal="center"/>
    </xf>
    <xf numFmtId="165" fontId="3" fillId="3" borderId="1" xfId="11" applyNumberFormat="1" applyFont="1" applyFill="1" applyBorder="1" applyAlignment="1" applyProtection="1">
      <alignment horizontal="center"/>
      <protection locked="0"/>
    </xf>
    <xf numFmtId="166" fontId="3" fillId="3" borderId="1" xfId="11" applyNumberFormat="1" applyFont="1" applyFill="1" applyBorder="1" applyAlignment="1" applyProtection="1">
      <alignment horizontal="center"/>
    </xf>
    <xf numFmtId="2" fontId="3" fillId="3" borderId="1" xfId="11" applyNumberFormat="1" applyFont="1" applyFill="1" applyBorder="1" applyAlignment="1" applyProtection="1">
      <alignment horizontal="center"/>
      <protection locked="0"/>
    </xf>
    <xf numFmtId="2" fontId="3" fillId="3" borderId="1" xfId="11" applyNumberFormat="1" applyFont="1" applyFill="1" applyBorder="1" applyAlignment="1" applyProtection="1">
      <alignment horizontal="center"/>
    </xf>
    <xf numFmtId="2" fontId="3" fillId="3" borderId="3" xfId="11" applyNumberFormat="1" applyFont="1" applyFill="1" applyBorder="1" applyAlignment="1" applyProtection="1">
      <alignment horizontal="center"/>
    </xf>
    <xf numFmtId="0" fontId="3" fillId="8" borderId="1" xfId="9" applyFont="1" applyFill="1" applyBorder="1" applyAlignment="1" applyProtection="1">
      <alignment horizontal="center"/>
      <protection locked="0"/>
    </xf>
    <xf numFmtId="165" fontId="3" fillId="8" borderId="1" xfId="9" applyNumberFormat="1" applyFont="1" applyFill="1" applyBorder="1" applyAlignment="1" applyProtection="1">
      <alignment horizontal="center"/>
      <protection locked="0"/>
    </xf>
    <xf numFmtId="166" fontId="3" fillId="8" borderId="1" xfId="9" applyNumberFormat="1" applyFont="1" applyFill="1" applyBorder="1" applyAlignment="1" applyProtection="1">
      <alignment horizontal="center"/>
    </xf>
    <xf numFmtId="2" fontId="3" fillId="8" borderId="1" xfId="9" applyNumberFormat="1" applyFont="1" applyFill="1" applyBorder="1" applyAlignment="1" applyProtection="1">
      <alignment horizontal="center"/>
      <protection locked="0"/>
    </xf>
    <xf numFmtId="2" fontId="3" fillId="8" borderId="1" xfId="9" applyNumberFormat="1" applyFont="1" applyFill="1" applyBorder="1" applyAlignment="1" applyProtection="1">
      <alignment horizontal="center"/>
    </xf>
    <xf numFmtId="2" fontId="3" fillId="8" borderId="3" xfId="9" applyNumberFormat="1" applyFont="1" applyFill="1" applyBorder="1" applyAlignment="1" applyProtection="1">
      <alignment horizontal="center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165" fontId="3" fillId="3" borderId="21" xfId="0" applyNumberFormat="1" applyFont="1" applyFill="1" applyBorder="1" applyAlignment="1" applyProtection="1">
      <alignment horizontal="center"/>
      <protection locked="0"/>
    </xf>
    <xf numFmtId="166" fontId="3" fillId="3" borderId="21" xfId="0" applyNumberFormat="1" applyFont="1" applyFill="1" applyBorder="1" applyAlignment="1" applyProtection="1">
      <alignment horizontal="center"/>
    </xf>
    <xf numFmtId="2" fontId="3" fillId="3" borderId="21" xfId="0" applyNumberFormat="1" applyFont="1" applyFill="1" applyBorder="1" applyAlignment="1" applyProtection="1">
      <alignment horizontal="center"/>
      <protection locked="0"/>
    </xf>
    <xf numFmtId="2" fontId="3" fillId="3" borderId="21" xfId="0" applyNumberFormat="1" applyFont="1" applyFill="1" applyBorder="1" applyAlignment="1" applyProtection="1">
      <alignment horizontal="center"/>
    </xf>
    <xf numFmtId="2" fontId="3" fillId="3" borderId="22" xfId="0" applyNumberFormat="1" applyFont="1" applyFill="1" applyBorder="1" applyAlignment="1" applyProtection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 vertical="center" textRotation="90" wrapText="1"/>
    </xf>
    <xf numFmtId="0" fontId="7" fillId="6" borderId="28" xfId="0" applyFont="1" applyFill="1" applyBorder="1" applyAlignment="1">
      <alignment horizontal="center" vertical="center" textRotation="90" wrapText="1"/>
    </xf>
    <xf numFmtId="0" fontId="8" fillId="3" borderId="26" xfId="0" applyFont="1" applyFill="1" applyBorder="1" applyAlignment="1">
      <alignment horizontal="center" vertical="center" textRotation="90" wrapText="1"/>
    </xf>
    <xf numFmtId="0" fontId="8" fillId="3" borderId="27" xfId="0" applyFont="1" applyFill="1" applyBorder="1" applyAlignment="1">
      <alignment horizontal="center" vertical="center" textRotation="90" wrapText="1"/>
    </xf>
    <xf numFmtId="0" fontId="8" fillId="3" borderId="28" xfId="0" applyFont="1" applyFill="1" applyBorder="1" applyAlignment="1">
      <alignment horizontal="center" vertical="center" textRotation="90" wrapText="1"/>
    </xf>
    <xf numFmtId="0" fontId="8" fillId="4" borderId="26" xfId="0" applyFont="1" applyFill="1" applyBorder="1" applyAlignment="1">
      <alignment horizontal="center" vertical="center" textRotation="90"/>
    </xf>
    <xf numFmtId="0" fontId="8" fillId="4" borderId="27" xfId="0" applyFont="1" applyFill="1" applyBorder="1" applyAlignment="1">
      <alignment horizontal="center" vertical="center" textRotation="90"/>
    </xf>
    <xf numFmtId="0" fontId="8" fillId="4" borderId="28" xfId="0" applyFont="1" applyFill="1" applyBorder="1" applyAlignment="1">
      <alignment horizontal="center" vertical="center" textRotation="90"/>
    </xf>
    <xf numFmtId="0" fontId="9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4" borderId="1" xfId="11" applyFont="1" applyFill="1" applyBorder="1" applyProtection="1">
      <protection locked="0"/>
    </xf>
    <xf numFmtId="0" fontId="3" fillId="4" borderId="1" xfId="11" applyFont="1" applyFill="1" applyBorder="1" applyAlignment="1" applyProtection="1">
      <alignment horizontal="center"/>
      <protection locked="0"/>
    </xf>
    <xf numFmtId="0" fontId="3" fillId="3" borderId="1" xfId="11" applyFont="1" applyFill="1" applyBorder="1" applyAlignment="1" applyProtection="1">
      <alignment horizontal="center"/>
      <protection locked="0"/>
    </xf>
    <xf numFmtId="0" fontId="14" fillId="6" borderId="1" xfId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 applyProtection="1">
      <alignment vertical="center" wrapText="1"/>
      <protection locked="0"/>
    </xf>
    <xf numFmtId="0" fontId="3" fillId="6" borderId="1" xfId="8" applyFont="1" applyFill="1" applyBorder="1" applyAlignment="1">
      <alignment horizontal="center"/>
    </xf>
    <xf numFmtId="165" fontId="3" fillId="6" borderId="1" xfId="8" applyNumberFormat="1" applyFont="1" applyFill="1" applyBorder="1" applyAlignment="1">
      <alignment horizontal="center"/>
    </xf>
    <xf numFmtId="2" fontId="3" fillId="6" borderId="1" xfId="8" applyNumberFormat="1" applyFont="1" applyFill="1" applyBorder="1" applyAlignment="1">
      <alignment horizontal="center"/>
    </xf>
    <xf numFmtId="0" fontId="3" fillId="6" borderId="1" xfId="1" applyFont="1" applyFill="1" applyBorder="1"/>
    <xf numFmtId="0" fontId="3" fillId="6" borderId="1" xfId="0" applyFont="1" applyFill="1" applyBorder="1" applyAlignment="1">
      <alignment horizontal="center"/>
    </xf>
    <xf numFmtId="0" fontId="3" fillId="3" borderId="1" xfId="11" applyFont="1" applyFill="1" applyBorder="1" applyProtection="1">
      <protection locked="0"/>
    </xf>
    <xf numFmtId="0" fontId="14" fillId="6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>
      <alignment horizontal="center"/>
    </xf>
    <xf numFmtId="2" fontId="3" fillId="6" borderId="1" xfId="15" applyNumberFormat="1" applyFont="1" applyFill="1" applyBorder="1" applyAlignment="1" applyProtection="1">
      <alignment horizontal="center"/>
    </xf>
    <xf numFmtId="165" fontId="3" fillId="4" borderId="1" xfId="11" applyNumberFormat="1" applyFont="1" applyFill="1" applyBorder="1" applyAlignment="1" applyProtection="1">
      <alignment horizontal="center"/>
      <protection locked="0"/>
    </xf>
    <xf numFmtId="166" fontId="3" fillId="4" borderId="1" xfId="11" applyNumberFormat="1" applyFont="1" applyFill="1" applyBorder="1" applyAlignment="1" applyProtection="1">
      <alignment horizontal="center"/>
    </xf>
    <xf numFmtId="2" fontId="3" fillId="4" borderId="1" xfId="11" applyNumberFormat="1" applyFont="1" applyFill="1" applyBorder="1" applyAlignment="1" applyProtection="1">
      <alignment horizontal="center"/>
      <protection locked="0"/>
    </xf>
    <xf numFmtId="2" fontId="3" fillId="4" borderId="1" xfId="11" applyNumberFormat="1" applyFont="1" applyFill="1" applyBorder="1" applyAlignment="1" applyProtection="1">
      <alignment horizontal="center"/>
    </xf>
    <xf numFmtId="4" fontId="14" fillId="6" borderId="1" xfId="0" applyNumberFormat="1" applyFont="1" applyFill="1" applyBorder="1" applyAlignment="1" applyProtection="1">
      <alignment horizontal="center" vertical="top" wrapText="1"/>
      <protection locked="0"/>
    </xf>
    <xf numFmtId="2" fontId="14" fillId="6" borderId="1" xfId="0" applyNumberFormat="1" applyFont="1" applyFill="1" applyBorder="1" applyAlignment="1" applyProtection="1">
      <alignment horizontal="center"/>
      <protection locked="0"/>
    </xf>
    <xf numFmtId="166" fontId="3" fillId="6" borderId="1" xfId="8" applyNumberFormat="1" applyFont="1" applyFill="1" applyBorder="1" applyAlignment="1">
      <alignment horizontal="center"/>
    </xf>
    <xf numFmtId="0" fontId="3" fillId="6" borderId="1" xfId="0" applyFont="1" applyFill="1" applyBorder="1"/>
    <xf numFmtId="2" fontId="3" fillId="6" borderId="1" xfId="0" applyNumberFormat="1" applyFont="1" applyFill="1" applyBorder="1" applyAlignment="1">
      <alignment horizontal="center"/>
    </xf>
    <xf numFmtId="168" fontId="3" fillId="6" borderId="1" xfId="13" applyNumberFormat="1" applyFont="1" applyFill="1" applyBorder="1" applyAlignment="1">
      <alignment horizontal="center" vertical="top"/>
    </xf>
    <xf numFmtId="168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6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Protection="1">
      <protection locked="0"/>
    </xf>
    <xf numFmtId="0" fontId="3" fillId="6" borderId="1" xfId="11" applyFont="1" applyFill="1" applyBorder="1" applyProtection="1">
      <protection locked="0"/>
    </xf>
    <xf numFmtId="0" fontId="3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166" fontId="3" fillId="6" borderId="1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center"/>
    </xf>
    <xf numFmtId="165" fontId="3" fillId="6" borderId="1" xfId="5" applyNumberFormat="1" applyFont="1" applyFill="1" applyBorder="1" applyAlignment="1">
      <alignment vertical="center"/>
    </xf>
    <xf numFmtId="0" fontId="3" fillId="6" borderId="1" xfId="5" applyFont="1" applyFill="1" applyBorder="1" applyAlignment="1">
      <alignment vertical="center"/>
    </xf>
    <xf numFmtId="168" fontId="3" fillId="6" borderId="1" xfId="0" applyNumberFormat="1" applyFont="1" applyFill="1" applyBorder="1" applyAlignment="1" applyProtection="1">
      <alignment horizontal="center"/>
      <protection locked="0"/>
    </xf>
    <xf numFmtId="0" fontId="3" fillId="7" borderId="1" xfId="9" applyFont="1" applyFill="1" applyBorder="1" applyProtection="1">
      <protection locked="0"/>
    </xf>
    <xf numFmtId="167" fontId="3" fillId="6" borderId="1" xfId="0" applyNumberFormat="1" applyFont="1" applyFill="1" applyBorder="1" applyAlignment="1" applyProtection="1">
      <alignment horizontal="center"/>
      <protection locked="0"/>
    </xf>
    <xf numFmtId="0" fontId="3" fillId="6" borderId="1" xfId="8" applyFont="1" applyFill="1" applyBorder="1" applyAlignment="1">
      <alignment horizontal="left"/>
    </xf>
    <xf numFmtId="175" fontId="3" fillId="6" borderId="1" xfId="15" applyNumberFormat="1" applyFont="1" applyFill="1" applyBorder="1" applyAlignment="1">
      <alignment horizontal="center" vertical="distributed"/>
    </xf>
    <xf numFmtId="0" fontId="3" fillId="9" borderId="1" xfId="0" applyFont="1" applyFill="1" applyBorder="1" applyProtection="1"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168" fontId="3" fillId="9" borderId="1" xfId="0" applyNumberFormat="1" applyFont="1" applyFill="1" applyBorder="1" applyAlignment="1" applyProtection="1">
      <alignment horizontal="center"/>
      <protection locked="0"/>
    </xf>
    <xf numFmtId="165" fontId="3" fillId="9" borderId="1" xfId="0" applyNumberFormat="1" applyFont="1" applyFill="1" applyBorder="1" applyAlignment="1" applyProtection="1">
      <alignment horizontal="center"/>
      <protection locked="0"/>
    </xf>
    <xf numFmtId="166" fontId="3" fillId="9" borderId="1" xfId="0" applyNumberFormat="1" applyFont="1" applyFill="1" applyBorder="1" applyAlignment="1" applyProtection="1">
      <alignment horizontal="center"/>
    </xf>
    <xf numFmtId="2" fontId="3" fillId="9" borderId="1" xfId="0" applyNumberFormat="1" applyFont="1" applyFill="1" applyBorder="1" applyAlignment="1" applyProtection="1">
      <alignment horizontal="center"/>
      <protection locked="0"/>
    </xf>
    <xf numFmtId="2" fontId="3" fillId="9" borderId="1" xfId="0" applyNumberFormat="1" applyFont="1" applyFill="1" applyBorder="1" applyAlignment="1" applyProtection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2" fontId="3" fillId="9" borderId="1" xfId="0" applyNumberFormat="1" applyFont="1" applyFill="1" applyBorder="1" applyAlignment="1">
      <alignment horizontal="center"/>
    </xf>
    <xf numFmtId="168" fontId="3" fillId="9" borderId="1" xfId="13" applyNumberFormat="1" applyFont="1" applyFill="1" applyBorder="1" applyAlignment="1">
      <alignment horizontal="center" vertical="top"/>
    </xf>
    <xf numFmtId="168" fontId="3" fillId="9" borderId="1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166" fontId="3" fillId="9" borderId="1" xfId="0" applyNumberFormat="1" applyFont="1" applyFill="1" applyBorder="1" applyAlignment="1">
      <alignment horizontal="center"/>
    </xf>
    <xf numFmtId="0" fontId="3" fillId="9" borderId="1" xfId="8" applyFont="1" applyFill="1" applyBorder="1"/>
    <xf numFmtId="0" fontId="3" fillId="9" borderId="1" xfId="8" applyFont="1" applyFill="1" applyBorder="1" applyAlignment="1">
      <alignment horizontal="center"/>
    </xf>
    <xf numFmtId="165" fontId="3" fillId="9" borderId="1" xfId="8" applyNumberFormat="1" applyFont="1" applyFill="1" applyBorder="1" applyAlignment="1">
      <alignment horizontal="center"/>
    </xf>
    <xf numFmtId="166" fontId="3" fillId="9" borderId="1" xfId="8" applyNumberFormat="1" applyFont="1" applyFill="1" applyBorder="1" applyAlignment="1">
      <alignment horizontal="center"/>
    </xf>
    <xf numFmtId="2" fontId="3" fillId="9" borderId="1" xfId="8" applyNumberFormat="1" applyFont="1" applyFill="1" applyBorder="1" applyAlignment="1">
      <alignment horizontal="center"/>
    </xf>
    <xf numFmtId="0" fontId="14" fillId="9" borderId="1" xfId="0" applyFont="1" applyFill="1" applyBorder="1" applyAlignment="1" applyProtection="1">
      <alignment wrapText="1"/>
      <protection locked="0"/>
    </xf>
    <xf numFmtId="0" fontId="14" fillId="9" borderId="1" xfId="0" applyFont="1" applyFill="1" applyBorder="1" applyAlignment="1" applyProtection="1">
      <alignment horizontal="center" vertical="top" wrapText="1"/>
      <protection locked="0"/>
    </xf>
    <xf numFmtId="0" fontId="14" fillId="9" borderId="1" xfId="1" applyFont="1" applyFill="1" applyBorder="1" applyAlignment="1" applyProtection="1">
      <alignment horizontal="center" vertical="center"/>
      <protection locked="0"/>
    </xf>
    <xf numFmtId="4" fontId="14" fillId="9" borderId="1" xfId="0" applyNumberFormat="1" applyFont="1" applyFill="1" applyBorder="1" applyAlignment="1" applyProtection="1">
      <alignment horizontal="center" vertical="top" wrapText="1"/>
      <protection locked="0"/>
    </xf>
    <xf numFmtId="165" fontId="14" fillId="9" borderId="1" xfId="0" applyNumberFormat="1" applyFont="1" applyFill="1" applyBorder="1" applyAlignment="1" applyProtection="1">
      <alignment horizontal="center" vertical="top" wrapText="1"/>
      <protection locked="0"/>
    </xf>
    <xf numFmtId="2" fontId="14" fillId="9" borderId="1" xfId="0" applyNumberFormat="1" applyFont="1" applyFill="1" applyBorder="1" applyAlignment="1" applyProtection="1">
      <alignment horizontal="center"/>
      <protection locked="0"/>
    </xf>
    <xf numFmtId="0" fontId="3" fillId="9" borderId="1" xfId="5" applyFont="1" applyFill="1" applyBorder="1" applyAlignment="1">
      <alignment horizontal="left" vertical="center"/>
    </xf>
    <xf numFmtId="0" fontId="3" fillId="9" borderId="1" xfId="5" applyFont="1" applyFill="1" applyBorder="1" applyAlignment="1">
      <alignment horizontal="center" vertical="center"/>
    </xf>
    <xf numFmtId="165" fontId="3" fillId="9" borderId="1" xfId="5" applyNumberFormat="1" applyFont="1" applyFill="1" applyBorder="1" applyAlignment="1">
      <alignment horizontal="center" vertical="center"/>
    </xf>
    <xf numFmtId="166" fontId="3" fillId="9" borderId="1" xfId="5" applyNumberFormat="1" applyFont="1" applyFill="1" applyBorder="1" applyAlignment="1">
      <alignment horizontal="center" vertical="center"/>
    </xf>
    <xf numFmtId="2" fontId="3" fillId="9" borderId="1" xfId="5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 applyProtection="1">
      <alignment vertical="center" wrapText="1"/>
      <protection locked="0"/>
    </xf>
    <xf numFmtId="0" fontId="14" fillId="9" borderId="1" xfId="1" applyFont="1" applyFill="1" applyBorder="1" applyAlignment="1" applyProtection="1">
      <alignment horizontal="center" vertical="center" wrapText="1"/>
      <protection locked="0"/>
    </xf>
    <xf numFmtId="165" fontId="1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1" xfId="1" applyFont="1" applyFill="1" applyBorder="1"/>
    <xf numFmtId="0" fontId="3" fillId="9" borderId="1" xfId="1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6" fontId="3" fillId="9" borderId="1" xfId="1" applyNumberFormat="1" applyFont="1" applyFill="1" applyBorder="1" applyAlignment="1">
      <alignment horizontal="center"/>
    </xf>
    <xf numFmtId="2" fontId="3" fillId="9" borderId="1" xfId="1" applyNumberFormat="1" applyFont="1" applyFill="1" applyBorder="1" applyAlignment="1">
      <alignment horizontal="center"/>
    </xf>
    <xf numFmtId="0" fontId="3" fillId="9" borderId="1" xfId="11" applyFont="1" applyFill="1" applyBorder="1" applyProtection="1">
      <protection locked="0"/>
    </xf>
    <xf numFmtId="0" fontId="3" fillId="9" borderId="1" xfId="11" applyFont="1" applyFill="1" applyBorder="1" applyAlignment="1" applyProtection="1">
      <alignment horizontal="center"/>
      <protection locked="0"/>
    </xf>
    <xf numFmtId="165" fontId="3" fillId="9" borderId="1" xfId="11" applyNumberFormat="1" applyFont="1" applyFill="1" applyBorder="1" applyAlignment="1" applyProtection="1">
      <alignment horizontal="center"/>
      <protection locked="0"/>
    </xf>
    <xf numFmtId="166" fontId="3" fillId="9" borderId="1" xfId="11" applyNumberFormat="1" applyFont="1" applyFill="1" applyBorder="1" applyAlignment="1" applyProtection="1">
      <alignment horizontal="center"/>
    </xf>
    <xf numFmtId="2" fontId="3" fillId="9" borderId="1" xfId="11" applyNumberFormat="1" applyFont="1" applyFill="1" applyBorder="1" applyAlignment="1" applyProtection="1">
      <alignment horizontal="center"/>
      <protection locked="0"/>
    </xf>
    <xf numFmtId="2" fontId="3" fillId="9" borderId="1" xfId="11" applyNumberFormat="1" applyFont="1" applyFill="1" applyBorder="1" applyAlignment="1" applyProtection="1">
      <alignment horizontal="center"/>
    </xf>
    <xf numFmtId="2" fontId="3" fillId="9" borderId="1" xfId="5" applyNumberFormat="1" applyFont="1" applyFill="1" applyBorder="1" applyAlignment="1">
      <alignment horizontal="left" vertical="center"/>
    </xf>
    <xf numFmtId="0" fontId="3" fillId="9" borderId="1" xfId="8" applyFont="1" applyFill="1" applyBorder="1" applyAlignment="1">
      <alignment horizontal="left"/>
    </xf>
    <xf numFmtId="166" fontId="3" fillId="9" borderId="1" xfId="0" applyNumberFormat="1" applyFont="1" applyFill="1" applyBorder="1" applyAlignment="1" applyProtection="1">
      <alignment horizontal="center"/>
      <protection locked="0"/>
    </xf>
    <xf numFmtId="0" fontId="3" fillId="10" borderId="1" xfId="9" applyFont="1" applyFill="1" applyBorder="1" applyProtection="1">
      <protection locked="0"/>
    </xf>
    <xf numFmtId="0" fontId="3" fillId="11" borderId="1" xfId="9" applyFont="1" applyFill="1" applyBorder="1" applyAlignment="1" applyProtection="1">
      <alignment horizontal="center"/>
      <protection locked="0"/>
    </xf>
    <xf numFmtId="165" fontId="3" fillId="11" borderId="1" xfId="9" applyNumberFormat="1" applyFont="1" applyFill="1" applyBorder="1" applyAlignment="1" applyProtection="1">
      <alignment horizontal="center"/>
      <protection locked="0"/>
    </xf>
    <xf numFmtId="166" fontId="3" fillId="11" borderId="1" xfId="9" applyNumberFormat="1" applyFont="1" applyFill="1" applyBorder="1" applyAlignment="1" applyProtection="1">
      <alignment horizontal="center"/>
    </xf>
    <xf numFmtId="2" fontId="3" fillId="11" borderId="1" xfId="9" applyNumberFormat="1" applyFont="1" applyFill="1" applyBorder="1" applyAlignment="1" applyProtection="1">
      <alignment horizontal="center"/>
      <protection locked="0"/>
    </xf>
    <xf numFmtId="2" fontId="3" fillId="11" borderId="1" xfId="9" applyNumberFormat="1" applyFont="1" applyFill="1" applyBorder="1" applyAlignment="1" applyProtection="1">
      <alignment horizontal="center"/>
    </xf>
    <xf numFmtId="0" fontId="3" fillId="11" borderId="1" xfId="9" applyFont="1" applyFill="1" applyBorder="1" applyProtection="1">
      <protection locked="0"/>
    </xf>
    <xf numFmtId="0" fontId="3" fillId="9" borderId="1" xfId="5" applyFont="1" applyFill="1" applyBorder="1" applyAlignment="1">
      <alignment vertical="center"/>
    </xf>
    <xf numFmtId="1" fontId="3" fillId="9" borderId="1" xfId="5" applyNumberFormat="1" applyFont="1" applyFill="1" applyBorder="1" applyAlignment="1">
      <alignment horizontal="center" vertical="center"/>
    </xf>
    <xf numFmtId="167" fontId="3" fillId="9" borderId="1" xfId="0" applyNumberFormat="1" applyFont="1" applyFill="1" applyBorder="1" applyAlignment="1">
      <alignment horizontal="center"/>
    </xf>
    <xf numFmtId="176" fontId="3" fillId="9" borderId="1" xfId="15" applyNumberFormat="1" applyFont="1" applyFill="1" applyBorder="1" applyAlignment="1">
      <alignment horizontal="center"/>
    </xf>
    <xf numFmtId="0" fontId="14" fillId="9" borderId="1" xfId="1" applyFont="1" applyFill="1" applyBorder="1" applyAlignment="1" applyProtection="1">
      <alignment vertical="center" wrapText="1"/>
      <protection locked="0"/>
    </xf>
    <xf numFmtId="168" fontId="16" fillId="9" borderId="1" xfId="13" applyNumberFormat="1" applyFont="1" applyFill="1" applyBorder="1" applyAlignment="1">
      <alignment horizontal="center" vertical="top"/>
    </xf>
    <xf numFmtId="0" fontId="3" fillId="9" borderId="1" xfId="1" applyFont="1" applyFill="1" applyBorder="1" applyAlignment="1">
      <alignment vertical="center"/>
    </xf>
    <xf numFmtId="0" fontId="3" fillId="9" borderId="1" xfId="1" applyFont="1" applyFill="1" applyBorder="1" applyAlignment="1">
      <alignment horizontal="center" vertical="center"/>
    </xf>
    <xf numFmtId="165" fontId="3" fillId="9" borderId="1" xfId="1" applyNumberFormat="1" applyFont="1" applyFill="1" applyBorder="1" applyAlignment="1">
      <alignment horizontal="center" vertical="center"/>
    </xf>
    <xf numFmtId="166" fontId="3" fillId="9" borderId="1" xfId="1" applyNumberFormat="1" applyFont="1" applyFill="1" applyBorder="1" applyAlignment="1">
      <alignment horizontal="center" vertical="center"/>
    </xf>
    <xf numFmtId="2" fontId="3" fillId="9" borderId="1" xfId="1" applyNumberFormat="1" applyFont="1" applyFill="1" applyBorder="1" applyAlignment="1">
      <alignment horizontal="center" vertical="center"/>
    </xf>
    <xf numFmtId="0" fontId="3" fillId="9" borderId="1" xfId="5" applyFont="1" applyFill="1" applyBorder="1"/>
    <xf numFmtId="0" fontId="3" fillId="9" borderId="1" xfId="5" applyFont="1" applyFill="1" applyBorder="1" applyAlignment="1">
      <alignment horizontal="center"/>
    </xf>
    <xf numFmtId="165" fontId="3" fillId="9" borderId="1" xfId="5" applyNumberFormat="1" applyFont="1" applyFill="1" applyBorder="1" applyAlignment="1">
      <alignment horizontal="center"/>
    </xf>
    <xf numFmtId="166" fontId="3" fillId="9" borderId="1" xfId="5" applyNumberFormat="1" applyFont="1" applyFill="1" applyBorder="1" applyAlignment="1">
      <alignment horizontal="center"/>
    </xf>
    <xf numFmtId="2" fontId="3" fillId="9" borderId="1" xfId="5" applyNumberFormat="1" applyFont="1" applyFill="1" applyBorder="1" applyAlignment="1">
      <alignment horizontal="center"/>
    </xf>
    <xf numFmtId="0" fontId="3" fillId="6" borderId="4" xfId="0" applyFont="1" applyFill="1" applyBorder="1" applyProtection="1"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165" fontId="3" fillId="6" borderId="4" xfId="0" applyNumberFormat="1" applyFont="1" applyFill="1" applyBorder="1" applyAlignment="1" applyProtection="1">
      <alignment horizontal="center"/>
      <protection locked="0"/>
    </xf>
    <xf numFmtId="166" fontId="3" fillId="6" borderId="4" xfId="0" applyNumberFormat="1" applyFont="1" applyFill="1" applyBorder="1" applyAlignment="1" applyProtection="1">
      <alignment horizontal="center"/>
    </xf>
    <xf numFmtId="2" fontId="3" fillId="6" borderId="4" xfId="0" applyNumberFormat="1" applyFont="1" applyFill="1" applyBorder="1" applyAlignment="1" applyProtection="1">
      <alignment horizontal="center"/>
      <protection locked="0"/>
    </xf>
    <xf numFmtId="2" fontId="3" fillId="6" borderId="4" xfId="0" applyNumberFormat="1" applyFont="1" applyFill="1" applyBorder="1" applyAlignment="1" applyProtection="1">
      <alignment horizontal="center"/>
    </xf>
    <xf numFmtId="0" fontId="3" fillId="9" borderId="23" xfId="0" applyFont="1" applyFill="1" applyBorder="1" applyProtection="1"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168" fontId="3" fillId="9" borderId="23" xfId="0" applyNumberFormat="1" applyFont="1" applyFill="1" applyBorder="1" applyAlignment="1" applyProtection="1">
      <alignment horizontal="center"/>
      <protection locked="0"/>
    </xf>
    <xf numFmtId="165" fontId="3" fillId="9" borderId="23" xfId="0" applyNumberFormat="1" applyFont="1" applyFill="1" applyBorder="1" applyAlignment="1" applyProtection="1">
      <alignment horizontal="center"/>
      <protection locked="0"/>
    </xf>
    <xf numFmtId="166" fontId="3" fillId="9" borderId="23" xfId="0" applyNumberFormat="1" applyFont="1" applyFill="1" applyBorder="1" applyAlignment="1" applyProtection="1">
      <alignment horizontal="center"/>
    </xf>
    <xf numFmtId="2" fontId="3" fillId="9" borderId="23" xfId="0" applyNumberFormat="1" applyFont="1" applyFill="1" applyBorder="1" applyAlignment="1" applyProtection="1">
      <alignment horizontal="center"/>
      <protection locked="0"/>
    </xf>
    <xf numFmtId="2" fontId="3" fillId="9" borderId="23" xfId="0" applyNumberFormat="1" applyFont="1" applyFill="1" applyBorder="1" applyAlignment="1" applyProtection="1">
      <alignment horizontal="center"/>
    </xf>
    <xf numFmtId="2" fontId="3" fillId="9" borderId="20" xfId="0" applyNumberFormat="1" applyFont="1" applyFill="1" applyBorder="1" applyAlignment="1" applyProtection="1">
      <alignment horizontal="center"/>
    </xf>
    <xf numFmtId="2" fontId="3" fillId="9" borderId="3" xfId="0" applyNumberFormat="1" applyFont="1" applyFill="1" applyBorder="1" applyAlignment="1" applyProtection="1">
      <alignment horizontal="center"/>
    </xf>
    <xf numFmtId="2" fontId="3" fillId="9" borderId="3" xfId="0" applyNumberFormat="1" applyFont="1" applyFill="1" applyBorder="1" applyAlignment="1">
      <alignment horizontal="center"/>
    </xf>
    <xf numFmtId="2" fontId="3" fillId="9" borderId="3" xfId="8" applyNumberFormat="1" applyFont="1" applyFill="1" applyBorder="1" applyAlignment="1">
      <alignment horizontal="center"/>
    </xf>
    <xf numFmtId="2" fontId="3" fillId="9" borderId="3" xfId="5" applyNumberFormat="1" applyFont="1" applyFill="1" applyBorder="1" applyAlignment="1">
      <alignment horizontal="center" vertical="center"/>
    </xf>
    <xf numFmtId="2" fontId="3" fillId="9" borderId="3" xfId="1" applyNumberFormat="1" applyFont="1" applyFill="1" applyBorder="1" applyAlignment="1">
      <alignment horizontal="center"/>
    </xf>
    <xf numFmtId="2" fontId="3" fillId="9" borderId="3" xfId="11" applyNumberFormat="1" applyFont="1" applyFill="1" applyBorder="1" applyAlignment="1" applyProtection="1">
      <alignment horizontal="center"/>
    </xf>
    <xf numFmtId="2" fontId="3" fillId="11" borderId="3" xfId="9" applyNumberFormat="1" applyFont="1" applyFill="1" applyBorder="1" applyAlignment="1" applyProtection="1">
      <alignment horizontal="center"/>
    </xf>
    <xf numFmtId="2" fontId="3" fillId="9" borderId="3" xfId="1" applyNumberFormat="1" applyFont="1" applyFill="1" applyBorder="1" applyAlignment="1">
      <alignment horizontal="center" vertical="center"/>
    </xf>
    <xf numFmtId="2" fontId="3" fillId="9" borderId="3" xfId="5" applyNumberFormat="1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/>
    <xf numFmtId="2" fontId="3" fillId="9" borderId="21" xfId="0" applyNumberFormat="1" applyFont="1" applyFill="1" applyBorder="1" applyAlignment="1">
      <alignment horizontal="center"/>
    </xf>
    <xf numFmtId="175" fontId="3" fillId="9" borderId="21" xfId="15" applyNumberFormat="1" applyFont="1" applyFill="1" applyBorder="1" applyAlignment="1">
      <alignment horizontal="center" vertical="distributed"/>
    </xf>
    <xf numFmtId="167" fontId="3" fillId="9" borderId="21" xfId="0" applyNumberFormat="1" applyFont="1" applyFill="1" applyBorder="1" applyAlignment="1">
      <alignment horizontal="center"/>
    </xf>
    <xf numFmtId="165" fontId="3" fillId="9" borderId="21" xfId="0" applyNumberFormat="1" applyFont="1" applyFill="1" applyBorder="1" applyAlignment="1">
      <alignment horizontal="center"/>
    </xf>
    <xf numFmtId="166" fontId="3" fillId="9" borderId="21" xfId="0" applyNumberFormat="1" applyFont="1" applyFill="1" applyBorder="1" applyAlignment="1">
      <alignment horizontal="center"/>
    </xf>
    <xf numFmtId="2" fontId="3" fillId="9" borderId="22" xfId="0" applyNumberFormat="1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/>
    </xf>
    <xf numFmtId="0" fontId="8" fillId="9" borderId="26" xfId="0" applyFont="1" applyFill="1" applyBorder="1" applyAlignment="1">
      <alignment horizontal="center" vertical="center" textRotation="90" wrapText="1"/>
    </xf>
    <xf numFmtId="0" fontId="8" fillId="9" borderId="27" xfId="0" applyFont="1" applyFill="1" applyBorder="1" applyAlignment="1">
      <alignment horizontal="center" vertical="center" textRotation="90" wrapText="1"/>
    </xf>
    <xf numFmtId="0" fontId="8" fillId="9" borderId="28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8" fontId="3" fillId="4" borderId="1" xfId="0" applyNumberFormat="1" applyFont="1" applyFill="1" applyBorder="1" applyAlignment="1" applyProtection="1">
      <alignment horizontal="center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166" fontId="3" fillId="4" borderId="1" xfId="0" applyNumberFormat="1" applyFont="1" applyFill="1" applyBorder="1" applyAlignment="1" applyProtection="1">
      <alignment horizontal="center"/>
    </xf>
    <xf numFmtId="2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horizontal="center"/>
    </xf>
    <xf numFmtId="168" fontId="3" fillId="4" borderId="1" xfId="13" applyNumberFormat="1" applyFont="1" applyFill="1" applyBorder="1" applyAlignment="1">
      <alignment horizontal="center" vertical="top"/>
    </xf>
    <xf numFmtId="168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vertical="center" wrapText="1"/>
      <protection locked="0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4" fontId="14" fillId="4" borderId="1" xfId="1" applyNumberFormat="1" applyFont="1" applyFill="1" applyBorder="1" applyAlignment="1" applyProtection="1">
      <alignment horizontal="center" vertical="center"/>
      <protection locked="0"/>
    </xf>
    <xf numFmtId="4" fontId="14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4" borderId="1" xfId="0" applyNumberFormat="1" applyFont="1" applyFill="1" applyBorder="1" applyAlignment="1" applyProtection="1">
      <alignment horizontal="center" vertical="top" wrapText="1"/>
      <protection locked="0"/>
    </xf>
    <xf numFmtId="2" fontId="14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/>
    <xf numFmtId="0" fontId="3" fillId="4" borderId="1" xfId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/>
    </xf>
    <xf numFmtId="2" fontId="3" fillId="4" borderId="1" xfId="1" applyNumberFormat="1" applyFont="1" applyFill="1" applyBorder="1" applyAlignment="1">
      <alignment horizontal="center"/>
    </xf>
    <xf numFmtId="0" fontId="3" fillId="4" borderId="1" xfId="5" applyFont="1" applyFill="1" applyBorder="1" applyAlignment="1">
      <alignment vertical="center"/>
    </xf>
    <xf numFmtId="0" fontId="3" fillId="4" borderId="1" xfId="5" applyFont="1" applyFill="1" applyBorder="1" applyAlignment="1">
      <alignment horizontal="center" vertical="center"/>
    </xf>
    <xf numFmtId="165" fontId="3" fillId="4" borderId="1" xfId="5" applyNumberFormat="1" applyFont="1" applyFill="1" applyBorder="1" applyAlignment="1">
      <alignment horizontal="center" vertical="center"/>
    </xf>
    <xf numFmtId="166" fontId="3" fillId="4" borderId="1" xfId="5" applyNumberFormat="1" applyFont="1" applyFill="1" applyBorder="1" applyAlignment="1">
      <alignment horizontal="center" vertical="center"/>
    </xf>
    <xf numFmtId="2" fontId="3" fillId="4" borderId="1" xfId="5" applyNumberFormat="1" applyFont="1" applyFill="1" applyBorder="1" applyAlignment="1">
      <alignment horizontal="center" vertical="center"/>
    </xf>
    <xf numFmtId="0" fontId="14" fillId="4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9" applyFont="1" applyFill="1" applyBorder="1" applyProtection="1">
      <protection locked="0"/>
    </xf>
    <xf numFmtId="0" fontId="3" fillId="12" borderId="1" xfId="9" applyFont="1" applyFill="1" applyBorder="1" applyAlignment="1" applyProtection="1">
      <alignment horizontal="center"/>
      <protection locked="0"/>
    </xf>
    <xf numFmtId="165" fontId="3" fillId="12" borderId="1" xfId="9" applyNumberFormat="1" applyFont="1" applyFill="1" applyBorder="1" applyAlignment="1" applyProtection="1">
      <alignment horizontal="center"/>
      <protection locked="0"/>
    </xf>
    <xf numFmtId="166" fontId="3" fillId="12" borderId="1" xfId="9" applyNumberFormat="1" applyFont="1" applyFill="1" applyBorder="1" applyAlignment="1" applyProtection="1">
      <alignment horizontal="center"/>
    </xf>
    <xf numFmtId="2" fontId="3" fillId="12" borderId="1" xfId="9" applyNumberFormat="1" applyFont="1" applyFill="1" applyBorder="1" applyAlignment="1" applyProtection="1">
      <alignment horizontal="center"/>
      <protection locked="0"/>
    </xf>
    <xf numFmtId="2" fontId="3" fillId="12" borderId="1" xfId="9" applyNumberFormat="1" applyFont="1" applyFill="1" applyBorder="1" applyAlignment="1" applyProtection="1">
      <alignment horizontal="center"/>
    </xf>
    <xf numFmtId="0" fontId="3" fillId="4" borderId="1" xfId="8" applyFont="1" applyFill="1" applyBorder="1"/>
    <xf numFmtId="0" fontId="3" fillId="4" borderId="1" xfId="8" applyFont="1" applyFill="1" applyBorder="1" applyAlignment="1">
      <alignment horizontal="center"/>
    </xf>
    <xf numFmtId="165" fontId="3" fillId="4" borderId="1" xfId="8" applyNumberFormat="1" applyFont="1" applyFill="1" applyBorder="1" applyAlignment="1">
      <alignment horizontal="center"/>
    </xf>
    <xf numFmtId="166" fontId="3" fillId="4" borderId="1" xfId="8" applyNumberFormat="1" applyFont="1" applyFill="1" applyBorder="1" applyAlignment="1">
      <alignment horizontal="center"/>
    </xf>
    <xf numFmtId="2" fontId="3" fillId="4" borderId="1" xfId="8" applyNumberFormat="1" applyFont="1" applyFill="1" applyBorder="1" applyAlignment="1">
      <alignment horizontal="center"/>
    </xf>
    <xf numFmtId="2" fontId="3" fillId="4" borderId="1" xfId="5" applyNumberFormat="1" applyFont="1" applyFill="1" applyBorder="1" applyAlignment="1">
      <alignment horizontal="left" vertical="center"/>
    </xf>
    <xf numFmtId="1" fontId="3" fillId="4" borderId="1" xfId="5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vertical="top" wrapText="1"/>
      <protection locked="0"/>
    </xf>
    <xf numFmtId="0" fontId="14" fillId="4" borderId="1" xfId="1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vertical="center" wrapText="1"/>
      <protection locked="0"/>
    </xf>
    <xf numFmtId="0" fontId="14" fillId="4" borderId="23" xfId="0" applyFont="1" applyFill="1" applyBorder="1" applyAlignment="1" applyProtection="1">
      <alignment horizontal="center" vertical="top" wrapText="1"/>
      <protection locked="0"/>
    </xf>
    <xf numFmtId="4" fontId="14" fillId="4" borderId="23" xfId="1" applyNumberFormat="1" applyFont="1" applyFill="1" applyBorder="1" applyAlignment="1" applyProtection="1">
      <alignment horizontal="center" vertical="center"/>
      <protection locked="0"/>
    </xf>
    <xf numFmtId="4" fontId="14" fillId="4" borderId="23" xfId="0" applyNumberFormat="1" applyFont="1" applyFill="1" applyBorder="1" applyAlignment="1" applyProtection="1">
      <alignment horizontal="center" vertical="top" wrapText="1"/>
      <protection locked="0"/>
    </xf>
    <xf numFmtId="165" fontId="14" fillId="4" borderId="23" xfId="1" applyNumberFormat="1" applyFont="1" applyFill="1" applyBorder="1" applyAlignment="1" applyProtection="1">
      <alignment horizontal="center" vertical="center" wrapText="1"/>
      <protection locked="0"/>
    </xf>
    <xf numFmtId="165" fontId="14" fillId="4" borderId="23" xfId="0" applyNumberFormat="1" applyFont="1" applyFill="1" applyBorder="1" applyAlignment="1" applyProtection="1">
      <alignment horizontal="center" vertical="top" wrapText="1"/>
      <protection locked="0"/>
    </xf>
    <xf numFmtId="166" fontId="3" fillId="4" borderId="23" xfId="0" applyNumberFormat="1" applyFont="1" applyFill="1" applyBorder="1" applyAlignment="1" applyProtection="1">
      <alignment horizontal="center"/>
    </xf>
    <xf numFmtId="2" fontId="14" fillId="4" borderId="23" xfId="0" applyNumberFormat="1" applyFont="1" applyFill="1" applyBorder="1" applyAlignment="1" applyProtection="1">
      <alignment horizontal="center"/>
      <protection locked="0"/>
    </xf>
    <xf numFmtId="2" fontId="3" fillId="4" borderId="23" xfId="0" applyNumberFormat="1" applyFont="1" applyFill="1" applyBorder="1" applyAlignment="1" applyProtection="1">
      <alignment horizontal="center"/>
    </xf>
    <xf numFmtId="2" fontId="3" fillId="4" borderId="20" xfId="0" applyNumberFormat="1" applyFont="1" applyFill="1" applyBorder="1" applyAlignment="1" applyProtection="1">
      <alignment horizontal="center"/>
    </xf>
    <xf numFmtId="2" fontId="3" fillId="4" borderId="3" xfId="0" applyNumberFormat="1" applyFont="1" applyFill="1" applyBorder="1" applyAlignment="1" applyProtection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4" borderId="3" xfId="1" applyNumberFormat="1" applyFont="1" applyFill="1" applyBorder="1" applyAlignment="1">
      <alignment horizontal="center"/>
    </xf>
    <xf numFmtId="2" fontId="3" fillId="4" borderId="3" xfId="5" applyNumberFormat="1" applyFont="1" applyFill="1" applyBorder="1" applyAlignment="1">
      <alignment horizontal="center" vertical="center"/>
    </xf>
    <xf numFmtId="2" fontId="3" fillId="12" borderId="3" xfId="9" applyNumberFormat="1" applyFont="1" applyFill="1" applyBorder="1" applyAlignment="1" applyProtection="1">
      <alignment horizontal="center"/>
    </xf>
    <xf numFmtId="2" fontId="3" fillId="4" borderId="3" xfId="8" applyNumberFormat="1" applyFont="1" applyFill="1" applyBorder="1" applyAlignment="1">
      <alignment horizontal="center"/>
    </xf>
    <xf numFmtId="2" fontId="3" fillId="4" borderId="3" xfId="11" applyNumberFormat="1" applyFont="1" applyFill="1" applyBorder="1" applyAlignment="1" applyProtection="1">
      <alignment horizontal="center"/>
    </xf>
    <xf numFmtId="0" fontId="3" fillId="4" borderId="21" xfId="8" applyFont="1" applyFill="1" applyBorder="1"/>
    <xf numFmtId="0" fontId="3" fillId="4" borderId="21" xfId="8" applyFont="1" applyFill="1" applyBorder="1" applyAlignment="1">
      <alignment horizontal="center"/>
    </xf>
    <xf numFmtId="165" fontId="3" fillId="4" borderId="21" xfId="8" applyNumberFormat="1" applyFont="1" applyFill="1" applyBorder="1" applyAlignment="1">
      <alignment horizontal="center"/>
    </xf>
    <xf numFmtId="166" fontId="3" fillId="4" borderId="21" xfId="8" applyNumberFormat="1" applyFont="1" applyFill="1" applyBorder="1" applyAlignment="1">
      <alignment horizontal="center"/>
    </xf>
    <xf numFmtId="2" fontId="3" fillId="4" borderId="21" xfId="8" applyNumberFormat="1" applyFont="1" applyFill="1" applyBorder="1" applyAlignment="1">
      <alignment horizontal="center"/>
    </xf>
    <xf numFmtId="2" fontId="3" fillId="4" borderId="22" xfId="8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3" borderId="23" xfId="0" applyFont="1" applyFill="1" applyBorder="1" applyProtection="1"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168" fontId="3" fillId="3" borderId="23" xfId="0" applyNumberFormat="1" applyFont="1" applyFill="1" applyBorder="1" applyAlignment="1" applyProtection="1">
      <alignment horizontal="center"/>
      <protection locked="0"/>
    </xf>
    <xf numFmtId="165" fontId="3" fillId="3" borderId="23" xfId="0" applyNumberFormat="1" applyFont="1" applyFill="1" applyBorder="1" applyAlignment="1" applyProtection="1">
      <alignment horizontal="center"/>
      <protection locked="0"/>
    </xf>
    <xf numFmtId="166" fontId="3" fillId="3" borderId="23" xfId="0" applyNumberFormat="1" applyFont="1" applyFill="1" applyBorder="1" applyAlignment="1" applyProtection="1">
      <alignment horizontal="center"/>
    </xf>
    <xf numFmtId="2" fontId="3" fillId="3" borderId="23" xfId="0" applyNumberFormat="1" applyFont="1" applyFill="1" applyBorder="1" applyAlignment="1" applyProtection="1">
      <alignment horizontal="center"/>
      <protection locked="0"/>
    </xf>
    <xf numFmtId="2" fontId="3" fillId="3" borderId="23" xfId="0" applyNumberFormat="1" applyFont="1" applyFill="1" applyBorder="1" applyAlignment="1" applyProtection="1">
      <alignment horizontal="center"/>
    </xf>
    <xf numFmtId="2" fontId="3" fillId="3" borderId="20" xfId="0" applyNumberFormat="1" applyFont="1" applyFill="1" applyBorder="1" applyAlignment="1" applyProtection="1">
      <alignment horizontal="center"/>
    </xf>
    <xf numFmtId="0" fontId="3" fillId="3" borderId="1" xfId="1" applyFont="1" applyFill="1" applyBorder="1"/>
    <xf numFmtId="0" fontId="3" fillId="3" borderId="1" xfId="0" applyFont="1" applyFill="1" applyBorder="1" applyProtection="1">
      <protection locked="0"/>
    </xf>
    <xf numFmtId="168" fontId="3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4" fontId="14" fillId="3" borderId="1" xfId="0" applyNumberFormat="1" applyFont="1" applyFill="1" applyBorder="1" applyAlignment="1" applyProtection="1">
      <alignment horizontal="center" vertical="top" wrapText="1"/>
      <protection locked="0"/>
    </xf>
    <xf numFmtId="2" fontId="14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168" fontId="3" fillId="3" borderId="1" xfId="13" applyNumberFormat="1" applyFont="1" applyFill="1" applyBorder="1" applyAlignment="1">
      <alignment horizontal="center" vertical="top"/>
    </xf>
    <xf numFmtId="168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8" applyFont="1" applyFill="1" applyBorder="1"/>
    <xf numFmtId="0" fontId="3" fillId="3" borderId="1" xfId="8" applyFont="1" applyFill="1" applyBorder="1" applyAlignment="1">
      <alignment horizontal="center"/>
    </xf>
    <xf numFmtId="165" fontId="3" fillId="3" borderId="1" xfId="8" applyNumberFormat="1" applyFont="1" applyFill="1" applyBorder="1" applyAlignment="1">
      <alignment horizontal="center"/>
    </xf>
    <xf numFmtId="166" fontId="3" fillId="3" borderId="1" xfId="8" applyNumberFormat="1" applyFont="1" applyFill="1" applyBorder="1" applyAlignment="1">
      <alignment horizontal="center"/>
    </xf>
    <xf numFmtId="2" fontId="3" fillId="3" borderId="1" xfId="8" applyNumberFormat="1" applyFont="1" applyFill="1" applyBorder="1" applyAlignment="1">
      <alignment horizontal="center"/>
    </xf>
    <xf numFmtId="2" fontId="3" fillId="3" borderId="3" xfId="8" applyNumberFormat="1" applyFont="1" applyFill="1" applyBorder="1" applyAlignment="1">
      <alignment horizontal="center"/>
    </xf>
    <xf numFmtId="0" fontId="3" fillId="8" borderId="1" xfId="9" applyFon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Protection="1">
      <protection locked="0"/>
    </xf>
    <xf numFmtId="0" fontId="3" fillId="3" borderId="1" xfId="5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vertical="top" wrapText="1"/>
      <protection locked="0"/>
    </xf>
    <xf numFmtId="0" fontId="3" fillId="3" borderId="1" xfId="5" applyFont="1" applyFill="1" applyBorder="1"/>
    <xf numFmtId="0" fontId="3" fillId="3" borderId="25" xfId="0" applyFont="1" applyFill="1" applyBorder="1" applyAlignment="1">
      <alignment horizontal="center" vertical="center" wrapText="1"/>
    </xf>
    <xf numFmtId="0" fontId="3" fillId="3" borderId="21" xfId="0" applyFont="1" applyFill="1" applyBorder="1" applyProtection="1">
      <protection locked="0"/>
    </xf>
    <xf numFmtId="168" fontId="3" fillId="3" borderId="21" xfId="0" applyNumberFormat="1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/>
    </xf>
    <xf numFmtId="0" fontId="3" fillId="6" borderId="7" xfId="0" applyFont="1" applyFill="1" applyBorder="1"/>
    <xf numFmtId="0" fontId="3" fillId="6" borderId="7" xfId="0" applyFont="1" applyFill="1" applyBorder="1" applyAlignment="1">
      <alignment horizontal="center"/>
    </xf>
    <xf numFmtId="2" fontId="3" fillId="6" borderId="7" xfId="0" applyNumberFormat="1" applyFont="1" applyFill="1" applyBorder="1" applyAlignment="1">
      <alignment horizontal="center"/>
    </xf>
    <xf numFmtId="168" fontId="3" fillId="6" borderId="7" xfId="13" applyNumberFormat="1" applyFont="1" applyFill="1" applyBorder="1" applyAlignment="1">
      <alignment horizontal="center" vertical="top"/>
    </xf>
    <xf numFmtId="168" fontId="3" fillId="6" borderId="7" xfId="0" applyNumberFormat="1" applyFont="1" applyFill="1" applyBorder="1" applyAlignment="1">
      <alignment horizontal="center"/>
    </xf>
    <xf numFmtId="165" fontId="3" fillId="6" borderId="7" xfId="0" applyNumberFormat="1" applyFont="1" applyFill="1" applyBorder="1" applyAlignment="1">
      <alignment horizontal="center"/>
    </xf>
    <xf numFmtId="166" fontId="3" fillId="6" borderId="7" xfId="0" applyNumberFormat="1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</cellXfs>
  <cellStyles count="17">
    <cellStyle name="Comma 2" xfId="15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Normal" xfId="0" builtinId="0"/>
    <cellStyle name="Normal 2" xfId="11"/>
    <cellStyle name="Normal 2 3" xfId="14"/>
    <cellStyle name="Normal 3" xfId="13"/>
    <cellStyle name="Normal 4" xfId="12"/>
    <cellStyle name="Paprastas 2" xfId="5"/>
    <cellStyle name="Paprastas 3" xfId="1"/>
    <cellStyle name="Paprastas 3 2" xfId="16"/>
    <cellStyle name="Paprastas 4" xfId="4"/>
    <cellStyle name="Paprastas 5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2"/>
  <sheetViews>
    <sheetView tabSelected="1" zoomScaleNormal="100" workbookViewId="0">
      <pane xSplit="1" ySplit="5" topLeftCell="B786" activePane="bottomRight" state="frozen"/>
      <selection pane="topRight" activeCell="C1" sqref="C1"/>
      <selection pane="bottomLeft" activeCell="A9" sqref="A9"/>
      <selection pane="bottomRight" activeCell="U19" sqref="U19"/>
    </sheetView>
  </sheetViews>
  <sheetFormatPr defaultRowHeight="11.25" x14ac:dyDescent="0.2"/>
  <cols>
    <col min="1" max="1" width="8.7109375" style="10" customWidth="1"/>
    <col min="2" max="2" width="12.140625" style="8" bestFit="1" customWidth="1"/>
    <col min="3" max="3" width="27" style="17" customWidth="1"/>
    <col min="4" max="4" width="6.28515625" style="8" customWidth="1"/>
    <col min="5" max="6" width="7.7109375" style="8" customWidth="1"/>
    <col min="7" max="7" width="8.5703125" style="8" customWidth="1"/>
    <col min="8" max="8" width="9.5703125" style="8" customWidth="1"/>
    <col min="9" max="9" width="7.140625" style="8" customWidth="1"/>
    <col min="10" max="10" width="10.85546875" style="9" customWidth="1"/>
    <col min="11" max="11" width="12.28515625" style="8" customWidth="1"/>
    <col min="12" max="12" width="8.140625" style="9" customWidth="1"/>
    <col min="13" max="14" width="10.140625" style="9" customWidth="1"/>
    <col min="15" max="15" width="11.28515625" style="8" customWidth="1"/>
    <col min="16" max="16" width="11.85546875" style="8" customWidth="1"/>
    <col min="17" max="17" width="11.7109375" style="8" customWidth="1"/>
    <col min="18" max="16384" width="9.140625" style="1"/>
  </cols>
  <sheetData>
    <row r="1" spans="1:17" ht="19.5" customHeight="1" thickBot="1" x14ac:dyDescent="0.25">
      <c r="A1" s="101" t="s">
        <v>568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12.75" customHeight="1" x14ac:dyDescent="0.2">
      <c r="A2" s="112" t="s">
        <v>0</v>
      </c>
      <c r="B2" s="109" t="s">
        <v>23</v>
      </c>
      <c r="C2" s="104" t="s">
        <v>1</v>
      </c>
      <c r="D2" s="104" t="s">
        <v>2</v>
      </c>
      <c r="E2" s="104" t="s">
        <v>14</v>
      </c>
      <c r="F2" s="106" t="s">
        <v>10</v>
      </c>
      <c r="G2" s="107"/>
      <c r="H2" s="107"/>
      <c r="I2" s="108"/>
      <c r="J2" s="104" t="s">
        <v>3</v>
      </c>
      <c r="K2" s="104" t="s">
        <v>13</v>
      </c>
      <c r="L2" s="104" t="s">
        <v>4</v>
      </c>
      <c r="M2" s="104" t="s">
        <v>5</v>
      </c>
      <c r="N2" s="104" t="s">
        <v>9</v>
      </c>
      <c r="O2" s="115" t="s">
        <v>17</v>
      </c>
      <c r="P2" s="104" t="s">
        <v>21</v>
      </c>
      <c r="Q2" s="102" t="s">
        <v>19</v>
      </c>
    </row>
    <row r="3" spans="1:17" s="3" customFormat="1" ht="52.5" customHeight="1" x14ac:dyDescent="0.2">
      <c r="A3" s="113"/>
      <c r="B3" s="110"/>
      <c r="C3" s="117"/>
      <c r="D3" s="105"/>
      <c r="E3" s="105"/>
      <c r="F3" s="2" t="s">
        <v>16</v>
      </c>
      <c r="G3" s="2" t="s">
        <v>11</v>
      </c>
      <c r="H3" s="2" t="s">
        <v>15</v>
      </c>
      <c r="I3" s="2" t="s">
        <v>12</v>
      </c>
      <c r="J3" s="105"/>
      <c r="K3" s="105"/>
      <c r="L3" s="105"/>
      <c r="M3" s="105"/>
      <c r="N3" s="105"/>
      <c r="O3" s="116"/>
      <c r="P3" s="105"/>
      <c r="Q3" s="103"/>
    </row>
    <row r="4" spans="1:17" s="11" customFormat="1" ht="13.5" customHeight="1" x14ac:dyDescent="0.2">
      <c r="A4" s="114"/>
      <c r="B4" s="111"/>
      <c r="C4" s="105"/>
      <c r="D4" s="4" t="s">
        <v>6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18</v>
      </c>
      <c r="K4" s="4" t="s">
        <v>8</v>
      </c>
      <c r="L4" s="4" t="s">
        <v>18</v>
      </c>
      <c r="M4" s="4" t="s">
        <v>22</v>
      </c>
      <c r="N4" s="4" t="s">
        <v>166</v>
      </c>
      <c r="O4" s="4" t="s">
        <v>167</v>
      </c>
      <c r="P4" s="5" t="s">
        <v>20</v>
      </c>
      <c r="Q4" s="6" t="s">
        <v>168</v>
      </c>
    </row>
    <row r="5" spans="1:17" s="11" customFormat="1" ht="13.5" customHeight="1" thickBot="1" x14ac:dyDescent="0.25">
      <c r="A5" s="389">
        <v>1</v>
      </c>
      <c r="B5" s="390">
        <v>2</v>
      </c>
      <c r="C5" s="391">
        <v>3</v>
      </c>
      <c r="D5" s="392">
        <v>4</v>
      </c>
      <c r="E5" s="392">
        <v>5</v>
      </c>
      <c r="F5" s="392">
        <v>6</v>
      </c>
      <c r="G5" s="392">
        <v>7</v>
      </c>
      <c r="H5" s="392">
        <v>8</v>
      </c>
      <c r="I5" s="392">
        <v>9</v>
      </c>
      <c r="J5" s="392">
        <v>10</v>
      </c>
      <c r="K5" s="392">
        <v>11</v>
      </c>
      <c r="L5" s="393">
        <v>12</v>
      </c>
      <c r="M5" s="392">
        <v>13</v>
      </c>
      <c r="N5" s="392">
        <v>14</v>
      </c>
      <c r="O5" s="394">
        <v>15</v>
      </c>
      <c r="P5" s="393">
        <v>16</v>
      </c>
      <c r="Q5" s="395">
        <v>17</v>
      </c>
    </row>
    <row r="6" spans="1:17" s="7" customFormat="1" ht="11.25" customHeight="1" x14ac:dyDescent="0.2">
      <c r="A6" s="93" t="s">
        <v>60</v>
      </c>
      <c r="B6" s="381" t="s">
        <v>260</v>
      </c>
      <c r="C6" s="382" t="s">
        <v>670</v>
      </c>
      <c r="D6" s="383">
        <v>64</v>
      </c>
      <c r="E6" s="383">
        <v>1987</v>
      </c>
      <c r="F6" s="384">
        <v>6</v>
      </c>
      <c r="G6" s="385">
        <v>5.9999989999999999</v>
      </c>
      <c r="H6" s="385">
        <v>0</v>
      </c>
      <c r="I6" s="386">
        <v>0</v>
      </c>
      <c r="J6" s="387">
        <v>2419.1</v>
      </c>
      <c r="K6" s="387">
        <f>I6/J6*L6</f>
        <v>0</v>
      </c>
      <c r="L6" s="387">
        <v>2419.08</v>
      </c>
      <c r="M6" s="388">
        <f>K6/L6</f>
        <v>0</v>
      </c>
      <c r="N6" s="384">
        <v>52.973999999999997</v>
      </c>
      <c r="O6" s="384">
        <f>ROUND(M6*N6,2)</f>
        <v>0</v>
      </c>
      <c r="P6" s="384">
        <f>ROUND(M6*60*1000,2)</f>
        <v>0</v>
      </c>
      <c r="Q6" s="384">
        <f>ROUND(P6*N6/1000,2)</f>
        <v>0</v>
      </c>
    </row>
    <row r="7" spans="1:17" s="7" customFormat="1" ht="12.75" customHeight="1" x14ac:dyDescent="0.2">
      <c r="A7" s="93"/>
      <c r="B7" s="92" t="s">
        <v>59</v>
      </c>
      <c r="C7" s="145" t="s">
        <v>716</v>
      </c>
      <c r="D7" s="18">
        <v>55</v>
      </c>
      <c r="E7" s="18" t="s">
        <v>33</v>
      </c>
      <c r="F7" s="19">
        <f>G7+H7+I7</f>
        <v>0.42600000000000005</v>
      </c>
      <c r="G7" s="19">
        <v>0</v>
      </c>
      <c r="H7" s="19">
        <v>0.42600000000000005</v>
      </c>
      <c r="I7" s="19">
        <v>0</v>
      </c>
      <c r="J7" s="19">
        <v>2510.9900000000002</v>
      </c>
      <c r="K7" s="19">
        <v>0</v>
      </c>
      <c r="L7" s="19">
        <v>2510.9900000000002</v>
      </c>
      <c r="M7" s="20">
        <f>K7/L7</f>
        <v>0</v>
      </c>
      <c r="N7" s="21">
        <v>49.5</v>
      </c>
      <c r="O7" s="22">
        <f>M7*N7</f>
        <v>0</v>
      </c>
      <c r="P7" s="22">
        <f>M7*60*1000</f>
        <v>0</v>
      </c>
      <c r="Q7" s="22">
        <f>P7*N7/1000</f>
        <v>0</v>
      </c>
    </row>
    <row r="8" spans="1:17" s="7" customFormat="1" ht="12.75" customHeight="1" x14ac:dyDescent="0.2">
      <c r="A8" s="93"/>
      <c r="B8" s="92" t="s">
        <v>59</v>
      </c>
      <c r="C8" s="145" t="s">
        <v>717</v>
      </c>
      <c r="D8" s="18">
        <v>18</v>
      </c>
      <c r="E8" s="18" t="s">
        <v>33</v>
      </c>
      <c r="F8" s="19">
        <f>G8+H8+I8</f>
        <v>4.6970000000000001</v>
      </c>
      <c r="G8" s="19">
        <v>1.581</v>
      </c>
      <c r="H8" s="19">
        <v>0</v>
      </c>
      <c r="I8" s="19">
        <v>3.1160000000000001</v>
      </c>
      <c r="J8" s="19">
        <v>1616.31</v>
      </c>
      <c r="K8" s="19">
        <v>3.1160000000000001</v>
      </c>
      <c r="L8" s="19">
        <v>1616.31</v>
      </c>
      <c r="M8" s="20">
        <f>K8/L8</f>
        <v>1.9278479994555501E-3</v>
      </c>
      <c r="N8" s="21">
        <v>49.5</v>
      </c>
      <c r="O8" s="22">
        <f>M8*N8</f>
        <v>9.5428475973049737E-2</v>
      </c>
      <c r="P8" s="22">
        <f>M8*60*1000</f>
        <v>115.67087996733301</v>
      </c>
      <c r="Q8" s="22">
        <f>P8*N8/1000</f>
        <v>5.7257085583829843</v>
      </c>
    </row>
    <row r="9" spans="1:17" s="7" customFormat="1" ht="12.75" customHeight="1" x14ac:dyDescent="0.2">
      <c r="A9" s="93"/>
      <c r="B9" s="92" t="s">
        <v>264</v>
      </c>
      <c r="C9" s="146" t="s">
        <v>679</v>
      </c>
      <c r="D9" s="28">
        <v>36</v>
      </c>
      <c r="E9" s="28">
        <v>2009</v>
      </c>
      <c r="F9" s="29">
        <v>6.4654999999999996</v>
      </c>
      <c r="G9" s="29">
        <v>0</v>
      </c>
      <c r="H9" s="29">
        <v>0</v>
      </c>
      <c r="I9" s="29">
        <v>6.4654999999999996</v>
      </c>
      <c r="J9" s="29">
        <v>2429.4899999999998</v>
      </c>
      <c r="K9" s="29">
        <v>6.4654999999999996</v>
      </c>
      <c r="L9" s="29">
        <v>2429.4899999999998</v>
      </c>
      <c r="M9" s="30">
        <v>2.6612581241330486E-3</v>
      </c>
      <c r="N9" s="31">
        <v>48.2</v>
      </c>
      <c r="O9" s="32">
        <v>0.12827264158321294</v>
      </c>
      <c r="P9" s="32">
        <v>159.6754874479829</v>
      </c>
      <c r="Q9" s="32">
        <v>7.6963584949927766</v>
      </c>
    </row>
    <row r="10" spans="1:17" s="7" customFormat="1" ht="12.75" customHeight="1" x14ac:dyDescent="0.2">
      <c r="A10" s="93"/>
      <c r="B10" s="92" t="s">
        <v>59</v>
      </c>
      <c r="C10" s="145" t="s">
        <v>718</v>
      </c>
      <c r="D10" s="18">
        <v>60</v>
      </c>
      <c r="E10" s="18" t="s">
        <v>33</v>
      </c>
      <c r="F10" s="19">
        <f>G10+H10+I10</f>
        <v>27.750996000000001</v>
      </c>
      <c r="G10" s="19">
        <v>10.71</v>
      </c>
      <c r="H10" s="19">
        <v>9.6</v>
      </c>
      <c r="I10" s="19">
        <v>7.4409960000000002</v>
      </c>
      <c r="J10" s="19">
        <v>2725.38</v>
      </c>
      <c r="K10" s="19">
        <v>7.4409960000000002</v>
      </c>
      <c r="L10" s="19">
        <v>2725.38</v>
      </c>
      <c r="M10" s="20">
        <f>K10/L10</f>
        <v>2.7302600004403053E-3</v>
      </c>
      <c r="N10" s="21">
        <v>49.5</v>
      </c>
      <c r="O10" s="22">
        <f>M10*N10</f>
        <v>0.13514787002179512</v>
      </c>
      <c r="P10" s="22">
        <f>M10*60*1000</f>
        <v>163.81560002641831</v>
      </c>
      <c r="Q10" s="22">
        <f>P10*N10/1000</f>
        <v>8.1088722013077064</v>
      </c>
    </row>
    <row r="11" spans="1:17" s="7" customFormat="1" ht="12.75" customHeight="1" x14ac:dyDescent="0.2">
      <c r="A11" s="93"/>
      <c r="B11" s="92" t="s">
        <v>59</v>
      </c>
      <c r="C11" s="145" t="s">
        <v>265</v>
      </c>
      <c r="D11" s="18">
        <v>100</v>
      </c>
      <c r="E11" s="18" t="s">
        <v>33</v>
      </c>
      <c r="F11" s="19">
        <f>G11+H11+I11</f>
        <v>36.717244000000001</v>
      </c>
      <c r="G11" s="19">
        <v>7.1084820000000004</v>
      </c>
      <c r="H11" s="19">
        <v>16</v>
      </c>
      <c r="I11" s="19">
        <v>13.608761999999999</v>
      </c>
      <c r="J11" s="19">
        <v>4428.2300000000005</v>
      </c>
      <c r="K11" s="19">
        <v>13.608761999999999</v>
      </c>
      <c r="L11" s="19">
        <v>4428.2300000000005</v>
      </c>
      <c r="M11" s="20">
        <f>K11/L11</f>
        <v>3.0731831905750147E-3</v>
      </c>
      <c r="N11" s="21">
        <v>49.5</v>
      </c>
      <c r="O11" s="22">
        <f>M11*N11</f>
        <v>0.15212256793346324</v>
      </c>
      <c r="P11" s="22">
        <f>M11*60*1000</f>
        <v>184.39099143450088</v>
      </c>
      <c r="Q11" s="22">
        <f>P11*N11/1000</f>
        <v>9.1273540760077942</v>
      </c>
    </row>
    <row r="12" spans="1:17" s="7" customFormat="1" ht="12.75" customHeight="1" x14ac:dyDescent="0.2">
      <c r="A12" s="93"/>
      <c r="B12" s="91" t="s">
        <v>514</v>
      </c>
      <c r="C12" s="147" t="s">
        <v>487</v>
      </c>
      <c r="D12" s="148">
        <v>36</v>
      </c>
      <c r="E12" s="148">
        <v>1972</v>
      </c>
      <c r="F12" s="149">
        <v>12.792</v>
      </c>
      <c r="G12" s="149">
        <v>2.1549640000000001</v>
      </c>
      <c r="H12" s="149">
        <v>5.76</v>
      </c>
      <c r="I12" s="149">
        <v>4.8770410000000002</v>
      </c>
      <c r="J12" s="149">
        <v>1508.84</v>
      </c>
      <c r="K12" s="149">
        <v>4.8770410000000002</v>
      </c>
      <c r="L12" s="149">
        <v>1508.84</v>
      </c>
      <c r="M12" s="150">
        <v>3.2323115771055915E-3</v>
      </c>
      <c r="N12" s="151">
        <v>72.593999999999994</v>
      </c>
      <c r="O12" s="151">
        <v>0.23464642662840329</v>
      </c>
      <c r="P12" s="151">
        <v>193.93869462633549</v>
      </c>
      <c r="Q12" s="151">
        <v>14.078785597704199</v>
      </c>
    </row>
    <row r="13" spans="1:17" s="7" customFormat="1" ht="12.75" customHeight="1" x14ac:dyDescent="0.2">
      <c r="A13" s="93"/>
      <c r="B13" s="92" t="s">
        <v>24</v>
      </c>
      <c r="C13" s="145" t="s">
        <v>574</v>
      </c>
      <c r="D13" s="18">
        <v>25</v>
      </c>
      <c r="E13" s="18" t="s">
        <v>28</v>
      </c>
      <c r="F13" s="19">
        <f>+G13+H13+I13</f>
        <v>8.689997</v>
      </c>
      <c r="G13" s="19">
        <v>1.809353</v>
      </c>
      <c r="H13" s="19">
        <v>3.68</v>
      </c>
      <c r="I13" s="19">
        <v>3.200644</v>
      </c>
      <c r="J13" s="19">
        <v>971.5</v>
      </c>
      <c r="K13" s="19">
        <v>3.200644</v>
      </c>
      <c r="L13" s="19">
        <v>971.5</v>
      </c>
      <c r="M13" s="20">
        <f>K13/L13</f>
        <v>3.294538342768914E-3</v>
      </c>
      <c r="N13" s="21">
        <v>61.694000000000003</v>
      </c>
      <c r="O13" s="22">
        <f>M13*N13</f>
        <v>0.2032532485187854</v>
      </c>
      <c r="P13" s="22">
        <f>M13*60*1000</f>
        <v>197.67230056613482</v>
      </c>
      <c r="Q13" s="22">
        <f>P13*N13/1000</f>
        <v>12.195194911127123</v>
      </c>
    </row>
    <row r="14" spans="1:17" s="7" customFormat="1" ht="12.75" customHeight="1" x14ac:dyDescent="0.2">
      <c r="A14" s="93"/>
      <c r="B14" s="92" t="s">
        <v>264</v>
      </c>
      <c r="C14" s="146" t="s">
        <v>680</v>
      </c>
      <c r="D14" s="28">
        <v>60</v>
      </c>
      <c r="E14" s="28">
        <v>1970</v>
      </c>
      <c r="F14" s="29">
        <v>21.846699999999998</v>
      </c>
      <c r="G14" s="29">
        <v>4.9653999999999998</v>
      </c>
      <c r="H14" s="29">
        <v>5.97</v>
      </c>
      <c r="I14" s="29">
        <v>10.911300000000001</v>
      </c>
      <c r="J14" s="29">
        <v>3132.9</v>
      </c>
      <c r="K14" s="29">
        <v>10.911300000000001</v>
      </c>
      <c r="L14" s="29">
        <v>3132.9</v>
      </c>
      <c r="M14" s="30">
        <v>3.4828114526477068E-3</v>
      </c>
      <c r="N14" s="31">
        <v>48.2</v>
      </c>
      <c r="O14" s="32">
        <v>0.16787151201761949</v>
      </c>
      <c r="P14" s="32">
        <v>208.96868715886242</v>
      </c>
      <c r="Q14" s="32">
        <v>10.07229072105717</v>
      </c>
    </row>
    <row r="15" spans="1:17" s="7" customFormat="1" ht="12.75" customHeight="1" x14ac:dyDescent="0.2">
      <c r="A15" s="93"/>
      <c r="B15" s="92" t="s">
        <v>59</v>
      </c>
      <c r="C15" s="145" t="s">
        <v>719</v>
      </c>
      <c r="D15" s="18">
        <v>119</v>
      </c>
      <c r="E15" s="18" t="s">
        <v>33</v>
      </c>
      <c r="F15" s="19">
        <f>G15+H15+I15</f>
        <v>50.244010000000003</v>
      </c>
      <c r="G15" s="19">
        <v>10.03476</v>
      </c>
      <c r="H15" s="19">
        <v>18.96</v>
      </c>
      <c r="I15" s="19">
        <v>21.249250000000004</v>
      </c>
      <c r="J15" s="19">
        <v>5881.72</v>
      </c>
      <c r="K15" s="19">
        <v>21.249250000000004</v>
      </c>
      <c r="L15" s="19">
        <v>5881.72</v>
      </c>
      <c r="M15" s="20">
        <f>K15/L15</f>
        <v>3.6127612331086829E-3</v>
      </c>
      <c r="N15" s="21">
        <v>49.5</v>
      </c>
      <c r="O15" s="22">
        <f>M15*N15</f>
        <v>0.17883168103887981</v>
      </c>
      <c r="P15" s="22">
        <f>M15*60*1000</f>
        <v>216.76567398652097</v>
      </c>
      <c r="Q15" s="22">
        <f>P15*N15/1000</f>
        <v>10.729900862332789</v>
      </c>
    </row>
    <row r="16" spans="1:17" s="7" customFormat="1" ht="12.75" customHeight="1" x14ac:dyDescent="0.2">
      <c r="A16" s="93"/>
      <c r="B16" s="92" t="s">
        <v>59</v>
      </c>
      <c r="C16" s="145" t="s">
        <v>174</v>
      </c>
      <c r="D16" s="18">
        <v>45</v>
      </c>
      <c r="E16" s="18" t="s">
        <v>33</v>
      </c>
      <c r="F16" s="19">
        <f>G16+H16+I16</f>
        <v>19.068087999999999</v>
      </c>
      <c r="G16" s="19">
        <v>2.9637120000000001</v>
      </c>
      <c r="H16" s="19">
        <v>7.2</v>
      </c>
      <c r="I16" s="19">
        <v>8.9043759999999992</v>
      </c>
      <c r="J16" s="19">
        <v>2336.12</v>
      </c>
      <c r="K16" s="19">
        <v>8.9043759999999992</v>
      </c>
      <c r="L16" s="19">
        <v>2336.12</v>
      </c>
      <c r="M16" s="20">
        <f>K16/L16</f>
        <v>3.8116089926887317E-3</v>
      </c>
      <c r="N16" s="21">
        <v>49.5</v>
      </c>
      <c r="O16" s="22">
        <f>M16*N16</f>
        <v>0.18867464513809223</v>
      </c>
      <c r="P16" s="22">
        <f>M16*60*1000</f>
        <v>228.6965395613239</v>
      </c>
      <c r="Q16" s="22">
        <f>P16*N16/1000</f>
        <v>11.320478708285533</v>
      </c>
    </row>
    <row r="17" spans="1:17" s="7" customFormat="1" ht="12.75" customHeight="1" x14ac:dyDescent="0.2">
      <c r="A17" s="93"/>
      <c r="B17" s="92" t="s">
        <v>139</v>
      </c>
      <c r="C17" s="139" t="s">
        <v>118</v>
      </c>
      <c r="D17" s="127">
        <v>60</v>
      </c>
      <c r="E17" s="127">
        <v>1968</v>
      </c>
      <c r="F17" s="140">
        <v>24.6</v>
      </c>
      <c r="G17" s="152">
        <v>4.5659669999999997</v>
      </c>
      <c r="H17" s="140">
        <v>9.6</v>
      </c>
      <c r="I17" s="152">
        <v>10.43403</v>
      </c>
      <c r="J17" s="143">
        <v>2726.22</v>
      </c>
      <c r="K17" s="143">
        <v>10.43403</v>
      </c>
      <c r="L17" s="143">
        <v>2726.22</v>
      </c>
      <c r="M17" s="144">
        <f>K17/L17</f>
        <v>3.8272883332966527E-3</v>
      </c>
      <c r="N17" s="140">
        <v>54.390999999999998</v>
      </c>
      <c r="O17" s="140">
        <f>M17*N17</f>
        <v>0.20817003973633824</v>
      </c>
      <c r="P17" s="140">
        <f>M17*1000*60</f>
        <v>229.63729999779918</v>
      </c>
      <c r="Q17" s="140">
        <f>O17*60</f>
        <v>12.490202384180295</v>
      </c>
    </row>
    <row r="18" spans="1:17" s="7" customFormat="1" ht="12.75" customHeight="1" x14ac:dyDescent="0.2">
      <c r="A18" s="93"/>
      <c r="B18" s="92" t="s">
        <v>486</v>
      </c>
      <c r="C18" s="23" t="s">
        <v>462</v>
      </c>
      <c r="D18" s="24">
        <v>14</v>
      </c>
      <c r="E18" s="42">
        <v>2011</v>
      </c>
      <c r="F18" s="25">
        <v>5.52</v>
      </c>
      <c r="G18" s="25">
        <v>0.92534400000000006</v>
      </c>
      <c r="H18" s="25">
        <v>2.59</v>
      </c>
      <c r="I18" s="25">
        <v>2.0046580000000001</v>
      </c>
      <c r="J18" s="25">
        <v>517.4</v>
      </c>
      <c r="K18" s="25">
        <v>2.0046580000000001</v>
      </c>
      <c r="L18" s="25">
        <v>517.4</v>
      </c>
      <c r="M18" s="26">
        <v>3.8744839582528028E-3</v>
      </c>
      <c r="N18" s="27">
        <v>57.661000000000001</v>
      </c>
      <c r="O18" s="27">
        <v>0.22340661951681487</v>
      </c>
      <c r="P18" s="27">
        <v>232.46903749516818</v>
      </c>
      <c r="Q18" s="27">
        <v>13.404397171008894</v>
      </c>
    </row>
    <row r="19" spans="1:17" s="7" customFormat="1" ht="12.75" customHeight="1" x14ac:dyDescent="0.2">
      <c r="A19" s="93"/>
      <c r="B19" s="92" t="s">
        <v>59</v>
      </c>
      <c r="C19" s="145" t="s">
        <v>267</v>
      </c>
      <c r="D19" s="18">
        <v>76</v>
      </c>
      <c r="E19" s="18" t="s">
        <v>33</v>
      </c>
      <c r="F19" s="19">
        <f>G19+H19+I19</f>
        <v>33.668528999999999</v>
      </c>
      <c r="G19" s="19">
        <v>6.12</v>
      </c>
      <c r="H19" s="19">
        <v>11.92</v>
      </c>
      <c r="I19" s="19">
        <v>15.628529000000002</v>
      </c>
      <c r="J19" s="19">
        <v>3987.52</v>
      </c>
      <c r="K19" s="19">
        <v>15.628529000000002</v>
      </c>
      <c r="L19" s="19">
        <v>3987.52</v>
      </c>
      <c r="M19" s="20">
        <f>K19/L19</f>
        <v>3.9193606552443633E-3</v>
      </c>
      <c r="N19" s="21">
        <v>49.5</v>
      </c>
      <c r="O19" s="22">
        <f>M19*N19</f>
        <v>0.19400835243459599</v>
      </c>
      <c r="P19" s="22">
        <f>M19*60*1000</f>
        <v>235.16163931466181</v>
      </c>
      <c r="Q19" s="22">
        <f>P19*N19/1000</f>
        <v>11.64050114607576</v>
      </c>
    </row>
    <row r="20" spans="1:17" s="7" customFormat="1" ht="12.75" customHeight="1" x14ac:dyDescent="0.2">
      <c r="A20" s="93"/>
      <c r="B20" s="92" t="s">
        <v>24</v>
      </c>
      <c r="C20" s="145" t="s">
        <v>575</v>
      </c>
      <c r="D20" s="18">
        <v>12</v>
      </c>
      <c r="E20" s="18" t="s">
        <v>28</v>
      </c>
      <c r="F20" s="19">
        <f>+G20+H20+I20</f>
        <v>5.67</v>
      </c>
      <c r="G20" s="19">
        <v>1.004003</v>
      </c>
      <c r="H20" s="19">
        <v>1.92</v>
      </c>
      <c r="I20" s="19">
        <v>2.745997</v>
      </c>
      <c r="J20" s="19">
        <v>699.92</v>
      </c>
      <c r="K20" s="19">
        <v>2.745997</v>
      </c>
      <c r="L20" s="19">
        <v>699.92</v>
      </c>
      <c r="M20" s="20">
        <f>K20/L20</f>
        <v>3.9233012344267919E-3</v>
      </c>
      <c r="N20" s="21">
        <v>61.694000000000003</v>
      </c>
      <c r="O20" s="22">
        <f>M20*N20</f>
        <v>0.2420441463567265</v>
      </c>
      <c r="P20" s="22">
        <f>M20*60*1000</f>
        <v>235.39807406560752</v>
      </c>
      <c r="Q20" s="22">
        <f>P20*N20/1000</f>
        <v>14.522648781403589</v>
      </c>
    </row>
    <row r="21" spans="1:17" s="7" customFormat="1" ht="12.75" customHeight="1" x14ac:dyDescent="0.2">
      <c r="A21" s="93"/>
      <c r="B21" s="91" t="s">
        <v>35</v>
      </c>
      <c r="C21" s="145" t="s">
        <v>238</v>
      </c>
      <c r="D21" s="18">
        <v>60</v>
      </c>
      <c r="E21" s="18">
        <v>1964</v>
      </c>
      <c r="F21" s="19">
        <f>G21+H21+I21</f>
        <v>27.745339999999999</v>
      </c>
      <c r="G21" s="19">
        <v>7.4224600000000001</v>
      </c>
      <c r="H21" s="19">
        <v>9.6</v>
      </c>
      <c r="I21" s="19">
        <v>10.72288</v>
      </c>
      <c r="J21" s="19">
        <v>2701.1</v>
      </c>
      <c r="K21" s="19">
        <v>10.72288</v>
      </c>
      <c r="L21" s="19">
        <v>2701.1</v>
      </c>
      <c r="M21" s="20">
        <f>K21/L21</f>
        <v>3.969819703083929E-3</v>
      </c>
      <c r="N21" s="21">
        <v>50.685000000000002</v>
      </c>
      <c r="O21" s="22">
        <f>M21*N21</f>
        <v>0.20121031165080897</v>
      </c>
      <c r="P21" s="22">
        <f>M21*60*1000</f>
        <v>238.18918218503575</v>
      </c>
      <c r="Q21" s="22">
        <f>P21*N21/1000</f>
        <v>12.072618699048537</v>
      </c>
    </row>
    <row r="22" spans="1:17" s="7" customFormat="1" ht="12.75" customHeight="1" x14ac:dyDescent="0.2">
      <c r="A22" s="93"/>
      <c r="B22" s="92" t="s">
        <v>59</v>
      </c>
      <c r="C22" s="145" t="s">
        <v>175</v>
      </c>
      <c r="D22" s="18">
        <v>45</v>
      </c>
      <c r="E22" s="18" t="s">
        <v>33</v>
      </c>
      <c r="F22" s="19">
        <f>G22+H22+I22</f>
        <v>21.050991</v>
      </c>
      <c r="G22" s="19">
        <v>4.6073909999999998</v>
      </c>
      <c r="H22" s="19">
        <v>7.04</v>
      </c>
      <c r="I22" s="19">
        <v>9.4036000000000008</v>
      </c>
      <c r="J22" s="19">
        <v>2328.9</v>
      </c>
      <c r="K22" s="19">
        <v>9.4036000000000008</v>
      </c>
      <c r="L22" s="19">
        <v>2328.9</v>
      </c>
      <c r="M22" s="20">
        <f>K22/L22</f>
        <v>4.0377860792648896E-3</v>
      </c>
      <c r="N22" s="21">
        <v>49.5</v>
      </c>
      <c r="O22" s="22">
        <f>M22*N22</f>
        <v>0.19987041092361205</v>
      </c>
      <c r="P22" s="22">
        <f>M22*60*1000</f>
        <v>242.26716475589339</v>
      </c>
      <c r="Q22" s="22">
        <f>P22*N22/1000</f>
        <v>11.992224655416724</v>
      </c>
    </row>
    <row r="23" spans="1:17" s="7" customFormat="1" ht="12.75" customHeight="1" x14ac:dyDescent="0.2">
      <c r="A23" s="93"/>
      <c r="B23" s="92" t="s">
        <v>139</v>
      </c>
      <c r="C23" s="139" t="s">
        <v>119</v>
      </c>
      <c r="D23" s="127">
        <v>60</v>
      </c>
      <c r="E23" s="127">
        <v>1980</v>
      </c>
      <c r="F23" s="140">
        <v>28.02</v>
      </c>
      <c r="G23" s="152">
        <v>5.975422</v>
      </c>
      <c r="H23" s="140">
        <v>9.44</v>
      </c>
      <c r="I23" s="152">
        <v>12.60422</v>
      </c>
      <c r="J23" s="143">
        <v>3117.83</v>
      </c>
      <c r="K23" s="143">
        <v>12.60422</v>
      </c>
      <c r="L23" s="143">
        <v>3117.83</v>
      </c>
      <c r="M23" s="144">
        <f>K23/L23</f>
        <v>4.0426258006369814E-3</v>
      </c>
      <c r="N23" s="140">
        <v>54.390999999999998</v>
      </c>
      <c r="O23" s="140">
        <f>M23*N23</f>
        <v>0.21988245992244604</v>
      </c>
      <c r="P23" s="140">
        <f>M23*1000*60</f>
        <v>242.5575480382189</v>
      </c>
      <c r="Q23" s="140">
        <f>O23*60</f>
        <v>13.192947595346762</v>
      </c>
    </row>
    <row r="24" spans="1:17" s="7" customFormat="1" ht="12.75" customHeight="1" x14ac:dyDescent="0.2">
      <c r="A24" s="93"/>
      <c r="B24" s="92" t="s">
        <v>59</v>
      </c>
      <c r="C24" s="145" t="s">
        <v>176</v>
      </c>
      <c r="D24" s="18">
        <v>55</v>
      </c>
      <c r="E24" s="18" t="s">
        <v>33</v>
      </c>
      <c r="F24" s="19">
        <f>G24+H24+I24</f>
        <v>22.325008000000004</v>
      </c>
      <c r="G24" s="19">
        <v>3.468</v>
      </c>
      <c r="H24" s="19">
        <v>8.56</v>
      </c>
      <c r="I24" s="19">
        <v>10.297008000000002</v>
      </c>
      <c r="J24" s="19">
        <v>2535.52</v>
      </c>
      <c r="K24" s="19">
        <v>10.297008000000002</v>
      </c>
      <c r="L24" s="19">
        <v>2535.52</v>
      </c>
      <c r="M24" s="20">
        <f>K24/L24</f>
        <v>4.0611030478955017E-3</v>
      </c>
      <c r="N24" s="21">
        <v>49.5</v>
      </c>
      <c r="O24" s="22">
        <f>M24*N24</f>
        <v>0.20102460087082732</v>
      </c>
      <c r="P24" s="22">
        <f>M24*60*1000</f>
        <v>243.66618287373009</v>
      </c>
      <c r="Q24" s="22">
        <f>P24*N24/1000</f>
        <v>12.06147605224964</v>
      </c>
    </row>
    <row r="25" spans="1:17" s="7" customFormat="1" ht="12.75" customHeight="1" x14ac:dyDescent="0.2">
      <c r="A25" s="93"/>
      <c r="B25" s="92" t="s">
        <v>59</v>
      </c>
      <c r="C25" s="145" t="s">
        <v>266</v>
      </c>
      <c r="D25" s="18">
        <v>75</v>
      </c>
      <c r="E25" s="18" t="s">
        <v>33</v>
      </c>
      <c r="F25" s="19">
        <f>G25+H25+I25</f>
        <v>33.670992999999996</v>
      </c>
      <c r="G25" s="19">
        <v>5.500248</v>
      </c>
      <c r="H25" s="19">
        <v>11.84</v>
      </c>
      <c r="I25" s="19">
        <v>16.330745</v>
      </c>
      <c r="J25" s="19">
        <v>3992.51</v>
      </c>
      <c r="K25" s="19">
        <v>16.330745</v>
      </c>
      <c r="L25" s="19">
        <v>3992.51</v>
      </c>
      <c r="M25" s="20">
        <f>K25/L25</f>
        <v>4.0903454218023244E-3</v>
      </c>
      <c r="N25" s="21">
        <v>49.5</v>
      </c>
      <c r="O25" s="22">
        <f>M25*N25</f>
        <v>0.20247209837921507</v>
      </c>
      <c r="P25" s="22">
        <f>M25*60*1000</f>
        <v>245.42072530813945</v>
      </c>
      <c r="Q25" s="22">
        <f>P25*N25/1000</f>
        <v>12.148325902752902</v>
      </c>
    </row>
    <row r="26" spans="1:17" s="7" customFormat="1" ht="12.75" customHeight="1" x14ac:dyDescent="0.2">
      <c r="A26" s="93"/>
      <c r="B26" s="92" t="s">
        <v>486</v>
      </c>
      <c r="C26" s="153" t="s">
        <v>463</v>
      </c>
      <c r="D26" s="42">
        <v>21</v>
      </c>
      <c r="E26" s="42">
        <v>2010</v>
      </c>
      <c r="F26" s="25">
        <v>7.0839999999999996</v>
      </c>
      <c r="G26" s="25">
        <v>0.81599999999999995</v>
      </c>
      <c r="H26" s="25">
        <v>2</v>
      </c>
      <c r="I26" s="25">
        <v>4.2680000000000007</v>
      </c>
      <c r="J26" s="25">
        <v>1013.26</v>
      </c>
      <c r="K26" s="25">
        <v>4.2680000000000007</v>
      </c>
      <c r="L26" s="25">
        <v>1013.26</v>
      </c>
      <c r="M26" s="26">
        <v>4.2121469316858465E-3</v>
      </c>
      <c r="N26" s="27">
        <v>57.661000000000001</v>
      </c>
      <c r="O26" s="27">
        <v>0.24287660422793761</v>
      </c>
      <c r="P26" s="27">
        <v>252.72881590115082</v>
      </c>
      <c r="Q26" s="27">
        <v>14.572596253676258</v>
      </c>
    </row>
    <row r="27" spans="1:17" s="7" customFormat="1" ht="12.75" customHeight="1" x14ac:dyDescent="0.2">
      <c r="A27" s="93"/>
      <c r="B27" s="92" t="s">
        <v>139</v>
      </c>
      <c r="C27" s="139" t="s">
        <v>110</v>
      </c>
      <c r="D27" s="127">
        <v>50</v>
      </c>
      <c r="E27" s="127">
        <v>1978</v>
      </c>
      <c r="F27" s="140">
        <v>23.43</v>
      </c>
      <c r="G27" s="152">
        <v>4.2622229999999997</v>
      </c>
      <c r="H27" s="140">
        <v>8</v>
      </c>
      <c r="I27" s="152">
        <v>11.1675</v>
      </c>
      <c r="J27" s="143">
        <v>2590.16</v>
      </c>
      <c r="K27" s="143">
        <v>11.1675</v>
      </c>
      <c r="L27" s="143">
        <v>2590.16</v>
      </c>
      <c r="M27" s="144">
        <f>K27/L27</f>
        <v>4.3115097136856417E-3</v>
      </c>
      <c r="N27" s="140">
        <v>54.390999999999998</v>
      </c>
      <c r="O27" s="140">
        <f>M27*N27</f>
        <v>0.23450732483707573</v>
      </c>
      <c r="P27" s="140">
        <f>M27*1000*60</f>
        <v>258.69058282113849</v>
      </c>
      <c r="Q27" s="140">
        <f>O27*60</f>
        <v>14.070439490224544</v>
      </c>
    </row>
    <row r="28" spans="1:17" s="7" customFormat="1" ht="12.75" customHeight="1" x14ac:dyDescent="0.2">
      <c r="A28" s="93"/>
      <c r="B28" s="92" t="s">
        <v>264</v>
      </c>
      <c r="C28" s="146" t="s">
        <v>681</v>
      </c>
      <c r="D28" s="28">
        <v>120</v>
      </c>
      <c r="E28" s="28">
        <v>1966</v>
      </c>
      <c r="F28" s="29">
        <v>46.349499999999999</v>
      </c>
      <c r="G28" s="29">
        <v>8.5891000000000002</v>
      </c>
      <c r="H28" s="29">
        <v>12</v>
      </c>
      <c r="I28" s="29">
        <v>25.760399999999997</v>
      </c>
      <c r="J28" s="29">
        <v>5780.94</v>
      </c>
      <c r="K28" s="29">
        <v>25.760399999999997</v>
      </c>
      <c r="L28" s="29">
        <v>5780.94</v>
      </c>
      <c r="M28" s="30">
        <v>4.4560919158475954E-3</v>
      </c>
      <c r="N28" s="31">
        <v>48.2</v>
      </c>
      <c r="O28" s="32">
        <v>0.21478363034385412</v>
      </c>
      <c r="P28" s="32">
        <v>267.3655149508557</v>
      </c>
      <c r="Q28" s="32">
        <v>12.887017820631245</v>
      </c>
    </row>
    <row r="29" spans="1:17" s="7" customFormat="1" ht="12.75" customHeight="1" x14ac:dyDescent="0.2">
      <c r="A29" s="93"/>
      <c r="B29" s="91" t="s">
        <v>35</v>
      </c>
      <c r="C29" s="145" t="s">
        <v>637</v>
      </c>
      <c r="D29" s="18">
        <v>20</v>
      </c>
      <c r="E29" s="18" t="s">
        <v>33</v>
      </c>
      <c r="F29" s="19">
        <f>G29+H29+I29</f>
        <v>11.331</v>
      </c>
      <c r="G29" s="19">
        <v>2.1530800000000001</v>
      </c>
      <c r="H29" s="19">
        <v>3.2</v>
      </c>
      <c r="I29" s="19">
        <v>5.9779200000000001</v>
      </c>
      <c r="J29" s="19">
        <v>1298.9000000000001</v>
      </c>
      <c r="K29" s="19">
        <v>5.9779200000000001</v>
      </c>
      <c r="L29" s="19">
        <v>1298.9000000000001</v>
      </c>
      <c r="M29" s="20">
        <f>K29/L29</f>
        <v>4.602294248979906E-3</v>
      </c>
      <c r="N29" s="21">
        <v>50.685000000000002</v>
      </c>
      <c r="O29" s="22">
        <f>M29*N29</f>
        <v>0.23326728400954655</v>
      </c>
      <c r="P29" s="22">
        <f>M29*60*1000</f>
        <v>276.13765493879441</v>
      </c>
      <c r="Q29" s="22">
        <f>P29*N29/1000</f>
        <v>13.996037040572796</v>
      </c>
    </row>
    <row r="30" spans="1:17" s="7" customFormat="1" ht="12.75" customHeight="1" x14ac:dyDescent="0.2">
      <c r="A30" s="93"/>
      <c r="B30" s="91" t="s">
        <v>187</v>
      </c>
      <c r="C30" s="145" t="s">
        <v>273</v>
      </c>
      <c r="D30" s="18">
        <v>27</v>
      </c>
      <c r="E30" s="18" t="s">
        <v>33</v>
      </c>
      <c r="F30" s="19">
        <v>12.294</v>
      </c>
      <c r="G30" s="19">
        <v>1.619</v>
      </c>
      <c r="H30" s="19">
        <v>4.32</v>
      </c>
      <c r="I30" s="19">
        <v>6.3550000000000004</v>
      </c>
      <c r="J30" s="19">
        <v>1344.29</v>
      </c>
      <c r="K30" s="19">
        <v>6.3550000000000004</v>
      </c>
      <c r="L30" s="19">
        <v>1344.29</v>
      </c>
      <c r="M30" s="20">
        <f>K30/L30</f>
        <v>4.7274025693860708E-3</v>
      </c>
      <c r="N30" s="21">
        <v>74.099999999999994</v>
      </c>
      <c r="O30" s="22">
        <f>M30*N30</f>
        <v>0.35030053039150783</v>
      </c>
      <c r="P30" s="22">
        <f>M30*60*1000</f>
        <v>283.64415416316422</v>
      </c>
      <c r="Q30" s="22">
        <f>P30*N30/1000</f>
        <v>21.018031823490468</v>
      </c>
    </row>
    <row r="31" spans="1:17" s="7" customFormat="1" x14ac:dyDescent="0.2">
      <c r="A31" s="93"/>
      <c r="B31" s="91" t="s">
        <v>567</v>
      </c>
      <c r="C31" s="154" t="s">
        <v>557</v>
      </c>
      <c r="D31" s="24">
        <v>44</v>
      </c>
      <c r="E31" s="24">
        <v>1985</v>
      </c>
      <c r="F31" s="24">
        <v>21.263000000000002</v>
      </c>
      <c r="G31" s="24">
        <v>4.0403729999999998</v>
      </c>
      <c r="H31" s="24">
        <v>6.32</v>
      </c>
      <c r="I31" s="25">
        <v>10.902627000000001</v>
      </c>
      <c r="J31" s="25">
        <v>2285.27</v>
      </c>
      <c r="K31" s="25">
        <v>10.902627000000001</v>
      </c>
      <c r="L31" s="25">
        <v>2285.27</v>
      </c>
      <c r="M31" s="26">
        <v>4.7708266419285248E-3</v>
      </c>
      <c r="N31" s="27">
        <v>68.125</v>
      </c>
      <c r="O31" s="27">
        <v>0.32501256498138076</v>
      </c>
      <c r="P31" s="27">
        <v>286.24959851571145</v>
      </c>
      <c r="Q31" s="27">
        <v>19.500753898882841</v>
      </c>
    </row>
    <row r="32" spans="1:17" s="7" customFormat="1" ht="12.75" customHeight="1" x14ac:dyDescent="0.2">
      <c r="A32" s="93"/>
      <c r="B32" s="91" t="s">
        <v>155</v>
      </c>
      <c r="C32" s="145" t="s">
        <v>776</v>
      </c>
      <c r="D32" s="18">
        <v>34</v>
      </c>
      <c r="E32" s="18">
        <v>1983</v>
      </c>
      <c r="F32" s="155">
        <v>23.239000000000001</v>
      </c>
      <c r="G32" s="155">
        <v>6.5919999999999996</v>
      </c>
      <c r="H32" s="155">
        <v>5.12</v>
      </c>
      <c r="I32" s="155">
        <f>F32-G32-H32</f>
        <v>11.527000000000001</v>
      </c>
      <c r="J32" s="19">
        <v>2164.27</v>
      </c>
      <c r="K32" s="19">
        <v>8.6720000000000006</v>
      </c>
      <c r="L32" s="19">
        <v>1816.23</v>
      </c>
      <c r="M32" s="20">
        <f>K32/L32</f>
        <v>4.7747256680046035E-3</v>
      </c>
      <c r="N32" s="21">
        <v>46.43</v>
      </c>
      <c r="O32" s="22">
        <f>M32*N32</f>
        <v>0.22169051276545373</v>
      </c>
      <c r="P32" s="22">
        <f>M32*60*1000</f>
        <v>286.48354008027621</v>
      </c>
      <c r="Q32" s="22">
        <f>P32*N32/1000</f>
        <v>13.301430765927226</v>
      </c>
    </row>
    <row r="33" spans="1:17" s="7" customFormat="1" ht="12.75" customHeight="1" x14ac:dyDescent="0.2">
      <c r="A33" s="93"/>
      <c r="B33" s="91" t="s">
        <v>886</v>
      </c>
      <c r="C33" s="145" t="s">
        <v>854</v>
      </c>
      <c r="D33" s="18">
        <v>8</v>
      </c>
      <c r="E33" s="18" t="s">
        <v>846</v>
      </c>
      <c r="F33" s="19">
        <f>SUM(G33+H33+I33)</f>
        <v>4.1000000000000005</v>
      </c>
      <c r="G33" s="19">
        <v>0.86699999999999999</v>
      </c>
      <c r="H33" s="19">
        <v>1.28</v>
      </c>
      <c r="I33" s="19">
        <v>1.9530000000000001</v>
      </c>
      <c r="J33" s="19">
        <v>407.05</v>
      </c>
      <c r="K33" s="19">
        <v>1.9530000000000001</v>
      </c>
      <c r="L33" s="19">
        <v>407.05</v>
      </c>
      <c r="M33" s="20">
        <f>K33/L33</f>
        <v>4.7979363714531383E-3</v>
      </c>
      <c r="N33" s="21">
        <v>50.58</v>
      </c>
      <c r="O33" s="22">
        <f>M33*N33</f>
        <v>0.24267962166809973</v>
      </c>
      <c r="P33" s="22">
        <f>M33*60*1000</f>
        <v>287.87618228718833</v>
      </c>
      <c r="Q33" s="22">
        <f>P33*N33/1000</f>
        <v>14.560777300085984</v>
      </c>
    </row>
    <row r="34" spans="1:17" s="7" customFormat="1" ht="12.75" customHeight="1" x14ac:dyDescent="0.2">
      <c r="A34" s="93"/>
      <c r="B34" s="92" t="s">
        <v>486</v>
      </c>
      <c r="C34" s="153" t="s">
        <v>464</v>
      </c>
      <c r="D34" s="42">
        <v>8</v>
      </c>
      <c r="E34" s="42">
        <v>1980</v>
      </c>
      <c r="F34" s="25">
        <v>5.734</v>
      </c>
      <c r="G34" s="25">
        <v>1.4269799999999999</v>
      </c>
      <c r="H34" s="25">
        <v>1.28</v>
      </c>
      <c r="I34" s="25">
        <v>3.027021</v>
      </c>
      <c r="J34" s="25">
        <v>627.78</v>
      </c>
      <c r="K34" s="25">
        <v>3.027021</v>
      </c>
      <c r="L34" s="25">
        <v>627.78</v>
      </c>
      <c r="M34" s="26">
        <v>4.8217862945617897E-3</v>
      </c>
      <c r="N34" s="27">
        <v>57.661000000000001</v>
      </c>
      <c r="O34" s="27">
        <v>0.27802901953072734</v>
      </c>
      <c r="P34" s="27">
        <v>289.30717767370737</v>
      </c>
      <c r="Q34" s="27">
        <v>16.68174117184364</v>
      </c>
    </row>
    <row r="35" spans="1:17" s="7" customFormat="1" ht="12.75" customHeight="1" x14ac:dyDescent="0.2">
      <c r="A35" s="93"/>
      <c r="B35" s="92" t="s">
        <v>264</v>
      </c>
      <c r="C35" s="146" t="s">
        <v>682</v>
      </c>
      <c r="D35" s="28">
        <v>135</v>
      </c>
      <c r="E35" s="28">
        <v>1979</v>
      </c>
      <c r="F35" s="29">
        <v>62.5</v>
      </c>
      <c r="G35" s="29">
        <v>13.8607</v>
      </c>
      <c r="H35" s="29">
        <v>13.5</v>
      </c>
      <c r="I35" s="29">
        <v>35.139299999999999</v>
      </c>
      <c r="J35" s="29">
        <v>7266.29</v>
      </c>
      <c r="K35" s="29">
        <v>35.139299999999999</v>
      </c>
      <c r="L35" s="29">
        <v>7266.29</v>
      </c>
      <c r="M35" s="30">
        <v>4.835934156220024E-3</v>
      </c>
      <c r="N35" s="31">
        <v>48.2</v>
      </c>
      <c r="O35" s="32">
        <v>0.23309202632980516</v>
      </c>
      <c r="P35" s="32">
        <v>290.15604937320143</v>
      </c>
      <c r="Q35" s="32">
        <v>13.98552157978831</v>
      </c>
    </row>
    <row r="36" spans="1:17" s="7" customFormat="1" ht="12.75" customHeight="1" x14ac:dyDescent="0.2">
      <c r="A36" s="93"/>
      <c r="B36" s="91" t="s">
        <v>100</v>
      </c>
      <c r="C36" s="129" t="s">
        <v>65</v>
      </c>
      <c r="D36" s="12">
        <v>20</v>
      </c>
      <c r="E36" s="13" t="s">
        <v>66</v>
      </c>
      <c r="F36" s="136">
        <v>8.84</v>
      </c>
      <c r="G36" s="136">
        <v>1.8</v>
      </c>
      <c r="H36" s="136">
        <v>2.27</v>
      </c>
      <c r="I36" s="136">
        <v>4.7699999999999996</v>
      </c>
      <c r="J36" s="34">
        <v>960.25</v>
      </c>
      <c r="K36" s="33">
        <v>4.7699999999999996</v>
      </c>
      <c r="L36" s="33">
        <v>960.25</v>
      </c>
      <c r="M36" s="20">
        <f>K36/L36</f>
        <v>4.9674563915646959E-3</v>
      </c>
      <c r="N36" s="137">
        <v>56.6</v>
      </c>
      <c r="O36" s="22">
        <f>M36*N36</f>
        <v>0.28115803176256182</v>
      </c>
      <c r="P36" s="22">
        <f>M36*60*1000</f>
        <v>298.0473834938818</v>
      </c>
      <c r="Q36" s="22">
        <f>P36*N36/1000</f>
        <v>16.869481905753709</v>
      </c>
    </row>
    <row r="37" spans="1:17" s="7" customFormat="1" ht="12.75" customHeight="1" x14ac:dyDescent="0.2">
      <c r="A37" s="93"/>
      <c r="B37" s="92" t="s">
        <v>139</v>
      </c>
      <c r="C37" s="139" t="s">
        <v>115</v>
      </c>
      <c r="D37" s="127">
        <v>55</v>
      </c>
      <c r="E37" s="127">
        <v>1966</v>
      </c>
      <c r="F37" s="140">
        <v>26.74</v>
      </c>
      <c r="G37" s="152">
        <v>5.1603149999999998</v>
      </c>
      <c r="H37" s="140">
        <v>8.8000000000000007</v>
      </c>
      <c r="I37" s="152">
        <v>12.779680000000001</v>
      </c>
      <c r="J37" s="143">
        <v>2564.02</v>
      </c>
      <c r="K37" s="143">
        <v>12.779680000000001</v>
      </c>
      <c r="L37" s="143">
        <v>2564.02</v>
      </c>
      <c r="M37" s="144">
        <f>K37/L37</f>
        <v>4.9842356923892953E-3</v>
      </c>
      <c r="N37" s="140">
        <v>54.390999999999998</v>
      </c>
      <c r="O37" s="140">
        <f>M37*N37</f>
        <v>0.27109756354474612</v>
      </c>
      <c r="P37" s="140">
        <f>M37*1000*60</f>
        <v>299.05414154335773</v>
      </c>
      <c r="Q37" s="140">
        <f>O37*60</f>
        <v>16.265853812684767</v>
      </c>
    </row>
    <row r="38" spans="1:17" s="7" customFormat="1" ht="12.75" customHeight="1" x14ac:dyDescent="0.2">
      <c r="A38" s="93"/>
      <c r="B38" s="92" t="s">
        <v>59</v>
      </c>
      <c r="C38" s="145" t="s">
        <v>720</v>
      </c>
      <c r="D38" s="18">
        <v>53</v>
      </c>
      <c r="E38" s="18" t="s">
        <v>33</v>
      </c>
      <c r="F38" s="19">
        <f>G38+H38+I38</f>
        <v>27.310003999999999</v>
      </c>
      <c r="G38" s="19">
        <v>3.7230000000000003</v>
      </c>
      <c r="H38" s="19">
        <v>8.64</v>
      </c>
      <c r="I38" s="19">
        <v>14.947004</v>
      </c>
      <c r="J38" s="19">
        <v>2988.96</v>
      </c>
      <c r="K38" s="19">
        <v>14.947004</v>
      </c>
      <c r="L38" s="19">
        <v>2988.96</v>
      </c>
      <c r="M38" s="20">
        <f>K38/L38</f>
        <v>5.0007373802258975E-3</v>
      </c>
      <c r="N38" s="21">
        <v>49.5</v>
      </c>
      <c r="O38" s="22">
        <f>M38*N38</f>
        <v>0.24753650032118193</v>
      </c>
      <c r="P38" s="22">
        <f>M38*60*1000</f>
        <v>300.04424281355386</v>
      </c>
      <c r="Q38" s="22">
        <f>P38*N38/1000</f>
        <v>14.852190019270916</v>
      </c>
    </row>
    <row r="39" spans="1:17" s="7" customFormat="1" ht="12.75" customHeight="1" x14ac:dyDescent="0.2">
      <c r="A39" s="93"/>
      <c r="B39" s="92" t="s">
        <v>139</v>
      </c>
      <c r="C39" s="139" t="s">
        <v>114</v>
      </c>
      <c r="D39" s="127">
        <v>12</v>
      </c>
      <c r="E39" s="127">
        <v>1963</v>
      </c>
      <c r="F39" s="140">
        <v>5.33</v>
      </c>
      <c r="G39" s="152">
        <v>0.74561500000000003</v>
      </c>
      <c r="H39" s="140">
        <v>1.92</v>
      </c>
      <c r="I39" s="152">
        <v>2.66439</v>
      </c>
      <c r="J39" s="143">
        <v>532.45000000000005</v>
      </c>
      <c r="K39" s="143">
        <v>2.66439</v>
      </c>
      <c r="L39" s="143">
        <v>532.45000000000005</v>
      </c>
      <c r="M39" s="144">
        <f>K39/L39</f>
        <v>5.004019156728331E-3</v>
      </c>
      <c r="N39" s="140">
        <v>54.390999999999998</v>
      </c>
      <c r="O39" s="140">
        <f>M39*N39</f>
        <v>0.27217360595361062</v>
      </c>
      <c r="P39" s="140">
        <f>M39*1000*60</f>
        <v>300.24114940369986</v>
      </c>
      <c r="Q39" s="140">
        <f>O39*60</f>
        <v>16.330416357216638</v>
      </c>
    </row>
    <row r="40" spans="1:17" s="7" customFormat="1" ht="12.75" customHeight="1" x14ac:dyDescent="0.2">
      <c r="A40" s="93"/>
      <c r="B40" s="92" t="s">
        <v>24</v>
      </c>
      <c r="C40" s="145" t="s">
        <v>576</v>
      </c>
      <c r="D40" s="18">
        <v>41</v>
      </c>
      <c r="E40" s="18" t="s">
        <v>28</v>
      </c>
      <c r="F40" s="19">
        <f>+G40+H40+I40</f>
        <v>20.289884000000001</v>
      </c>
      <c r="G40" s="19">
        <v>2.6855739999999999</v>
      </c>
      <c r="H40" s="19">
        <v>6.32</v>
      </c>
      <c r="I40" s="19">
        <v>11.28431</v>
      </c>
      <c r="J40" s="19">
        <v>2250.7399999999998</v>
      </c>
      <c r="K40" s="19">
        <v>11.28431</v>
      </c>
      <c r="L40" s="19">
        <v>2250.7399999999998</v>
      </c>
      <c r="M40" s="20">
        <f>K40/L40</f>
        <v>5.013599971564908E-3</v>
      </c>
      <c r="N40" s="21">
        <v>61.694000000000003</v>
      </c>
      <c r="O40" s="22">
        <f>M40*N40</f>
        <v>0.30930903664572545</v>
      </c>
      <c r="P40" s="22">
        <f>M40*60*1000</f>
        <v>300.81599829389449</v>
      </c>
      <c r="Q40" s="22">
        <f>P40*N40/1000</f>
        <v>18.558542198743531</v>
      </c>
    </row>
    <row r="41" spans="1:17" s="7" customFormat="1" ht="12" customHeight="1" x14ac:dyDescent="0.2">
      <c r="A41" s="93"/>
      <c r="B41" s="92" t="s">
        <v>24</v>
      </c>
      <c r="C41" s="145" t="s">
        <v>577</v>
      </c>
      <c r="D41" s="18">
        <v>40</v>
      </c>
      <c r="E41" s="18" t="s">
        <v>28</v>
      </c>
      <c r="F41" s="19">
        <f>+G41+H41+I41</f>
        <v>20.660004000000001</v>
      </c>
      <c r="G41" s="19">
        <v>2.9314740000000001</v>
      </c>
      <c r="H41" s="19">
        <v>6.17</v>
      </c>
      <c r="I41" s="19">
        <v>11.558529999999999</v>
      </c>
      <c r="J41" s="19">
        <v>2233.8000000000002</v>
      </c>
      <c r="K41" s="19">
        <v>11.558529999999999</v>
      </c>
      <c r="L41" s="19">
        <v>2233.8000000000002</v>
      </c>
      <c r="M41" s="20">
        <f>K41/L41</f>
        <v>5.1743799803026227E-3</v>
      </c>
      <c r="N41" s="21">
        <v>61.694000000000003</v>
      </c>
      <c r="O41" s="22">
        <f>M41*N41</f>
        <v>0.31922819850479001</v>
      </c>
      <c r="P41" s="22">
        <f>M41*60*1000</f>
        <v>310.46279881815735</v>
      </c>
      <c r="Q41" s="22">
        <f>P41*N41/1000</f>
        <v>19.153691910287403</v>
      </c>
    </row>
    <row r="42" spans="1:17" s="7" customFormat="1" ht="12.75" customHeight="1" x14ac:dyDescent="0.2">
      <c r="A42" s="93"/>
      <c r="B42" s="92" t="s">
        <v>24</v>
      </c>
      <c r="C42" s="145" t="s">
        <v>578</v>
      </c>
      <c r="D42" s="18">
        <v>76</v>
      </c>
      <c r="E42" s="18" t="s">
        <v>28</v>
      </c>
      <c r="F42" s="19">
        <f>+G42+H42+I42</f>
        <v>37.952719000000002</v>
      </c>
      <c r="G42" s="19">
        <v>5.3743689999999997</v>
      </c>
      <c r="H42" s="19">
        <v>11.84</v>
      </c>
      <c r="I42" s="19">
        <v>20.738350000000001</v>
      </c>
      <c r="J42" s="19">
        <v>4005.67</v>
      </c>
      <c r="K42" s="19">
        <v>20.738350000000001</v>
      </c>
      <c r="L42" s="19">
        <v>4005.67</v>
      </c>
      <c r="M42" s="20">
        <f>K42/L42</f>
        <v>5.177248749897021E-3</v>
      </c>
      <c r="N42" s="21">
        <v>61.694000000000003</v>
      </c>
      <c r="O42" s="22">
        <f>M42*N42</f>
        <v>0.31940518437614684</v>
      </c>
      <c r="P42" s="22">
        <f>M42*60*1000</f>
        <v>310.6349249938213</v>
      </c>
      <c r="Q42" s="22">
        <f>P42*N42/1000</f>
        <v>19.164311062568814</v>
      </c>
    </row>
    <row r="43" spans="1:17" s="7" customFormat="1" ht="12.75" customHeight="1" x14ac:dyDescent="0.2">
      <c r="A43" s="93"/>
      <c r="B43" s="91" t="s">
        <v>436</v>
      </c>
      <c r="C43" s="40" t="s">
        <v>403</v>
      </c>
      <c r="D43" s="14">
        <v>55</v>
      </c>
      <c r="E43" s="14">
        <v>1993</v>
      </c>
      <c r="F43" s="15">
        <v>36.277000000000001</v>
      </c>
      <c r="G43" s="15">
        <v>9.18</v>
      </c>
      <c r="H43" s="15">
        <v>8.64</v>
      </c>
      <c r="I43" s="15">
        <v>18.456999</v>
      </c>
      <c r="J43" s="15">
        <v>3524.86</v>
      </c>
      <c r="K43" s="15">
        <v>18.456999</v>
      </c>
      <c r="L43" s="15">
        <v>3524.86</v>
      </c>
      <c r="M43" s="41">
        <v>5.2362360490913109E-3</v>
      </c>
      <c r="N43" s="16">
        <v>71.722000000000008</v>
      </c>
      <c r="O43" s="16">
        <v>0.37555332191292706</v>
      </c>
      <c r="P43" s="16">
        <v>314.17416294547866</v>
      </c>
      <c r="Q43" s="16">
        <v>22.533199314775622</v>
      </c>
    </row>
    <row r="44" spans="1:17" s="7" customFormat="1" ht="12.75" customHeight="1" x14ac:dyDescent="0.2">
      <c r="A44" s="93"/>
      <c r="B44" s="92" t="s">
        <v>24</v>
      </c>
      <c r="C44" s="145" t="s">
        <v>579</v>
      </c>
      <c r="D44" s="18">
        <v>24</v>
      </c>
      <c r="E44" s="18" t="s">
        <v>28</v>
      </c>
      <c r="F44" s="19">
        <f>+G44+H44+I44</f>
        <v>12.769992000000002</v>
      </c>
      <c r="G44" s="19">
        <v>1.4925820000000001</v>
      </c>
      <c r="H44" s="19">
        <v>4.32</v>
      </c>
      <c r="I44" s="19">
        <v>6.9574100000000003</v>
      </c>
      <c r="J44" s="19">
        <v>1323.11</v>
      </c>
      <c r="K44" s="19">
        <v>6.9574100000000003</v>
      </c>
      <c r="L44" s="19">
        <v>1323.11</v>
      </c>
      <c r="M44" s="20">
        <f>K44/L44</f>
        <v>5.2583760987370675E-3</v>
      </c>
      <c r="N44" s="21">
        <v>61.694000000000003</v>
      </c>
      <c r="O44" s="22">
        <f>M44*N44</f>
        <v>0.32441025503548465</v>
      </c>
      <c r="P44" s="22">
        <f>M44*60*1000</f>
        <v>315.50256592422403</v>
      </c>
      <c r="Q44" s="22">
        <f>P44*N44/1000</f>
        <v>19.464615302129076</v>
      </c>
    </row>
    <row r="45" spans="1:17" s="7" customFormat="1" ht="12.75" customHeight="1" x14ac:dyDescent="0.2">
      <c r="A45" s="93"/>
      <c r="B45" s="91" t="s">
        <v>187</v>
      </c>
      <c r="C45" s="145" t="s">
        <v>734</v>
      </c>
      <c r="D45" s="18">
        <v>18</v>
      </c>
      <c r="E45" s="18" t="s">
        <v>33</v>
      </c>
      <c r="F45" s="19">
        <v>9</v>
      </c>
      <c r="G45" s="19">
        <v>1.204</v>
      </c>
      <c r="H45" s="19">
        <v>3.04</v>
      </c>
      <c r="I45" s="19">
        <v>4.7560000000000002</v>
      </c>
      <c r="J45" s="19">
        <v>901.35</v>
      </c>
      <c r="K45" s="19">
        <v>4.7560000000000002</v>
      </c>
      <c r="L45" s="19">
        <v>901.35</v>
      </c>
      <c r="M45" s="20">
        <f>K45/L45</f>
        <v>5.27652964996949E-3</v>
      </c>
      <c r="N45" s="21">
        <v>74.099999999999994</v>
      </c>
      <c r="O45" s="22">
        <f>M45*N45</f>
        <v>0.39099084706273918</v>
      </c>
      <c r="P45" s="22">
        <f>M45*60*1000</f>
        <v>316.59177899816939</v>
      </c>
      <c r="Q45" s="22">
        <f>P45*N45/1000</f>
        <v>23.45945082376435</v>
      </c>
    </row>
    <row r="46" spans="1:17" s="7" customFormat="1" ht="12.75" customHeight="1" x14ac:dyDescent="0.2">
      <c r="A46" s="93"/>
      <c r="B46" s="91" t="s">
        <v>153</v>
      </c>
      <c r="C46" s="145" t="s">
        <v>140</v>
      </c>
      <c r="D46" s="18">
        <v>40</v>
      </c>
      <c r="E46" s="18">
        <v>1975</v>
      </c>
      <c r="F46" s="19">
        <v>19.827000000000002</v>
      </c>
      <c r="G46" s="19">
        <v>3.2349999999999999</v>
      </c>
      <c r="H46" s="19">
        <v>6.4</v>
      </c>
      <c r="I46" s="19">
        <v>10.192</v>
      </c>
      <c r="J46" s="19">
        <v>1929.52</v>
      </c>
      <c r="K46" s="19">
        <v>10.192</v>
      </c>
      <c r="L46" s="19">
        <v>1929.52</v>
      </c>
      <c r="M46" s="20">
        <f>K46/L46</f>
        <v>5.28214270906754E-3</v>
      </c>
      <c r="N46" s="21">
        <v>67.361999999999995</v>
      </c>
      <c r="O46" s="22">
        <f>M46*N46</f>
        <v>0.3558156971682076</v>
      </c>
      <c r="P46" s="22">
        <f>M46*60*1000</f>
        <v>316.9285625440524</v>
      </c>
      <c r="Q46" s="22">
        <f>P46*N46/1000</f>
        <v>21.348941830092457</v>
      </c>
    </row>
    <row r="47" spans="1:17" s="7" customFormat="1" ht="12.75" customHeight="1" x14ac:dyDescent="0.2">
      <c r="A47" s="93"/>
      <c r="B47" s="92" t="s">
        <v>59</v>
      </c>
      <c r="C47" s="145" t="s">
        <v>721</v>
      </c>
      <c r="D47" s="18">
        <v>20</v>
      </c>
      <c r="E47" s="18" t="s">
        <v>33</v>
      </c>
      <c r="F47" s="19">
        <f>G47+H47+I47</f>
        <v>10.101058999999999</v>
      </c>
      <c r="G47" s="19">
        <v>1.8415590000000002</v>
      </c>
      <c r="H47" s="19">
        <v>3.2</v>
      </c>
      <c r="I47" s="19">
        <v>5.0594999999999999</v>
      </c>
      <c r="J47" s="19">
        <v>952.58</v>
      </c>
      <c r="K47" s="19">
        <v>5.0594999999999999</v>
      </c>
      <c r="L47" s="19">
        <v>952.58</v>
      </c>
      <c r="M47" s="20">
        <f>K47/L47</f>
        <v>5.3113649247307311E-3</v>
      </c>
      <c r="N47" s="21">
        <v>49.5</v>
      </c>
      <c r="O47" s="22">
        <f>M47*N47</f>
        <v>0.26291256377417122</v>
      </c>
      <c r="P47" s="22">
        <f>M47*60*1000</f>
        <v>318.68189548384385</v>
      </c>
      <c r="Q47" s="22">
        <f>P47*N47/1000</f>
        <v>15.77475382645027</v>
      </c>
    </row>
    <row r="48" spans="1:17" s="7" customFormat="1" ht="12.75" customHeight="1" x14ac:dyDescent="0.2">
      <c r="A48" s="93"/>
      <c r="B48" s="91" t="s">
        <v>155</v>
      </c>
      <c r="C48" s="145" t="s">
        <v>320</v>
      </c>
      <c r="D48" s="18">
        <v>23</v>
      </c>
      <c r="E48" s="18">
        <v>1991</v>
      </c>
      <c r="F48" s="155">
        <v>13.01</v>
      </c>
      <c r="G48" s="155">
        <v>2.9969999999999999</v>
      </c>
      <c r="H48" s="155">
        <v>3.52</v>
      </c>
      <c r="I48" s="155">
        <f>F48-G48-H48</f>
        <v>6.4930000000000003</v>
      </c>
      <c r="J48" s="19">
        <v>1222.06</v>
      </c>
      <c r="K48" s="19">
        <v>6.4930000000000003</v>
      </c>
      <c r="L48" s="19">
        <v>1222.06</v>
      </c>
      <c r="M48" s="20">
        <f>K48/L48</f>
        <v>5.3131597466572842E-3</v>
      </c>
      <c r="N48" s="21">
        <v>46.43</v>
      </c>
      <c r="O48" s="22">
        <f>M48*N48</f>
        <v>0.24669000703729771</v>
      </c>
      <c r="P48" s="22">
        <f>M48*60*1000</f>
        <v>318.78958479943702</v>
      </c>
      <c r="Q48" s="22">
        <f>P48*N48/1000</f>
        <v>14.80140042223786</v>
      </c>
    </row>
    <row r="49" spans="1:17" s="7" customFormat="1" ht="12.75" customHeight="1" x14ac:dyDescent="0.2">
      <c r="A49" s="93"/>
      <c r="B49" s="91" t="s">
        <v>155</v>
      </c>
      <c r="C49" s="145" t="s">
        <v>194</v>
      </c>
      <c r="D49" s="18">
        <v>30</v>
      </c>
      <c r="E49" s="18">
        <v>1991</v>
      </c>
      <c r="F49" s="155">
        <v>15.445</v>
      </c>
      <c r="G49" s="155">
        <v>2.7519999999999998</v>
      </c>
      <c r="H49" s="155">
        <v>4.6399999999999997</v>
      </c>
      <c r="I49" s="155">
        <f>F49-G49-H49</f>
        <v>8.0530000000000008</v>
      </c>
      <c r="J49" s="19">
        <v>1509.41</v>
      </c>
      <c r="K49" s="19">
        <v>8.0530000000000008</v>
      </c>
      <c r="L49" s="19">
        <v>1509.41</v>
      </c>
      <c r="M49" s="20">
        <f>K49/L49</f>
        <v>5.3351971962554909E-3</v>
      </c>
      <c r="N49" s="21">
        <v>46.43</v>
      </c>
      <c r="O49" s="22">
        <f>M49*N49</f>
        <v>0.24771320582214243</v>
      </c>
      <c r="P49" s="22">
        <f>M49*60*1000</f>
        <v>320.11183177532945</v>
      </c>
      <c r="Q49" s="22">
        <f>P49*N49/1000</f>
        <v>14.862792349328547</v>
      </c>
    </row>
    <row r="50" spans="1:17" s="7" customFormat="1" ht="12.75" customHeight="1" x14ac:dyDescent="0.2">
      <c r="A50" s="93"/>
      <c r="B50" s="91" t="s">
        <v>100</v>
      </c>
      <c r="C50" s="121" t="s">
        <v>62</v>
      </c>
      <c r="D50" s="12">
        <v>40</v>
      </c>
      <c r="E50" s="13" t="s">
        <v>33</v>
      </c>
      <c r="F50" s="136">
        <v>24.65</v>
      </c>
      <c r="G50" s="136">
        <v>4.87</v>
      </c>
      <c r="H50" s="136">
        <v>6.4</v>
      </c>
      <c r="I50" s="136">
        <v>13.38</v>
      </c>
      <c r="J50" s="34">
        <v>2495.71</v>
      </c>
      <c r="K50" s="33">
        <v>13.38</v>
      </c>
      <c r="L50" s="34">
        <v>2495.71</v>
      </c>
      <c r="M50" s="20">
        <f>K50/L50</f>
        <v>5.3611998188892139E-3</v>
      </c>
      <c r="N50" s="137">
        <v>56.6</v>
      </c>
      <c r="O50" s="22">
        <f>M50*N50</f>
        <v>0.30344390974912949</v>
      </c>
      <c r="P50" s="22">
        <f>M50*60*1000</f>
        <v>321.67198913335284</v>
      </c>
      <c r="Q50" s="22">
        <f>P50*N50/1000</f>
        <v>18.206634584947768</v>
      </c>
    </row>
    <row r="51" spans="1:17" s="7" customFormat="1" ht="12.75" customHeight="1" x14ac:dyDescent="0.2">
      <c r="A51" s="93"/>
      <c r="B51" s="91" t="s">
        <v>35</v>
      </c>
      <c r="C51" s="145" t="s">
        <v>638</v>
      </c>
      <c r="D51" s="18">
        <v>60</v>
      </c>
      <c r="E51" s="18">
        <v>1963</v>
      </c>
      <c r="F51" s="19">
        <f>G51+H51+I51</f>
        <v>30.628</v>
      </c>
      <c r="G51" s="19">
        <v>5.26938</v>
      </c>
      <c r="H51" s="19">
        <v>9.6</v>
      </c>
      <c r="I51" s="19">
        <v>15.758620000000001</v>
      </c>
      <c r="J51" s="19">
        <v>2908.85</v>
      </c>
      <c r="K51" s="19">
        <v>15.758620000000001</v>
      </c>
      <c r="L51" s="19">
        <v>2908.85</v>
      </c>
      <c r="M51" s="20">
        <f>K51/L51</f>
        <v>5.417474259587122E-3</v>
      </c>
      <c r="N51" s="21">
        <v>50.685000000000002</v>
      </c>
      <c r="O51" s="22">
        <f>M51*N51</f>
        <v>0.2745846828471733</v>
      </c>
      <c r="P51" s="22">
        <f>M51*60*1000</f>
        <v>325.04845557522731</v>
      </c>
      <c r="Q51" s="22">
        <f>P51*N51/1000</f>
        <v>16.475080970830398</v>
      </c>
    </row>
    <row r="52" spans="1:17" s="7" customFormat="1" ht="12.75" customHeight="1" x14ac:dyDescent="0.2">
      <c r="A52" s="93"/>
      <c r="B52" s="92" t="s">
        <v>486</v>
      </c>
      <c r="C52" s="153" t="s">
        <v>465</v>
      </c>
      <c r="D52" s="42">
        <v>20</v>
      </c>
      <c r="E52" s="42">
        <v>1975</v>
      </c>
      <c r="F52" s="25">
        <v>10.941000000000001</v>
      </c>
      <c r="G52" s="25">
        <v>1.5044999999999999</v>
      </c>
      <c r="H52" s="25">
        <v>3.2</v>
      </c>
      <c r="I52" s="25">
        <v>6.2365000000000004</v>
      </c>
      <c r="J52" s="25">
        <v>1147.92</v>
      </c>
      <c r="K52" s="25">
        <v>6.2365000000000004</v>
      </c>
      <c r="L52" s="25">
        <v>1147.92</v>
      </c>
      <c r="M52" s="26">
        <v>5.4328698864032337E-3</v>
      </c>
      <c r="N52" s="27">
        <v>57.661000000000001</v>
      </c>
      <c r="O52" s="27">
        <v>0.31326471051989685</v>
      </c>
      <c r="P52" s="27">
        <v>325.972193184194</v>
      </c>
      <c r="Q52" s="27">
        <v>18.795882631193809</v>
      </c>
    </row>
    <row r="53" spans="1:17" s="7" customFormat="1" ht="12.75" customHeight="1" x14ac:dyDescent="0.2">
      <c r="A53" s="93"/>
      <c r="B53" s="92" t="s">
        <v>264</v>
      </c>
      <c r="C53" s="146" t="s">
        <v>683</v>
      </c>
      <c r="D53" s="28">
        <v>54</v>
      </c>
      <c r="E53" s="28">
        <v>2006</v>
      </c>
      <c r="F53" s="29">
        <v>23.912299999999998</v>
      </c>
      <c r="G53" s="29">
        <v>6.1710000000000003</v>
      </c>
      <c r="H53" s="29">
        <v>0</v>
      </c>
      <c r="I53" s="29">
        <v>17.741299999999999</v>
      </c>
      <c r="J53" s="29">
        <v>3251.08</v>
      </c>
      <c r="K53" s="29">
        <v>17.741299999999999</v>
      </c>
      <c r="L53" s="29">
        <v>3251.08</v>
      </c>
      <c r="M53" s="30">
        <v>5.4570481193941707E-3</v>
      </c>
      <c r="N53" s="31">
        <v>48.2</v>
      </c>
      <c r="O53" s="32">
        <v>0.26302971935479902</v>
      </c>
      <c r="P53" s="32">
        <v>327.42288716365027</v>
      </c>
      <c r="Q53" s="32">
        <v>15.781783161287944</v>
      </c>
    </row>
    <row r="54" spans="1:17" s="7" customFormat="1" ht="12.75" customHeight="1" x14ac:dyDescent="0.2">
      <c r="A54" s="93"/>
      <c r="B54" s="92" t="s">
        <v>165</v>
      </c>
      <c r="C54" s="156" t="s">
        <v>160</v>
      </c>
      <c r="D54" s="35">
        <v>30</v>
      </c>
      <c r="E54" s="35" t="s">
        <v>33</v>
      </c>
      <c r="F54" s="36">
        <f>G54+H54+I54</f>
        <v>16.32</v>
      </c>
      <c r="G54" s="36">
        <v>3.1928999999999998</v>
      </c>
      <c r="H54" s="36">
        <v>4.72</v>
      </c>
      <c r="I54" s="36">
        <v>8.4070999999999998</v>
      </c>
      <c r="J54" s="36">
        <v>1538.89</v>
      </c>
      <c r="K54" s="36">
        <f>I54</f>
        <v>8.4070999999999998</v>
      </c>
      <c r="L54" s="36">
        <f>J54</f>
        <v>1538.89</v>
      </c>
      <c r="M54" s="37">
        <f>K54/L54</f>
        <v>5.4630935284523258E-3</v>
      </c>
      <c r="N54" s="38">
        <v>43.5</v>
      </c>
      <c r="O54" s="39">
        <f>M54*N54</f>
        <v>0.23764456848767618</v>
      </c>
      <c r="P54" s="39">
        <f>M54*60*1000</f>
        <v>327.78561170713954</v>
      </c>
      <c r="Q54" s="39">
        <f>P54*N54/1000</f>
        <v>14.25867410926057</v>
      </c>
    </row>
    <row r="55" spans="1:17" s="7" customFormat="1" ht="12.75" customHeight="1" x14ac:dyDescent="0.2">
      <c r="A55" s="93"/>
      <c r="B55" s="92" t="s">
        <v>486</v>
      </c>
      <c r="C55" s="153" t="s">
        <v>466</v>
      </c>
      <c r="D55" s="42">
        <v>20</v>
      </c>
      <c r="E55" s="42" t="s">
        <v>467</v>
      </c>
      <c r="F55" s="25">
        <v>11.364000000000001</v>
      </c>
      <c r="G55" s="25">
        <v>1.9562580000000001</v>
      </c>
      <c r="H55" s="25">
        <v>3.2</v>
      </c>
      <c r="I55" s="25">
        <v>6.2077400000000003</v>
      </c>
      <c r="J55" s="25">
        <v>1135.0999999999999</v>
      </c>
      <c r="K55" s="25">
        <v>6.2077400000000003</v>
      </c>
      <c r="L55" s="25">
        <v>1135.0999999999999</v>
      </c>
      <c r="M55" s="26">
        <v>5.4688926085807426E-3</v>
      </c>
      <c r="N55" s="27">
        <v>57.661000000000001</v>
      </c>
      <c r="O55" s="27">
        <v>0.31534181670337419</v>
      </c>
      <c r="P55" s="27">
        <v>328.13355651484454</v>
      </c>
      <c r="Q55" s="27">
        <v>18.920509002202451</v>
      </c>
    </row>
    <row r="56" spans="1:17" s="7" customFormat="1" ht="12.75" customHeight="1" x14ac:dyDescent="0.2">
      <c r="A56" s="93"/>
      <c r="B56" s="91" t="s">
        <v>29</v>
      </c>
      <c r="C56" s="145" t="s">
        <v>208</v>
      </c>
      <c r="D56" s="18">
        <v>20</v>
      </c>
      <c r="E56" s="18">
        <v>1983</v>
      </c>
      <c r="F56" s="157">
        <v>11.183999999999999</v>
      </c>
      <c r="G56" s="157">
        <v>1.653</v>
      </c>
      <c r="H56" s="155">
        <v>3.2</v>
      </c>
      <c r="I56" s="155">
        <v>6.33</v>
      </c>
      <c r="J56" s="19">
        <v>1143.9000000000001</v>
      </c>
      <c r="K56" s="19">
        <v>6.33</v>
      </c>
      <c r="L56" s="19">
        <v>1143.9000000000001</v>
      </c>
      <c r="M56" s="20">
        <f>K56/L56</f>
        <v>5.5337004982953051E-3</v>
      </c>
      <c r="N56" s="21">
        <v>64.855000000000004</v>
      </c>
      <c r="O56" s="131">
        <f>M56*N56</f>
        <v>0.35888814581694206</v>
      </c>
      <c r="P56" s="22">
        <f>M56*60*1000</f>
        <v>332.02202989771831</v>
      </c>
      <c r="Q56" s="22">
        <f>P56*N56/1000</f>
        <v>21.533288749016524</v>
      </c>
    </row>
    <row r="57" spans="1:17" s="7" customFormat="1" ht="12.75" customHeight="1" x14ac:dyDescent="0.2">
      <c r="A57" s="93"/>
      <c r="B57" s="91" t="s">
        <v>32</v>
      </c>
      <c r="C57" s="145" t="s">
        <v>626</v>
      </c>
      <c r="D57" s="18">
        <v>30</v>
      </c>
      <c r="E57" s="18">
        <v>1990</v>
      </c>
      <c r="F57" s="19">
        <v>16.422000000000001</v>
      </c>
      <c r="G57" s="19">
        <v>2.6440000000000001</v>
      </c>
      <c r="H57" s="19">
        <v>4.8</v>
      </c>
      <c r="I57" s="19">
        <v>8.9979999999999993</v>
      </c>
      <c r="J57" s="19">
        <v>1613.98</v>
      </c>
      <c r="K57" s="19">
        <v>8.9979999999999993</v>
      </c>
      <c r="L57" s="19">
        <v>1613.98</v>
      </c>
      <c r="M57" s="20">
        <f>K57/L57</f>
        <v>5.5750381045613943E-3</v>
      </c>
      <c r="N57" s="21">
        <v>63.7</v>
      </c>
      <c r="O57" s="22">
        <f>M57*N57</f>
        <v>0.35512992726056081</v>
      </c>
      <c r="P57" s="22">
        <f>M57*60*1000</f>
        <v>334.50228627368369</v>
      </c>
      <c r="Q57" s="22">
        <f>P57*N57/1000</f>
        <v>21.307795635633649</v>
      </c>
    </row>
    <row r="58" spans="1:17" s="7" customFormat="1" ht="12.75" customHeight="1" x14ac:dyDescent="0.2">
      <c r="A58" s="93"/>
      <c r="B58" s="91" t="s">
        <v>155</v>
      </c>
      <c r="C58" s="145" t="s">
        <v>319</v>
      </c>
      <c r="D58" s="18">
        <v>45</v>
      </c>
      <c r="E58" s="18">
        <v>1989</v>
      </c>
      <c r="F58" s="155">
        <v>24.007999999999999</v>
      </c>
      <c r="G58" s="155">
        <v>3.7949999999999999</v>
      </c>
      <c r="H58" s="155">
        <v>7.2</v>
      </c>
      <c r="I58" s="155">
        <f>F58-G58-H58</f>
        <v>13.013000000000002</v>
      </c>
      <c r="J58" s="19">
        <v>2332.0100000000002</v>
      </c>
      <c r="K58" s="19">
        <v>13.013</v>
      </c>
      <c r="L58" s="19">
        <v>2331.0100000000002</v>
      </c>
      <c r="M58" s="20">
        <f>K58/L58</f>
        <v>5.5825586333820955E-3</v>
      </c>
      <c r="N58" s="21">
        <v>46.43</v>
      </c>
      <c r="O58" s="22">
        <f>M58*N58</f>
        <v>0.2591981973479307</v>
      </c>
      <c r="P58" s="22">
        <f>M58*60*1000</f>
        <v>334.9535180029257</v>
      </c>
      <c r="Q58" s="22">
        <f>P58*N58/1000</f>
        <v>15.55189184087584</v>
      </c>
    </row>
    <row r="59" spans="1:17" s="7" customFormat="1" ht="12.75" customHeight="1" x14ac:dyDescent="0.2">
      <c r="A59" s="93"/>
      <c r="B59" s="91" t="s">
        <v>35</v>
      </c>
      <c r="C59" s="145" t="s">
        <v>639</v>
      </c>
      <c r="D59" s="18">
        <v>60</v>
      </c>
      <c r="E59" s="18">
        <v>1965</v>
      </c>
      <c r="F59" s="19">
        <f>G59+H59+I59</f>
        <v>30.261020000000002</v>
      </c>
      <c r="G59" s="19">
        <v>5.4960199999999997</v>
      </c>
      <c r="H59" s="19">
        <v>9.6</v>
      </c>
      <c r="I59" s="19">
        <v>15.165000000000001</v>
      </c>
      <c r="J59" s="19">
        <v>2701.31</v>
      </c>
      <c r="K59" s="19">
        <v>15.165000000000001</v>
      </c>
      <c r="L59" s="19">
        <v>2701.31</v>
      </c>
      <c r="M59" s="20">
        <f>K59/L59</f>
        <v>5.6139428647582106E-3</v>
      </c>
      <c r="N59" s="21">
        <v>50.685000000000002</v>
      </c>
      <c r="O59" s="22">
        <f>M59*N59</f>
        <v>0.28454269410026994</v>
      </c>
      <c r="P59" s="22">
        <f>M59*60*1000</f>
        <v>336.83657188549267</v>
      </c>
      <c r="Q59" s="22">
        <f>P59*N59/1000</f>
        <v>17.072561646016197</v>
      </c>
    </row>
    <row r="60" spans="1:17" s="7" customFormat="1" ht="12.75" customHeight="1" x14ac:dyDescent="0.2">
      <c r="A60" s="93"/>
      <c r="B60" s="91" t="s">
        <v>29</v>
      </c>
      <c r="C60" s="145" t="s">
        <v>210</v>
      </c>
      <c r="D60" s="18">
        <v>50</v>
      </c>
      <c r="E60" s="18">
        <v>1977</v>
      </c>
      <c r="F60" s="155">
        <v>25.963999999999999</v>
      </c>
      <c r="G60" s="155">
        <v>3.577</v>
      </c>
      <c r="H60" s="155">
        <v>8</v>
      </c>
      <c r="I60" s="155">
        <v>14.387</v>
      </c>
      <c r="J60" s="19">
        <v>2555.87</v>
      </c>
      <c r="K60" s="19">
        <v>14.387</v>
      </c>
      <c r="L60" s="19">
        <v>2555.87</v>
      </c>
      <c r="M60" s="20">
        <f>K60/L60</f>
        <v>5.6290030400607234E-3</v>
      </c>
      <c r="N60" s="21">
        <v>64.855000000000004</v>
      </c>
      <c r="O60" s="22">
        <f>M60*N60</f>
        <v>0.36506899216313826</v>
      </c>
      <c r="P60" s="22">
        <f>M60*60*1000</f>
        <v>337.74018240364342</v>
      </c>
      <c r="Q60" s="22">
        <f>P60*N60/1000</f>
        <v>21.904139529788296</v>
      </c>
    </row>
    <row r="61" spans="1:17" s="7" customFormat="1" ht="12.75" customHeight="1" x14ac:dyDescent="0.2">
      <c r="A61" s="93"/>
      <c r="B61" s="92" t="s">
        <v>59</v>
      </c>
      <c r="C61" s="145" t="s">
        <v>722</v>
      </c>
      <c r="D61" s="18">
        <v>15</v>
      </c>
      <c r="E61" s="18" t="s">
        <v>33</v>
      </c>
      <c r="F61" s="19">
        <f>G61+H61+I61</f>
        <v>10.149799999999999</v>
      </c>
      <c r="G61" s="19">
        <v>1.4280000000000002</v>
      </c>
      <c r="H61" s="19">
        <v>2.4</v>
      </c>
      <c r="I61" s="19">
        <v>6.3217999999999996</v>
      </c>
      <c r="J61" s="19">
        <v>1122.25</v>
      </c>
      <c r="K61" s="19">
        <v>6.3217999999999996</v>
      </c>
      <c r="L61" s="19">
        <v>1122.25</v>
      </c>
      <c r="M61" s="20">
        <f>K61/L61</f>
        <v>5.633147694364001E-3</v>
      </c>
      <c r="N61" s="21">
        <v>49.5</v>
      </c>
      <c r="O61" s="22">
        <f>M61*N61</f>
        <v>0.27884081087101803</v>
      </c>
      <c r="P61" s="22">
        <f>M61*60*1000</f>
        <v>337.98886166184008</v>
      </c>
      <c r="Q61" s="22">
        <f>P61*N61/1000</f>
        <v>16.730448652261082</v>
      </c>
    </row>
    <row r="62" spans="1:17" s="7" customFormat="1" ht="12.75" customHeight="1" x14ac:dyDescent="0.2">
      <c r="A62" s="93"/>
      <c r="B62" s="91" t="s">
        <v>155</v>
      </c>
      <c r="C62" s="145" t="s">
        <v>321</v>
      </c>
      <c r="D62" s="18">
        <v>15</v>
      </c>
      <c r="E62" s="18">
        <v>1961</v>
      </c>
      <c r="F62" s="155">
        <v>8.6790000000000003</v>
      </c>
      <c r="G62" s="155">
        <v>2.6230000000000002</v>
      </c>
      <c r="H62" s="155">
        <v>2.2400000000000002</v>
      </c>
      <c r="I62" s="155">
        <f>F62-G62-H62</f>
        <v>3.8159999999999998</v>
      </c>
      <c r="J62" s="19">
        <v>675.34</v>
      </c>
      <c r="K62" s="19">
        <v>3.8159999999999998</v>
      </c>
      <c r="L62" s="19">
        <v>675.34</v>
      </c>
      <c r="M62" s="20">
        <f>K62/L62</f>
        <v>5.650487162022092E-3</v>
      </c>
      <c r="N62" s="21">
        <v>46.43</v>
      </c>
      <c r="O62" s="22">
        <f>M62*N62</f>
        <v>0.26235211893268573</v>
      </c>
      <c r="P62" s="22">
        <f>M62*60*1000</f>
        <v>339.02922972132552</v>
      </c>
      <c r="Q62" s="22">
        <f>P62*N62/1000</f>
        <v>15.741127135961143</v>
      </c>
    </row>
    <row r="63" spans="1:17" s="7" customFormat="1" ht="12.75" customHeight="1" x14ac:dyDescent="0.2">
      <c r="A63" s="93"/>
      <c r="B63" s="91" t="s">
        <v>153</v>
      </c>
      <c r="C63" s="145" t="s">
        <v>142</v>
      </c>
      <c r="D63" s="18">
        <v>36</v>
      </c>
      <c r="E63" s="18">
        <v>1970</v>
      </c>
      <c r="F63" s="19">
        <v>16.93</v>
      </c>
      <c r="G63" s="19">
        <v>2.1669999999999998</v>
      </c>
      <c r="H63" s="19">
        <v>5.8659999999999997</v>
      </c>
      <c r="I63" s="19">
        <v>8.8970000000000002</v>
      </c>
      <c r="J63" s="19">
        <v>1538.45</v>
      </c>
      <c r="K63" s="19">
        <v>7.8520000000000003</v>
      </c>
      <c r="L63" s="19">
        <v>1389.47</v>
      </c>
      <c r="M63" s="20">
        <f>K63/L63</f>
        <v>5.6510755899731556E-3</v>
      </c>
      <c r="N63" s="21">
        <v>67.361999999999995</v>
      </c>
      <c r="O63" s="22">
        <f>M63*N63</f>
        <v>0.38066775389177165</v>
      </c>
      <c r="P63" s="22">
        <f>M63*60*1000</f>
        <v>339.0645353983893</v>
      </c>
      <c r="Q63" s="22">
        <f>P63*N63/1000</f>
        <v>22.840065233506298</v>
      </c>
    </row>
    <row r="64" spans="1:17" s="7" customFormat="1" ht="12.75" customHeight="1" x14ac:dyDescent="0.2">
      <c r="A64" s="93"/>
      <c r="B64" s="92" t="s">
        <v>165</v>
      </c>
      <c r="C64" s="156" t="s">
        <v>205</v>
      </c>
      <c r="D64" s="35">
        <v>12</v>
      </c>
      <c r="E64" s="35" t="s">
        <v>33</v>
      </c>
      <c r="F64" s="36">
        <f>G64+H64+I64</f>
        <v>7.0833399999999997</v>
      </c>
      <c r="G64" s="36">
        <v>1.16374</v>
      </c>
      <c r="H64" s="36">
        <v>1.92</v>
      </c>
      <c r="I64" s="36">
        <v>3.9996</v>
      </c>
      <c r="J64" s="36">
        <v>705.43</v>
      </c>
      <c r="K64" s="36">
        <f>I64</f>
        <v>3.9996</v>
      </c>
      <c r="L64" s="36">
        <f>J64</f>
        <v>705.43</v>
      </c>
      <c r="M64" s="37">
        <f>K64/L64</f>
        <v>5.6697333541244352E-3</v>
      </c>
      <c r="N64" s="38">
        <v>43.5</v>
      </c>
      <c r="O64" s="39">
        <f>M64*N64</f>
        <v>0.24663340090441294</v>
      </c>
      <c r="P64" s="39">
        <f>M64*60*1000</f>
        <v>340.18400124746614</v>
      </c>
      <c r="Q64" s="39">
        <f>P64*N64/1000</f>
        <v>14.798004054264776</v>
      </c>
    </row>
    <row r="65" spans="1:17" s="7" customFormat="1" ht="12.75" customHeight="1" x14ac:dyDescent="0.2">
      <c r="A65" s="93"/>
      <c r="B65" s="91" t="s">
        <v>567</v>
      </c>
      <c r="C65" s="154" t="s">
        <v>558</v>
      </c>
      <c r="D65" s="24">
        <v>45</v>
      </c>
      <c r="E65" s="24">
        <v>1975</v>
      </c>
      <c r="F65" s="24">
        <v>23.606000000000002</v>
      </c>
      <c r="G65" s="24">
        <v>3.1702110000000001</v>
      </c>
      <c r="H65" s="24">
        <v>7.2</v>
      </c>
      <c r="I65" s="25">
        <v>13.235793000000001</v>
      </c>
      <c r="J65" s="25">
        <v>2325.2199999999998</v>
      </c>
      <c r="K65" s="25">
        <v>13.235793000000001</v>
      </c>
      <c r="L65" s="25">
        <v>2325.2199999999998</v>
      </c>
      <c r="M65" s="26">
        <v>5.6922755696235203E-3</v>
      </c>
      <c r="N65" s="27">
        <v>68.125</v>
      </c>
      <c r="O65" s="27">
        <v>0.38778627318060233</v>
      </c>
      <c r="P65" s="27">
        <v>341.53653417741123</v>
      </c>
      <c r="Q65" s="27">
        <v>23.267176390836138</v>
      </c>
    </row>
    <row r="66" spans="1:17" s="7" customFormat="1" ht="12.75" customHeight="1" x14ac:dyDescent="0.2">
      <c r="A66" s="93"/>
      <c r="B66" s="91" t="s">
        <v>100</v>
      </c>
      <c r="C66" s="121" t="s">
        <v>63</v>
      </c>
      <c r="D66" s="12">
        <v>20</v>
      </c>
      <c r="E66" s="13" t="s">
        <v>33</v>
      </c>
      <c r="F66" s="136">
        <v>10.09</v>
      </c>
      <c r="G66" s="136">
        <v>1.74</v>
      </c>
      <c r="H66" s="136">
        <v>3.2</v>
      </c>
      <c r="I66" s="136">
        <v>5.1485700000000003</v>
      </c>
      <c r="J66" s="34">
        <v>899.93</v>
      </c>
      <c r="K66" s="33">
        <v>5.1485700000000003</v>
      </c>
      <c r="L66" s="34">
        <v>899.93</v>
      </c>
      <c r="M66" s="20">
        <f>K66/L66</f>
        <v>5.7210783060904742E-3</v>
      </c>
      <c r="N66" s="137">
        <v>56.6</v>
      </c>
      <c r="O66" s="22">
        <f>M66*N66</f>
        <v>0.32381303212472085</v>
      </c>
      <c r="P66" s="22">
        <f>M66*60*1000</f>
        <v>343.26469836542844</v>
      </c>
      <c r="Q66" s="22">
        <f>P66*N66/1000</f>
        <v>19.42878192748325</v>
      </c>
    </row>
    <row r="67" spans="1:17" s="7" customFormat="1" ht="12.75" customHeight="1" x14ac:dyDescent="0.2">
      <c r="A67" s="93"/>
      <c r="B67" s="91" t="s">
        <v>35</v>
      </c>
      <c r="C67" s="145" t="s">
        <v>640</v>
      </c>
      <c r="D67" s="18">
        <v>60</v>
      </c>
      <c r="E67" s="18">
        <v>1970</v>
      </c>
      <c r="F67" s="19">
        <f>G67+H67+I67</f>
        <v>31.990000000000002</v>
      </c>
      <c r="G67" s="19">
        <v>6.8558599999999998</v>
      </c>
      <c r="H67" s="19">
        <v>9.6</v>
      </c>
      <c r="I67" s="19">
        <v>15.534140000000001</v>
      </c>
      <c r="J67" s="19">
        <v>2697.76</v>
      </c>
      <c r="K67" s="19">
        <v>15.534140000000001</v>
      </c>
      <c r="L67" s="19">
        <v>2697.76</v>
      </c>
      <c r="M67" s="20">
        <f>K67/L67</f>
        <v>5.7581623272641002E-3</v>
      </c>
      <c r="N67" s="21">
        <v>50.685000000000002</v>
      </c>
      <c r="O67" s="22">
        <f>M67*N67</f>
        <v>0.29185245755738093</v>
      </c>
      <c r="P67" s="22">
        <f>M67*60*1000</f>
        <v>345.48973963584598</v>
      </c>
      <c r="Q67" s="22">
        <f>P67*N67/1000</f>
        <v>17.511147453442852</v>
      </c>
    </row>
    <row r="68" spans="1:17" s="7" customFormat="1" ht="12.75" customHeight="1" x14ac:dyDescent="0.2">
      <c r="A68" s="93"/>
      <c r="B68" s="91" t="s">
        <v>29</v>
      </c>
      <c r="C68" s="145" t="s">
        <v>213</v>
      </c>
      <c r="D68" s="18">
        <v>21</v>
      </c>
      <c r="E68" s="18">
        <v>1982</v>
      </c>
      <c r="F68" s="155">
        <v>12.409000000000001</v>
      </c>
      <c r="G68" s="155">
        <v>2.2589999999999999</v>
      </c>
      <c r="H68" s="155">
        <v>3.57</v>
      </c>
      <c r="I68" s="155">
        <v>6.58</v>
      </c>
      <c r="J68" s="19">
        <v>1139.95</v>
      </c>
      <c r="K68" s="19">
        <v>6.58</v>
      </c>
      <c r="L68" s="19">
        <v>1139.95</v>
      </c>
      <c r="M68" s="20">
        <f>K68/L68</f>
        <v>5.7721829904820382E-3</v>
      </c>
      <c r="N68" s="21">
        <v>64.855000000000004</v>
      </c>
      <c r="O68" s="22">
        <f>M68*N68</f>
        <v>0.37435492784771263</v>
      </c>
      <c r="P68" s="22">
        <f>M68*60*1000</f>
        <v>346.33097942892226</v>
      </c>
      <c r="Q68" s="22">
        <f>P68*N68/1000</f>
        <v>22.461295670862754</v>
      </c>
    </row>
    <row r="69" spans="1:17" s="7" customFormat="1" ht="12.75" customHeight="1" x14ac:dyDescent="0.2">
      <c r="A69" s="93"/>
      <c r="B69" s="92" t="s">
        <v>139</v>
      </c>
      <c r="C69" s="139" t="s">
        <v>112</v>
      </c>
      <c r="D69" s="127">
        <v>12</v>
      </c>
      <c r="E69" s="127">
        <v>1962</v>
      </c>
      <c r="F69" s="140">
        <v>5.99</v>
      </c>
      <c r="G69" s="152">
        <v>1.01685</v>
      </c>
      <c r="H69" s="140">
        <v>1.92</v>
      </c>
      <c r="I69" s="152">
        <v>3.0531280000000001</v>
      </c>
      <c r="J69" s="143">
        <v>528.27</v>
      </c>
      <c r="K69" s="143">
        <v>3.0531280000000001</v>
      </c>
      <c r="L69" s="143">
        <v>528.27</v>
      </c>
      <c r="M69" s="144">
        <f>K69/L69</f>
        <v>5.7794839759971227E-3</v>
      </c>
      <c r="N69" s="140">
        <v>54.390999999999998</v>
      </c>
      <c r="O69" s="140">
        <f>M69*N69</f>
        <v>0.31435191293845949</v>
      </c>
      <c r="P69" s="140">
        <f>M69*1000*60</f>
        <v>346.76903855982738</v>
      </c>
      <c r="Q69" s="140">
        <f>O69*60</f>
        <v>18.86111477630757</v>
      </c>
    </row>
    <row r="70" spans="1:17" s="7" customFormat="1" ht="12.75" customHeight="1" x14ac:dyDescent="0.2">
      <c r="A70" s="93"/>
      <c r="B70" s="92" t="s">
        <v>486</v>
      </c>
      <c r="C70" s="153" t="s">
        <v>468</v>
      </c>
      <c r="D70" s="42">
        <v>24</v>
      </c>
      <c r="E70" s="42">
        <v>1965</v>
      </c>
      <c r="F70" s="25">
        <v>8.9780999999999995</v>
      </c>
      <c r="G70" s="25">
        <v>2.2949999999999999</v>
      </c>
      <c r="H70" s="25">
        <v>0.24</v>
      </c>
      <c r="I70" s="25">
        <v>6.443098</v>
      </c>
      <c r="J70" s="25">
        <v>1110.8699999999999</v>
      </c>
      <c r="K70" s="25">
        <v>6.443098</v>
      </c>
      <c r="L70" s="25">
        <v>1110.8699999999999</v>
      </c>
      <c r="M70" s="26">
        <v>5.8000468101578051E-3</v>
      </c>
      <c r="N70" s="27">
        <v>57.661000000000001</v>
      </c>
      <c r="O70" s="27">
        <v>0.33443649912050921</v>
      </c>
      <c r="P70" s="27">
        <v>348.00280860946833</v>
      </c>
      <c r="Q70" s="27">
        <v>20.066189947230551</v>
      </c>
    </row>
    <row r="71" spans="1:17" s="7" customFormat="1" ht="12.75" customHeight="1" x14ac:dyDescent="0.2">
      <c r="A71" s="93"/>
      <c r="B71" s="91" t="s">
        <v>155</v>
      </c>
      <c r="C71" s="145" t="s">
        <v>777</v>
      </c>
      <c r="D71" s="18">
        <v>29</v>
      </c>
      <c r="E71" s="18">
        <v>1984</v>
      </c>
      <c r="F71" s="155">
        <v>12.598000000000001</v>
      </c>
      <c r="G71" s="155">
        <v>2.7429999999999999</v>
      </c>
      <c r="H71" s="155">
        <v>1.202</v>
      </c>
      <c r="I71" s="155">
        <f>F71-G71-H71</f>
        <v>8.6530000000000005</v>
      </c>
      <c r="J71" s="19">
        <v>1486.56</v>
      </c>
      <c r="K71" s="19">
        <v>8.6530000000000005</v>
      </c>
      <c r="L71" s="19">
        <v>1486.56</v>
      </c>
      <c r="M71" s="20">
        <f>K71/L71</f>
        <v>5.8208212248412449E-3</v>
      </c>
      <c r="N71" s="21">
        <v>46.43</v>
      </c>
      <c r="O71" s="22">
        <f>M71*N71</f>
        <v>0.27026072946937901</v>
      </c>
      <c r="P71" s="22">
        <f>M71*60*1000</f>
        <v>349.24927349047471</v>
      </c>
      <c r="Q71" s="22">
        <f>P71*N71/1000</f>
        <v>16.215643768162742</v>
      </c>
    </row>
    <row r="72" spans="1:17" s="7" customFormat="1" ht="12.75" customHeight="1" x14ac:dyDescent="0.2">
      <c r="A72" s="93"/>
      <c r="B72" s="92" t="s">
        <v>59</v>
      </c>
      <c r="C72" s="145" t="s">
        <v>723</v>
      </c>
      <c r="D72" s="18">
        <v>31</v>
      </c>
      <c r="E72" s="18" t="s">
        <v>33</v>
      </c>
      <c r="F72" s="19">
        <f>G72+H72+I72</f>
        <v>15.0503</v>
      </c>
      <c r="G72" s="19">
        <v>1.9890000000000001</v>
      </c>
      <c r="H72" s="19">
        <v>4.72</v>
      </c>
      <c r="I72" s="19">
        <v>8.3413000000000004</v>
      </c>
      <c r="J72" s="19">
        <v>1426.8500000000001</v>
      </c>
      <c r="K72" s="19">
        <v>8.3413000000000004</v>
      </c>
      <c r="L72" s="19">
        <v>1426.8500000000001</v>
      </c>
      <c r="M72" s="20">
        <f>K72/L72</f>
        <v>5.8459543750219011E-3</v>
      </c>
      <c r="N72" s="21">
        <v>49.5</v>
      </c>
      <c r="O72" s="22">
        <f>M72*N72</f>
        <v>0.28937474156358411</v>
      </c>
      <c r="P72" s="22">
        <f>M72*60*1000</f>
        <v>350.75726250131407</v>
      </c>
      <c r="Q72" s="22">
        <f>P72*N72/1000</f>
        <v>17.362484493815046</v>
      </c>
    </row>
    <row r="73" spans="1:17" s="7" customFormat="1" ht="12.75" customHeight="1" x14ac:dyDescent="0.2">
      <c r="A73" s="93"/>
      <c r="B73" s="91" t="s">
        <v>187</v>
      </c>
      <c r="C73" s="145" t="s">
        <v>735</v>
      </c>
      <c r="D73" s="18">
        <v>31</v>
      </c>
      <c r="E73" s="18" t="s">
        <v>33</v>
      </c>
      <c r="F73" s="19">
        <v>18.006</v>
      </c>
      <c r="G73" s="19">
        <v>2.887</v>
      </c>
      <c r="H73" s="19">
        <v>4.96</v>
      </c>
      <c r="I73" s="19">
        <v>10.159000000000001</v>
      </c>
      <c r="J73" s="19">
        <v>1737.18</v>
      </c>
      <c r="K73" s="19">
        <v>10.159000000000001</v>
      </c>
      <c r="L73" s="19">
        <v>1737.18</v>
      </c>
      <c r="M73" s="20">
        <f>K73/L73</f>
        <v>5.8479835135104019E-3</v>
      </c>
      <c r="N73" s="21">
        <v>74.099999999999994</v>
      </c>
      <c r="O73" s="22">
        <f>M73*N73</f>
        <v>0.43333557835112074</v>
      </c>
      <c r="P73" s="22">
        <f>M73*60*1000</f>
        <v>350.8790108106241</v>
      </c>
      <c r="Q73" s="22">
        <f>P73*N73/1000</f>
        <v>26.000134701067243</v>
      </c>
    </row>
    <row r="74" spans="1:17" s="7" customFormat="1" ht="12.75" customHeight="1" x14ac:dyDescent="0.2">
      <c r="A74" s="93"/>
      <c r="B74" s="92" t="s">
        <v>402</v>
      </c>
      <c r="C74" s="158" t="s">
        <v>343</v>
      </c>
      <c r="D74" s="123">
        <v>47</v>
      </c>
      <c r="E74" s="123">
        <v>2007</v>
      </c>
      <c r="F74" s="124">
        <v>30.582000000000001</v>
      </c>
      <c r="G74" s="124">
        <v>9.9785780000000006</v>
      </c>
      <c r="H74" s="124">
        <v>3.76</v>
      </c>
      <c r="I74" s="124">
        <v>16.843423999999999</v>
      </c>
      <c r="J74" s="124">
        <v>2876.41</v>
      </c>
      <c r="K74" s="124">
        <v>16.843423999999999</v>
      </c>
      <c r="L74" s="124">
        <v>2876.41</v>
      </c>
      <c r="M74" s="138">
        <v>5.8557104168042804E-3</v>
      </c>
      <c r="N74" s="125">
        <v>55.59</v>
      </c>
      <c r="O74" s="125">
        <v>0.32551894207014997</v>
      </c>
      <c r="P74" s="125">
        <v>351.34262500825679</v>
      </c>
      <c r="Q74" s="125">
        <v>19.531136524208996</v>
      </c>
    </row>
    <row r="75" spans="1:17" s="7" customFormat="1" ht="12.75" customHeight="1" x14ac:dyDescent="0.2">
      <c r="A75" s="93"/>
      <c r="B75" s="91" t="s">
        <v>155</v>
      </c>
      <c r="C75" s="145" t="s">
        <v>195</v>
      </c>
      <c r="D75" s="18">
        <v>60</v>
      </c>
      <c r="E75" s="18">
        <v>1971</v>
      </c>
      <c r="F75" s="155">
        <v>29.710999999999999</v>
      </c>
      <c r="G75" s="155">
        <v>3.7010000000000001</v>
      </c>
      <c r="H75" s="155">
        <v>9.6</v>
      </c>
      <c r="I75" s="155">
        <f>F75-G75-H75</f>
        <v>16.409999999999997</v>
      </c>
      <c r="J75" s="19">
        <v>2799.22</v>
      </c>
      <c r="K75" s="19">
        <v>16.41</v>
      </c>
      <c r="L75" s="19">
        <v>2799.22</v>
      </c>
      <c r="M75" s="20">
        <f>K75/L75</f>
        <v>5.8623473681954259E-3</v>
      </c>
      <c r="N75" s="21">
        <v>46.43</v>
      </c>
      <c r="O75" s="22">
        <f>M75*N75</f>
        <v>0.27218878830531362</v>
      </c>
      <c r="P75" s="22">
        <f>M75*60*1000</f>
        <v>351.7408420917256</v>
      </c>
      <c r="Q75" s="22">
        <f>P75*N75/1000</f>
        <v>16.331327298318818</v>
      </c>
    </row>
    <row r="76" spans="1:17" s="7" customFormat="1" ht="12.75" customHeight="1" x14ac:dyDescent="0.2">
      <c r="A76" s="93"/>
      <c r="B76" s="92" t="s">
        <v>461</v>
      </c>
      <c r="C76" s="40" t="s">
        <v>437</v>
      </c>
      <c r="D76" s="14">
        <v>30</v>
      </c>
      <c r="E76" s="14">
        <v>1971</v>
      </c>
      <c r="F76" s="15">
        <v>17.802</v>
      </c>
      <c r="G76" s="15">
        <v>3.782581</v>
      </c>
      <c r="H76" s="15">
        <v>4.8</v>
      </c>
      <c r="I76" s="15">
        <v>9.2194149999999997</v>
      </c>
      <c r="J76" s="15">
        <v>1569.65</v>
      </c>
      <c r="K76" s="15">
        <v>9.2194149999999997</v>
      </c>
      <c r="L76" s="15">
        <v>1569.65</v>
      </c>
      <c r="M76" s="41">
        <v>5.8735482432389378E-3</v>
      </c>
      <c r="N76" s="16">
        <v>68.779000000000011</v>
      </c>
      <c r="O76" s="16">
        <v>0.40397677462173098</v>
      </c>
      <c r="P76" s="16">
        <v>352.41289459433625</v>
      </c>
      <c r="Q76" s="16">
        <v>24.238606477303858</v>
      </c>
    </row>
    <row r="77" spans="1:17" s="7" customFormat="1" ht="12.75" customHeight="1" x14ac:dyDescent="0.2">
      <c r="A77" s="93"/>
      <c r="B77" s="91" t="s">
        <v>100</v>
      </c>
      <c r="C77" s="121" t="s">
        <v>68</v>
      </c>
      <c r="D77" s="12">
        <v>52</v>
      </c>
      <c r="E77" s="13">
        <v>2007</v>
      </c>
      <c r="F77" s="136">
        <v>38.409999999999997</v>
      </c>
      <c r="G77" s="136">
        <v>0</v>
      </c>
      <c r="H77" s="136">
        <v>16.3142</v>
      </c>
      <c r="I77" s="136">
        <v>22.0961</v>
      </c>
      <c r="J77" s="33">
        <v>3741.59</v>
      </c>
      <c r="K77" s="33">
        <v>22.0961</v>
      </c>
      <c r="L77" s="33">
        <v>3741.59</v>
      </c>
      <c r="M77" s="20">
        <f>K77/L77</f>
        <v>5.9055374854005919E-3</v>
      </c>
      <c r="N77" s="137">
        <v>56.6</v>
      </c>
      <c r="O77" s="22">
        <f>M77*N77</f>
        <v>0.3342534216736735</v>
      </c>
      <c r="P77" s="22">
        <f>M77*60*1000</f>
        <v>354.33224912403551</v>
      </c>
      <c r="Q77" s="22">
        <f>P77*N77/1000</f>
        <v>20.055205300420411</v>
      </c>
    </row>
    <row r="78" spans="1:17" s="7" customFormat="1" ht="12.75" customHeight="1" x14ac:dyDescent="0.2">
      <c r="A78" s="93"/>
      <c r="B78" s="92" t="s">
        <v>139</v>
      </c>
      <c r="C78" s="139" t="s">
        <v>117</v>
      </c>
      <c r="D78" s="127">
        <v>60</v>
      </c>
      <c r="E78" s="127">
        <v>1986</v>
      </c>
      <c r="F78" s="140">
        <v>37.450000000000003</v>
      </c>
      <c r="G78" s="152">
        <v>5.8892300000000004</v>
      </c>
      <c r="H78" s="140">
        <v>9.2799999999999994</v>
      </c>
      <c r="I78" s="152">
        <v>22.50019</v>
      </c>
      <c r="J78" s="143">
        <v>3808.22</v>
      </c>
      <c r="K78" s="143">
        <v>22.50019</v>
      </c>
      <c r="L78" s="143">
        <v>3808.22</v>
      </c>
      <c r="M78" s="144">
        <f>K78/L78</f>
        <v>5.9083219982038852E-3</v>
      </c>
      <c r="N78" s="140">
        <v>54.390999999999998</v>
      </c>
      <c r="O78" s="140">
        <f>M78*N78</f>
        <v>0.32135954180430754</v>
      </c>
      <c r="P78" s="140">
        <f>M78*1000*60</f>
        <v>354.49931989223307</v>
      </c>
      <c r="Q78" s="140">
        <f>O78*60</f>
        <v>19.281572508258453</v>
      </c>
    </row>
    <row r="79" spans="1:17" s="7" customFormat="1" ht="12.75" customHeight="1" x14ac:dyDescent="0.2">
      <c r="A79" s="93"/>
      <c r="B79" s="92" t="s">
        <v>538</v>
      </c>
      <c r="C79" s="40" t="s">
        <v>515</v>
      </c>
      <c r="D79" s="14">
        <v>45</v>
      </c>
      <c r="E79" s="14">
        <v>1983</v>
      </c>
      <c r="F79" s="15">
        <v>22.399000000000001</v>
      </c>
      <c r="G79" s="15">
        <v>2.3971529999999999</v>
      </c>
      <c r="H79" s="15">
        <v>6.88</v>
      </c>
      <c r="I79" s="15">
        <v>13.121856999999999</v>
      </c>
      <c r="J79" s="15">
        <v>2205.25</v>
      </c>
      <c r="K79" s="15">
        <v>13.121856999999999</v>
      </c>
      <c r="L79" s="15">
        <v>2205.25</v>
      </c>
      <c r="M79" s="41">
        <v>5.9502809205305516E-3</v>
      </c>
      <c r="N79" s="16">
        <v>87.308999999999997</v>
      </c>
      <c r="O79" s="16">
        <v>0.51951307689060189</v>
      </c>
      <c r="P79" s="16">
        <v>357.01685523183306</v>
      </c>
      <c r="Q79" s="16">
        <v>31.170784613436112</v>
      </c>
    </row>
    <row r="80" spans="1:17" s="7" customFormat="1" ht="12.75" customHeight="1" x14ac:dyDescent="0.2">
      <c r="A80" s="93"/>
      <c r="B80" s="91" t="s">
        <v>35</v>
      </c>
      <c r="C80" s="145" t="s">
        <v>239</v>
      </c>
      <c r="D80" s="18">
        <v>60</v>
      </c>
      <c r="E80" s="18">
        <v>1965</v>
      </c>
      <c r="F80" s="19">
        <f>G80+H80+I80</f>
        <v>31.465999999999998</v>
      </c>
      <c r="G80" s="19">
        <v>5.8359799999999993</v>
      </c>
      <c r="H80" s="19">
        <v>9.52</v>
      </c>
      <c r="I80" s="19">
        <v>16.110019999999999</v>
      </c>
      <c r="J80" s="19">
        <v>2700.9</v>
      </c>
      <c r="K80" s="19">
        <v>16.110019999999999</v>
      </c>
      <c r="L80" s="19">
        <v>2700.9</v>
      </c>
      <c r="M80" s="20">
        <f>K80/L80</f>
        <v>5.9646858454589207E-3</v>
      </c>
      <c r="N80" s="21">
        <v>50.685000000000002</v>
      </c>
      <c r="O80" s="22">
        <f>M80*N80</f>
        <v>0.30232010207708543</v>
      </c>
      <c r="P80" s="22">
        <f>M80*60*1000</f>
        <v>357.88115072753521</v>
      </c>
      <c r="Q80" s="22">
        <f>P80*N80/1000</f>
        <v>18.139206124625122</v>
      </c>
    </row>
    <row r="81" spans="1:17" s="7" customFormat="1" ht="12.75" customHeight="1" x14ac:dyDescent="0.2">
      <c r="A81" s="93"/>
      <c r="B81" s="91" t="s">
        <v>187</v>
      </c>
      <c r="C81" s="145" t="s">
        <v>274</v>
      </c>
      <c r="D81" s="18">
        <v>36</v>
      </c>
      <c r="E81" s="18" t="s">
        <v>33</v>
      </c>
      <c r="F81" s="19">
        <v>15.32</v>
      </c>
      <c r="G81" s="19">
        <v>1.071</v>
      </c>
      <c r="H81" s="19">
        <v>5.3979999999999997</v>
      </c>
      <c r="I81" s="19">
        <v>8.8510000000000009</v>
      </c>
      <c r="J81" s="19">
        <v>1482.56</v>
      </c>
      <c r="K81" s="19">
        <v>8.8510000000000009</v>
      </c>
      <c r="L81" s="19">
        <v>1482.56</v>
      </c>
      <c r="M81" s="20">
        <f>K81/L81</f>
        <v>5.9700787826462345E-3</v>
      </c>
      <c r="N81" s="21">
        <v>74.099999999999994</v>
      </c>
      <c r="O81" s="22">
        <f>M81*N81</f>
        <v>0.44238283779408594</v>
      </c>
      <c r="P81" s="22">
        <f>M81*60*1000</f>
        <v>358.20472695877407</v>
      </c>
      <c r="Q81" s="22">
        <f>P81*N81/1000</f>
        <v>26.542970267645156</v>
      </c>
    </row>
    <row r="82" spans="1:17" s="7" customFormat="1" ht="12.75" customHeight="1" x14ac:dyDescent="0.2">
      <c r="A82" s="93"/>
      <c r="B82" s="91" t="s">
        <v>35</v>
      </c>
      <c r="C82" s="145" t="s">
        <v>641</v>
      </c>
      <c r="D82" s="18">
        <v>30</v>
      </c>
      <c r="E82" s="18">
        <v>1987</v>
      </c>
      <c r="F82" s="19">
        <f>G82+H82+I82</f>
        <v>17.347999999999999</v>
      </c>
      <c r="G82" s="19">
        <v>3.5129199999999998</v>
      </c>
      <c r="H82" s="19">
        <v>4.7999929999999997</v>
      </c>
      <c r="I82" s="19">
        <v>9.0350870000000008</v>
      </c>
      <c r="J82" s="19">
        <v>1510.76</v>
      </c>
      <c r="K82" s="19">
        <v>9.0350870000000008</v>
      </c>
      <c r="L82" s="19">
        <v>1510.76</v>
      </c>
      <c r="M82" s="20">
        <f>K82/L82</f>
        <v>5.9804912759141102E-3</v>
      </c>
      <c r="N82" s="21">
        <v>50.685000000000002</v>
      </c>
      <c r="O82" s="22">
        <f>M82*N82</f>
        <v>0.30312120031970669</v>
      </c>
      <c r="P82" s="22">
        <f>M82*60*1000</f>
        <v>358.82947655484662</v>
      </c>
      <c r="Q82" s="22">
        <f>P82*N82/1000</f>
        <v>18.187272019182402</v>
      </c>
    </row>
    <row r="83" spans="1:17" s="7" customFormat="1" ht="12.75" customHeight="1" x14ac:dyDescent="0.2">
      <c r="A83" s="93"/>
      <c r="B83" s="91" t="s">
        <v>35</v>
      </c>
      <c r="C83" s="145" t="s">
        <v>642</v>
      </c>
      <c r="D83" s="18">
        <v>75</v>
      </c>
      <c r="E83" s="18" t="s">
        <v>33</v>
      </c>
      <c r="F83" s="19">
        <f>G83+H83+I83</f>
        <v>44.15204</v>
      </c>
      <c r="G83" s="19">
        <v>7.9890599999999994</v>
      </c>
      <c r="H83" s="19">
        <v>12</v>
      </c>
      <c r="I83" s="19">
        <v>24.162979999999997</v>
      </c>
      <c r="J83" s="19">
        <v>4020.7000000000003</v>
      </c>
      <c r="K83" s="19">
        <v>24.162979999999997</v>
      </c>
      <c r="L83" s="19">
        <v>4020.7000000000003</v>
      </c>
      <c r="M83" s="20">
        <f>K83/L83</f>
        <v>6.0096450866764482E-3</v>
      </c>
      <c r="N83" s="21">
        <v>50.685000000000002</v>
      </c>
      <c r="O83" s="22">
        <f>M83*N83</f>
        <v>0.30459886121819579</v>
      </c>
      <c r="P83" s="22">
        <f>M83*60*1000</f>
        <v>360.57870520058685</v>
      </c>
      <c r="Q83" s="22">
        <f>P83*N83/1000</f>
        <v>18.275931673091744</v>
      </c>
    </row>
    <row r="84" spans="1:17" s="7" customFormat="1" ht="12.75" customHeight="1" x14ac:dyDescent="0.2">
      <c r="A84" s="93"/>
      <c r="B84" s="91" t="s">
        <v>155</v>
      </c>
      <c r="C84" s="145" t="s">
        <v>196</v>
      </c>
      <c r="D84" s="18">
        <v>31</v>
      </c>
      <c r="E84" s="18">
        <v>1987</v>
      </c>
      <c r="F84" s="155">
        <v>17.356999999999999</v>
      </c>
      <c r="G84" s="155">
        <v>2.9470000000000001</v>
      </c>
      <c r="H84" s="155">
        <v>4.8</v>
      </c>
      <c r="I84" s="155">
        <f>F84-G84-H84</f>
        <v>9.61</v>
      </c>
      <c r="J84" s="19">
        <v>1593.91</v>
      </c>
      <c r="K84" s="19">
        <v>9.61</v>
      </c>
      <c r="L84" s="19">
        <v>1593.91</v>
      </c>
      <c r="M84" s="20">
        <f>K84/L84</f>
        <v>6.0291986373132728E-3</v>
      </c>
      <c r="N84" s="21">
        <v>46.43</v>
      </c>
      <c r="O84" s="22">
        <f>M84*N84</f>
        <v>0.27993569273045527</v>
      </c>
      <c r="P84" s="22">
        <f>M84*60*1000</f>
        <v>361.75191823879635</v>
      </c>
      <c r="Q84" s="22">
        <f>P84*N84/1000</f>
        <v>16.796141563827312</v>
      </c>
    </row>
    <row r="85" spans="1:17" s="7" customFormat="1" ht="12.75" customHeight="1" x14ac:dyDescent="0.2">
      <c r="A85" s="93"/>
      <c r="B85" s="91" t="s">
        <v>35</v>
      </c>
      <c r="C85" s="145" t="s">
        <v>643</v>
      </c>
      <c r="D85" s="18">
        <v>45</v>
      </c>
      <c r="E85" s="18">
        <v>1977</v>
      </c>
      <c r="F85" s="19">
        <f>G85+H85+I85</f>
        <v>27.711999999999996</v>
      </c>
      <c r="G85" s="19">
        <v>6.3459199999999996</v>
      </c>
      <c r="H85" s="19">
        <v>7.2</v>
      </c>
      <c r="I85" s="19">
        <v>14.166079999999999</v>
      </c>
      <c r="J85" s="19">
        <v>2328.87</v>
      </c>
      <c r="K85" s="19">
        <v>14.166079999999999</v>
      </c>
      <c r="L85" s="19">
        <v>2328.87</v>
      </c>
      <c r="M85" s="20">
        <f>K85/L85</f>
        <v>6.08281269456861E-3</v>
      </c>
      <c r="N85" s="21">
        <v>50.685000000000002</v>
      </c>
      <c r="O85" s="22">
        <f>M85*N85</f>
        <v>0.30830736142421</v>
      </c>
      <c r="P85" s="22">
        <f>M85*60*1000</f>
        <v>364.96876167411665</v>
      </c>
      <c r="Q85" s="22">
        <f>P85*N85/1000</f>
        <v>18.498441685452601</v>
      </c>
    </row>
    <row r="86" spans="1:17" s="7" customFormat="1" ht="12.75" customHeight="1" x14ac:dyDescent="0.2">
      <c r="A86" s="93"/>
      <c r="B86" s="91" t="s">
        <v>187</v>
      </c>
      <c r="C86" s="145" t="s">
        <v>275</v>
      </c>
      <c r="D86" s="18">
        <v>24</v>
      </c>
      <c r="E86" s="18" t="s">
        <v>33</v>
      </c>
      <c r="F86" s="19">
        <v>11.695</v>
      </c>
      <c r="G86" s="19">
        <v>1.02</v>
      </c>
      <c r="H86" s="19">
        <v>3.84</v>
      </c>
      <c r="I86" s="19">
        <v>6.835</v>
      </c>
      <c r="J86" s="19">
        <v>1118.24</v>
      </c>
      <c r="K86" s="19">
        <v>6.835</v>
      </c>
      <c r="L86" s="19">
        <v>1118.24</v>
      </c>
      <c r="M86" s="20">
        <f>K86/L86</f>
        <v>6.112283588496208E-3</v>
      </c>
      <c r="N86" s="21">
        <v>74.099999999999994</v>
      </c>
      <c r="O86" s="22">
        <f>M86*N86</f>
        <v>0.45292021390756898</v>
      </c>
      <c r="P86" s="22">
        <f>M86*60*1000</f>
        <v>366.73701530977246</v>
      </c>
      <c r="Q86" s="22">
        <f>P86*N86/1000</f>
        <v>27.175212834454136</v>
      </c>
    </row>
    <row r="87" spans="1:17" s="7" customFormat="1" ht="12.75" customHeight="1" x14ac:dyDescent="0.2">
      <c r="A87" s="93"/>
      <c r="B87" s="92" t="s">
        <v>165</v>
      </c>
      <c r="C87" s="156" t="s">
        <v>159</v>
      </c>
      <c r="D87" s="35">
        <v>60</v>
      </c>
      <c r="E87" s="35" t="s">
        <v>33</v>
      </c>
      <c r="F87" s="36">
        <f>G87+H87+I87</f>
        <v>34.200000000000003</v>
      </c>
      <c r="G87" s="36">
        <v>5.4852999999999996</v>
      </c>
      <c r="H87" s="36">
        <v>9.6</v>
      </c>
      <c r="I87" s="36">
        <v>19.114699999999999</v>
      </c>
      <c r="J87" s="36">
        <v>3125.26</v>
      </c>
      <c r="K87" s="36">
        <f>I87</f>
        <v>19.114699999999999</v>
      </c>
      <c r="L87" s="36">
        <f>J87</f>
        <v>3125.26</v>
      </c>
      <c r="M87" s="37">
        <f>K87/L87</f>
        <v>6.1161951325649699E-3</v>
      </c>
      <c r="N87" s="38">
        <v>43.5</v>
      </c>
      <c r="O87" s="39">
        <f>M87*N87</f>
        <v>0.26605448826657618</v>
      </c>
      <c r="P87" s="39">
        <f>M87*60*1000</f>
        <v>366.9717079538982</v>
      </c>
      <c r="Q87" s="39">
        <f>P87*N87/1000</f>
        <v>15.963269295994573</v>
      </c>
    </row>
    <row r="88" spans="1:17" s="7" customFormat="1" ht="12.75" customHeight="1" x14ac:dyDescent="0.2">
      <c r="A88" s="93"/>
      <c r="B88" s="91" t="s">
        <v>552</v>
      </c>
      <c r="C88" s="23" t="s">
        <v>539</v>
      </c>
      <c r="D88" s="24">
        <v>31</v>
      </c>
      <c r="E88" s="24">
        <v>1991</v>
      </c>
      <c r="F88" s="25">
        <v>16.548999999999999</v>
      </c>
      <c r="G88" s="25">
        <v>2.5446960000000001</v>
      </c>
      <c r="H88" s="25">
        <v>4.8</v>
      </c>
      <c r="I88" s="25">
        <v>9.2043049999999997</v>
      </c>
      <c r="J88" s="25">
        <v>1504.89</v>
      </c>
      <c r="K88" s="25">
        <v>9.2043049999999997</v>
      </c>
      <c r="L88" s="25">
        <v>1504.89</v>
      </c>
      <c r="M88" s="26">
        <v>6.1162643116772645E-3</v>
      </c>
      <c r="N88" s="27">
        <v>59.514000000000003</v>
      </c>
      <c r="O88" s="27">
        <v>0.36400335424516073</v>
      </c>
      <c r="P88" s="27">
        <v>366.97585870063585</v>
      </c>
      <c r="Q88" s="27">
        <v>21.84020125470964</v>
      </c>
    </row>
    <row r="89" spans="1:17" s="7" customFormat="1" ht="12.75" customHeight="1" x14ac:dyDescent="0.2">
      <c r="A89" s="93"/>
      <c r="B89" s="91" t="s">
        <v>552</v>
      </c>
      <c r="C89" s="23" t="s">
        <v>545</v>
      </c>
      <c r="D89" s="24">
        <v>40</v>
      </c>
      <c r="E89" s="24">
        <v>1984</v>
      </c>
      <c r="F89" s="25">
        <v>23.117999999999999</v>
      </c>
      <c r="G89" s="25">
        <v>2.8421280000000002</v>
      </c>
      <c r="H89" s="25">
        <v>6.4</v>
      </c>
      <c r="I89" s="25">
        <v>13.875869999999999</v>
      </c>
      <c r="J89" s="25">
        <v>2262.7800000000002</v>
      </c>
      <c r="K89" s="25">
        <v>13.875869999999999</v>
      </c>
      <c r="L89" s="25">
        <v>2262.7800000000002</v>
      </c>
      <c r="M89" s="26">
        <v>6.1322223106090729E-3</v>
      </c>
      <c r="N89" s="27">
        <v>59.514000000000003</v>
      </c>
      <c r="O89" s="27">
        <v>0.36495307859358839</v>
      </c>
      <c r="P89" s="27">
        <v>367.93333863654436</v>
      </c>
      <c r="Q89" s="27">
        <v>21.897184715615303</v>
      </c>
    </row>
    <row r="90" spans="1:17" s="7" customFormat="1" ht="12.75" customHeight="1" x14ac:dyDescent="0.2">
      <c r="A90" s="93"/>
      <c r="B90" s="91" t="s">
        <v>514</v>
      </c>
      <c r="C90" s="147" t="s">
        <v>488</v>
      </c>
      <c r="D90" s="148">
        <v>20</v>
      </c>
      <c r="E90" s="148">
        <v>1990</v>
      </c>
      <c r="F90" s="149">
        <v>11.571</v>
      </c>
      <c r="G90" s="149">
        <v>1.7582169999999999</v>
      </c>
      <c r="H90" s="149">
        <v>3.2</v>
      </c>
      <c r="I90" s="149">
        <v>6.612781</v>
      </c>
      <c r="J90" s="149">
        <v>1074.54</v>
      </c>
      <c r="K90" s="149">
        <v>6.612781</v>
      </c>
      <c r="L90" s="149">
        <v>1074.54</v>
      </c>
      <c r="M90" s="150">
        <v>6.1540575502075307E-3</v>
      </c>
      <c r="N90" s="151">
        <v>72.593999999999994</v>
      </c>
      <c r="O90" s="151">
        <v>0.44674765379976544</v>
      </c>
      <c r="P90" s="151">
        <v>369.24345301245182</v>
      </c>
      <c r="Q90" s="151">
        <v>26.804859227985926</v>
      </c>
    </row>
    <row r="91" spans="1:17" s="7" customFormat="1" ht="12.75" customHeight="1" x14ac:dyDescent="0.2">
      <c r="A91" s="93"/>
      <c r="B91" s="92" t="s">
        <v>139</v>
      </c>
      <c r="C91" s="139" t="s">
        <v>128</v>
      </c>
      <c r="D91" s="127">
        <v>85</v>
      </c>
      <c r="E91" s="127">
        <v>1970</v>
      </c>
      <c r="F91" s="140">
        <v>43.01</v>
      </c>
      <c r="G91" s="152">
        <v>6.0640929999999997</v>
      </c>
      <c r="H91" s="143">
        <v>13.6</v>
      </c>
      <c r="I91" s="152">
        <v>23.345960000000002</v>
      </c>
      <c r="J91" s="143">
        <v>3789.83</v>
      </c>
      <c r="K91" s="143">
        <v>23.345960000000002</v>
      </c>
      <c r="L91" s="143">
        <v>3789.83</v>
      </c>
      <c r="M91" s="144">
        <f>K91/L91</f>
        <v>6.1601602182683665E-3</v>
      </c>
      <c r="N91" s="140">
        <v>54.390999999999998</v>
      </c>
      <c r="O91" s="140">
        <f>M91*N91</f>
        <v>0.3350572744318347</v>
      </c>
      <c r="P91" s="140">
        <f>M91*1000*60</f>
        <v>369.60961309610195</v>
      </c>
      <c r="Q91" s="140">
        <f>O91*60</f>
        <v>20.103436465910082</v>
      </c>
    </row>
    <row r="92" spans="1:17" s="7" customFormat="1" ht="12.75" customHeight="1" x14ac:dyDescent="0.2">
      <c r="A92" s="93"/>
      <c r="B92" s="92" t="s">
        <v>260</v>
      </c>
      <c r="C92" s="139" t="s">
        <v>255</v>
      </c>
      <c r="D92" s="127">
        <v>38</v>
      </c>
      <c r="E92" s="127">
        <v>1990</v>
      </c>
      <c r="F92" s="140">
        <v>26.75</v>
      </c>
      <c r="G92" s="141">
        <v>5.28</v>
      </c>
      <c r="H92" s="141">
        <v>8.3782599999999992</v>
      </c>
      <c r="I92" s="142">
        <v>13.09</v>
      </c>
      <c r="J92" s="143">
        <v>2118.6</v>
      </c>
      <c r="K92" s="143">
        <f>I92/J92*L92</f>
        <v>13.08981464174455</v>
      </c>
      <c r="L92" s="143">
        <v>2118.5700000000002</v>
      </c>
      <c r="M92" s="144">
        <f>K92/L92</f>
        <v>6.1786085150571136E-3</v>
      </c>
      <c r="N92" s="140">
        <v>52.973999999999997</v>
      </c>
      <c r="O92" s="140">
        <f>ROUND(M92*N92,2)</f>
        <v>0.33</v>
      </c>
      <c r="P92" s="140">
        <f>ROUND(M92*60*1000,2)</f>
        <v>370.72</v>
      </c>
      <c r="Q92" s="140">
        <f>ROUND(P92*N92/1000,2)</f>
        <v>19.64</v>
      </c>
    </row>
    <row r="93" spans="1:17" s="7" customFormat="1" ht="12.75" customHeight="1" x14ac:dyDescent="0.2">
      <c r="A93" s="93"/>
      <c r="B93" s="92" t="s">
        <v>59</v>
      </c>
      <c r="C93" s="145" t="s">
        <v>724</v>
      </c>
      <c r="D93" s="18">
        <v>44</v>
      </c>
      <c r="E93" s="18" t="s">
        <v>33</v>
      </c>
      <c r="F93" s="19">
        <f>G93+H93+I93</f>
        <v>20.657848999999999</v>
      </c>
      <c r="G93" s="19">
        <v>2.1572489999999998</v>
      </c>
      <c r="H93" s="19">
        <v>6.88</v>
      </c>
      <c r="I93" s="19">
        <v>11.6206</v>
      </c>
      <c r="J93" s="19">
        <v>1876.15</v>
      </c>
      <c r="K93" s="19">
        <v>11.6206</v>
      </c>
      <c r="L93" s="19">
        <v>1876.15</v>
      </c>
      <c r="M93" s="20">
        <f>K93/L93</f>
        <v>6.1938544359459525E-3</v>
      </c>
      <c r="N93" s="21">
        <v>49.5</v>
      </c>
      <c r="O93" s="22">
        <f>M93*N93</f>
        <v>0.30659579457932462</v>
      </c>
      <c r="P93" s="22">
        <f>M93*60*1000</f>
        <v>371.63126615675714</v>
      </c>
      <c r="Q93" s="22">
        <f>P93*N93/1000</f>
        <v>18.395747674759477</v>
      </c>
    </row>
    <row r="94" spans="1:17" s="7" customFormat="1" ht="12.75" customHeight="1" x14ac:dyDescent="0.2">
      <c r="A94" s="93"/>
      <c r="B94" s="92" t="s">
        <v>486</v>
      </c>
      <c r="C94" s="153" t="s">
        <v>469</v>
      </c>
      <c r="D94" s="42">
        <v>20</v>
      </c>
      <c r="E94" s="42">
        <v>1975</v>
      </c>
      <c r="F94" s="25">
        <v>12.406000000000001</v>
      </c>
      <c r="G94" s="25">
        <v>2.2185000000000001</v>
      </c>
      <c r="H94" s="25">
        <v>3.2</v>
      </c>
      <c r="I94" s="25">
        <v>6.9874999999999998</v>
      </c>
      <c r="J94" s="25">
        <v>1127.03</v>
      </c>
      <c r="K94" s="25">
        <v>6.9874999999999998</v>
      </c>
      <c r="L94" s="25">
        <v>1127.03</v>
      </c>
      <c r="M94" s="26">
        <v>6.1999236932468527E-3</v>
      </c>
      <c r="N94" s="27">
        <v>57.661000000000001</v>
      </c>
      <c r="O94" s="27">
        <v>0.35749380007630677</v>
      </c>
      <c r="P94" s="27">
        <v>371.99542159481115</v>
      </c>
      <c r="Q94" s="27">
        <v>21.449628004578408</v>
      </c>
    </row>
    <row r="95" spans="1:17" s="7" customFormat="1" ht="12.75" customHeight="1" x14ac:dyDescent="0.2">
      <c r="A95" s="93"/>
      <c r="B95" s="92" t="s">
        <v>139</v>
      </c>
      <c r="C95" s="139" t="s">
        <v>190</v>
      </c>
      <c r="D95" s="127">
        <v>24</v>
      </c>
      <c r="E95" s="127">
        <v>1991</v>
      </c>
      <c r="F95" s="140">
        <v>12.98</v>
      </c>
      <c r="G95" s="152">
        <v>1.879248</v>
      </c>
      <c r="H95" s="140">
        <v>3.84</v>
      </c>
      <c r="I95" s="152">
        <v>7.2607499999999998</v>
      </c>
      <c r="J95" s="143">
        <v>1163.97</v>
      </c>
      <c r="K95" s="143">
        <v>7.2607499999999998</v>
      </c>
      <c r="L95" s="143">
        <v>1163.97</v>
      </c>
      <c r="M95" s="144">
        <f>K95/L95</f>
        <v>6.2379185030542019E-3</v>
      </c>
      <c r="N95" s="140">
        <v>54.390999999999998</v>
      </c>
      <c r="O95" s="140">
        <f>M95*N95</f>
        <v>0.33928662529962106</v>
      </c>
      <c r="P95" s="140">
        <f>M95*1000*60</f>
        <v>374.27511018325208</v>
      </c>
      <c r="Q95" s="140">
        <f>O95*60</f>
        <v>20.357197517977262</v>
      </c>
    </row>
    <row r="96" spans="1:17" s="7" customFormat="1" ht="12.75" customHeight="1" x14ac:dyDescent="0.2">
      <c r="A96" s="93"/>
      <c r="B96" s="92" t="s">
        <v>165</v>
      </c>
      <c r="C96" s="156" t="s">
        <v>820</v>
      </c>
      <c r="D96" s="35">
        <v>30</v>
      </c>
      <c r="E96" s="35" t="s">
        <v>33</v>
      </c>
      <c r="F96" s="36">
        <f>G96+H96+I96</f>
        <v>17.2</v>
      </c>
      <c r="G96" s="36">
        <v>2.6743999999999999</v>
      </c>
      <c r="H96" s="36">
        <v>4.8</v>
      </c>
      <c r="I96" s="36">
        <v>9.7256</v>
      </c>
      <c r="J96" s="36">
        <v>1554.23</v>
      </c>
      <c r="K96" s="36">
        <f>I96</f>
        <v>9.7256</v>
      </c>
      <c r="L96" s="36">
        <f>J96</f>
        <v>1554.23</v>
      </c>
      <c r="M96" s="37">
        <f>K96/L96</f>
        <v>6.2575037156662782E-3</v>
      </c>
      <c r="N96" s="38">
        <v>43.5</v>
      </c>
      <c r="O96" s="39">
        <f>M96*N96</f>
        <v>0.27220141163148309</v>
      </c>
      <c r="P96" s="39">
        <f>M96*60*1000</f>
        <v>375.4502229399767</v>
      </c>
      <c r="Q96" s="39">
        <f>P96*N96/1000</f>
        <v>16.332084697888988</v>
      </c>
    </row>
    <row r="97" spans="1:17" s="7" customFormat="1" ht="12.75" customHeight="1" x14ac:dyDescent="0.2">
      <c r="A97" s="93"/>
      <c r="B97" s="92" t="s">
        <v>402</v>
      </c>
      <c r="C97" s="158" t="s">
        <v>344</v>
      </c>
      <c r="D97" s="123">
        <v>40</v>
      </c>
      <c r="E97" s="123">
        <v>2007</v>
      </c>
      <c r="F97" s="124">
        <v>23.986999999999998</v>
      </c>
      <c r="G97" s="125">
        <v>5.9651899999999998</v>
      </c>
      <c r="H97" s="124">
        <v>3.2</v>
      </c>
      <c r="I97" s="124">
        <v>14.821808999999998</v>
      </c>
      <c r="J97" s="124">
        <v>2350.71</v>
      </c>
      <c r="K97" s="124">
        <v>14.821808999999998</v>
      </c>
      <c r="L97" s="124">
        <v>2350.71</v>
      </c>
      <c r="M97" s="138">
        <v>6.3052477762037843E-3</v>
      </c>
      <c r="N97" s="125">
        <v>55.59</v>
      </c>
      <c r="O97" s="125">
        <v>0.35050872387916837</v>
      </c>
      <c r="P97" s="125">
        <v>378.31486657222706</v>
      </c>
      <c r="Q97" s="125">
        <v>21.030523432750101</v>
      </c>
    </row>
    <row r="98" spans="1:17" s="7" customFormat="1" ht="12.75" customHeight="1" x14ac:dyDescent="0.2">
      <c r="A98" s="93"/>
      <c r="B98" s="91" t="s">
        <v>155</v>
      </c>
      <c r="C98" s="145" t="s">
        <v>778</v>
      </c>
      <c r="D98" s="18">
        <v>30</v>
      </c>
      <c r="E98" s="18">
        <v>1985</v>
      </c>
      <c r="F98" s="155">
        <v>15.879</v>
      </c>
      <c r="G98" s="155">
        <v>1.64</v>
      </c>
      <c r="H98" s="155">
        <v>4.8</v>
      </c>
      <c r="I98" s="155">
        <f>F98-G98-H98</f>
        <v>9.4390000000000001</v>
      </c>
      <c r="J98" s="19">
        <v>1496.4</v>
      </c>
      <c r="K98" s="19">
        <v>9.4390000000000001</v>
      </c>
      <c r="L98" s="19">
        <v>1496.4</v>
      </c>
      <c r="M98" s="20">
        <f>K98/L98</f>
        <v>6.3078053996257679E-3</v>
      </c>
      <c r="N98" s="21">
        <v>46.43</v>
      </c>
      <c r="O98" s="22">
        <f>M98*N98</f>
        <v>0.29287140470462442</v>
      </c>
      <c r="P98" s="22">
        <f>M98*60*1000</f>
        <v>378.46832397754611</v>
      </c>
      <c r="Q98" s="22">
        <f>P98*N98/1000</f>
        <v>17.572284282277465</v>
      </c>
    </row>
    <row r="99" spans="1:17" s="7" customFormat="1" ht="12.75" customHeight="1" x14ac:dyDescent="0.2">
      <c r="A99" s="93"/>
      <c r="B99" s="92" t="s">
        <v>264</v>
      </c>
      <c r="C99" s="146" t="s">
        <v>684</v>
      </c>
      <c r="D99" s="28">
        <v>36</v>
      </c>
      <c r="E99" s="28">
        <v>1989</v>
      </c>
      <c r="F99" s="29">
        <v>20.32</v>
      </c>
      <c r="G99" s="29">
        <v>2.4611000000000001</v>
      </c>
      <c r="H99" s="29">
        <v>3.6</v>
      </c>
      <c r="I99" s="29">
        <v>14.258899999999999</v>
      </c>
      <c r="J99" s="29">
        <v>2258.0100000000002</v>
      </c>
      <c r="K99" s="29">
        <v>14.258899999999999</v>
      </c>
      <c r="L99" s="29">
        <v>2258.0100000000002</v>
      </c>
      <c r="M99" s="30">
        <v>6.3148081717972898E-3</v>
      </c>
      <c r="N99" s="31">
        <v>48.2</v>
      </c>
      <c r="O99" s="32">
        <v>0.30437375388062937</v>
      </c>
      <c r="P99" s="32">
        <v>378.8884903078374</v>
      </c>
      <c r="Q99" s="32">
        <v>18.262425232837764</v>
      </c>
    </row>
    <row r="100" spans="1:17" s="7" customFormat="1" ht="12.75" customHeight="1" x14ac:dyDescent="0.2">
      <c r="A100" s="93"/>
      <c r="B100" s="91" t="s">
        <v>29</v>
      </c>
      <c r="C100" s="145" t="s">
        <v>209</v>
      </c>
      <c r="D100" s="18">
        <v>12</v>
      </c>
      <c r="E100" s="18">
        <v>1990</v>
      </c>
      <c r="F100" s="155">
        <v>7.5819999999999999</v>
      </c>
      <c r="G100" s="155">
        <v>1.179</v>
      </c>
      <c r="H100" s="155">
        <v>1.92</v>
      </c>
      <c r="I100" s="155">
        <v>4.4820000000000002</v>
      </c>
      <c r="J100" s="19">
        <v>707.4</v>
      </c>
      <c r="K100" s="19">
        <v>4.4820000000000002</v>
      </c>
      <c r="L100" s="19">
        <v>707.4</v>
      </c>
      <c r="M100" s="20">
        <f>K100/L100</f>
        <v>6.3358778625954206E-3</v>
      </c>
      <c r="N100" s="21">
        <v>64.855000000000004</v>
      </c>
      <c r="O100" s="22">
        <f>M100*N100</f>
        <v>0.410913358778626</v>
      </c>
      <c r="P100" s="22">
        <f>M100*60*1000</f>
        <v>380.15267175572524</v>
      </c>
      <c r="Q100" s="22">
        <f>P100*N100/1000</f>
        <v>24.654801526717563</v>
      </c>
    </row>
    <row r="101" spans="1:17" s="7" customFormat="1" ht="12.75" customHeight="1" x14ac:dyDescent="0.2">
      <c r="A101" s="93"/>
      <c r="B101" s="91" t="s">
        <v>153</v>
      </c>
      <c r="C101" s="145" t="s">
        <v>141</v>
      </c>
      <c r="D101" s="18">
        <v>28</v>
      </c>
      <c r="E101" s="18">
        <v>1981</v>
      </c>
      <c r="F101" s="19">
        <v>15.52</v>
      </c>
      <c r="G101" s="19">
        <v>2.0270000000000001</v>
      </c>
      <c r="H101" s="19">
        <v>4.4800000000000004</v>
      </c>
      <c r="I101" s="19">
        <v>9.0129999999999999</v>
      </c>
      <c r="J101" s="19">
        <v>1420.11</v>
      </c>
      <c r="K101" s="19">
        <v>9.0129999999999999</v>
      </c>
      <c r="L101" s="19">
        <v>1420.11</v>
      </c>
      <c r="M101" s="20">
        <f>K101/L101</f>
        <v>6.3466914534789564E-3</v>
      </c>
      <c r="N101" s="21">
        <v>67.361999999999995</v>
      </c>
      <c r="O101" s="22">
        <f>M101*N101</f>
        <v>0.4275258296892494</v>
      </c>
      <c r="P101" s="22">
        <f>M101*60*1000</f>
        <v>380.8014872087374</v>
      </c>
      <c r="Q101" s="22">
        <f>P101*N101/1000</f>
        <v>25.651549781354966</v>
      </c>
    </row>
    <row r="102" spans="1:17" s="7" customFormat="1" ht="12.75" customHeight="1" x14ac:dyDescent="0.2">
      <c r="A102" s="93"/>
      <c r="B102" s="92" t="s">
        <v>538</v>
      </c>
      <c r="C102" s="40" t="s">
        <v>518</v>
      </c>
      <c r="D102" s="14">
        <v>12</v>
      </c>
      <c r="E102" s="14">
        <v>1988</v>
      </c>
      <c r="F102" s="15">
        <v>6.6609999999999996</v>
      </c>
      <c r="G102" s="15">
        <v>0.880413</v>
      </c>
      <c r="H102" s="15">
        <v>1.92</v>
      </c>
      <c r="I102" s="15">
        <v>3.8605860000000001</v>
      </c>
      <c r="J102" s="15">
        <v>608.15</v>
      </c>
      <c r="K102" s="15">
        <v>3.8605860000000001</v>
      </c>
      <c r="L102" s="15">
        <v>608.15</v>
      </c>
      <c r="M102" s="41">
        <v>6.3480818876921813E-3</v>
      </c>
      <c r="N102" s="16">
        <v>87.308999999999997</v>
      </c>
      <c r="O102" s="16">
        <v>0.5542446815325166</v>
      </c>
      <c r="P102" s="16">
        <v>380.88491326153093</v>
      </c>
      <c r="Q102" s="16">
        <v>33.254680891950997</v>
      </c>
    </row>
    <row r="103" spans="1:17" s="7" customFormat="1" ht="12.75" customHeight="1" x14ac:dyDescent="0.2">
      <c r="A103" s="93"/>
      <c r="B103" s="92" t="s">
        <v>402</v>
      </c>
      <c r="C103" s="158" t="s">
        <v>349</v>
      </c>
      <c r="D103" s="123">
        <v>116</v>
      </c>
      <c r="E103" s="123">
        <v>2007</v>
      </c>
      <c r="F103" s="124">
        <v>66.549000000000007</v>
      </c>
      <c r="G103" s="125">
        <v>21.752217000000002</v>
      </c>
      <c r="H103" s="124">
        <v>0</v>
      </c>
      <c r="I103" s="124">
        <v>44.796798000000003</v>
      </c>
      <c r="J103" s="124">
        <v>7056.51</v>
      </c>
      <c r="K103" s="124">
        <v>44.796798000000003</v>
      </c>
      <c r="L103" s="124">
        <v>7056.51</v>
      </c>
      <c r="M103" s="138">
        <v>6.348293703261244E-3</v>
      </c>
      <c r="N103" s="125">
        <v>55.59</v>
      </c>
      <c r="O103" s="125">
        <v>0.3529016469642926</v>
      </c>
      <c r="P103" s="125">
        <v>380.89762219567461</v>
      </c>
      <c r="Q103" s="125">
        <v>21.174098817857555</v>
      </c>
    </row>
    <row r="104" spans="1:17" s="7" customFormat="1" ht="12.75" customHeight="1" x14ac:dyDescent="0.2">
      <c r="A104" s="93"/>
      <c r="B104" s="92" t="s">
        <v>204</v>
      </c>
      <c r="C104" s="145" t="s">
        <v>800</v>
      </c>
      <c r="D104" s="18">
        <v>12</v>
      </c>
      <c r="E104" s="18">
        <v>1958</v>
      </c>
      <c r="F104" s="19">
        <v>8.9</v>
      </c>
      <c r="G104" s="19">
        <v>1.677</v>
      </c>
      <c r="H104" s="19">
        <v>0.32200000000000001</v>
      </c>
      <c r="I104" s="19">
        <v>3.58</v>
      </c>
      <c r="J104" s="19">
        <v>563.53</v>
      </c>
      <c r="K104" s="19">
        <v>3.58</v>
      </c>
      <c r="L104" s="19">
        <v>563.5</v>
      </c>
      <c r="M104" s="20">
        <f>K104/L104</f>
        <v>6.3531499556344281E-3</v>
      </c>
      <c r="N104" s="21">
        <v>72.400000000000006</v>
      </c>
      <c r="O104" s="22">
        <f>M104*N104</f>
        <v>0.45996805678793262</v>
      </c>
      <c r="P104" s="22">
        <f>M104*60*1000</f>
        <v>381.18899733806563</v>
      </c>
      <c r="Q104" s="22">
        <f>P104*N104/1000</f>
        <v>27.598083407275954</v>
      </c>
    </row>
    <row r="105" spans="1:17" s="7" customFormat="1" ht="12.75" customHeight="1" x14ac:dyDescent="0.2">
      <c r="A105" s="93"/>
      <c r="B105" s="91" t="s">
        <v>886</v>
      </c>
      <c r="C105" s="145" t="s">
        <v>848</v>
      </c>
      <c r="D105" s="18">
        <v>40</v>
      </c>
      <c r="E105" s="18" t="s">
        <v>846</v>
      </c>
      <c r="F105" s="19">
        <f>SUM(G105+H105+I105)</f>
        <v>23.9</v>
      </c>
      <c r="G105" s="19">
        <v>3.5270000000000001</v>
      </c>
      <c r="H105" s="19">
        <v>6.4</v>
      </c>
      <c r="I105" s="19">
        <v>13.973000000000001</v>
      </c>
      <c r="J105" s="19">
        <v>2190.4299999999998</v>
      </c>
      <c r="K105" s="19">
        <v>13.973000000000001</v>
      </c>
      <c r="L105" s="19">
        <v>2190.4299999999998</v>
      </c>
      <c r="M105" s="20">
        <f>K105/L105</f>
        <v>6.3791127769433405E-3</v>
      </c>
      <c r="N105" s="21">
        <v>50.58</v>
      </c>
      <c r="O105" s="22">
        <f>M105*N105</f>
        <v>0.32265552425779415</v>
      </c>
      <c r="P105" s="22">
        <f>M105*60*1000</f>
        <v>382.74676661660044</v>
      </c>
      <c r="Q105" s="22">
        <f>P105*N105/1000</f>
        <v>19.35933145546765</v>
      </c>
    </row>
    <row r="106" spans="1:17" s="7" customFormat="1" ht="12.75" customHeight="1" x14ac:dyDescent="0.2">
      <c r="A106" s="93"/>
      <c r="B106" s="92" t="s">
        <v>59</v>
      </c>
      <c r="C106" s="145" t="s">
        <v>178</v>
      </c>
      <c r="D106" s="18">
        <v>75</v>
      </c>
      <c r="E106" s="18" t="s">
        <v>33</v>
      </c>
      <c r="F106" s="19">
        <f>G106+H106+I106</f>
        <v>43.427</v>
      </c>
      <c r="G106" s="19">
        <v>5.4060000000000006</v>
      </c>
      <c r="H106" s="19">
        <v>12</v>
      </c>
      <c r="I106" s="19">
        <v>26.021000000000001</v>
      </c>
      <c r="J106" s="19">
        <v>4068.38</v>
      </c>
      <c r="K106" s="19">
        <v>26.021000000000001</v>
      </c>
      <c r="L106" s="19">
        <v>4068.38</v>
      </c>
      <c r="M106" s="20">
        <f>K106/L106</f>
        <v>6.3959118863036396E-3</v>
      </c>
      <c r="N106" s="21">
        <v>49.5</v>
      </c>
      <c r="O106" s="22">
        <f>M106*N106</f>
        <v>0.31659763837203014</v>
      </c>
      <c r="P106" s="22">
        <f>M106*60*1000</f>
        <v>383.75471317821837</v>
      </c>
      <c r="Q106" s="22">
        <f>P106*N106/1000</f>
        <v>18.99585830232181</v>
      </c>
    </row>
    <row r="107" spans="1:17" s="7" customFormat="1" ht="12.75" customHeight="1" x14ac:dyDescent="0.2">
      <c r="A107" s="93"/>
      <c r="B107" s="91" t="s">
        <v>29</v>
      </c>
      <c r="C107" s="145" t="s">
        <v>214</v>
      </c>
      <c r="D107" s="18">
        <v>22</v>
      </c>
      <c r="E107" s="18">
        <v>1982</v>
      </c>
      <c r="F107" s="155">
        <v>13.361000000000001</v>
      </c>
      <c r="G107" s="155">
        <v>2.242</v>
      </c>
      <c r="H107" s="155">
        <v>3.74</v>
      </c>
      <c r="I107" s="155">
        <v>7.3789999999999996</v>
      </c>
      <c r="J107" s="19">
        <v>1146.26</v>
      </c>
      <c r="K107" s="19">
        <v>7.3780000000000001</v>
      </c>
      <c r="L107" s="19">
        <v>1146.26</v>
      </c>
      <c r="M107" s="20">
        <f>K107/L107</f>
        <v>6.4365850679601487E-3</v>
      </c>
      <c r="N107" s="21">
        <v>64.855000000000004</v>
      </c>
      <c r="O107" s="22">
        <f>M107*N107</f>
        <v>0.41744472458255549</v>
      </c>
      <c r="P107" s="22">
        <f>M107*60*1000</f>
        <v>386.1951040776089</v>
      </c>
      <c r="Q107" s="22">
        <f>P107*N107/1000</f>
        <v>25.046683474953326</v>
      </c>
    </row>
    <row r="108" spans="1:17" s="7" customFormat="1" ht="12.75" customHeight="1" x14ac:dyDescent="0.2">
      <c r="A108" s="93"/>
      <c r="B108" s="92" t="s">
        <v>402</v>
      </c>
      <c r="C108" s="158" t="s">
        <v>348</v>
      </c>
      <c r="D108" s="123">
        <v>62</v>
      </c>
      <c r="E108" s="123">
        <v>2007</v>
      </c>
      <c r="F108" s="124">
        <v>36.494999999999997</v>
      </c>
      <c r="G108" s="125">
        <v>10.995008</v>
      </c>
      <c r="H108" s="124">
        <v>0</v>
      </c>
      <c r="I108" s="124">
        <v>25.499994000000001</v>
      </c>
      <c r="J108" s="124">
        <v>3936.72</v>
      </c>
      <c r="K108" s="124">
        <v>25.499994000000001</v>
      </c>
      <c r="L108" s="124">
        <v>3936.72</v>
      </c>
      <c r="M108" s="138">
        <v>6.4774721087605932E-3</v>
      </c>
      <c r="N108" s="125">
        <v>55.59</v>
      </c>
      <c r="O108" s="125">
        <v>0.3600826745260014</v>
      </c>
      <c r="P108" s="125">
        <v>388.64832652563558</v>
      </c>
      <c r="Q108" s="125">
        <v>21.604960471560084</v>
      </c>
    </row>
    <row r="109" spans="1:17" s="7" customFormat="1" ht="12.75" customHeight="1" x14ac:dyDescent="0.2">
      <c r="A109" s="93"/>
      <c r="B109" s="91" t="s">
        <v>29</v>
      </c>
      <c r="C109" s="145" t="s">
        <v>212</v>
      </c>
      <c r="D109" s="18">
        <v>22</v>
      </c>
      <c r="E109" s="18">
        <v>1992</v>
      </c>
      <c r="F109" s="155">
        <v>13.098000000000001</v>
      </c>
      <c r="G109" s="155">
        <v>2.3679999999999999</v>
      </c>
      <c r="H109" s="155">
        <v>3.57</v>
      </c>
      <c r="I109" s="155">
        <v>7.16</v>
      </c>
      <c r="J109" s="19">
        <v>1099.99</v>
      </c>
      <c r="K109" s="19">
        <v>7.16</v>
      </c>
      <c r="L109" s="19">
        <v>1099.99</v>
      </c>
      <c r="M109" s="20">
        <f>K109/L109</f>
        <v>6.5091500831825745E-3</v>
      </c>
      <c r="N109" s="21">
        <v>64.855000000000004</v>
      </c>
      <c r="O109" s="22">
        <f>M109*N109</f>
        <v>0.42215092864480591</v>
      </c>
      <c r="P109" s="22">
        <f>M109*60*1000</f>
        <v>390.54900499095447</v>
      </c>
      <c r="Q109" s="22">
        <f>P109*N109/1000</f>
        <v>25.329055718688352</v>
      </c>
    </row>
    <row r="110" spans="1:17" s="7" customFormat="1" ht="12.75" customHeight="1" x14ac:dyDescent="0.2">
      <c r="A110" s="93"/>
      <c r="B110" s="91" t="s">
        <v>32</v>
      </c>
      <c r="C110" s="145" t="s">
        <v>627</v>
      </c>
      <c r="D110" s="18">
        <v>50</v>
      </c>
      <c r="E110" s="18">
        <v>1980</v>
      </c>
      <c r="F110" s="19">
        <v>29.186</v>
      </c>
      <c r="G110" s="19">
        <v>4.6660000000000004</v>
      </c>
      <c r="H110" s="19">
        <v>7.92</v>
      </c>
      <c r="I110" s="19">
        <v>16.600000000000001</v>
      </c>
      <c r="J110" s="19">
        <v>2544.91</v>
      </c>
      <c r="K110" s="19">
        <v>16.600000000000001</v>
      </c>
      <c r="L110" s="19">
        <v>2544.91</v>
      </c>
      <c r="M110" s="20">
        <f>K110/L110</f>
        <v>6.5228239898463998E-3</v>
      </c>
      <c r="N110" s="21">
        <v>63.7</v>
      </c>
      <c r="O110" s="22">
        <f>M110*N110</f>
        <v>0.41550388815321571</v>
      </c>
      <c r="P110" s="22">
        <f>M110*60*1000</f>
        <v>391.36943939078401</v>
      </c>
      <c r="Q110" s="22">
        <f>P110*N110/1000</f>
        <v>24.930233289192945</v>
      </c>
    </row>
    <row r="111" spans="1:17" s="7" customFormat="1" ht="12.75" customHeight="1" x14ac:dyDescent="0.2">
      <c r="A111" s="93"/>
      <c r="B111" s="92" t="s">
        <v>461</v>
      </c>
      <c r="C111" s="40" t="s">
        <v>439</v>
      </c>
      <c r="D111" s="14">
        <v>20</v>
      </c>
      <c r="E111" s="14">
        <v>1976</v>
      </c>
      <c r="F111" s="15">
        <v>18.908999999999999</v>
      </c>
      <c r="G111" s="15">
        <v>4.641</v>
      </c>
      <c r="H111" s="15">
        <v>3.04</v>
      </c>
      <c r="I111" s="15">
        <v>11.228</v>
      </c>
      <c r="J111" s="15">
        <v>1720.29</v>
      </c>
      <c r="K111" s="15">
        <v>11.228</v>
      </c>
      <c r="L111" s="15">
        <v>1720.29</v>
      </c>
      <c r="M111" s="41">
        <v>6.5268065268065268E-3</v>
      </c>
      <c r="N111" s="16">
        <v>68.779000000000011</v>
      </c>
      <c r="O111" s="16">
        <v>0.44890722610722616</v>
      </c>
      <c r="P111" s="16">
        <v>391.60839160839163</v>
      </c>
      <c r="Q111" s="16">
        <v>26.934433566433569</v>
      </c>
    </row>
    <row r="112" spans="1:17" s="7" customFormat="1" ht="12.75" customHeight="1" x14ac:dyDescent="0.2">
      <c r="A112" s="93"/>
      <c r="B112" s="92" t="s">
        <v>402</v>
      </c>
      <c r="C112" s="158" t="s">
        <v>346</v>
      </c>
      <c r="D112" s="123">
        <v>40</v>
      </c>
      <c r="E112" s="123">
        <v>2007</v>
      </c>
      <c r="F112" s="124">
        <v>25.359000000000002</v>
      </c>
      <c r="G112" s="125">
        <v>6.7333540000000003</v>
      </c>
      <c r="H112" s="124">
        <v>3.2</v>
      </c>
      <c r="I112" s="124">
        <v>15.425647</v>
      </c>
      <c r="J112" s="124">
        <v>2352.7399999999998</v>
      </c>
      <c r="K112" s="124">
        <v>15.425647</v>
      </c>
      <c r="L112" s="124">
        <v>2352.7399999999998</v>
      </c>
      <c r="M112" s="138">
        <v>6.5564605523772291E-3</v>
      </c>
      <c r="N112" s="125">
        <v>55.59</v>
      </c>
      <c r="O112" s="125">
        <v>0.36447364210665018</v>
      </c>
      <c r="P112" s="125">
        <v>393.38763314263377</v>
      </c>
      <c r="Q112" s="125">
        <v>21.868418526399012</v>
      </c>
    </row>
    <row r="113" spans="1:17" s="7" customFormat="1" ht="12.75" customHeight="1" x14ac:dyDescent="0.2">
      <c r="A113" s="93"/>
      <c r="B113" s="91" t="s">
        <v>155</v>
      </c>
      <c r="C113" s="145" t="s">
        <v>779</v>
      </c>
      <c r="D113" s="18">
        <v>20</v>
      </c>
      <c r="E113" s="18">
        <v>1993</v>
      </c>
      <c r="F113" s="155">
        <v>15.456</v>
      </c>
      <c r="G113" s="155">
        <v>2.214</v>
      </c>
      <c r="H113" s="155">
        <v>3.2</v>
      </c>
      <c r="I113" s="155">
        <f>F113-G113-H113</f>
        <v>10.041999999999998</v>
      </c>
      <c r="J113" s="19">
        <v>1515.58</v>
      </c>
      <c r="K113" s="19">
        <v>10.042</v>
      </c>
      <c r="L113" s="19">
        <v>1515.58</v>
      </c>
      <c r="M113" s="20">
        <f>K113/L113</f>
        <v>6.6258462106916164E-3</v>
      </c>
      <c r="N113" s="21">
        <v>46.43</v>
      </c>
      <c r="O113" s="22">
        <f>M113*N113</f>
        <v>0.30763803956241176</v>
      </c>
      <c r="P113" s="22">
        <f>M113*60*1000</f>
        <v>397.55077264149696</v>
      </c>
      <c r="Q113" s="22">
        <f>P113*N113/1000</f>
        <v>18.458282373744705</v>
      </c>
    </row>
    <row r="114" spans="1:17" s="7" customFormat="1" ht="12.75" customHeight="1" x14ac:dyDescent="0.2">
      <c r="A114" s="93"/>
      <c r="B114" s="92" t="s">
        <v>461</v>
      </c>
      <c r="C114" s="40" t="s">
        <v>445</v>
      </c>
      <c r="D114" s="14">
        <v>30</v>
      </c>
      <c r="E114" s="14">
        <v>1973</v>
      </c>
      <c r="F114" s="15">
        <v>17.954000000000001</v>
      </c>
      <c r="G114" s="15">
        <v>2.7081</v>
      </c>
      <c r="H114" s="15">
        <v>4.8</v>
      </c>
      <c r="I114" s="15">
        <v>10.4459</v>
      </c>
      <c r="J114" s="15">
        <v>1569.45</v>
      </c>
      <c r="K114" s="15">
        <v>10.4459</v>
      </c>
      <c r="L114" s="15">
        <v>1569.45</v>
      </c>
      <c r="M114" s="41">
        <v>6.655771130013699E-3</v>
      </c>
      <c r="N114" s="16">
        <v>68.779000000000011</v>
      </c>
      <c r="O114" s="16">
        <v>0.45777728255121225</v>
      </c>
      <c r="P114" s="16">
        <v>399.34626780082192</v>
      </c>
      <c r="Q114" s="16">
        <v>27.466636953072737</v>
      </c>
    </row>
    <row r="115" spans="1:17" s="7" customFormat="1" ht="12.75" customHeight="1" x14ac:dyDescent="0.2">
      <c r="A115" s="93"/>
      <c r="B115" s="92" t="s">
        <v>402</v>
      </c>
      <c r="C115" s="158" t="s">
        <v>347</v>
      </c>
      <c r="D115" s="123">
        <v>61</v>
      </c>
      <c r="E115" s="123">
        <v>1965</v>
      </c>
      <c r="F115" s="124">
        <v>35.151000000000003</v>
      </c>
      <c r="G115" s="124">
        <v>7.576613</v>
      </c>
      <c r="H115" s="124">
        <v>9.6</v>
      </c>
      <c r="I115" s="124">
        <v>17.974385999999999</v>
      </c>
      <c r="J115" s="124">
        <v>2700.04</v>
      </c>
      <c r="K115" s="124">
        <v>17.974385999999999</v>
      </c>
      <c r="L115" s="124">
        <v>2700.04</v>
      </c>
      <c r="M115" s="138">
        <v>6.6570813765721984E-3</v>
      </c>
      <c r="N115" s="125">
        <v>55.59</v>
      </c>
      <c r="O115" s="125">
        <v>0.37006715372364851</v>
      </c>
      <c r="P115" s="125">
        <v>399.4248825943319</v>
      </c>
      <c r="Q115" s="125">
        <v>22.20402922341891</v>
      </c>
    </row>
    <row r="116" spans="1:17" s="7" customFormat="1" ht="12.75" customHeight="1" x14ac:dyDescent="0.2">
      <c r="A116" s="93"/>
      <c r="B116" s="92" t="s">
        <v>165</v>
      </c>
      <c r="C116" s="156" t="s">
        <v>161</v>
      </c>
      <c r="D116" s="35">
        <v>30</v>
      </c>
      <c r="E116" s="35" t="s">
        <v>33</v>
      </c>
      <c r="F116" s="36">
        <f>G116+H116+I116</f>
        <v>20.326999999999998</v>
      </c>
      <c r="G116" s="36">
        <v>4.0269000000000004</v>
      </c>
      <c r="H116" s="36">
        <v>4.8</v>
      </c>
      <c r="I116" s="36">
        <v>11.5001</v>
      </c>
      <c r="J116" s="36">
        <v>1720.83</v>
      </c>
      <c r="K116" s="36">
        <f>I116</f>
        <v>11.5001</v>
      </c>
      <c r="L116" s="36">
        <f>J116</f>
        <v>1720.83</v>
      </c>
      <c r="M116" s="37">
        <f>K116/L116</f>
        <v>6.6828797731327324E-3</v>
      </c>
      <c r="N116" s="38">
        <v>43.5</v>
      </c>
      <c r="O116" s="39">
        <f>M116*N116</f>
        <v>0.29070527013127384</v>
      </c>
      <c r="P116" s="39">
        <f>M116*60*1000</f>
        <v>400.97278638796399</v>
      </c>
      <c r="Q116" s="39">
        <f>P116*N116/1000</f>
        <v>17.442316207876434</v>
      </c>
    </row>
    <row r="117" spans="1:17" s="7" customFormat="1" ht="12.75" customHeight="1" x14ac:dyDescent="0.2">
      <c r="A117" s="93"/>
      <c r="B117" s="92" t="s">
        <v>538</v>
      </c>
      <c r="C117" s="40" t="s">
        <v>517</v>
      </c>
      <c r="D117" s="14">
        <v>12</v>
      </c>
      <c r="E117" s="14">
        <v>1980</v>
      </c>
      <c r="F117" s="15">
        <v>6.508</v>
      </c>
      <c r="G117" s="15">
        <v>0.80595300000000003</v>
      </c>
      <c r="H117" s="15">
        <v>1.76</v>
      </c>
      <c r="I117" s="15">
        <v>3.9420479999999998</v>
      </c>
      <c r="J117" s="15">
        <v>584.73</v>
      </c>
      <c r="K117" s="15">
        <v>3.9420479999999998</v>
      </c>
      <c r="L117" s="15">
        <v>584.73</v>
      </c>
      <c r="M117" s="41">
        <v>6.7416551228772249E-3</v>
      </c>
      <c r="N117" s="16">
        <v>87.308999999999997</v>
      </c>
      <c r="O117" s="16">
        <v>0.58860716712328764</v>
      </c>
      <c r="P117" s="16">
        <v>404.4993073726335</v>
      </c>
      <c r="Q117" s="16">
        <v>35.316430027397253</v>
      </c>
    </row>
    <row r="118" spans="1:17" s="7" customFormat="1" ht="12.75" customHeight="1" x14ac:dyDescent="0.2">
      <c r="A118" s="93"/>
      <c r="B118" s="92" t="s">
        <v>402</v>
      </c>
      <c r="C118" s="158" t="s">
        <v>345</v>
      </c>
      <c r="D118" s="123">
        <v>52</v>
      </c>
      <c r="E118" s="123">
        <v>2009</v>
      </c>
      <c r="F118" s="124">
        <v>31.158000000000001</v>
      </c>
      <c r="G118" s="124">
        <v>8.8480229999999995</v>
      </c>
      <c r="H118" s="124">
        <v>4.16</v>
      </c>
      <c r="I118" s="124">
        <v>18.149979999999999</v>
      </c>
      <c r="J118" s="124">
        <v>2686.29</v>
      </c>
      <c r="K118" s="124">
        <v>18.149979999999999</v>
      </c>
      <c r="L118" s="124">
        <v>2686.29</v>
      </c>
      <c r="M118" s="138">
        <v>6.7565229368385391E-3</v>
      </c>
      <c r="N118" s="125">
        <v>55.59</v>
      </c>
      <c r="O118" s="125">
        <v>0.37559511005885443</v>
      </c>
      <c r="P118" s="125">
        <v>405.39137621031233</v>
      </c>
      <c r="Q118" s="125">
        <v>22.535706603531263</v>
      </c>
    </row>
    <row r="119" spans="1:17" s="7" customFormat="1" ht="12.75" customHeight="1" x14ac:dyDescent="0.2">
      <c r="A119" s="93"/>
      <c r="B119" s="91" t="s">
        <v>32</v>
      </c>
      <c r="C119" s="145" t="s">
        <v>628</v>
      </c>
      <c r="D119" s="18">
        <v>40</v>
      </c>
      <c r="E119" s="18">
        <v>1989</v>
      </c>
      <c r="F119" s="19">
        <v>24.119</v>
      </c>
      <c r="G119" s="19">
        <v>2.903</v>
      </c>
      <c r="H119" s="19">
        <v>6.4</v>
      </c>
      <c r="I119" s="19">
        <v>14.816000000000001</v>
      </c>
      <c r="J119" s="19">
        <v>2171.5</v>
      </c>
      <c r="K119" s="19">
        <v>14.816000000000001</v>
      </c>
      <c r="L119" s="19">
        <v>2171.5</v>
      </c>
      <c r="M119" s="20">
        <f>K119/L119</f>
        <v>6.8229334561363117E-3</v>
      </c>
      <c r="N119" s="21">
        <v>63.7</v>
      </c>
      <c r="O119" s="22">
        <f>M119*N119</f>
        <v>0.43462086115588305</v>
      </c>
      <c r="P119" s="22">
        <f>M119*60*1000</f>
        <v>409.3760073681787</v>
      </c>
      <c r="Q119" s="22">
        <f>P119*N119/1000</f>
        <v>26.077251669352982</v>
      </c>
    </row>
    <row r="120" spans="1:17" s="7" customFormat="1" ht="12.75" customHeight="1" x14ac:dyDescent="0.2">
      <c r="A120" s="93"/>
      <c r="B120" s="92" t="s">
        <v>260</v>
      </c>
      <c r="C120" s="139" t="s">
        <v>251</v>
      </c>
      <c r="D120" s="127">
        <v>86</v>
      </c>
      <c r="E120" s="127">
        <v>2006</v>
      </c>
      <c r="F120" s="140">
        <v>47.53</v>
      </c>
      <c r="G120" s="141">
        <v>11.86974</v>
      </c>
      <c r="H120" s="141">
        <v>1.2032240000000001</v>
      </c>
      <c r="I120" s="142">
        <f>F120-G120-H120</f>
        <v>34.457036000000002</v>
      </c>
      <c r="J120" s="143">
        <v>5049.1000000000004</v>
      </c>
      <c r="K120" s="143">
        <f>I120/J120*L120</f>
        <v>34.45676302433305</v>
      </c>
      <c r="L120" s="143">
        <v>5049.0600000000004</v>
      </c>
      <c r="M120" s="144">
        <f>K120/L120</f>
        <v>6.8243916737636403E-3</v>
      </c>
      <c r="N120" s="140">
        <v>52.973999999999997</v>
      </c>
      <c r="O120" s="140">
        <f>ROUND(M120*N120,2)</f>
        <v>0.36</v>
      </c>
      <c r="P120" s="140">
        <f>ROUND(M120*60*1000,2)</f>
        <v>409.46</v>
      </c>
      <c r="Q120" s="140">
        <f>ROUND(P120*N120/1000,2)</f>
        <v>21.69</v>
      </c>
    </row>
    <row r="121" spans="1:17" s="7" customFormat="1" ht="12.75" customHeight="1" x14ac:dyDescent="0.2">
      <c r="A121" s="93"/>
      <c r="B121" s="91" t="s">
        <v>100</v>
      </c>
      <c r="C121" s="121" t="s">
        <v>70</v>
      </c>
      <c r="D121" s="12">
        <v>40</v>
      </c>
      <c r="E121" s="13" t="s">
        <v>33</v>
      </c>
      <c r="F121" s="136">
        <v>28.16</v>
      </c>
      <c r="G121" s="136">
        <v>3.93</v>
      </c>
      <c r="H121" s="136">
        <v>6.4</v>
      </c>
      <c r="I121" s="136">
        <v>17.829999999999998</v>
      </c>
      <c r="J121" s="34">
        <v>2612.13</v>
      </c>
      <c r="K121" s="33">
        <v>17.829999999999998</v>
      </c>
      <c r="L121" s="34">
        <v>2612.13</v>
      </c>
      <c r="M121" s="20">
        <f>K121/L121</f>
        <v>6.8258471056187849E-3</v>
      </c>
      <c r="N121" s="137">
        <v>56.6</v>
      </c>
      <c r="O121" s="22">
        <f>M121*N121</f>
        <v>0.38634294617802323</v>
      </c>
      <c r="P121" s="22">
        <f>M121*60*1000</f>
        <v>409.55082633712709</v>
      </c>
      <c r="Q121" s="22">
        <f>P121*N121/1000</f>
        <v>23.180576770681395</v>
      </c>
    </row>
    <row r="122" spans="1:17" s="7" customFormat="1" ht="12.75" customHeight="1" x14ac:dyDescent="0.2">
      <c r="A122" s="93"/>
      <c r="B122" s="91" t="s">
        <v>29</v>
      </c>
      <c r="C122" s="145" t="s">
        <v>590</v>
      </c>
      <c r="D122" s="18">
        <v>39</v>
      </c>
      <c r="E122" s="18">
        <v>1979</v>
      </c>
      <c r="F122" s="155">
        <v>24.157</v>
      </c>
      <c r="G122" s="155">
        <v>2.657</v>
      </c>
      <c r="H122" s="155">
        <v>6.24</v>
      </c>
      <c r="I122" s="155">
        <v>15.259</v>
      </c>
      <c r="J122" s="19">
        <v>2234.0300000000002</v>
      </c>
      <c r="K122" s="19">
        <v>15.259</v>
      </c>
      <c r="L122" s="19">
        <v>2234.0300000000002</v>
      </c>
      <c r="M122" s="20">
        <f>K122/L122</f>
        <v>6.8302574271607809E-3</v>
      </c>
      <c r="N122" s="21">
        <v>64.855000000000004</v>
      </c>
      <c r="O122" s="22">
        <f>M122*N122</f>
        <v>0.4429763454385125</v>
      </c>
      <c r="P122" s="22">
        <f>M122*60*1000</f>
        <v>409.81544562964683</v>
      </c>
      <c r="Q122" s="22">
        <f>P122*N122/1000</f>
        <v>26.578580726310744</v>
      </c>
    </row>
    <row r="123" spans="1:17" s="7" customFormat="1" ht="12.75" customHeight="1" x14ac:dyDescent="0.2">
      <c r="A123" s="93"/>
      <c r="B123" s="91" t="s">
        <v>100</v>
      </c>
      <c r="C123" s="122" t="s">
        <v>64</v>
      </c>
      <c r="D123" s="12">
        <v>92</v>
      </c>
      <c r="E123" s="13">
        <v>2007</v>
      </c>
      <c r="F123" s="136">
        <v>56.05</v>
      </c>
      <c r="G123" s="136">
        <v>0</v>
      </c>
      <c r="H123" s="136">
        <v>12.74</v>
      </c>
      <c r="I123" s="136">
        <v>43.31</v>
      </c>
      <c r="J123" s="34">
        <v>6309.48</v>
      </c>
      <c r="K123" s="33">
        <v>43.312089999999998</v>
      </c>
      <c r="L123" s="34">
        <v>6309.48</v>
      </c>
      <c r="M123" s="20">
        <f>K123/L123</f>
        <v>6.8646053240520614E-3</v>
      </c>
      <c r="N123" s="137">
        <v>56.6</v>
      </c>
      <c r="O123" s="22">
        <f>M123*N123</f>
        <v>0.38853666134134668</v>
      </c>
      <c r="P123" s="22">
        <f>M123*60*1000</f>
        <v>411.87631944312369</v>
      </c>
      <c r="Q123" s="22">
        <f>P123*N123/1000</f>
        <v>23.312199680480802</v>
      </c>
    </row>
    <row r="124" spans="1:17" s="7" customFormat="1" ht="12.75" customHeight="1" x14ac:dyDescent="0.2">
      <c r="A124" s="93"/>
      <c r="B124" s="91" t="s">
        <v>552</v>
      </c>
      <c r="C124" s="23" t="s">
        <v>544</v>
      </c>
      <c r="D124" s="24">
        <v>50</v>
      </c>
      <c r="E124" s="24">
        <v>1973</v>
      </c>
      <c r="F124" s="25">
        <v>28.972000000000001</v>
      </c>
      <c r="G124" s="25">
        <v>2.9582039999999998</v>
      </c>
      <c r="H124" s="25">
        <v>8.01</v>
      </c>
      <c r="I124" s="25">
        <v>18.003798</v>
      </c>
      <c r="J124" s="25">
        <v>2622.52</v>
      </c>
      <c r="K124" s="25">
        <v>18.003798</v>
      </c>
      <c r="L124" s="25">
        <v>2622.52</v>
      </c>
      <c r="M124" s="26">
        <v>6.8650755761633844E-3</v>
      </c>
      <c r="N124" s="27">
        <v>59.514000000000003</v>
      </c>
      <c r="O124" s="27">
        <v>0.4085681078397877</v>
      </c>
      <c r="P124" s="27">
        <v>411.9045345698031</v>
      </c>
      <c r="Q124" s="27">
        <v>24.514086470387266</v>
      </c>
    </row>
    <row r="125" spans="1:17" s="7" customFormat="1" ht="12.75" customHeight="1" x14ac:dyDescent="0.2">
      <c r="A125" s="93"/>
      <c r="B125" s="91" t="s">
        <v>153</v>
      </c>
      <c r="C125" s="145" t="s">
        <v>297</v>
      </c>
      <c r="D125" s="18">
        <v>20</v>
      </c>
      <c r="E125" s="18">
        <v>1979</v>
      </c>
      <c r="F125" s="19">
        <v>10.818</v>
      </c>
      <c r="G125" s="19">
        <v>1.038</v>
      </c>
      <c r="H125" s="19">
        <v>3.1680000000000001</v>
      </c>
      <c r="I125" s="19">
        <v>6.6120000000000001</v>
      </c>
      <c r="J125" s="19">
        <v>960.93</v>
      </c>
      <c r="K125" s="19">
        <v>6.6120000000000001</v>
      </c>
      <c r="L125" s="19">
        <v>960.93</v>
      </c>
      <c r="M125" s="20">
        <f>K125/L125</f>
        <v>6.8808341918766202E-3</v>
      </c>
      <c r="N125" s="21">
        <v>67.361999999999995</v>
      </c>
      <c r="O125" s="22">
        <f>M125*N125</f>
        <v>0.46350675283319287</v>
      </c>
      <c r="P125" s="22">
        <f>M125*60*1000</f>
        <v>412.85005151259725</v>
      </c>
      <c r="Q125" s="22">
        <f>P125*N125/1000</f>
        <v>27.810405169991572</v>
      </c>
    </row>
    <row r="126" spans="1:17" s="7" customFormat="1" ht="12.75" customHeight="1" x14ac:dyDescent="0.2">
      <c r="A126" s="93"/>
      <c r="B126" s="91" t="s">
        <v>514</v>
      </c>
      <c r="C126" s="126" t="s">
        <v>505</v>
      </c>
      <c r="D126" s="14">
        <v>37</v>
      </c>
      <c r="E126" s="14">
        <v>1970</v>
      </c>
      <c r="F126" s="15">
        <v>18.481000000000002</v>
      </c>
      <c r="G126" s="15">
        <v>1.833628</v>
      </c>
      <c r="H126" s="15">
        <v>5.76</v>
      </c>
      <c r="I126" s="15">
        <v>10.887376</v>
      </c>
      <c r="J126" s="15">
        <v>1579.46</v>
      </c>
      <c r="K126" s="15">
        <v>10.887376</v>
      </c>
      <c r="L126" s="15">
        <v>1579.46</v>
      </c>
      <c r="M126" s="41">
        <v>6.8931001734770106E-3</v>
      </c>
      <c r="N126" s="16">
        <v>72.593999999999994</v>
      </c>
      <c r="O126" s="16">
        <v>0.50039771399339006</v>
      </c>
      <c r="P126" s="16">
        <v>413.58601040862067</v>
      </c>
      <c r="Q126" s="16">
        <v>30.023862839603407</v>
      </c>
    </row>
    <row r="127" spans="1:17" s="7" customFormat="1" ht="12.75" customHeight="1" x14ac:dyDescent="0.2">
      <c r="A127" s="93"/>
      <c r="B127" s="92" t="s">
        <v>59</v>
      </c>
      <c r="C127" s="145" t="s">
        <v>725</v>
      </c>
      <c r="D127" s="18">
        <v>20</v>
      </c>
      <c r="E127" s="18" t="s">
        <v>33</v>
      </c>
      <c r="F127" s="19">
        <f>G127+H127+I127</f>
        <v>11.374175000000001</v>
      </c>
      <c r="G127" s="19">
        <v>1.6791749999999999</v>
      </c>
      <c r="H127" s="19">
        <v>3.12</v>
      </c>
      <c r="I127" s="19">
        <v>6.5750000000000002</v>
      </c>
      <c r="J127" s="19">
        <v>950.57</v>
      </c>
      <c r="K127" s="19">
        <v>6.5750000000000002</v>
      </c>
      <c r="L127" s="19">
        <v>950.57</v>
      </c>
      <c r="M127" s="20">
        <f>K127/L127</f>
        <v>6.9169024900848962E-3</v>
      </c>
      <c r="N127" s="21">
        <v>49.5</v>
      </c>
      <c r="O127" s="22">
        <f>M127*N127</f>
        <v>0.34238667325920236</v>
      </c>
      <c r="P127" s="22">
        <f>M127*60*1000</f>
        <v>415.0141494050938</v>
      </c>
      <c r="Q127" s="22">
        <f>P127*N127/1000</f>
        <v>20.543200395552144</v>
      </c>
    </row>
    <row r="128" spans="1:17" s="7" customFormat="1" ht="12.75" customHeight="1" x14ac:dyDescent="0.2">
      <c r="A128" s="93"/>
      <c r="B128" s="91" t="s">
        <v>514</v>
      </c>
      <c r="C128" s="147" t="s">
        <v>489</v>
      </c>
      <c r="D128" s="148">
        <v>24</v>
      </c>
      <c r="E128" s="148">
        <v>1969</v>
      </c>
      <c r="F128" s="149">
        <v>11.988</v>
      </c>
      <c r="G128" s="149">
        <v>1.0742080000000001</v>
      </c>
      <c r="H128" s="149">
        <v>3.84</v>
      </c>
      <c r="I128" s="149">
        <v>7.0737940000000004</v>
      </c>
      <c r="J128" s="149">
        <v>1020.69</v>
      </c>
      <c r="K128" s="149">
        <v>7.0737940000000004</v>
      </c>
      <c r="L128" s="149">
        <v>1020.69</v>
      </c>
      <c r="M128" s="150">
        <v>6.9304039424311001E-3</v>
      </c>
      <c r="N128" s="151">
        <v>72.593999999999994</v>
      </c>
      <c r="O128" s="151">
        <v>0.50310574379684325</v>
      </c>
      <c r="P128" s="151">
        <v>415.82423654586597</v>
      </c>
      <c r="Q128" s="151">
        <v>30.186344627810591</v>
      </c>
    </row>
    <row r="129" spans="1:17" s="7" customFormat="1" ht="12.75" customHeight="1" x14ac:dyDescent="0.2">
      <c r="A129" s="93"/>
      <c r="B129" s="92" t="s">
        <v>139</v>
      </c>
      <c r="C129" s="139" t="s">
        <v>102</v>
      </c>
      <c r="D129" s="127">
        <v>30</v>
      </c>
      <c r="E129" s="127">
        <v>2007</v>
      </c>
      <c r="F129" s="142">
        <v>15.07124</v>
      </c>
      <c r="G129" s="152">
        <v>2.80124</v>
      </c>
      <c r="H129" s="140">
        <v>2.4</v>
      </c>
      <c r="I129" s="152">
        <v>9.8699999999999992</v>
      </c>
      <c r="J129" s="143">
        <v>1423.9</v>
      </c>
      <c r="K129" s="143">
        <v>9.8699999999999992</v>
      </c>
      <c r="L129" s="143">
        <v>1423.9</v>
      </c>
      <c r="M129" s="144">
        <f>K129/L129</f>
        <v>6.9316665496172471E-3</v>
      </c>
      <c r="N129" s="140">
        <v>54.390999999999998</v>
      </c>
      <c r="O129" s="140">
        <f>M129*N129</f>
        <v>0.37702027530023169</v>
      </c>
      <c r="P129" s="140">
        <f>M129*1000*60</f>
        <v>415.8999929770348</v>
      </c>
      <c r="Q129" s="140">
        <f>O129*60</f>
        <v>22.621216518013902</v>
      </c>
    </row>
    <row r="130" spans="1:17" s="7" customFormat="1" ht="12.75" customHeight="1" x14ac:dyDescent="0.2">
      <c r="A130" s="93"/>
      <c r="B130" s="91" t="s">
        <v>29</v>
      </c>
      <c r="C130" s="145" t="s">
        <v>215</v>
      </c>
      <c r="D130" s="18">
        <v>22</v>
      </c>
      <c r="E130" s="18">
        <v>1986</v>
      </c>
      <c r="F130" s="155">
        <v>13.05</v>
      </c>
      <c r="G130" s="155">
        <v>1.36</v>
      </c>
      <c r="H130" s="155">
        <v>3.74</v>
      </c>
      <c r="I130" s="155">
        <v>7.9530000000000003</v>
      </c>
      <c r="J130" s="19">
        <v>1144.1600000000001</v>
      </c>
      <c r="K130" s="19">
        <v>7.952</v>
      </c>
      <c r="L130" s="19">
        <v>1144.1600000000001</v>
      </c>
      <c r="M130" s="20">
        <f>K130/L130</f>
        <v>6.9500769123199543E-3</v>
      </c>
      <c r="N130" s="21">
        <v>64.855000000000004</v>
      </c>
      <c r="O130" s="22">
        <f>M130*N130</f>
        <v>0.45074723814851064</v>
      </c>
      <c r="P130" s="22">
        <f>M130*60*1000</f>
        <v>417.00461473919728</v>
      </c>
      <c r="Q130" s="22">
        <f>P130*N130/1000</f>
        <v>27.044834288910643</v>
      </c>
    </row>
    <row r="131" spans="1:17" s="7" customFormat="1" ht="11.25" customHeight="1" x14ac:dyDescent="0.2">
      <c r="A131" s="93"/>
      <c r="B131" s="91" t="s">
        <v>436</v>
      </c>
      <c r="C131" s="40" t="s">
        <v>404</v>
      </c>
      <c r="D131" s="14">
        <v>55</v>
      </c>
      <c r="E131" s="14">
        <v>1990</v>
      </c>
      <c r="F131" s="15">
        <v>43.845999999999997</v>
      </c>
      <c r="G131" s="15">
        <v>6.7528079999999999</v>
      </c>
      <c r="H131" s="15">
        <v>12.56</v>
      </c>
      <c r="I131" s="15">
        <v>24.533193000000001</v>
      </c>
      <c r="J131" s="15">
        <v>3527.73</v>
      </c>
      <c r="K131" s="15">
        <v>24.533193000000001</v>
      </c>
      <c r="L131" s="15">
        <v>3527.73</v>
      </c>
      <c r="M131" s="41">
        <v>6.9543851145070631E-3</v>
      </c>
      <c r="N131" s="16">
        <v>71.722000000000008</v>
      </c>
      <c r="O131" s="16">
        <v>0.49878240918267563</v>
      </c>
      <c r="P131" s="16">
        <v>417.26310687042377</v>
      </c>
      <c r="Q131" s="16">
        <v>29.926944550960535</v>
      </c>
    </row>
    <row r="132" spans="1:17" s="7" customFormat="1" ht="12.75" customHeight="1" x14ac:dyDescent="0.2">
      <c r="A132" s="93"/>
      <c r="B132" s="91" t="s">
        <v>886</v>
      </c>
      <c r="C132" s="145" t="s">
        <v>845</v>
      </c>
      <c r="D132" s="18">
        <v>10</v>
      </c>
      <c r="E132" s="18" t="s">
        <v>846</v>
      </c>
      <c r="F132" s="19">
        <f>SUM(G132+H132+I132)</f>
        <v>8.0129999999999999</v>
      </c>
      <c r="G132" s="19">
        <v>1.6319999999999999</v>
      </c>
      <c r="H132" s="19">
        <v>1.6</v>
      </c>
      <c r="I132" s="19">
        <v>4.7809999999999997</v>
      </c>
      <c r="J132" s="19">
        <v>684.27</v>
      </c>
      <c r="K132" s="19">
        <v>4.7809999999999997</v>
      </c>
      <c r="L132" s="19">
        <v>684.27</v>
      </c>
      <c r="M132" s="20">
        <f>K132/L132</f>
        <v>6.9870080523769858E-3</v>
      </c>
      <c r="N132" s="21">
        <v>50.58</v>
      </c>
      <c r="O132" s="22">
        <f>M132*N132</f>
        <v>0.35340286728922793</v>
      </c>
      <c r="P132" s="22">
        <f>M132*60*1000</f>
        <v>419.22048314261917</v>
      </c>
      <c r="Q132" s="22">
        <f>P132*N132/1000</f>
        <v>21.204172037353679</v>
      </c>
    </row>
    <row r="133" spans="1:17" s="7" customFormat="1" ht="12.75" customHeight="1" x14ac:dyDescent="0.2">
      <c r="A133" s="93"/>
      <c r="B133" s="92" t="s">
        <v>461</v>
      </c>
      <c r="C133" s="40" t="s">
        <v>444</v>
      </c>
      <c r="D133" s="14">
        <v>36</v>
      </c>
      <c r="E133" s="14">
        <v>1984</v>
      </c>
      <c r="F133" s="15">
        <v>27.795999999999999</v>
      </c>
      <c r="G133" s="15">
        <v>3.4169999999999998</v>
      </c>
      <c r="H133" s="15">
        <v>8.64</v>
      </c>
      <c r="I133" s="15">
        <v>15.738993000000001</v>
      </c>
      <c r="J133" s="15">
        <v>2249.59</v>
      </c>
      <c r="K133" s="15">
        <v>15.738993000000001</v>
      </c>
      <c r="L133" s="15">
        <v>2249.59</v>
      </c>
      <c r="M133" s="41">
        <v>6.9963828964389064E-3</v>
      </c>
      <c r="N133" s="16">
        <v>68.779000000000011</v>
      </c>
      <c r="O133" s="16">
        <v>0.48120421923417162</v>
      </c>
      <c r="P133" s="16">
        <v>419.78297378633437</v>
      </c>
      <c r="Q133" s="16">
        <v>28.872253154050298</v>
      </c>
    </row>
    <row r="134" spans="1:17" s="7" customFormat="1" ht="12.75" customHeight="1" x14ac:dyDescent="0.2">
      <c r="A134" s="93"/>
      <c r="B134" s="91" t="s">
        <v>552</v>
      </c>
      <c r="C134" s="23" t="s">
        <v>540</v>
      </c>
      <c r="D134" s="24">
        <v>32</v>
      </c>
      <c r="E134" s="24">
        <v>1973</v>
      </c>
      <c r="F134" s="25">
        <v>19.559999999999999</v>
      </c>
      <c r="G134" s="25">
        <v>2.1147659999999999</v>
      </c>
      <c r="H134" s="25">
        <v>5.13</v>
      </c>
      <c r="I134" s="25">
        <v>12.315232999999999</v>
      </c>
      <c r="J134" s="25">
        <v>1758.16</v>
      </c>
      <c r="K134" s="25">
        <v>12.315232999999999</v>
      </c>
      <c r="L134" s="25">
        <v>1758.16</v>
      </c>
      <c r="M134" s="26">
        <v>7.0046144833234734E-3</v>
      </c>
      <c r="N134" s="27">
        <v>59.514000000000003</v>
      </c>
      <c r="O134" s="27">
        <v>0.4168726263605132</v>
      </c>
      <c r="P134" s="27">
        <v>420.27686899940841</v>
      </c>
      <c r="Q134" s="27">
        <v>25.012357581630791</v>
      </c>
    </row>
    <row r="135" spans="1:17" s="7" customFormat="1" ht="12.75" customHeight="1" x14ac:dyDescent="0.2">
      <c r="A135" s="93"/>
      <c r="B135" s="92" t="s">
        <v>165</v>
      </c>
      <c r="C135" s="156" t="s">
        <v>821</v>
      </c>
      <c r="D135" s="35">
        <v>55</v>
      </c>
      <c r="E135" s="35" t="s">
        <v>33</v>
      </c>
      <c r="F135" s="36">
        <f>G135+H135+I135</f>
        <v>30.999400000000001</v>
      </c>
      <c r="G135" s="36">
        <v>4.6660000000000004</v>
      </c>
      <c r="H135" s="36">
        <v>8.8000000000000007</v>
      </c>
      <c r="I135" s="36">
        <v>17.5334</v>
      </c>
      <c r="J135" s="36">
        <v>2498.02</v>
      </c>
      <c r="K135" s="36">
        <f>I135</f>
        <v>17.5334</v>
      </c>
      <c r="L135" s="36">
        <f>J135</f>
        <v>2498.02</v>
      </c>
      <c r="M135" s="37">
        <f>K135/L135</f>
        <v>7.0189189838351981E-3</v>
      </c>
      <c r="N135" s="38">
        <v>43.5</v>
      </c>
      <c r="O135" s="39">
        <f>M135*N135</f>
        <v>0.3053229757968311</v>
      </c>
      <c r="P135" s="39">
        <f>M135*60*1000</f>
        <v>421.13513903011193</v>
      </c>
      <c r="Q135" s="39">
        <f>P135*N135/1000</f>
        <v>18.319378547809869</v>
      </c>
    </row>
    <row r="136" spans="1:17" s="7" customFormat="1" ht="12.75" customHeight="1" x14ac:dyDescent="0.2">
      <c r="A136" s="93"/>
      <c r="B136" s="91" t="s">
        <v>552</v>
      </c>
      <c r="C136" s="23" t="s">
        <v>541</v>
      </c>
      <c r="D136" s="24">
        <v>19</v>
      </c>
      <c r="E136" s="24">
        <v>1978</v>
      </c>
      <c r="F136" s="25">
        <v>11.738</v>
      </c>
      <c r="G136" s="25">
        <v>1.098795</v>
      </c>
      <c r="H136" s="25">
        <v>3.2</v>
      </c>
      <c r="I136" s="25">
        <v>7.4392010000000006</v>
      </c>
      <c r="J136" s="25">
        <v>1059.1500000000001</v>
      </c>
      <c r="K136" s="25">
        <v>7.4392010000000006</v>
      </c>
      <c r="L136" s="25">
        <v>1059.1500000000001</v>
      </c>
      <c r="M136" s="26">
        <v>7.0237464004154274E-3</v>
      </c>
      <c r="N136" s="27">
        <v>59.514000000000003</v>
      </c>
      <c r="O136" s="27">
        <v>0.41801124327432376</v>
      </c>
      <c r="P136" s="27">
        <v>421.42478402492566</v>
      </c>
      <c r="Q136" s="27">
        <v>25.080674596459428</v>
      </c>
    </row>
    <row r="137" spans="1:17" s="7" customFormat="1" ht="12.75" customHeight="1" x14ac:dyDescent="0.2">
      <c r="A137" s="93"/>
      <c r="B137" s="92" t="s">
        <v>402</v>
      </c>
      <c r="C137" s="158" t="s">
        <v>342</v>
      </c>
      <c r="D137" s="123">
        <v>70</v>
      </c>
      <c r="E137" s="123">
        <v>2008</v>
      </c>
      <c r="F137" s="124">
        <v>45.066000000000003</v>
      </c>
      <c r="G137" s="124">
        <v>11.420532</v>
      </c>
      <c r="H137" s="124">
        <v>0</v>
      </c>
      <c r="I137" s="124">
        <v>33.645471999999998</v>
      </c>
      <c r="J137" s="124">
        <v>4787.37</v>
      </c>
      <c r="K137" s="124">
        <v>33.645471999999998</v>
      </c>
      <c r="L137" s="124">
        <v>4787.37</v>
      </c>
      <c r="M137" s="138">
        <v>7.027965667997251E-3</v>
      </c>
      <c r="N137" s="125">
        <v>55.59</v>
      </c>
      <c r="O137" s="125">
        <v>0.39068461148396721</v>
      </c>
      <c r="P137" s="125">
        <v>421.67794007983508</v>
      </c>
      <c r="Q137" s="125">
        <v>23.441076689038034</v>
      </c>
    </row>
    <row r="138" spans="1:17" s="7" customFormat="1" ht="12.75" customHeight="1" x14ac:dyDescent="0.2">
      <c r="A138" s="93"/>
      <c r="B138" s="92" t="s">
        <v>260</v>
      </c>
      <c r="C138" s="139" t="s">
        <v>249</v>
      </c>
      <c r="D138" s="127">
        <v>60</v>
      </c>
      <c r="E138" s="127">
        <v>2005</v>
      </c>
      <c r="F138" s="140">
        <v>48.17</v>
      </c>
      <c r="G138" s="141">
        <v>9.6373200000000008</v>
      </c>
      <c r="H138" s="141">
        <v>3.8426979999999999</v>
      </c>
      <c r="I138" s="142">
        <v>34.69</v>
      </c>
      <c r="J138" s="143">
        <v>4933.5</v>
      </c>
      <c r="K138" s="143">
        <f>I138/J138*L138</f>
        <v>33.661991892165801</v>
      </c>
      <c r="L138" s="143">
        <v>4787.3</v>
      </c>
      <c r="M138" s="144">
        <f>K138/L138</f>
        <v>7.0315192054322476E-3</v>
      </c>
      <c r="N138" s="140">
        <v>52.97</v>
      </c>
      <c r="O138" s="140">
        <f>ROUND(M138*N138,2)</f>
        <v>0.37</v>
      </c>
      <c r="P138" s="140">
        <f>ROUND(M138*60*1000,2)</f>
        <v>421.89</v>
      </c>
      <c r="Q138" s="140">
        <f>ROUND(P138*N138/1000,2)</f>
        <v>22.35</v>
      </c>
    </row>
    <row r="139" spans="1:17" s="7" customFormat="1" ht="12.75" customHeight="1" x14ac:dyDescent="0.2">
      <c r="A139" s="93"/>
      <c r="B139" s="92" t="s">
        <v>486</v>
      </c>
      <c r="C139" s="153" t="s">
        <v>470</v>
      </c>
      <c r="D139" s="42">
        <v>8</v>
      </c>
      <c r="E139" s="42">
        <v>1970</v>
      </c>
      <c r="F139" s="25">
        <v>3.3940000000000001</v>
      </c>
      <c r="G139" s="25">
        <v>0.57813599999999998</v>
      </c>
      <c r="H139" s="25">
        <v>0.08</v>
      </c>
      <c r="I139" s="25">
        <v>2.7358639999999999</v>
      </c>
      <c r="J139" s="25">
        <v>389.07</v>
      </c>
      <c r="K139" s="25">
        <v>2.7358639999999999</v>
      </c>
      <c r="L139" s="25">
        <v>389.07</v>
      </c>
      <c r="M139" s="26">
        <v>7.0318040455445031E-3</v>
      </c>
      <c r="N139" s="27">
        <v>57.661000000000001</v>
      </c>
      <c r="O139" s="27">
        <v>0.40546085307014162</v>
      </c>
      <c r="P139" s="27">
        <v>421.9082427326702</v>
      </c>
      <c r="Q139" s="27">
        <v>24.327651184208499</v>
      </c>
    </row>
    <row r="140" spans="1:17" s="7" customFormat="1" ht="12.75" customHeight="1" x14ac:dyDescent="0.2">
      <c r="A140" s="93"/>
      <c r="B140" s="92" t="s">
        <v>264</v>
      </c>
      <c r="C140" s="146" t="s">
        <v>685</v>
      </c>
      <c r="D140" s="28">
        <v>136</v>
      </c>
      <c r="E140" s="28">
        <v>2007</v>
      </c>
      <c r="F140" s="29">
        <v>92.874300000000005</v>
      </c>
      <c r="G140" s="29">
        <v>28.152200000000001</v>
      </c>
      <c r="H140" s="29">
        <v>0</v>
      </c>
      <c r="I140" s="29">
        <v>64.722100000000012</v>
      </c>
      <c r="J140" s="29">
        <v>9132.7800000000007</v>
      </c>
      <c r="K140" s="29">
        <v>64.722100000000012</v>
      </c>
      <c r="L140" s="29">
        <v>9132.7800000000007</v>
      </c>
      <c r="M140" s="30">
        <v>7.0867906595801066E-3</v>
      </c>
      <c r="N140" s="31">
        <v>48.2</v>
      </c>
      <c r="O140" s="32">
        <v>0.34158330979176116</v>
      </c>
      <c r="P140" s="32">
        <v>425.20743957480641</v>
      </c>
      <c r="Q140" s="32">
        <v>20.49499858750567</v>
      </c>
    </row>
    <row r="141" spans="1:17" s="7" customFormat="1" ht="12.75" customHeight="1" x14ac:dyDescent="0.2">
      <c r="A141" s="93"/>
      <c r="B141" s="91" t="s">
        <v>552</v>
      </c>
      <c r="C141" s="23" t="s">
        <v>543</v>
      </c>
      <c r="D141" s="24">
        <v>21</v>
      </c>
      <c r="E141" s="24">
        <v>1988</v>
      </c>
      <c r="F141" s="25">
        <v>12.214</v>
      </c>
      <c r="G141" s="25">
        <v>1.3771530000000001</v>
      </c>
      <c r="H141" s="25">
        <v>3.2</v>
      </c>
      <c r="I141" s="25">
        <v>7.6368450000000001</v>
      </c>
      <c r="J141" s="25">
        <v>1072.1099999999999</v>
      </c>
      <c r="K141" s="25">
        <v>7.6368450000000001</v>
      </c>
      <c r="L141" s="25">
        <v>1072.1099999999999</v>
      </c>
      <c r="M141" s="26">
        <v>7.1231916501105306E-3</v>
      </c>
      <c r="N141" s="27">
        <v>59.514000000000003</v>
      </c>
      <c r="O141" s="27">
        <v>0.42392962786467814</v>
      </c>
      <c r="P141" s="27">
        <v>427.39149900663182</v>
      </c>
      <c r="Q141" s="27">
        <v>25.43577767188069</v>
      </c>
    </row>
    <row r="142" spans="1:17" s="7" customFormat="1" ht="12.75" customHeight="1" x14ac:dyDescent="0.2">
      <c r="A142" s="93"/>
      <c r="B142" s="91" t="s">
        <v>552</v>
      </c>
      <c r="C142" s="23" t="s">
        <v>546</v>
      </c>
      <c r="D142" s="24">
        <v>29</v>
      </c>
      <c r="E142" s="24">
        <v>1987</v>
      </c>
      <c r="F142" s="25">
        <v>17.431999999999999</v>
      </c>
      <c r="G142" s="25">
        <v>2.2442549999999999</v>
      </c>
      <c r="H142" s="25">
        <v>4.8</v>
      </c>
      <c r="I142" s="25">
        <v>10.387734</v>
      </c>
      <c r="J142" s="25">
        <v>1510.61</v>
      </c>
      <c r="K142" s="25">
        <v>10.387734</v>
      </c>
      <c r="L142" s="25">
        <v>1454.7299999999998</v>
      </c>
      <c r="M142" s="26">
        <v>7.1406611536161358E-3</v>
      </c>
      <c r="N142" s="27">
        <v>59.514000000000003</v>
      </c>
      <c r="O142" s="27">
        <v>0.42496930789631071</v>
      </c>
      <c r="P142" s="27">
        <v>428.43966921696813</v>
      </c>
      <c r="Q142" s="27">
        <v>25.498158473778645</v>
      </c>
    </row>
    <row r="143" spans="1:17" s="7" customFormat="1" ht="12.75" customHeight="1" x14ac:dyDescent="0.2">
      <c r="A143" s="93"/>
      <c r="B143" s="91" t="s">
        <v>514</v>
      </c>
      <c r="C143" s="147" t="s">
        <v>491</v>
      </c>
      <c r="D143" s="148">
        <v>18</v>
      </c>
      <c r="E143" s="148">
        <v>1989</v>
      </c>
      <c r="F143" s="149">
        <v>8.9120000000000008</v>
      </c>
      <c r="G143" s="149">
        <v>0.83135099999999995</v>
      </c>
      <c r="H143" s="149">
        <v>1.36</v>
      </c>
      <c r="I143" s="149">
        <v>6.7206529999999995</v>
      </c>
      <c r="J143" s="149">
        <v>937.87</v>
      </c>
      <c r="K143" s="149">
        <v>6.7206529999999995</v>
      </c>
      <c r="L143" s="149">
        <v>937.87</v>
      </c>
      <c r="M143" s="150">
        <v>7.1658684039365792E-3</v>
      </c>
      <c r="N143" s="151">
        <v>72.593999999999994</v>
      </c>
      <c r="O143" s="151">
        <v>0.520199050915372</v>
      </c>
      <c r="P143" s="151">
        <v>429.95210423619471</v>
      </c>
      <c r="Q143" s="151">
        <v>31.211943054922319</v>
      </c>
    </row>
    <row r="144" spans="1:17" s="7" customFormat="1" ht="12.75" customHeight="1" x14ac:dyDescent="0.2">
      <c r="A144" s="93"/>
      <c r="B144" s="91" t="s">
        <v>187</v>
      </c>
      <c r="C144" s="145" t="s">
        <v>736</v>
      </c>
      <c r="D144" s="18">
        <v>20</v>
      </c>
      <c r="E144" s="18" t="s">
        <v>33</v>
      </c>
      <c r="F144" s="19">
        <v>12</v>
      </c>
      <c r="G144" s="19">
        <v>1.171</v>
      </c>
      <c r="H144" s="19">
        <v>3.2</v>
      </c>
      <c r="I144" s="19">
        <v>7.6289999999999996</v>
      </c>
      <c r="J144" s="19">
        <v>1054.0899999999999</v>
      </c>
      <c r="K144" s="19">
        <v>7.6289999999999996</v>
      </c>
      <c r="L144" s="19">
        <v>1054.0899999999999</v>
      </c>
      <c r="M144" s="20">
        <f>K144/L144</f>
        <v>7.2375224126972086E-3</v>
      </c>
      <c r="N144" s="21">
        <v>74.099999999999994</v>
      </c>
      <c r="O144" s="22">
        <f>M144*N144</f>
        <v>0.5363004107808631</v>
      </c>
      <c r="P144" s="22">
        <f>M144*60*1000</f>
        <v>434.25134476183251</v>
      </c>
      <c r="Q144" s="22">
        <f>P144*N144/1000</f>
        <v>32.178024646851789</v>
      </c>
    </row>
    <row r="145" spans="1:17" s="7" customFormat="1" ht="12.75" customHeight="1" x14ac:dyDescent="0.2">
      <c r="A145" s="93"/>
      <c r="B145" s="91" t="s">
        <v>886</v>
      </c>
      <c r="C145" s="145" t="s">
        <v>855</v>
      </c>
      <c r="D145" s="18">
        <v>9</v>
      </c>
      <c r="E145" s="18" t="s">
        <v>846</v>
      </c>
      <c r="F145" s="19">
        <f>SUM(G145+H145+I145)</f>
        <v>5.7750000000000004</v>
      </c>
      <c r="G145" s="19">
        <v>0.91800000000000004</v>
      </c>
      <c r="H145" s="19">
        <v>1.44</v>
      </c>
      <c r="I145" s="19">
        <v>3.4169999999999998</v>
      </c>
      <c r="J145" s="19">
        <v>471.43</v>
      </c>
      <c r="K145" s="19">
        <v>3.4169999999999998</v>
      </c>
      <c r="L145" s="19">
        <v>471.43</v>
      </c>
      <c r="M145" s="20">
        <f>K145/L145</f>
        <v>7.2481598540610481E-3</v>
      </c>
      <c r="N145" s="21">
        <v>50.58</v>
      </c>
      <c r="O145" s="22">
        <f>M145*N145</f>
        <v>0.36661192541840781</v>
      </c>
      <c r="P145" s="22">
        <f>M145*60*1000</f>
        <v>434.88959124366289</v>
      </c>
      <c r="Q145" s="22">
        <f>P145*N145/1000</f>
        <v>21.996715525104467</v>
      </c>
    </row>
    <row r="146" spans="1:17" s="7" customFormat="1" ht="12.75" customHeight="1" x14ac:dyDescent="0.2">
      <c r="A146" s="93"/>
      <c r="B146" s="91" t="s">
        <v>514</v>
      </c>
      <c r="C146" s="147" t="s">
        <v>490</v>
      </c>
      <c r="D146" s="148">
        <v>40</v>
      </c>
      <c r="E146" s="148">
        <v>1982</v>
      </c>
      <c r="F146" s="149">
        <v>14.137</v>
      </c>
      <c r="G146" s="149">
        <v>0</v>
      </c>
      <c r="H146" s="149">
        <v>0</v>
      </c>
      <c r="I146" s="149">
        <v>14.136991</v>
      </c>
      <c r="J146" s="149">
        <v>1944.42</v>
      </c>
      <c r="K146" s="149">
        <v>14.136991</v>
      </c>
      <c r="L146" s="149">
        <v>1944.42</v>
      </c>
      <c r="M146" s="150">
        <v>7.2705439154092224E-3</v>
      </c>
      <c r="N146" s="151">
        <v>72.593999999999994</v>
      </c>
      <c r="O146" s="151">
        <v>0.52779786499521708</v>
      </c>
      <c r="P146" s="151">
        <v>436.23263492455334</v>
      </c>
      <c r="Q146" s="151">
        <v>31.667871899713024</v>
      </c>
    </row>
    <row r="147" spans="1:17" s="7" customFormat="1" ht="12.75" customHeight="1" x14ac:dyDescent="0.2">
      <c r="A147" s="93"/>
      <c r="B147" s="91" t="s">
        <v>886</v>
      </c>
      <c r="C147" s="145" t="s">
        <v>851</v>
      </c>
      <c r="D147" s="18">
        <v>20</v>
      </c>
      <c r="E147" s="18" t="s">
        <v>846</v>
      </c>
      <c r="F147" s="19">
        <f>SUM(G147+H147+I147)</f>
        <v>12.398</v>
      </c>
      <c r="G147" s="19">
        <v>2.2440000000000002</v>
      </c>
      <c r="H147" s="19">
        <v>3.12</v>
      </c>
      <c r="I147" s="19">
        <v>7.0339999999999998</v>
      </c>
      <c r="J147" s="19">
        <v>961.24</v>
      </c>
      <c r="K147" s="19">
        <v>7.0339999999999998</v>
      </c>
      <c r="L147" s="19">
        <v>961.24</v>
      </c>
      <c r="M147" s="20">
        <f>K147/L147</f>
        <v>7.3176313927843196E-3</v>
      </c>
      <c r="N147" s="21">
        <v>50.58</v>
      </c>
      <c r="O147" s="22">
        <f>M147*N147</f>
        <v>0.37012579584703087</v>
      </c>
      <c r="P147" s="22">
        <f>M147*60*1000</f>
        <v>439.05788356705915</v>
      </c>
      <c r="Q147" s="22">
        <f>P147*N147/1000</f>
        <v>22.207547750821849</v>
      </c>
    </row>
    <row r="148" spans="1:17" s="7" customFormat="1" ht="12.75" customHeight="1" x14ac:dyDescent="0.2">
      <c r="A148" s="93"/>
      <c r="B148" s="92" t="s">
        <v>461</v>
      </c>
      <c r="C148" s="40" t="s">
        <v>440</v>
      </c>
      <c r="D148" s="14">
        <v>93</v>
      </c>
      <c r="E148" s="14">
        <v>1973</v>
      </c>
      <c r="F148" s="15">
        <v>57.512</v>
      </c>
      <c r="G148" s="15">
        <v>9.8364619999999992</v>
      </c>
      <c r="H148" s="15">
        <v>14.4</v>
      </c>
      <c r="I148" s="15">
        <v>33.275523999999997</v>
      </c>
      <c r="J148" s="15">
        <v>4520.3</v>
      </c>
      <c r="K148" s="15">
        <v>33.275523999999997</v>
      </c>
      <c r="L148" s="15">
        <v>4520.3</v>
      </c>
      <c r="M148" s="41">
        <v>7.3613530075437462E-3</v>
      </c>
      <c r="N148" s="16">
        <v>68.779000000000011</v>
      </c>
      <c r="O148" s="16">
        <v>0.50630649850585141</v>
      </c>
      <c r="P148" s="16">
        <v>441.6811804526248</v>
      </c>
      <c r="Q148" s="16">
        <v>30.378389910351085</v>
      </c>
    </row>
    <row r="149" spans="1:17" s="7" customFormat="1" ht="12.75" customHeight="1" x14ac:dyDescent="0.2">
      <c r="A149" s="93"/>
      <c r="B149" s="91" t="s">
        <v>514</v>
      </c>
      <c r="C149" s="147" t="s">
        <v>492</v>
      </c>
      <c r="D149" s="148">
        <v>12</v>
      </c>
      <c r="E149" s="148">
        <v>1968</v>
      </c>
      <c r="F149" s="149">
        <v>5.21</v>
      </c>
      <c r="G149" s="149">
        <v>0.28859299999999999</v>
      </c>
      <c r="H149" s="149">
        <v>0.96</v>
      </c>
      <c r="I149" s="149">
        <v>3.9614070000000003</v>
      </c>
      <c r="J149" s="149">
        <v>536.53</v>
      </c>
      <c r="K149" s="149">
        <v>3.9614070000000003</v>
      </c>
      <c r="L149" s="149">
        <v>536.53</v>
      </c>
      <c r="M149" s="150">
        <v>7.3833839673457229E-3</v>
      </c>
      <c r="N149" s="151">
        <v>72.593999999999994</v>
      </c>
      <c r="O149" s="151">
        <v>0.53598937572549532</v>
      </c>
      <c r="P149" s="151">
        <v>443.00303804074338</v>
      </c>
      <c r="Q149" s="151">
        <v>32.159362543529724</v>
      </c>
    </row>
    <row r="150" spans="1:17" s="7" customFormat="1" ht="12.75" customHeight="1" x14ac:dyDescent="0.2">
      <c r="A150" s="93"/>
      <c r="B150" s="91" t="s">
        <v>29</v>
      </c>
      <c r="C150" s="145" t="s">
        <v>211</v>
      </c>
      <c r="D150" s="18">
        <v>10</v>
      </c>
      <c r="E150" s="18">
        <v>1963</v>
      </c>
      <c r="F150" s="155">
        <v>5.4390000000000001</v>
      </c>
      <c r="G150" s="155">
        <v>0.46700000000000003</v>
      </c>
      <c r="H150" s="155">
        <v>1.6</v>
      </c>
      <c r="I150" s="155">
        <v>3.3719999999999999</v>
      </c>
      <c r="J150" s="19">
        <v>453.09</v>
      </c>
      <c r="K150" s="19">
        <v>3.3719999999999999</v>
      </c>
      <c r="L150" s="19">
        <v>453.09</v>
      </c>
      <c r="M150" s="20">
        <f>K150/L150</f>
        <v>7.4422300205257237E-3</v>
      </c>
      <c r="N150" s="21">
        <v>64.855000000000004</v>
      </c>
      <c r="O150" s="22">
        <f>M150*N150</f>
        <v>0.48266582798119584</v>
      </c>
      <c r="P150" s="22">
        <f>M150*60*1000</f>
        <v>446.53380123154341</v>
      </c>
      <c r="Q150" s="22">
        <f>P150*N150/1000</f>
        <v>28.959949678871748</v>
      </c>
    </row>
    <row r="151" spans="1:17" s="7" customFormat="1" ht="12.75" customHeight="1" x14ac:dyDescent="0.2">
      <c r="A151" s="93"/>
      <c r="B151" s="92" t="s">
        <v>538</v>
      </c>
      <c r="C151" s="40" t="s">
        <v>516</v>
      </c>
      <c r="D151" s="14">
        <v>12</v>
      </c>
      <c r="E151" s="14">
        <v>1980</v>
      </c>
      <c r="F151" s="15">
        <v>5.726</v>
      </c>
      <c r="G151" s="15">
        <v>0.825129</v>
      </c>
      <c r="H151" s="15">
        <v>1.3938699999999999</v>
      </c>
      <c r="I151" s="15">
        <v>3.5070000000000001</v>
      </c>
      <c r="J151" s="15">
        <v>468.68</v>
      </c>
      <c r="K151" s="15">
        <v>3.5070000000000001</v>
      </c>
      <c r="L151" s="15">
        <v>468.68</v>
      </c>
      <c r="M151" s="41">
        <v>7.4827174191345906E-3</v>
      </c>
      <c r="N151" s="16">
        <v>87.308999999999997</v>
      </c>
      <c r="O151" s="16">
        <v>0.65330857514722196</v>
      </c>
      <c r="P151" s="16">
        <v>448.96304514807542</v>
      </c>
      <c r="Q151" s="16">
        <v>39.198514508833313</v>
      </c>
    </row>
    <row r="152" spans="1:17" s="7" customFormat="1" ht="12.75" customHeight="1" x14ac:dyDescent="0.2">
      <c r="A152" s="93"/>
      <c r="B152" s="91" t="s">
        <v>187</v>
      </c>
      <c r="C152" s="145" t="s">
        <v>182</v>
      </c>
      <c r="D152" s="18">
        <v>30</v>
      </c>
      <c r="E152" s="18" t="s">
        <v>33</v>
      </c>
      <c r="F152" s="21">
        <v>19.399999999999999</v>
      </c>
      <c r="G152" s="21">
        <v>2.6110000000000002</v>
      </c>
      <c r="H152" s="21">
        <v>4.8</v>
      </c>
      <c r="I152" s="21">
        <v>11.989000000000001</v>
      </c>
      <c r="J152" s="19">
        <v>1592.21</v>
      </c>
      <c r="K152" s="19">
        <v>11.989000000000001</v>
      </c>
      <c r="L152" s="19">
        <v>1592.21</v>
      </c>
      <c r="M152" s="20">
        <f>K152/L152</f>
        <v>7.5297856438535119E-3</v>
      </c>
      <c r="N152" s="21">
        <v>74.099999999999994</v>
      </c>
      <c r="O152" s="22">
        <f>M152*N152</f>
        <v>0.55795711620954525</v>
      </c>
      <c r="P152" s="22">
        <f>M152*60*1000</f>
        <v>451.78713863121072</v>
      </c>
      <c r="Q152" s="22">
        <f>P152*N152/1000</f>
        <v>33.477426972572715</v>
      </c>
    </row>
    <row r="153" spans="1:17" s="7" customFormat="1" ht="12.75" customHeight="1" x14ac:dyDescent="0.2">
      <c r="A153" s="93"/>
      <c r="B153" s="91" t="s">
        <v>552</v>
      </c>
      <c r="C153" s="23" t="s">
        <v>542</v>
      </c>
      <c r="D153" s="24">
        <v>20</v>
      </c>
      <c r="E153" s="24">
        <v>1978</v>
      </c>
      <c r="F153" s="25">
        <v>12.098000000000001</v>
      </c>
      <c r="G153" s="25">
        <v>0.98460599999999998</v>
      </c>
      <c r="H153" s="25">
        <v>3.2</v>
      </c>
      <c r="I153" s="25">
        <v>7.9133929999999992</v>
      </c>
      <c r="J153" s="25">
        <v>1050.01</v>
      </c>
      <c r="K153" s="25">
        <v>7.9133929999999992</v>
      </c>
      <c r="L153" s="25">
        <v>1050.01</v>
      </c>
      <c r="M153" s="26">
        <v>7.5364929857810875E-3</v>
      </c>
      <c r="N153" s="27">
        <v>59.514000000000003</v>
      </c>
      <c r="O153" s="27">
        <v>0.44852684355577566</v>
      </c>
      <c r="P153" s="27">
        <v>452.18957914686524</v>
      </c>
      <c r="Q153" s="27">
        <v>26.911610613346539</v>
      </c>
    </row>
    <row r="154" spans="1:17" s="7" customFormat="1" ht="12.75" customHeight="1" x14ac:dyDescent="0.2">
      <c r="A154" s="93"/>
      <c r="B154" s="91" t="s">
        <v>187</v>
      </c>
      <c r="C154" s="145" t="s">
        <v>737</v>
      </c>
      <c r="D154" s="18">
        <v>16</v>
      </c>
      <c r="E154" s="18" t="s">
        <v>33</v>
      </c>
      <c r="F154" s="21">
        <v>9.5069999999999997</v>
      </c>
      <c r="G154" s="21">
        <v>0.68899999999999995</v>
      </c>
      <c r="H154" s="21">
        <v>2.56</v>
      </c>
      <c r="I154" s="21">
        <v>6.258</v>
      </c>
      <c r="J154" s="19">
        <v>824.49</v>
      </c>
      <c r="K154" s="19">
        <v>6.258</v>
      </c>
      <c r="L154" s="19">
        <v>824.49</v>
      </c>
      <c r="M154" s="20">
        <f>K154/L154</f>
        <v>7.5901466361023174E-3</v>
      </c>
      <c r="N154" s="21">
        <v>74.099999999999994</v>
      </c>
      <c r="O154" s="22">
        <f>M154*N154</f>
        <v>0.56242986573518172</v>
      </c>
      <c r="P154" s="22">
        <f>M154*60*1000</f>
        <v>455.40879816613904</v>
      </c>
      <c r="Q154" s="22">
        <f>P154*N154/1000</f>
        <v>33.745791944110898</v>
      </c>
    </row>
    <row r="155" spans="1:17" s="7" customFormat="1" ht="12.75" customHeight="1" x14ac:dyDescent="0.2">
      <c r="A155" s="93"/>
      <c r="B155" s="91" t="s">
        <v>886</v>
      </c>
      <c r="C155" s="145" t="s">
        <v>850</v>
      </c>
      <c r="D155" s="18">
        <v>50</v>
      </c>
      <c r="E155" s="18" t="s">
        <v>846</v>
      </c>
      <c r="F155" s="19">
        <f>SUM(G155+H155+I155)</f>
        <v>30.163000000000004</v>
      </c>
      <c r="G155" s="19">
        <v>2.589</v>
      </c>
      <c r="H155" s="19">
        <v>7.84</v>
      </c>
      <c r="I155" s="19">
        <v>19.734000000000002</v>
      </c>
      <c r="J155" s="19">
        <v>2586.98</v>
      </c>
      <c r="K155" s="19">
        <v>19.734000000000002</v>
      </c>
      <c r="L155" s="19">
        <v>2586.98</v>
      </c>
      <c r="M155" s="20">
        <f>K155/L155</f>
        <v>7.6281996768432694E-3</v>
      </c>
      <c r="N155" s="21">
        <v>50.58</v>
      </c>
      <c r="O155" s="22">
        <f>M155*N155</f>
        <v>0.38583433965473257</v>
      </c>
      <c r="P155" s="22">
        <f>M155*60*1000</f>
        <v>457.6919806105962</v>
      </c>
      <c r="Q155" s="22">
        <f>P155*N155/1000</f>
        <v>23.150060379283953</v>
      </c>
    </row>
    <row r="156" spans="1:17" s="7" customFormat="1" ht="12.75" customHeight="1" x14ac:dyDescent="0.2">
      <c r="A156" s="93"/>
      <c r="B156" s="92" t="s">
        <v>165</v>
      </c>
      <c r="C156" s="156" t="s">
        <v>337</v>
      </c>
      <c r="D156" s="35">
        <v>50</v>
      </c>
      <c r="E156" s="35" t="s">
        <v>33</v>
      </c>
      <c r="F156" s="36">
        <f>G156+H156+I156</f>
        <v>31.85</v>
      </c>
      <c r="G156" s="36">
        <v>3.8206000000000002</v>
      </c>
      <c r="H156" s="36">
        <v>8</v>
      </c>
      <c r="I156" s="36">
        <v>20.029399999999999</v>
      </c>
      <c r="J156" s="36">
        <v>2625.03</v>
      </c>
      <c r="K156" s="36">
        <f>I156</f>
        <v>20.029399999999999</v>
      </c>
      <c r="L156" s="36">
        <f>J156</f>
        <v>2625.03</v>
      </c>
      <c r="M156" s="37">
        <f>K156/L156</f>
        <v>7.6301604172142783E-3</v>
      </c>
      <c r="N156" s="38">
        <v>43.5</v>
      </c>
      <c r="O156" s="39">
        <f>M156*N156</f>
        <v>0.33191197814882112</v>
      </c>
      <c r="P156" s="39">
        <f>M156*60*1000</f>
        <v>457.80962503285673</v>
      </c>
      <c r="Q156" s="39">
        <f>P156*N156/1000</f>
        <v>19.914718688929266</v>
      </c>
    </row>
    <row r="157" spans="1:17" s="7" customFormat="1" ht="12.75" customHeight="1" x14ac:dyDescent="0.2">
      <c r="A157" s="93"/>
      <c r="B157" s="91" t="s">
        <v>886</v>
      </c>
      <c r="C157" s="145" t="s">
        <v>853</v>
      </c>
      <c r="D157" s="18">
        <v>22</v>
      </c>
      <c r="E157" s="18" t="s">
        <v>846</v>
      </c>
      <c r="F157" s="19">
        <f>SUM(G157+H157+I157)</f>
        <v>14.163</v>
      </c>
      <c r="G157" s="19">
        <v>1.768</v>
      </c>
      <c r="H157" s="19">
        <v>3.52</v>
      </c>
      <c r="I157" s="19">
        <v>8.875</v>
      </c>
      <c r="J157" s="19">
        <v>1161.98</v>
      </c>
      <c r="K157" s="19">
        <v>8.875</v>
      </c>
      <c r="L157" s="19">
        <v>1161.98</v>
      </c>
      <c r="M157" s="20">
        <f>K157/L157</f>
        <v>7.6378250916539006E-3</v>
      </c>
      <c r="N157" s="21">
        <v>50.58</v>
      </c>
      <c r="O157" s="22">
        <f>M157*N157</f>
        <v>0.38632119313585428</v>
      </c>
      <c r="P157" s="22">
        <f>M157*60*1000</f>
        <v>458.26950549923407</v>
      </c>
      <c r="Q157" s="22">
        <f>P157*N157/1000</f>
        <v>23.179271588151259</v>
      </c>
    </row>
    <row r="158" spans="1:17" s="7" customFormat="1" ht="12.75" customHeight="1" x14ac:dyDescent="0.2">
      <c r="A158" s="93"/>
      <c r="B158" s="92" t="s">
        <v>461</v>
      </c>
      <c r="C158" s="40" t="s">
        <v>438</v>
      </c>
      <c r="D158" s="14">
        <v>55</v>
      </c>
      <c r="E158" s="14">
        <v>1967</v>
      </c>
      <c r="F158" s="15">
        <v>33.749000000000002</v>
      </c>
      <c r="G158" s="15">
        <v>5.1984219999999999</v>
      </c>
      <c r="H158" s="15">
        <v>8.8000000000000007</v>
      </c>
      <c r="I158" s="15">
        <v>19.750574</v>
      </c>
      <c r="J158" s="15">
        <v>2582.1799999999998</v>
      </c>
      <c r="K158" s="15">
        <v>19.750574</v>
      </c>
      <c r="L158" s="15">
        <v>2582.1799999999998</v>
      </c>
      <c r="M158" s="41">
        <v>7.6487983022097616E-3</v>
      </c>
      <c r="N158" s="16">
        <v>68.779000000000011</v>
      </c>
      <c r="O158" s="16">
        <v>0.52607669842768523</v>
      </c>
      <c r="P158" s="16">
        <v>458.92789813258571</v>
      </c>
      <c r="Q158" s="16">
        <v>31.564601905661117</v>
      </c>
    </row>
    <row r="159" spans="1:17" s="7" customFormat="1" ht="12.75" customHeight="1" x14ac:dyDescent="0.2">
      <c r="A159" s="93"/>
      <c r="B159" s="92" t="s">
        <v>264</v>
      </c>
      <c r="C159" s="146" t="s">
        <v>686</v>
      </c>
      <c r="D159" s="28">
        <v>48</v>
      </c>
      <c r="E159" s="28">
        <v>1964</v>
      </c>
      <c r="F159" s="29">
        <v>24.460599999999999</v>
      </c>
      <c r="G159" s="29">
        <v>4.7561</v>
      </c>
      <c r="H159" s="29">
        <v>4.8</v>
      </c>
      <c r="I159" s="29">
        <v>14.904499999999999</v>
      </c>
      <c r="J159" s="29">
        <v>1945.78</v>
      </c>
      <c r="K159" s="29">
        <v>14.904499999999999</v>
      </c>
      <c r="L159" s="29">
        <v>1945.78</v>
      </c>
      <c r="M159" s="30">
        <v>7.6599101645612551E-3</v>
      </c>
      <c r="N159" s="31">
        <v>48.2</v>
      </c>
      <c r="O159" s="32">
        <v>0.3692076699318525</v>
      </c>
      <c r="P159" s="32">
        <v>459.59460987367527</v>
      </c>
      <c r="Q159" s="32">
        <v>22.15246019591115</v>
      </c>
    </row>
    <row r="160" spans="1:17" s="7" customFormat="1" ht="12.75" customHeight="1" x14ac:dyDescent="0.2">
      <c r="A160" s="93"/>
      <c r="B160" s="91" t="s">
        <v>514</v>
      </c>
      <c r="C160" s="147" t="s">
        <v>493</v>
      </c>
      <c r="D160" s="148">
        <v>30</v>
      </c>
      <c r="E160" s="148">
        <v>1974</v>
      </c>
      <c r="F160" s="149">
        <v>20.901</v>
      </c>
      <c r="G160" s="149">
        <v>2.7319469999999999</v>
      </c>
      <c r="H160" s="149">
        <v>4.8</v>
      </c>
      <c r="I160" s="149">
        <v>13.369051000000001</v>
      </c>
      <c r="J160" s="149">
        <v>1743.53</v>
      </c>
      <c r="K160" s="149">
        <v>13.369051000000001</v>
      </c>
      <c r="L160" s="149">
        <v>1743.53</v>
      </c>
      <c r="M160" s="150">
        <v>7.6678066910233844E-3</v>
      </c>
      <c r="N160" s="151">
        <v>72.593999999999994</v>
      </c>
      <c r="O160" s="151">
        <v>0.55663675892815156</v>
      </c>
      <c r="P160" s="151">
        <v>460.06840146140303</v>
      </c>
      <c r="Q160" s="151">
        <v>33.398205535689087</v>
      </c>
    </row>
    <row r="161" spans="1:17" s="7" customFormat="1" ht="12.75" customHeight="1" x14ac:dyDescent="0.2">
      <c r="A161" s="93"/>
      <c r="B161" s="91" t="s">
        <v>886</v>
      </c>
      <c r="C161" s="145" t="s">
        <v>847</v>
      </c>
      <c r="D161" s="18">
        <v>10</v>
      </c>
      <c r="E161" s="18" t="s">
        <v>846</v>
      </c>
      <c r="F161" s="19">
        <f>SUM(G161+H161+I161)</f>
        <v>6.9520000000000008</v>
      </c>
      <c r="G161" s="19">
        <v>1.1220000000000001</v>
      </c>
      <c r="H161" s="19">
        <v>1.6</v>
      </c>
      <c r="I161" s="19">
        <v>4.2300000000000004</v>
      </c>
      <c r="J161" s="19">
        <v>546.62</v>
      </c>
      <c r="K161" s="19">
        <v>4.2300000000000004</v>
      </c>
      <c r="L161" s="19">
        <v>546.62</v>
      </c>
      <c r="M161" s="20">
        <f>K161/L161</f>
        <v>7.7384654787603828E-3</v>
      </c>
      <c r="N161" s="21">
        <v>50.58</v>
      </c>
      <c r="O161" s="22">
        <f>M161*N161</f>
        <v>0.39141158391570013</v>
      </c>
      <c r="P161" s="22">
        <f>M161*60*1000</f>
        <v>464.30792872562301</v>
      </c>
      <c r="Q161" s="22">
        <f>P161*N161/1000</f>
        <v>23.48469503494201</v>
      </c>
    </row>
    <row r="162" spans="1:17" s="7" customFormat="1" ht="12.75" customHeight="1" x14ac:dyDescent="0.2">
      <c r="A162" s="93"/>
      <c r="B162" s="92" t="s">
        <v>165</v>
      </c>
      <c r="C162" s="156" t="s">
        <v>822</v>
      </c>
      <c r="D162" s="35">
        <v>19</v>
      </c>
      <c r="E162" s="35" t="s">
        <v>33</v>
      </c>
      <c r="F162" s="36">
        <f>G162+H162+I162</f>
        <v>15</v>
      </c>
      <c r="G162" s="36">
        <v>1.1462000000000001</v>
      </c>
      <c r="H162" s="36">
        <v>3.04</v>
      </c>
      <c r="I162" s="36">
        <v>10.813800000000001</v>
      </c>
      <c r="J162" s="36">
        <v>1384.8</v>
      </c>
      <c r="K162" s="36">
        <f>I162</f>
        <v>10.813800000000001</v>
      </c>
      <c r="L162" s="36">
        <f>J162</f>
        <v>1384.8</v>
      </c>
      <c r="M162" s="37">
        <f>K162/L162</f>
        <v>7.8089254766031202E-3</v>
      </c>
      <c r="N162" s="38">
        <v>43.5</v>
      </c>
      <c r="O162" s="39">
        <f>M162*N162</f>
        <v>0.33968825823223575</v>
      </c>
      <c r="P162" s="39">
        <f>M162*60*1000</f>
        <v>468.53552859618719</v>
      </c>
      <c r="Q162" s="39">
        <f>P162*N162/1000</f>
        <v>20.381295493934143</v>
      </c>
    </row>
    <row r="163" spans="1:17" s="7" customFormat="1" ht="12.75" customHeight="1" x14ac:dyDescent="0.2">
      <c r="A163" s="93"/>
      <c r="B163" s="91" t="s">
        <v>886</v>
      </c>
      <c r="C163" s="145" t="s">
        <v>849</v>
      </c>
      <c r="D163" s="18">
        <v>40</v>
      </c>
      <c r="E163" s="18" t="s">
        <v>846</v>
      </c>
      <c r="F163" s="19">
        <f>SUM(G163+H163+I163)</f>
        <v>26.1</v>
      </c>
      <c r="G163" s="19">
        <v>3.3149999999999999</v>
      </c>
      <c r="H163" s="19">
        <v>6.4</v>
      </c>
      <c r="I163" s="19">
        <v>16.385000000000002</v>
      </c>
      <c r="J163" s="19">
        <v>2091.87</v>
      </c>
      <c r="K163" s="19">
        <v>16.385000000000002</v>
      </c>
      <c r="L163" s="19">
        <v>2091.87</v>
      </c>
      <c r="M163" s="20">
        <f>K163/L163</f>
        <v>7.8327047091836504E-3</v>
      </c>
      <c r="N163" s="21">
        <v>50.58</v>
      </c>
      <c r="O163" s="22">
        <f>M163*N163</f>
        <v>0.39617820419050903</v>
      </c>
      <c r="P163" s="22">
        <f>M163*60*1000</f>
        <v>469.96228255101903</v>
      </c>
      <c r="Q163" s="22">
        <f>P163*N163/1000</f>
        <v>23.770692251430539</v>
      </c>
    </row>
    <row r="164" spans="1:17" s="7" customFormat="1" ht="12.75" customHeight="1" x14ac:dyDescent="0.2">
      <c r="A164" s="93"/>
      <c r="B164" s="92" t="s">
        <v>139</v>
      </c>
      <c r="C164" s="139" t="s">
        <v>113</v>
      </c>
      <c r="D164" s="127">
        <v>12</v>
      </c>
      <c r="E164" s="127">
        <v>1962</v>
      </c>
      <c r="F164" s="140">
        <v>6.95</v>
      </c>
      <c r="G164" s="152">
        <v>0.84236500000000003</v>
      </c>
      <c r="H164" s="140">
        <v>1.92</v>
      </c>
      <c r="I164" s="152">
        <v>4.1876300000000004</v>
      </c>
      <c r="J164" s="143">
        <v>533.70000000000005</v>
      </c>
      <c r="K164" s="143">
        <v>4.1876300000000004</v>
      </c>
      <c r="L164" s="143">
        <v>533.70000000000005</v>
      </c>
      <c r="M164" s="144">
        <f>K164/L164</f>
        <v>7.8464118418587227E-3</v>
      </c>
      <c r="N164" s="140">
        <v>54.390999999999998</v>
      </c>
      <c r="O164" s="140">
        <f>M164*N164</f>
        <v>0.42677418649053778</v>
      </c>
      <c r="P164" s="140">
        <f>M164*1000*60</f>
        <v>470.78471051152337</v>
      </c>
      <c r="Q164" s="140">
        <f>O164*60</f>
        <v>25.606451189432267</v>
      </c>
    </row>
    <row r="165" spans="1:17" s="7" customFormat="1" ht="12.75" customHeight="1" x14ac:dyDescent="0.2">
      <c r="A165" s="93"/>
      <c r="B165" s="91" t="s">
        <v>886</v>
      </c>
      <c r="C165" s="145" t="s">
        <v>852</v>
      </c>
      <c r="D165" s="18">
        <v>22</v>
      </c>
      <c r="E165" s="18" t="s">
        <v>846</v>
      </c>
      <c r="F165" s="19">
        <f>SUM(G165+H165+I165)</f>
        <v>15.347999999999999</v>
      </c>
      <c r="G165" s="19">
        <v>2.3109999999999999</v>
      </c>
      <c r="H165" s="19">
        <v>3.52</v>
      </c>
      <c r="I165" s="19">
        <v>9.5169999999999995</v>
      </c>
      <c r="J165" s="19">
        <v>1210.95</v>
      </c>
      <c r="K165" s="19">
        <v>9.5169999999999995</v>
      </c>
      <c r="L165" s="19">
        <v>1210.95</v>
      </c>
      <c r="M165" s="20">
        <f>K165/L165</f>
        <v>7.8591188736116258E-3</v>
      </c>
      <c r="N165" s="21">
        <v>50.58</v>
      </c>
      <c r="O165" s="22">
        <f>M165*N165</f>
        <v>0.39751423262727603</v>
      </c>
      <c r="P165" s="22">
        <f>M165*60*1000</f>
        <v>471.54713241669754</v>
      </c>
      <c r="Q165" s="22">
        <f>P165*N165/1000</f>
        <v>23.850853957636563</v>
      </c>
    </row>
    <row r="166" spans="1:17" s="7" customFormat="1" ht="12.75" customHeight="1" x14ac:dyDescent="0.2">
      <c r="A166" s="93"/>
      <c r="B166" s="92" t="s">
        <v>139</v>
      </c>
      <c r="C166" s="139" t="s">
        <v>101</v>
      </c>
      <c r="D166" s="127">
        <v>30</v>
      </c>
      <c r="E166" s="127">
        <v>2000</v>
      </c>
      <c r="F166" s="140">
        <v>18.77</v>
      </c>
      <c r="G166" s="159">
        <v>2.8296290000000002</v>
      </c>
      <c r="H166" s="140">
        <v>4.72</v>
      </c>
      <c r="I166" s="152">
        <v>11.220371999999999</v>
      </c>
      <c r="J166" s="143">
        <v>1411.56</v>
      </c>
      <c r="K166" s="143">
        <v>11.220371999999999</v>
      </c>
      <c r="L166" s="143">
        <v>1411.56</v>
      </c>
      <c r="M166" s="144">
        <f>K166/L166</f>
        <v>7.94891609283346E-3</v>
      </c>
      <c r="N166" s="140">
        <v>54.390999999999998</v>
      </c>
      <c r="O166" s="140">
        <f>M166*N166</f>
        <v>0.43234949520530469</v>
      </c>
      <c r="P166" s="140">
        <f>M166*1000*60</f>
        <v>476.93496557000759</v>
      </c>
      <c r="Q166" s="140">
        <f>O166*60</f>
        <v>25.940969712318282</v>
      </c>
    </row>
    <row r="167" spans="1:17" s="7" customFormat="1" ht="12.75" customHeight="1" x14ac:dyDescent="0.2">
      <c r="A167" s="93"/>
      <c r="B167" s="92" t="s">
        <v>461</v>
      </c>
      <c r="C167" s="40" t="s">
        <v>446</v>
      </c>
      <c r="D167" s="14">
        <v>10</v>
      </c>
      <c r="E167" s="14">
        <v>1999</v>
      </c>
      <c r="F167" s="15">
        <v>10.0411</v>
      </c>
      <c r="G167" s="15">
        <v>0</v>
      </c>
      <c r="H167" s="15">
        <v>0</v>
      </c>
      <c r="I167" s="15">
        <v>10.0411</v>
      </c>
      <c r="J167" s="15">
        <v>1261.9000000000001</v>
      </c>
      <c r="K167" s="15">
        <v>10.0411</v>
      </c>
      <c r="L167" s="15">
        <v>1261.9000000000001</v>
      </c>
      <c r="M167" s="41">
        <v>7.9571281401061879E-3</v>
      </c>
      <c r="N167" s="16">
        <v>68.779000000000011</v>
      </c>
      <c r="O167" s="16">
        <v>0.54728331634836358</v>
      </c>
      <c r="P167" s="16">
        <v>477.42768840637126</v>
      </c>
      <c r="Q167" s="16">
        <v>32.836998980901818</v>
      </c>
    </row>
    <row r="168" spans="1:17" s="7" customFormat="1" ht="12.75" customHeight="1" x14ac:dyDescent="0.2">
      <c r="A168" s="93"/>
      <c r="B168" s="92" t="s">
        <v>461</v>
      </c>
      <c r="C168" s="40" t="s">
        <v>441</v>
      </c>
      <c r="D168" s="14">
        <v>40</v>
      </c>
      <c r="E168" s="14">
        <v>2009</v>
      </c>
      <c r="F168" s="15">
        <v>28.390999999999998</v>
      </c>
      <c r="G168" s="15">
        <v>7.3150919999999999</v>
      </c>
      <c r="H168" s="15">
        <v>3.28</v>
      </c>
      <c r="I168" s="15">
        <v>17.795902999999999</v>
      </c>
      <c r="J168" s="15">
        <v>2225.48</v>
      </c>
      <c r="K168" s="15">
        <v>17.795902999999999</v>
      </c>
      <c r="L168" s="15">
        <v>2225.48</v>
      </c>
      <c r="M168" s="41">
        <v>7.9964335783741028E-3</v>
      </c>
      <c r="N168" s="16">
        <v>68.779000000000011</v>
      </c>
      <c r="O168" s="16">
        <v>0.54998670508699254</v>
      </c>
      <c r="P168" s="16">
        <v>479.78601470244621</v>
      </c>
      <c r="Q168" s="16">
        <v>32.999202305219548</v>
      </c>
    </row>
    <row r="169" spans="1:17" s="7" customFormat="1" ht="12.75" customHeight="1" x14ac:dyDescent="0.2">
      <c r="A169" s="93"/>
      <c r="B169" s="92" t="s">
        <v>260</v>
      </c>
      <c r="C169" s="139" t="s">
        <v>39</v>
      </c>
      <c r="D169" s="127">
        <v>118</v>
      </c>
      <c r="E169" s="127">
        <v>2007</v>
      </c>
      <c r="F169" s="140">
        <v>95.65</v>
      </c>
      <c r="G169" s="141">
        <v>18.564</v>
      </c>
      <c r="H169" s="141">
        <v>15.277952000000001</v>
      </c>
      <c r="I169" s="142">
        <f>F169-G169-H169</f>
        <v>61.808048000000014</v>
      </c>
      <c r="J169" s="143">
        <v>7728.4</v>
      </c>
      <c r="K169" s="143">
        <f>I169/J169*L169</f>
        <v>55.772318246674615</v>
      </c>
      <c r="L169" s="143">
        <v>6973.7</v>
      </c>
      <c r="M169" s="144">
        <f>K169/L169</f>
        <v>7.9975218673981694E-3</v>
      </c>
      <c r="N169" s="140">
        <v>52.973999999999997</v>
      </c>
      <c r="O169" s="140">
        <f>ROUND(M169*N169,2)</f>
        <v>0.42</v>
      </c>
      <c r="P169" s="140">
        <f>ROUND(M169*60*1000,2)</f>
        <v>479.85</v>
      </c>
      <c r="Q169" s="140">
        <f>ROUND(P169*N169/1000,2)</f>
        <v>25.42</v>
      </c>
    </row>
    <row r="170" spans="1:17" s="7" customFormat="1" ht="12.75" customHeight="1" x14ac:dyDescent="0.2">
      <c r="A170" s="93"/>
      <c r="B170" s="92" t="s">
        <v>486</v>
      </c>
      <c r="C170" s="153" t="s">
        <v>471</v>
      </c>
      <c r="D170" s="42">
        <v>38</v>
      </c>
      <c r="E170" s="42">
        <v>1978</v>
      </c>
      <c r="F170" s="25">
        <v>24.936</v>
      </c>
      <c r="G170" s="25">
        <v>3.4717229999999999</v>
      </c>
      <c r="H170" s="25">
        <v>5.92</v>
      </c>
      <c r="I170" s="25">
        <v>15.544276999999999</v>
      </c>
      <c r="J170" s="25">
        <v>1934.43</v>
      </c>
      <c r="K170" s="25">
        <v>15.544276999999999</v>
      </c>
      <c r="L170" s="25">
        <v>1934.43</v>
      </c>
      <c r="M170" s="26">
        <v>8.0355851594526538E-3</v>
      </c>
      <c r="N170" s="27">
        <v>57.661000000000001</v>
      </c>
      <c r="O170" s="27">
        <v>0.4633398758791995</v>
      </c>
      <c r="P170" s="27">
        <v>482.13510956715919</v>
      </c>
      <c r="Q170" s="27">
        <v>27.800392552751969</v>
      </c>
    </row>
    <row r="171" spans="1:17" s="7" customFormat="1" ht="12.75" customHeight="1" x14ac:dyDescent="0.2">
      <c r="A171" s="93"/>
      <c r="B171" s="91" t="s">
        <v>153</v>
      </c>
      <c r="C171" s="145" t="s">
        <v>192</v>
      </c>
      <c r="D171" s="18">
        <v>45</v>
      </c>
      <c r="E171" s="18">
        <v>1977</v>
      </c>
      <c r="F171" s="19">
        <v>27.029</v>
      </c>
      <c r="G171" s="19">
        <v>3.3919999999999999</v>
      </c>
      <c r="H171" s="19">
        <v>7.2</v>
      </c>
      <c r="I171" s="19">
        <v>16.437000000000001</v>
      </c>
      <c r="J171" s="19">
        <v>2035.18</v>
      </c>
      <c r="K171" s="19">
        <v>16.437000000000001</v>
      </c>
      <c r="L171" s="19">
        <v>2035.18</v>
      </c>
      <c r="M171" s="20">
        <f>K171/L171</f>
        <v>8.0764354995626932E-3</v>
      </c>
      <c r="N171" s="21">
        <v>67.361999999999995</v>
      </c>
      <c r="O171" s="22">
        <f>M171*N171</f>
        <v>0.54404484812154208</v>
      </c>
      <c r="P171" s="22">
        <f>M171*60*1000</f>
        <v>484.58612997376162</v>
      </c>
      <c r="Q171" s="22">
        <f>P171*N171/1000</f>
        <v>32.642690887292524</v>
      </c>
    </row>
    <row r="172" spans="1:17" s="7" customFormat="1" ht="12.75" customHeight="1" x14ac:dyDescent="0.2">
      <c r="A172" s="93"/>
      <c r="B172" s="92" t="s">
        <v>486</v>
      </c>
      <c r="C172" s="153" t="s">
        <v>472</v>
      </c>
      <c r="D172" s="42">
        <v>33</v>
      </c>
      <c r="E172" s="42">
        <v>1985</v>
      </c>
      <c r="F172" s="25">
        <v>25.559000000000001</v>
      </c>
      <c r="G172" s="25">
        <v>3.4604520000000001</v>
      </c>
      <c r="H172" s="25">
        <v>5.28</v>
      </c>
      <c r="I172" s="25">
        <v>16.818552</v>
      </c>
      <c r="J172" s="25">
        <v>2059.6</v>
      </c>
      <c r="K172" s="25">
        <v>16.818552</v>
      </c>
      <c r="L172" s="25">
        <v>2059.6</v>
      </c>
      <c r="M172" s="26">
        <v>8.1659312487861718E-3</v>
      </c>
      <c r="N172" s="27">
        <v>57.661000000000001</v>
      </c>
      <c r="O172" s="27">
        <v>0.47085576173625948</v>
      </c>
      <c r="P172" s="27">
        <v>489.95587492717027</v>
      </c>
      <c r="Q172" s="27">
        <v>28.251345704175563</v>
      </c>
    </row>
    <row r="173" spans="1:17" s="7" customFormat="1" ht="12.75" customHeight="1" x14ac:dyDescent="0.2">
      <c r="A173" s="93"/>
      <c r="B173" s="91" t="s">
        <v>100</v>
      </c>
      <c r="C173" s="122" t="s">
        <v>67</v>
      </c>
      <c r="D173" s="12">
        <v>78</v>
      </c>
      <c r="E173" s="13">
        <v>2009</v>
      </c>
      <c r="F173" s="136">
        <v>49.76</v>
      </c>
      <c r="G173" s="136">
        <v>0</v>
      </c>
      <c r="H173" s="136">
        <v>7.3075000000000001</v>
      </c>
      <c r="I173" s="136">
        <v>42.451999999999998</v>
      </c>
      <c r="J173" s="34">
        <v>5188.47</v>
      </c>
      <c r="K173" s="33">
        <v>42.451999999999998</v>
      </c>
      <c r="L173" s="34">
        <v>5188.47</v>
      </c>
      <c r="M173" s="20">
        <f>K173/L173</f>
        <v>8.1819881390853173E-3</v>
      </c>
      <c r="N173" s="137">
        <v>56.6</v>
      </c>
      <c r="O173" s="22">
        <f>M173*N173</f>
        <v>0.46310052867222895</v>
      </c>
      <c r="P173" s="22">
        <f>M173*60*1000</f>
        <v>490.91928834511907</v>
      </c>
      <c r="Q173" s="22">
        <f>P173*N173/1000</f>
        <v>27.786031720333739</v>
      </c>
    </row>
    <row r="174" spans="1:17" s="7" customFormat="1" ht="12.75" customHeight="1" x14ac:dyDescent="0.2">
      <c r="A174" s="93"/>
      <c r="B174" s="92" t="s">
        <v>139</v>
      </c>
      <c r="C174" s="139" t="s">
        <v>111</v>
      </c>
      <c r="D174" s="127">
        <v>12</v>
      </c>
      <c r="E174" s="127">
        <v>1962</v>
      </c>
      <c r="F174" s="140">
        <v>7.58</v>
      </c>
      <c r="G174" s="152">
        <v>1.2387950000000001</v>
      </c>
      <c r="H174" s="140">
        <v>1.92</v>
      </c>
      <c r="I174" s="152">
        <v>4.4211790000000004</v>
      </c>
      <c r="J174" s="143">
        <v>533.5</v>
      </c>
      <c r="K174" s="143">
        <v>4.4211790000000004</v>
      </c>
      <c r="L174" s="143">
        <v>533.5</v>
      </c>
      <c r="M174" s="144">
        <f>K174/L174</f>
        <v>8.2871208997188379E-3</v>
      </c>
      <c r="N174" s="140">
        <v>54.390999999999998</v>
      </c>
      <c r="O174" s="140">
        <f>M174*N174</f>
        <v>0.45074479285660729</v>
      </c>
      <c r="P174" s="140">
        <f>M174*1000*60</f>
        <v>497.22725398313025</v>
      </c>
      <c r="Q174" s="140">
        <f>O174*60</f>
        <v>27.044687571396437</v>
      </c>
    </row>
    <row r="175" spans="1:17" s="7" customFormat="1" ht="12.75" customHeight="1" x14ac:dyDescent="0.2">
      <c r="A175" s="93"/>
      <c r="B175" s="91" t="s">
        <v>567</v>
      </c>
      <c r="C175" s="154" t="s">
        <v>559</v>
      </c>
      <c r="D175" s="24">
        <v>20</v>
      </c>
      <c r="E175" s="24">
        <v>1973</v>
      </c>
      <c r="F175" s="24">
        <v>12.467000000000001</v>
      </c>
      <c r="G175" s="24">
        <v>1.473951</v>
      </c>
      <c r="H175" s="24">
        <v>3.2</v>
      </c>
      <c r="I175" s="25">
        <v>7.7930479999999998</v>
      </c>
      <c r="J175" s="25">
        <v>929.05</v>
      </c>
      <c r="K175" s="25">
        <v>7.7930479999999998</v>
      </c>
      <c r="L175" s="25">
        <v>929.05</v>
      </c>
      <c r="M175" s="26">
        <v>8.3881900866476511E-3</v>
      </c>
      <c r="N175" s="27">
        <v>68.125</v>
      </c>
      <c r="O175" s="27">
        <v>0.57144544965287125</v>
      </c>
      <c r="P175" s="27">
        <v>503.29140519885908</v>
      </c>
      <c r="Q175" s="27">
        <v>34.286726979172272</v>
      </c>
    </row>
    <row r="176" spans="1:17" s="7" customFormat="1" ht="12.75" customHeight="1" x14ac:dyDescent="0.2">
      <c r="A176" s="93"/>
      <c r="B176" s="92" t="s">
        <v>260</v>
      </c>
      <c r="C176" s="139" t="s">
        <v>38</v>
      </c>
      <c r="D176" s="127">
        <v>18</v>
      </c>
      <c r="E176" s="127">
        <v>2006</v>
      </c>
      <c r="F176" s="140">
        <v>19.670000000000002</v>
      </c>
      <c r="G176" s="141">
        <v>1.970227</v>
      </c>
      <c r="H176" s="141">
        <v>0.98977199999999999</v>
      </c>
      <c r="I176" s="142">
        <v>16.71</v>
      </c>
      <c r="J176" s="143">
        <v>1988.3</v>
      </c>
      <c r="K176" s="143">
        <f>I176/J176*L176</f>
        <v>13.341610923904843</v>
      </c>
      <c r="L176" s="143">
        <v>1587.5</v>
      </c>
      <c r="M176" s="144">
        <f>K176/L176</f>
        <v>8.4041643615148619E-3</v>
      </c>
      <c r="N176" s="140">
        <v>52.973999999999997</v>
      </c>
      <c r="O176" s="140">
        <f>ROUND(M176*N176,2)</f>
        <v>0.45</v>
      </c>
      <c r="P176" s="140">
        <f>ROUND(M176*60*1000,2)</f>
        <v>504.25</v>
      </c>
      <c r="Q176" s="140">
        <f>ROUND(P176*N176/1000,2)</f>
        <v>26.71</v>
      </c>
    </row>
    <row r="177" spans="1:17" s="7" customFormat="1" ht="12.75" customHeight="1" x14ac:dyDescent="0.2">
      <c r="A177" s="93"/>
      <c r="B177" s="92" t="s">
        <v>139</v>
      </c>
      <c r="C177" s="139" t="s">
        <v>116</v>
      </c>
      <c r="D177" s="127">
        <v>12</v>
      </c>
      <c r="E177" s="127">
        <v>1983</v>
      </c>
      <c r="F177" s="142">
        <v>6.42</v>
      </c>
      <c r="G177" s="152"/>
      <c r="H177" s="140"/>
      <c r="I177" s="142">
        <v>6.42</v>
      </c>
      <c r="J177" s="143">
        <v>762.17</v>
      </c>
      <c r="K177" s="143">
        <v>6.42</v>
      </c>
      <c r="L177" s="143">
        <v>762.17</v>
      </c>
      <c r="M177" s="144">
        <f>K177/L177</f>
        <v>8.4233176325491689E-3</v>
      </c>
      <c r="N177" s="140">
        <v>54.390999999999998</v>
      </c>
      <c r="O177" s="140">
        <f>M177*N177</f>
        <v>0.45815266935198184</v>
      </c>
      <c r="P177" s="140">
        <f>M177*1000*60</f>
        <v>505.39905795295016</v>
      </c>
      <c r="Q177" s="140">
        <f>O177*60</f>
        <v>27.48916016111891</v>
      </c>
    </row>
    <row r="178" spans="1:17" s="7" customFormat="1" ht="12.75" customHeight="1" x14ac:dyDescent="0.2">
      <c r="A178" s="93"/>
      <c r="B178" s="91" t="s">
        <v>100</v>
      </c>
      <c r="C178" s="121" t="s">
        <v>69</v>
      </c>
      <c r="D178" s="12">
        <v>45</v>
      </c>
      <c r="E178" s="13" t="s">
        <v>66</v>
      </c>
      <c r="F178" s="136">
        <v>31.06</v>
      </c>
      <c r="G178" s="136">
        <v>4.2699999999999996</v>
      </c>
      <c r="H178" s="136">
        <v>7.2</v>
      </c>
      <c r="I178" s="136">
        <v>19.59</v>
      </c>
      <c r="J178" s="34">
        <v>2319.88</v>
      </c>
      <c r="K178" s="33">
        <v>19.59</v>
      </c>
      <c r="L178" s="34">
        <v>2319.88</v>
      </c>
      <c r="M178" s="20">
        <f>K178/L178</f>
        <v>8.4444022966705164E-3</v>
      </c>
      <c r="N178" s="137">
        <v>56.6</v>
      </c>
      <c r="O178" s="22">
        <f>M178*N178</f>
        <v>0.47795316999155124</v>
      </c>
      <c r="P178" s="22">
        <f>M178*60*1000</f>
        <v>506.664137800231</v>
      </c>
      <c r="Q178" s="22">
        <f>P178*N178/1000</f>
        <v>28.677190199493076</v>
      </c>
    </row>
    <row r="179" spans="1:17" s="7" customFormat="1" ht="12.75" customHeight="1" x14ac:dyDescent="0.2">
      <c r="A179" s="93"/>
      <c r="B179" s="92" t="s">
        <v>165</v>
      </c>
      <c r="C179" s="156" t="s">
        <v>158</v>
      </c>
      <c r="D179" s="35">
        <v>30</v>
      </c>
      <c r="E179" s="35" t="s">
        <v>33</v>
      </c>
      <c r="F179" s="36">
        <f>G179+H179+I179</f>
        <v>22.43</v>
      </c>
      <c r="G179" s="36">
        <v>3.1111</v>
      </c>
      <c r="H179" s="36">
        <v>4.8</v>
      </c>
      <c r="I179" s="36">
        <v>14.5189</v>
      </c>
      <c r="J179" s="36">
        <v>1717.43</v>
      </c>
      <c r="K179" s="36">
        <f>I179</f>
        <v>14.5189</v>
      </c>
      <c r="L179" s="36">
        <f>J179</f>
        <v>1717.43</v>
      </c>
      <c r="M179" s="37">
        <f>K179/L179</f>
        <v>8.4538525587651309E-3</v>
      </c>
      <c r="N179" s="38">
        <v>43.5</v>
      </c>
      <c r="O179" s="39">
        <f>M179*N179</f>
        <v>0.3677425863062832</v>
      </c>
      <c r="P179" s="39">
        <f>M179*60*1000</f>
        <v>507.23115352590787</v>
      </c>
      <c r="Q179" s="39">
        <f>P179*N179/1000</f>
        <v>22.064555178376992</v>
      </c>
    </row>
    <row r="180" spans="1:17" s="7" customFormat="1" ht="12.75" customHeight="1" x14ac:dyDescent="0.2">
      <c r="A180" s="93"/>
      <c r="B180" s="91" t="s">
        <v>552</v>
      </c>
      <c r="C180" s="23" t="s">
        <v>547</v>
      </c>
      <c r="D180" s="24">
        <v>13</v>
      </c>
      <c r="E180" s="24">
        <v>1962</v>
      </c>
      <c r="F180" s="25">
        <v>8.3460000000000001</v>
      </c>
      <c r="G180" s="25">
        <v>0.83339099999999999</v>
      </c>
      <c r="H180" s="25">
        <v>2.56</v>
      </c>
      <c r="I180" s="25">
        <v>4.9526060000000003</v>
      </c>
      <c r="J180" s="25">
        <v>583.82000000000005</v>
      </c>
      <c r="K180" s="25">
        <v>4.9526060000000003</v>
      </c>
      <c r="L180" s="25">
        <v>583.82000000000005</v>
      </c>
      <c r="M180" s="26">
        <v>8.4831043814874441E-3</v>
      </c>
      <c r="N180" s="27">
        <v>59.514000000000003</v>
      </c>
      <c r="O180" s="27">
        <v>0.50486347415984378</v>
      </c>
      <c r="P180" s="27">
        <v>508.98626288924663</v>
      </c>
      <c r="Q180" s="27">
        <v>30.291808449590626</v>
      </c>
    </row>
    <row r="181" spans="1:17" s="7" customFormat="1" ht="12.75" customHeight="1" x14ac:dyDescent="0.2">
      <c r="A181" s="93"/>
      <c r="B181" s="92" t="s">
        <v>264</v>
      </c>
      <c r="C181" s="146" t="s">
        <v>687</v>
      </c>
      <c r="D181" s="28">
        <v>20</v>
      </c>
      <c r="E181" s="28">
        <v>1735</v>
      </c>
      <c r="F181" s="29">
        <v>16.463999999999999</v>
      </c>
      <c r="G181" s="29">
        <v>2.6928000000000001</v>
      </c>
      <c r="H181" s="29">
        <v>2.64</v>
      </c>
      <c r="I181" s="29">
        <v>11.131199999999998</v>
      </c>
      <c r="J181" s="29">
        <v>1306.78</v>
      </c>
      <c r="K181" s="29">
        <v>11.131199999999998</v>
      </c>
      <c r="L181" s="29">
        <v>1306.78</v>
      </c>
      <c r="M181" s="30">
        <v>8.5180367008983893E-3</v>
      </c>
      <c r="N181" s="31">
        <v>48.2</v>
      </c>
      <c r="O181" s="32">
        <v>0.41056936898330237</v>
      </c>
      <c r="P181" s="32">
        <v>511.0822020539033</v>
      </c>
      <c r="Q181" s="32">
        <v>24.634162138998143</v>
      </c>
    </row>
    <row r="182" spans="1:17" s="7" customFormat="1" ht="12.75" customHeight="1" x14ac:dyDescent="0.2">
      <c r="A182" s="93"/>
      <c r="B182" s="91" t="s">
        <v>436</v>
      </c>
      <c r="C182" s="40" t="s">
        <v>406</v>
      </c>
      <c r="D182" s="14">
        <v>25</v>
      </c>
      <c r="E182" s="14">
        <v>1978</v>
      </c>
      <c r="F182" s="15">
        <v>14.446999999999999</v>
      </c>
      <c r="G182" s="15">
        <v>2.18892</v>
      </c>
      <c r="H182" s="15">
        <v>1</v>
      </c>
      <c r="I182" s="15">
        <v>11.25808</v>
      </c>
      <c r="J182" s="15">
        <v>1284.25</v>
      </c>
      <c r="K182" s="15">
        <v>11.25808</v>
      </c>
      <c r="L182" s="15">
        <v>1284.25</v>
      </c>
      <c r="M182" s="41">
        <v>8.7662682499513329E-3</v>
      </c>
      <c r="N182" s="16">
        <v>71.722000000000008</v>
      </c>
      <c r="O182" s="16">
        <v>0.62873429142300952</v>
      </c>
      <c r="P182" s="16">
        <v>525.97609499707994</v>
      </c>
      <c r="Q182" s="16">
        <v>37.724057485380577</v>
      </c>
    </row>
    <row r="183" spans="1:17" s="7" customFormat="1" ht="12.75" customHeight="1" x14ac:dyDescent="0.2">
      <c r="A183" s="93"/>
      <c r="B183" s="92" t="s">
        <v>260</v>
      </c>
      <c r="C183" s="139" t="s">
        <v>31</v>
      </c>
      <c r="D183" s="127">
        <v>22</v>
      </c>
      <c r="E183" s="127">
        <v>2006</v>
      </c>
      <c r="F183" s="140">
        <v>20.72</v>
      </c>
      <c r="G183" s="141">
        <v>5.1897599999999997</v>
      </c>
      <c r="H183" s="141">
        <v>0.40304000000000001</v>
      </c>
      <c r="I183" s="142">
        <f>F183-G183-H183</f>
        <v>15.127199999999998</v>
      </c>
      <c r="J183" s="143">
        <v>1698.2</v>
      </c>
      <c r="K183" s="143">
        <f>I183/J183*L183</f>
        <v>15.126932766458602</v>
      </c>
      <c r="L183" s="143">
        <v>1698.17</v>
      </c>
      <c r="M183" s="144">
        <f>K183/L183</f>
        <v>8.9077847132257668E-3</v>
      </c>
      <c r="N183" s="140">
        <v>52.973999999999997</v>
      </c>
      <c r="O183" s="140">
        <f>ROUND(M183*N183,2)</f>
        <v>0.47</v>
      </c>
      <c r="P183" s="140">
        <f>ROUND(M183*60*1000,2)</f>
        <v>534.47</v>
      </c>
      <c r="Q183" s="140">
        <f>ROUND(P183*N183/1000,2)</f>
        <v>28.31</v>
      </c>
    </row>
    <row r="184" spans="1:17" s="7" customFormat="1" ht="12.75" customHeight="1" x14ac:dyDescent="0.2">
      <c r="A184" s="93"/>
      <c r="B184" s="92" t="s">
        <v>260</v>
      </c>
      <c r="C184" s="139" t="s">
        <v>250</v>
      </c>
      <c r="D184" s="127">
        <v>38</v>
      </c>
      <c r="E184" s="127">
        <v>2004</v>
      </c>
      <c r="F184" s="140">
        <v>26.67</v>
      </c>
      <c r="G184" s="141">
        <v>4.5891999999999999</v>
      </c>
      <c r="H184" s="141">
        <v>0.90078999999999998</v>
      </c>
      <c r="I184" s="142">
        <v>21.18</v>
      </c>
      <c r="J184" s="143">
        <v>2371.6999999999998</v>
      </c>
      <c r="K184" s="143">
        <f>I184/J184*L184</f>
        <v>21.18</v>
      </c>
      <c r="L184" s="143">
        <v>2371.6999999999998</v>
      </c>
      <c r="M184" s="144">
        <f>K184/L184</f>
        <v>8.9303031580722694E-3</v>
      </c>
      <c r="N184" s="140">
        <v>52.973999999999997</v>
      </c>
      <c r="O184" s="140">
        <f>ROUND(M184*N184,2)</f>
        <v>0.47</v>
      </c>
      <c r="P184" s="140">
        <f>ROUND(M184*60*1000,2)</f>
        <v>535.82000000000005</v>
      </c>
      <c r="Q184" s="140">
        <f>ROUND(P184*N184/1000,2)</f>
        <v>28.38</v>
      </c>
    </row>
    <row r="185" spans="1:17" s="7" customFormat="1" ht="12.75" customHeight="1" x14ac:dyDescent="0.2">
      <c r="A185" s="93"/>
      <c r="B185" s="91" t="s">
        <v>155</v>
      </c>
      <c r="C185" s="145" t="s">
        <v>322</v>
      </c>
      <c r="D185" s="18">
        <v>8</v>
      </c>
      <c r="E185" s="18">
        <v>1961</v>
      </c>
      <c r="F185" s="155">
        <v>5.18</v>
      </c>
      <c r="G185" s="155">
        <v>0.66200000000000003</v>
      </c>
      <c r="H185" s="155">
        <v>1.28</v>
      </c>
      <c r="I185" s="155">
        <f>F185-G185-H185</f>
        <v>3.2379999999999995</v>
      </c>
      <c r="J185" s="19">
        <v>361.4</v>
      </c>
      <c r="K185" s="19">
        <v>3.238</v>
      </c>
      <c r="L185" s="19">
        <v>361.4</v>
      </c>
      <c r="M185" s="20">
        <f>K185/L185</f>
        <v>8.9596015495296069E-3</v>
      </c>
      <c r="N185" s="21">
        <v>46.43</v>
      </c>
      <c r="O185" s="22">
        <f>M185*N185</f>
        <v>0.41599429994465964</v>
      </c>
      <c r="P185" s="22">
        <f>M185*60*1000</f>
        <v>537.57609297177646</v>
      </c>
      <c r="Q185" s="22">
        <f>P185*N185/1000</f>
        <v>24.959657996679582</v>
      </c>
    </row>
    <row r="186" spans="1:17" s="7" customFormat="1" ht="12.75" customHeight="1" x14ac:dyDescent="0.2">
      <c r="A186" s="93"/>
      <c r="B186" s="91" t="s">
        <v>567</v>
      </c>
      <c r="C186" s="154" t="s">
        <v>560</v>
      </c>
      <c r="D186" s="24">
        <v>32</v>
      </c>
      <c r="E186" s="24">
        <v>1967</v>
      </c>
      <c r="F186" s="24">
        <v>13.762</v>
      </c>
      <c r="G186" s="24">
        <v>0</v>
      </c>
      <c r="H186" s="24">
        <v>0</v>
      </c>
      <c r="I186" s="25">
        <v>13.761992999999999</v>
      </c>
      <c r="J186" s="25">
        <v>1535</v>
      </c>
      <c r="K186" s="25">
        <v>13.761992999999999</v>
      </c>
      <c r="L186" s="25">
        <v>1535</v>
      </c>
      <c r="M186" s="26">
        <v>8.9654677524429963E-3</v>
      </c>
      <c r="N186" s="27">
        <v>68.125</v>
      </c>
      <c r="O186" s="27">
        <v>0.61077249063517913</v>
      </c>
      <c r="P186" s="27">
        <v>537.9280651465798</v>
      </c>
      <c r="Q186" s="27">
        <v>36.646349438110754</v>
      </c>
    </row>
    <row r="187" spans="1:17" s="7" customFormat="1" ht="12.75" customHeight="1" x14ac:dyDescent="0.2">
      <c r="A187" s="93"/>
      <c r="B187" s="92" t="s">
        <v>165</v>
      </c>
      <c r="C187" s="156" t="s">
        <v>206</v>
      </c>
      <c r="D187" s="35">
        <v>20</v>
      </c>
      <c r="E187" s="35" t="s">
        <v>33</v>
      </c>
      <c r="F187" s="36">
        <f>G187+H187+I187</f>
        <v>14.257999999999999</v>
      </c>
      <c r="G187" s="36">
        <v>1.7246999999999999</v>
      </c>
      <c r="H187" s="36">
        <v>3.2</v>
      </c>
      <c r="I187" s="36">
        <v>9.3332999999999995</v>
      </c>
      <c r="J187" s="36">
        <v>1040.33</v>
      </c>
      <c r="K187" s="36">
        <f>I187</f>
        <v>9.3332999999999995</v>
      </c>
      <c r="L187" s="36">
        <f>J187</f>
        <v>1040.33</v>
      </c>
      <c r="M187" s="37">
        <f>K187/L187</f>
        <v>8.9714802033969993E-3</v>
      </c>
      <c r="N187" s="38">
        <v>43.5</v>
      </c>
      <c r="O187" s="39">
        <f>M187*N187</f>
        <v>0.39025938884776945</v>
      </c>
      <c r="P187" s="39">
        <f>M187*60*1000</f>
        <v>538.28881220381993</v>
      </c>
      <c r="Q187" s="39">
        <f>P187*N187/1000</f>
        <v>23.415563330866167</v>
      </c>
    </row>
    <row r="188" spans="1:17" s="7" customFormat="1" ht="12.75" customHeight="1" x14ac:dyDescent="0.2">
      <c r="A188" s="93"/>
      <c r="B188" s="91" t="s">
        <v>228</v>
      </c>
      <c r="C188" s="145" t="s">
        <v>226</v>
      </c>
      <c r="D188" s="18">
        <v>40</v>
      </c>
      <c r="E188" s="18">
        <v>1973</v>
      </c>
      <c r="F188" s="19">
        <v>27.2</v>
      </c>
      <c r="G188" s="19">
        <v>2.8</v>
      </c>
      <c r="H188" s="19">
        <v>6.4</v>
      </c>
      <c r="I188" s="19">
        <v>17.899999999999999</v>
      </c>
      <c r="J188" s="19">
        <v>1992</v>
      </c>
      <c r="K188" s="19">
        <v>17.899999999999999</v>
      </c>
      <c r="L188" s="19">
        <v>1992</v>
      </c>
      <c r="M188" s="20">
        <f>K188/L188</f>
        <v>8.9859437751004002E-3</v>
      </c>
      <c r="N188" s="21">
        <v>53.19</v>
      </c>
      <c r="O188" s="22">
        <f>M188*N188</f>
        <v>0.47796234939759025</v>
      </c>
      <c r="P188" s="22">
        <f>M188*60*1000</f>
        <v>539.15662650602405</v>
      </c>
      <c r="Q188" s="22">
        <f>P188*N188/1000</f>
        <v>28.67774096385542</v>
      </c>
    </row>
    <row r="189" spans="1:17" s="7" customFormat="1" ht="12.75" customHeight="1" x14ac:dyDescent="0.2">
      <c r="A189" s="93"/>
      <c r="B189" s="92" t="s">
        <v>260</v>
      </c>
      <c r="C189" s="139" t="s">
        <v>40</v>
      </c>
      <c r="D189" s="127">
        <v>51</v>
      </c>
      <c r="E189" s="127">
        <v>2005</v>
      </c>
      <c r="F189" s="140">
        <v>35.47</v>
      </c>
      <c r="G189" s="141">
        <v>7.5275999999999996</v>
      </c>
      <c r="H189" s="141">
        <v>2.2388999999999999E-2</v>
      </c>
      <c r="I189" s="142">
        <f>F189-G189-H189</f>
        <v>27.920010999999999</v>
      </c>
      <c r="J189" s="143">
        <v>3073.9</v>
      </c>
      <c r="K189" s="143">
        <f>I189/J189*L189</f>
        <v>27.2638603136927</v>
      </c>
      <c r="L189" s="143">
        <v>3001.66</v>
      </c>
      <c r="M189" s="144">
        <f>K189/L189</f>
        <v>9.0829275513191702E-3</v>
      </c>
      <c r="N189" s="140">
        <v>52.973999999999997</v>
      </c>
      <c r="O189" s="140">
        <f>ROUND(M189*N189,2)</f>
        <v>0.48</v>
      </c>
      <c r="P189" s="140">
        <f>ROUND(M189*60*1000,2)</f>
        <v>544.98</v>
      </c>
      <c r="Q189" s="140">
        <f>ROUND(P189*N189/1000,2)</f>
        <v>28.87</v>
      </c>
    </row>
    <row r="190" spans="1:17" s="7" customFormat="1" ht="12.75" customHeight="1" x14ac:dyDescent="0.2">
      <c r="A190" s="93"/>
      <c r="B190" s="92" t="s">
        <v>260</v>
      </c>
      <c r="C190" s="139" t="s">
        <v>61</v>
      </c>
      <c r="D190" s="127">
        <v>39</v>
      </c>
      <c r="E190" s="127">
        <v>2007</v>
      </c>
      <c r="F190" s="140">
        <v>29.69</v>
      </c>
      <c r="G190" s="141">
        <v>6.375</v>
      </c>
      <c r="H190" s="141">
        <v>1.6190070000000001</v>
      </c>
      <c r="I190" s="142">
        <f>F190-G190-H190</f>
        <v>21.695993000000001</v>
      </c>
      <c r="J190" s="143">
        <v>2368.8000000000002</v>
      </c>
      <c r="K190" s="143">
        <f>I190/J190*L190</f>
        <v>21.695809818701456</v>
      </c>
      <c r="L190" s="143">
        <v>2368.7800000000002</v>
      </c>
      <c r="M190" s="144">
        <f>K190/L190</f>
        <v>9.1590649273893959E-3</v>
      </c>
      <c r="N190" s="140">
        <v>52.973999999999997</v>
      </c>
      <c r="O190" s="140">
        <f>ROUND(M190*N190,2)</f>
        <v>0.49</v>
      </c>
      <c r="P190" s="140">
        <f>ROUND(M190*60*1000,2)</f>
        <v>549.54</v>
      </c>
      <c r="Q190" s="140">
        <f>ROUND(P190*N190/1000,2)</f>
        <v>29.11</v>
      </c>
    </row>
    <row r="191" spans="1:17" s="7" customFormat="1" ht="12.75" customHeight="1" x14ac:dyDescent="0.2">
      <c r="A191" s="93"/>
      <c r="B191" s="92" t="s">
        <v>264</v>
      </c>
      <c r="C191" s="146" t="s">
        <v>688</v>
      </c>
      <c r="D191" s="28">
        <v>90</v>
      </c>
      <c r="E191" s="28">
        <v>1970</v>
      </c>
      <c r="F191" s="29">
        <v>63</v>
      </c>
      <c r="G191" s="29">
        <v>12.119199999999999</v>
      </c>
      <c r="H191" s="29">
        <v>8.9700000000000006</v>
      </c>
      <c r="I191" s="29">
        <v>41.910800000000002</v>
      </c>
      <c r="J191" s="29">
        <v>4571.25</v>
      </c>
      <c r="K191" s="29">
        <v>41.910800000000002</v>
      </c>
      <c r="L191" s="29">
        <v>4571.25</v>
      </c>
      <c r="M191" s="30">
        <v>9.1683456385015048E-3</v>
      </c>
      <c r="N191" s="31">
        <v>48.2</v>
      </c>
      <c r="O191" s="32">
        <v>0.44191425977577253</v>
      </c>
      <c r="P191" s="32">
        <v>550.10073831009026</v>
      </c>
      <c r="Q191" s="32">
        <v>26.514855586546354</v>
      </c>
    </row>
    <row r="192" spans="1:17" s="7" customFormat="1" ht="12.75" customHeight="1" x14ac:dyDescent="0.2">
      <c r="A192" s="93"/>
      <c r="B192" s="91" t="s">
        <v>155</v>
      </c>
      <c r="C192" s="145" t="s">
        <v>786</v>
      </c>
      <c r="D192" s="18">
        <v>8</v>
      </c>
      <c r="E192" s="18">
        <v>1961</v>
      </c>
      <c r="F192" s="155">
        <v>5.3339999999999996</v>
      </c>
      <c r="G192" s="155">
        <v>0.69299999999999995</v>
      </c>
      <c r="H192" s="155">
        <v>1.28</v>
      </c>
      <c r="I192" s="155">
        <f>F192-G192-H192</f>
        <v>3.3609999999999998</v>
      </c>
      <c r="J192" s="19">
        <v>365.15</v>
      </c>
      <c r="K192" s="19">
        <v>3.3610000000000002</v>
      </c>
      <c r="L192" s="19">
        <v>365.15</v>
      </c>
      <c r="M192" s="20">
        <f>K192/L192</f>
        <v>9.2044365329316726E-3</v>
      </c>
      <c r="N192" s="21">
        <v>46.43</v>
      </c>
      <c r="O192" s="22">
        <f>M192*N192</f>
        <v>0.42736198822401755</v>
      </c>
      <c r="P192" s="22">
        <f>M192*60*1000</f>
        <v>552.26619197590037</v>
      </c>
      <c r="Q192" s="22">
        <f>P192*N192/1000</f>
        <v>25.641719293441053</v>
      </c>
    </row>
    <row r="193" spans="1:17" s="7" customFormat="1" ht="12.75" customHeight="1" x14ac:dyDescent="0.2">
      <c r="A193" s="93"/>
      <c r="B193" s="92" t="s">
        <v>204</v>
      </c>
      <c r="C193" s="145" t="s">
        <v>801</v>
      </c>
      <c r="D193" s="18">
        <v>26</v>
      </c>
      <c r="E193" s="18">
        <v>1962</v>
      </c>
      <c r="F193" s="19">
        <v>15.89</v>
      </c>
      <c r="G193" s="19">
        <v>1.867</v>
      </c>
      <c r="H193" s="19">
        <v>3.68</v>
      </c>
      <c r="I193" s="19">
        <v>10.342000000000001</v>
      </c>
      <c r="J193" s="19">
        <v>1176.43</v>
      </c>
      <c r="K193" s="19">
        <v>9.8190000000000008</v>
      </c>
      <c r="L193" s="19">
        <v>1053.94</v>
      </c>
      <c r="M193" s="20">
        <f>K193/L193</f>
        <v>9.3164696282520831E-3</v>
      </c>
      <c r="N193" s="21">
        <v>72.400000000000006</v>
      </c>
      <c r="O193" s="22">
        <f>M193*N193</f>
        <v>0.67451240108545085</v>
      </c>
      <c r="P193" s="22">
        <f>M193*60*1000</f>
        <v>558.98817769512493</v>
      </c>
      <c r="Q193" s="22">
        <f>P193*N193/1000</f>
        <v>40.47074406512705</v>
      </c>
    </row>
    <row r="194" spans="1:17" s="7" customFormat="1" ht="12.75" customHeight="1" x14ac:dyDescent="0.2">
      <c r="A194" s="93"/>
      <c r="B194" s="92" t="s">
        <v>204</v>
      </c>
      <c r="C194" s="145" t="s">
        <v>802</v>
      </c>
      <c r="D194" s="18">
        <v>8</v>
      </c>
      <c r="E194" s="18">
        <v>1975</v>
      </c>
      <c r="F194" s="19">
        <v>7.56</v>
      </c>
      <c r="G194" s="19">
        <v>0.82199999999999995</v>
      </c>
      <c r="H194" s="19">
        <v>1.28</v>
      </c>
      <c r="I194" s="19">
        <v>5.46</v>
      </c>
      <c r="J194" s="19">
        <v>574.41</v>
      </c>
      <c r="K194" s="19">
        <v>5.46</v>
      </c>
      <c r="L194" s="19">
        <v>574.41</v>
      </c>
      <c r="M194" s="20">
        <f>K194/L194</f>
        <v>9.5054055465608189E-3</v>
      </c>
      <c r="N194" s="21">
        <v>72.400000000000006</v>
      </c>
      <c r="O194" s="22">
        <f>M194*N194</f>
        <v>0.68819136157100336</v>
      </c>
      <c r="P194" s="22">
        <f>M194*60*1000</f>
        <v>570.32433279364909</v>
      </c>
      <c r="Q194" s="22">
        <f>P194*N194/1000</f>
        <v>41.291481694260199</v>
      </c>
    </row>
    <row r="195" spans="1:17" s="7" customFormat="1" ht="12.75" customHeight="1" x14ac:dyDescent="0.2">
      <c r="A195" s="93"/>
      <c r="B195" s="92" t="s">
        <v>260</v>
      </c>
      <c r="C195" s="139" t="s">
        <v>252</v>
      </c>
      <c r="D195" s="127">
        <v>72</v>
      </c>
      <c r="E195" s="127">
        <v>2005</v>
      </c>
      <c r="F195" s="140">
        <v>67.41</v>
      </c>
      <c r="G195" s="141">
        <v>13.703977</v>
      </c>
      <c r="H195" s="141">
        <v>2.7760440000000002</v>
      </c>
      <c r="I195" s="142">
        <v>50.93</v>
      </c>
      <c r="J195" s="143">
        <v>5346.2</v>
      </c>
      <c r="K195" s="143">
        <f>I195/J195*L195</f>
        <v>50.930095263925786</v>
      </c>
      <c r="L195" s="143">
        <v>5346.21</v>
      </c>
      <c r="M195" s="144">
        <f>K195/L195</f>
        <v>9.5263925779058029E-3</v>
      </c>
      <c r="N195" s="140">
        <v>52.973999999999997</v>
      </c>
      <c r="O195" s="140">
        <f>ROUND(M195*N195,2)</f>
        <v>0.5</v>
      </c>
      <c r="P195" s="140">
        <f>ROUND(M195*60*1000,2)</f>
        <v>571.58000000000004</v>
      </c>
      <c r="Q195" s="140">
        <f>ROUND(P195*N195/1000,2)</f>
        <v>30.28</v>
      </c>
    </row>
    <row r="196" spans="1:17" s="7" customFormat="1" ht="12.75" customHeight="1" x14ac:dyDescent="0.2">
      <c r="A196" s="93"/>
      <c r="B196" s="91" t="s">
        <v>187</v>
      </c>
      <c r="C196" s="145" t="s">
        <v>738</v>
      </c>
      <c r="D196" s="18">
        <v>20</v>
      </c>
      <c r="E196" s="18">
        <v>2011</v>
      </c>
      <c r="F196" s="21">
        <v>14.681999999999999</v>
      </c>
      <c r="G196" s="21">
        <v>2.1930000000000001</v>
      </c>
      <c r="H196" s="21">
        <v>1.6</v>
      </c>
      <c r="I196" s="21">
        <v>10.888999999999999</v>
      </c>
      <c r="J196" s="19">
        <v>1113.22</v>
      </c>
      <c r="K196" s="19">
        <v>10.888999999999999</v>
      </c>
      <c r="L196" s="19">
        <v>1113.22</v>
      </c>
      <c r="M196" s="20">
        <f>K196/L196</f>
        <v>9.7815346472395377E-3</v>
      </c>
      <c r="N196" s="21">
        <v>74.099999999999994</v>
      </c>
      <c r="O196" s="22">
        <f>M196*N196</f>
        <v>0.72481171736044969</v>
      </c>
      <c r="P196" s="22">
        <f>M196*60*1000</f>
        <v>586.89207883437223</v>
      </c>
      <c r="Q196" s="22">
        <f>P196*N196/1000</f>
        <v>43.488703041626977</v>
      </c>
    </row>
    <row r="197" spans="1:17" s="7" customFormat="1" ht="12.75" customHeight="1" x14ac:dyDescent="0.2">
      <c r="A197" s="93"/>
      <c r="B197" s="91" t="s">
        <v>567</v>
      </c>
      <c r="C197" s="154" t="s">
        <v>562</v>
      </c>
      <c r="D197" s="24">
        <v>32</v>
      </c>
      <c r="E197" s="24">
        <v>1965</v>
      </c>
      <c r="F197" s="24">
        <v>14.118</v>
      </c>
      <c r="G197" s="24">
        <v>0</v>
      </c>
      <c r="H197" s="24">
        <v>0</v>
      </c>
      <c r="I197" s="25">
        <v>14.118</v>
      </c>
      <c r="J197" s="25">
        <v>1419.59</v>
      </c>
      <c r="K197" s="25">
        <v>14.118</v>
      </c>
      <c r="L197" s="25">
        <v>1419.59</v>
      </c>
      <c r="M197" s="26">
        <v>9.9451250008805361E-3</v>
      </c>
      <c r="N197" s="27">
        <v>68.125</v>
      </c>
      <c r="O197" s="27">
        <v>0.67751164068498648</v>
      </c>
      <c r="P197" s="27">
        <v>596.70750005283207</v>
      </c>
      <c r="Q197" s="27">
        <v>40.650698441099188</v>
      </c>
    </row>
    <row r="198" spans="1:17" s="7" customFormat="1" ht="12.75" customHeight="1" x14ac:dyDescent="0.2">
      <c r="A198" s="93"/>
      <c r="B198" s="91" t="s">
        <v>567</v>
      </c>
      <c r="C198" s="154" t="s">
        <v>561</v>
      </c>
      <c r="D198" s="24">
        <v>29</v>
      </c>
      <c r="E198" s="24">
        <v>1960</v>
      </c>
      <c r="F198" s="24">
        <v>12.053000000000001</v>
      </c>
      <c r="G198" s="24">
        <v>0</v>
      </c>
      <c r="H198" s="24">
        <v>0</v>
      </c>
      <c r="I198" s="25">
        <v>12.053001999999999</v>
      </c>
      <c r="J198" s="25">
        <v>1187.67</v>
      </c>
      <c r="K198" s="25">
        <v>12.053001999999999</v>
      </c>
      <c r="L198" s="25">
        <v>1187.67</v>
      </c>
      <c r="M198" s="26">
        <v>1.0148443591233253E-2</v>
      </c>
      <c r="N198" s="27">
        <v>68.125</v>
      </c>
      <c r="O198" s="27">
        <v>0.69136271965276541</v>
      </c>
      <c r="P198" s="27">
        <v>608.9066154739952</v>
      </c>
      <c r="Q198" s="27">
        <v>41.481763179165924</v>
      </c>
    </row>
    <row r="199" spans="1:17" s="7" customFormat="1" ht="12.75" customHeight="1" x14ac:dyDescent="0.2">
      <c r="A199" s="93"/>
      <c r="B199" s="91" t="s">
        <v>436</v>
      </c>
      <c r="C199" s="40" t="s">
        <v>405</v>
      </c>
      <c r="D199" s="14">
        <v>44</v>
      </c>
      <c r="E199" s="14">
        <v>2004</v>
      </c>
      <c r="F199" s="15">
        <v>21.076000000000001</v>
      </c>
      <c r="G199" s="15">
        <v>1.8360000000000001</v>
      </c>
      <c r="H199" s="15">
        <v>3.52</v>
      </c>
      <c r="I199" s="15">
        <v>15.720001999999999</v>
      </c>
      <c r="J199" s="15">
        <v>1548.41</v>
      </c>
      <c r="K199" s="15">
        <v>15.720001999999999</v>
      </c>
      <c r="L199" s="15">
        <v>1548.41</v>
      </c>
      <c r="M199" s="41">
        <v>1.0152351121472994E-2</v>
      </c>
      <c r="N199" s="16">
        <v>71.722000000000008</v>
      </c>
      <c r="O199" s="16">
        <v>0.72814692713428608</v>
      </c>
      <c r="P199" s="16">
        <v>609.14106728837953</v>
      </c>
      <c r="Q199" s="16">
        <v>43.688815628057164</v>
      </c>
    </row>
    <row r="200" spans="1:17" s="7" customFormat="1" ht="12.75" customHeight="1" x14ac:dyDescent="0.2">
      <c r="A200" s="93"/>
      <c r="B200" s="91" t="s">
        <v>100</v>
      </c>
      <c r="C200" s="121" t="s">
        <v>71</v>
      </c>
      <c r="D200" s="12">
        <v>17</v>
      </c>
      <c r="E200" s="13">
        <v>2009</v>
      </c>
      <c r="F200" s="136">
        <v>19.559999999999999</v>
      </c>
      <c r="G200" s="136">
        <v>0</v>
      </c>
      <c r="H200" s="136">
        <v>4.6900000000000004</v>
      </c>
      <c r="I200" s="136">
        <v>14.87</v>
      </c>
      <c r="J200" s="34">
        <v>1463.65</v>
      </c>
      <c r="K200" s="33">
        <v>14.87</v>
      </c>
      <c r="L200" s="34">
        <v>1463.65</v>
      </c>
      <c r="M200" s="20">
        <f>K200/L200</f>
        <v>1.015953267516141E-2</v>
      </c>
      <c r="N200" s="137">
        <v>56.6</v>
      </c>
      <c r="O200" s="22">
        <f>M200*N200</f>
        <v>0.57502954941413587</v>
      </c>
      <c r="P200" s="22">
        <f>M200*60*1000</f>
        <v>609.57196050968469</v>
      </c>
      <c r="Q200" s="22">
        <f>P200*N200/1000</f>
        <v>34.501772964848158</v>
      </c>
    </row>
    <row r="201" spans="1:17" s="7" customFormat="1" ht="12.75" customHeight="1" x14ac:dyDescent="0.2">
      <c r="A201" s="93"/>
      <c r="B201" s="92" t="s">
        <v>461</v>
      </c>
      <c r="C201" s="40" t="s">
        <v>442</v>
      </c>
      <c r="D201" s="14">
        <v>34</v>
      </c>
      <c r="E201" s="14">
        <v>2001</v>
      </c>
      <c r="F201" s="15">
        <v>23.2</v>
      </c>
      <c r="G201" s="15">
        <v>4.587218</v>
      </c>
      <c r="H201" s="15">
        <v>0.69893799999999995</v>
      </c>
      <c r="I201" s="15">
        <v>17.913855999999999</v>
      </c>
      <c r="J201" s="15">
        <v>1747.92</v>
      </c>
      <c r="K201" s="15">
        <v>17.913855999999999</v>
      </c>
      <c r="L201" s="15">
        <v>1747.92</v>
      </c>
      <c r="M201" s="41">
        <v>1.0248670419698841E-2</v>
      </c>
      <c r="N201" s="16">
        <v>68.779000000000011</v>
      </c>
      <c r="O201" s="16">
        <v>0.70489330279646667</v>
      </c>
      <c r="P201" s="16">
        <v>614.9202251819305</v>
      </c>
      <c r="Q201" s="16">
        <v>42.293598167788005</v>
      </c>
    </row>
    <row r="202" spans="1:17" s="7" customFormat="1" ht="12.75" customHeight="1" x14ac:dyDescent="0.2">
      <c r="A202" s="93"/>
      <c r="B202" s="91" t="s">
        <v>436</v>
      </c>
      <c r="C202" s="40" t="s">
        <v>407</v>
      </c>
      <c r="D202" s="14">
        <v>54</v>
      </c>
      <c r="E202" s="14">
        <v>1992</v>
      </c>
      <c r="F202" s="15">
        <v>40.958570999999999</v>
      </c>
      <c r="G202" s="15">
        <v>4.7750279999999998</v>
      </c>
      <c r="H202" s="15">
        <v>8.64</v>
      </c>
      <c r="I202" s="15">
        <v>27.543545999999999</v>
      </c>
      <c r="J202" s="15">
        <v>2632.94</v>
      </c>
      <c r="K202" s="15">
        <v>27.543545999999999</v>
      </c>
      <c r="L202" s="15">
        <v>2632.94</v>
      </c>
      <c r="M202" s="41">
        <v>1.0461136979953968E-2</v>
      </c>
      <c r="N202" s="16">
        <v>71.722000000000008</v>
      </c>
      <c r="O202" s="16">
        <v>0.75029366647625861</v>
      </c>
      <c r="P202" s="16">
        <v>627.66821879723807</v>
      </c>
      <c r="Q202" s="16">
        <v>45.017619988575511</v>
      </c>
    </row>
    <row r="203" spans="1:17" s="7" customFormat="1" ht="12.75" customHeight="1" x14ac:dyDescent="0.2">
      <c r="A203" s="93"/>
      <c r="B203" s="92" t="s">
        <v>204</v>
      </c>
      <c r="C203" s="145" t="s">
        <v>803</v>
      </c>
      <c r="D203" s="18">
        <v>10</v>
      </c>
      <c r="E203" s="18" t="s">
        <v>173</v>
      </c>
      <c r="F203" s="19">
        <v>4.32</v>
      </c>
      <c r="G203" s="19">
        <v>0</v>
      </c>
      <c r="H203" s="19">
        <v>0</v>
      </c>
      <c r="I203" s="19">
        <v>4.3</v>
      </c>
      <c r="J203" s="19">
        <v>397.1</v>
      </c>
      <c r="K203" s="19">
        <v>4.3</v>
      </c>
      <c r="L203" s="19">
        <v>397.1</v>
      </c>
      <c r="M203" s="20">
        <f>K203/L203</f>
        <v>1.0828506673382018E-2</v>
      </c>
      <c r="N203" s="21">
        <v>72.400000000000006</v>
      </c>
      <c r="O203" s="22">
        <f>M203*N203</f>
        <v>0.78398388315285816</v>
      </c>
      <c r="P203" s="22">
        <f>M203*60*1000</f>
        <v>649.7104004029211</v>
      </c>
      <c r="Q203" s="22">
        <f>P203*N203/1000</f>
        <v>47.039032989171496</v>
      </c>
    </row>
    <row r="204" spans="1:17" s="7" customFormat="1" ht="12.75" customHeight="1" x14ac:dyDescent="0.2">
      <c r="A204" s="93"/>
      <c r="B204" s="91" t="s">
        <v>187</v>
      </c>
      <c r="C204" s="145" t="s">
        <v>741</v>
      </c>
      <c r="D204" s="18">
        <v>6</v>
      </c>
      <c r="E204" s="18" t="s">
        <v>33</v>
      </c>
      <c r="F204" s="21">
        <v>4.8490000000000002</v>
      </c>
      <c r="G204" s="21">
        <v>1.0249999999999999</v>
      </c>
      <c r="H204" s="21">
        <v>0.06</v>
      </c>
      <c r="I204" s="21">
        <v>3.7639999999999998</v>
      </c>
      <c r="J204" s="19">
        <v>325.38</v>
      </c>
      <c r="K204" s="19">
        <v>3.7639999999999998</v>
      </c>
      <c r="L204" s="19">
        <v>325.38</v>
      </c>
      <c r="M204" s="20">
        <f>K204/L204</f>
        <v>1.1568012785051323E-2</v>
      </c>
      <c r="N204" s="21">
        <v>74.099999999999994</v>
      </c>
      <c r="O204" s="22">
        <f>M204*N204</f>
        <v>0.85718974737230302</v>
      </c>
      <c r="P204" s="22">
        <f>M204*60*1000</f>
        <v>694.08076710307944</v>
      </c>
      <c r="Q204" s="22">
        <f>P204*N204/1000</f>
        <v>51.431384842338183</v>
      </c>
    </row>
    <row r="205" spans="1:17" s="7" customFormat="1" ht="12.75" customHeight="1" x14ac:dyDescent="0.2">
      <c r="A205" s="93"/>
      <c r="B205" s="92" t="s">
        <v>402</v>
      </c>
      <c r="C205" s="158" t="s">
        <v>350</v>
      </c>
      <c r="D205" s="123">
        <v>90</v>
      </c>
      <c r="E205" s="123">
        <v>1967</v>
      </c>
      <c r="F205" s="124">
        <v>55.542000000000002</v>
      </c>
      <c r="G205" s="124">
        <v>0</v>
      </c>
      <c r="H205" s="124">
        <v>0</v>
      </c>
      <c r="I205" s="124">
        <v>55.542000000000002</v>
      </c>
      <c r="J205" s="124">
        <v>4485</v>
      </c>
      <c r="K205" s="124">
        <v>55.542000000000002</v>
      </c>
      <c r="L205" s="124">
        <v>4485</v>
      </c>
      <c r="M205" s="138">
        <v>1.2383946488294315E-2</v>
      </c>
      <c r="N205" s="125">
        <v>55.263000000000005</v>
      </c>
      <c r="O205" s="125">
        <v>0.68437403478260872</v>
      </c>
      <c r="P205" s="125">
        <v>743.03678929765886</v>
      </c>
      <c r="Q205" s="125">
        <v>41.062442086956523</v>
      </c>
    </row>
    <row r="206" spans="1:17" s="7" customFormat="1" ht="12.75" customHeight="1" x14ac:dyDescent="0.2">
      <c r="A206" s="93"/>
      <c r="B206" s="92" t="s">
        <v>402</v>
      </c>
      <c r="C206" s="158" t="s">
        <v>351</v>
      </c>
      <c r="D206" s="123">
        <v>30</v>
      </c>
      <c r="E206" s="123">
        <v>1967</v>
      </c>
      <c r="F206" s="124">
        <v>19.331</v>
      </c>
      <c r="G206" s="124">
        <v>0</v>
      </c>
      <c r="H206" s="124">
        <v>0</v>
      </c>
      <c r="I206" s="124">
        <v>19.331</v>
      </c>
      <c r="J206" s="124">
        <v>1550</v>
      </c>
      <c r="K206" s="124">
        <v>19.331</v>
      </c>
      <c r="L206" s="124">
        <v>1550</v>
      </c>
      <c r="M206" s="138">
        <v>1.2471612903225807E-2</v>
      </c>
      <c r="N206" s="125">
        <v>55.263000000000005</v>
      </c>
      <c r="O206" s="125">
        <v>0.68921874387096782</v>
      </c>
      <c r="P206" s="125">
        <v>748.29677419354846</v>
      </c>
      <c r="Q206" s="125">
        <v>41.353124632258073</v>
      </c>
    </row>
    <row r="207" spans="1:17" s="7" customFormat="1" ht="12.75" customHeight="1" x14ac:dyDescent="0.2">
      <c r="A207" s="93"/>
      <c r="B207" s="91" t="s">
        <v>169</v>
      </c>
      <c r="C207" s="145" t="s">
        <v>608</v>
      </c>
      <c r="D207" s="18">
        <v>48</v>
      </c>
      <c r="E207" s="18">
        <v>1961</v>
      </c>
      <c r="F207" s="19">
        <v>41.031999999999996</v>
      </c>
      <c r="G207" s="19">
        <v>4.359</v>
      </c>
      <c r="H207" s="19">
        <v>7.68</v>
      </c>
      <c r="I207" s="19">
        <v>28.992999999999999</v>
      </c>
      <c r="J207" s="19">
        <v>2297.0100000000002</v>
      </c>
      <c r="K207" s="19">
        <v>28.992999999999999</v>
      </c>
      <c r="L207" s="19">
        <v>2297.0100000000002</v>
      </c>
      <c r="M207" s="20">
        <f>K207/L207</f>
        <v>1.262206085302197E-2</v>
      </c>
      <c r="N207" s="21">
        <v>47.9</v>
      </c>
      <c r="O207" s="22">
        <f>M207*N207</f>
        <v>0.6045967148597523</v>
      </c>
      <c r="P207" s="22">
        <f>M207*60*1000</f>
        <v>757.32365118131816</v>
      </c>
      <c r="Q207" s="22">
        <f>P207*N207/1000</f>
        <v>36.275802891585137</v>
      </c>
    </row>
    <row r="208" spans="1:17" s="7" customFormat="1" ht="12.75" customHeight="1" x14ac:dyDescent="0.2">
      <c r="A208" s="93"/>
      <c r="B208" s="92" t="s">
        <v>461</v>
      </c>
      <c r="C208" s="40" t="s">
        <v>443</v>
      </c>
      <c r="D208" s="14">
        <v>21</v>
      </c>
      <c r="E208" s="14">
        <v>2000</v>
      </c>
      <c r="F208" s="15">
        <v>16.225999999999999</v>
      </c>
      <c r="G208" s="15">
        <v>2.4135870000000001</v>
      </c>
      <c r="H208" s="15">
        <v>-0.244695</v>
      </c>
      <c r="I208" s="15">
        <v>14.057100999999999</v>
      </c>
      <c r="J208" s="15">
        <v>1105.27</v>
      </c>
      <c r="K208" s="15">
        <v>14.057100999999999</v>
      </c>
      <c r="L208" s="15">
        <v>1105.27</v>
      </c>
      <c r="M208" s="41">
        <v>1.2718250744162059E-2</v>
      </c>
      <c r="N208" s="16">
        <v>68.779000000000011</v>
      </c>
      <c r="O208" s="16">
        <v>0.87474856793272238</v>
      </c>
      <c r="P208" s="16">
        <v>763.0950446497236</v>
      </c>
      <c r="Q208" s="16">
        <v>52.484914075963346</v>
      </c>
    </row>
    <row r="209" spans="1:17" s="7" customFormat="1" ht="12.75" customHeight="1" thickBot="1" x14ac:dyDescent="0.25">
      <c r="A209" s="94"/>
      <c r="B209" s="380" t="s">
        <v>228</v>
      </c>
      <c r="C209" s="230" t="s">
        <v>601</v>
      </c>
      <c r="D209" s="231">
        <v>10</v>
      </c>
      <c r="E209" s="231">
        <v>1983</v>
      </c>
      <c r="F209" s="232">
        <v>11.2</v>
      </c>
      <c r="G209" s="232">
        <v>0.7</v>
      </c>
      <c r="H209" s="232">
        <v>1.6</v>
      </c>
      <c r="I209" s="232">
        <v>8.9</v>
      </c>
      <c r="J209" s="232">
        <v>688</v>
      </c>
      <c r="K209" s="232">
        <v>8.9</v>
      </c>
      <c r="L209" s="232">
        <v>688</v>
      </c>
      <c r="M209" s="233">
        <f>K209/L209</f>
        <v>1.2936046511627908E-2</v>
      </c>
      <c r="N209" s="234">
        <v>53.19</v>
      </c>
      <c r="O209" s="235">
        <f>M209*N209</f>
        <v>0.68806831395348844</v>
      </c>
      <c r="P209" s="235">
        <f>M209*60*1000</f>
        <v>776.1627906976745</v>
      </c>
      <c r="Q209" s="235">
        <f>P209*N209/1000</f>
        <v>41.284098837209307</v>
      </c>
    </row>
    <row r="210" spans="1:17" s="7" customFormat="1" ht="12.75" customHeight="1" x14ac:dyDescent="0.2">
      <c r="A210" s="265" t="s">
        <v>25</v>
      </c>
      <c r="B210" s="261" t="s">
        <v>155</v>
      </c>
      <c r="C210" s="236" t="s">
        <v>780</v>
      </c>
      <c r="D210" s="237">
        <v>24</v>
      </c>
      <c r="E210" s="237">
        <v>1962</v>
      </c>
      <c r="F210" s="238">
        <v>14.497999999999999</v>
      </c>
      <c r="G210" s="238">
        <v>2.0880000000000001</v>
      </c>
      <c r="H210" s="238">
        <v>3.84</v>
      </c>
      <c r="I210" s="238">
        <f>F210-G210-H210</f>
        <v>8.57</v>
      </c>
      <c r="J210" s="239">
        <v>1208.3800000000001</v>
      </c>
      <c r="K210" s="239">
        <v>6.2759999999999998</v>
      </c>
      <c r="L210" s="239">
        <v>899.42</v>
      </c>
      <c r="M210" s="240">
        <f>K210/L210</f>
        <v>6.9778301572124262E-3</v>
      </c>
      <c r="N210" s="241">
        <v>46.43</v>
      </c>
      <c r="O210" s="242">
        <f>M210*N210</f>
        <v>0.32398065419937294</v>
      </c>
      <c r="P210" s="242">
        <f>M210*60*1000</f>
        <v>418.66980943274558</v>
      </c>
      <c r="Q210" s="243">
        <f>P210*N210/1000</f>
        <v>19.438839251962378</v>
      </c>
    </row>
    <row r="211" spans="1:17" s="7" customFormat="1" ht="12.75" customHeight="1" x14ac:dyDescent="0.2">
      <c r="A211" s="266"/>
      <c r="B211" s="262" t="s">
        <v>59</v>
      </c>
      <c r="C211" s="160" t="s">
        <v>268</v>
      </c>
      <c r="D211" s="161">
        <v>42</v>
      </c>
      <c r="E211" s="161" t="s">
        <v>33</v>
      </c>
      <c r="F211" s="163">
        <f>G211+H211+I211</f>
        <v>22.678001000000002</v>
      </c>
      <c r="G211" s="163">
        <v>2.4990000000000001</v>
      </c>
      <c r="H211" s="163">
        <v>6.74</v>
      </c>
      <c r="I211" s="163">
        <v>13.439001000000001</v>
      </c>
      <c r="J211" s="163">
        <v>1919.95</v>
      </c>
      <c r="K211" s="163">
        <v>13.439001000000001</v>
      </c>
      <c r="L211" s="163">
        <v>1919.95</v>
      </c>
      <c r="M211" s="164">
        <f>K211/L211</f>
        <v>6.9996619703638118E-3</v>
      </c>
      <c r="N211" s="165">
        <v>49.5</v>
      </c>
      <c r="O211" s="166">
        <f>M211*N211</f>
        <v>0.34648326753300868</v>
      </c>
      <c r="P211" s="166">
        <f>M211*60*1000</f>
        <v>419.9797182218287</v>
      </c>
      <c r="Q211" s="244">
        <f>P211*N211/1000</f>
        <v>20.788996051980522</v>
      </c>
    </row>
    <row r="212" spans="1:17" s="7" customFormat="1" ht="12.75" customHeight="1" x14ac:dyDescent="0.2">
      <c r="A212" s="266"/>
      <c r="B212" s="263" t="s">
        <v>155</v>
      </c>
      <c r="C212" s="160" t="s">
        <v>781</v>
      </c>
      <c r="D212" s="161">
        <v>20</v>
      </c>
      <c r="E212" s="161">
        <v>1961</v>
      </c>
      <c r="F212" s="162">
        <v>8.2870000000000008</v>
      </c>
      <c r="G212" s="162">
        <v>1.5840000000000001</v>
      </c>
      <c r="H212" s="162">
        <v>0.2</v>
      </c>
      <c r="I212" s="162">
        <f>F212-G212-H212</f>
        <v>6.503000000000001</v>
      </c>
      <c r="J212" s="163">
        <v>896.37</v>
      </c>
      <c r="K212" s="163">
        <v>6.5030000000000001</v>
      </c>
      <c r="L212" s="163">
        <v>896.37</v>
      </c>
      <c r="M212" s="164">
        <f>K212/L212</f>
        <v>7.2548166493747006E-3</v>
      </c>
      <c r="N212" s="165">
        <v>46.43</v>
      </c>
      <c r="O212" s="166">
        <f>M212*N212</f>
        <v>0.33684113703046736</v>
      </c>
      <c r="P212" s="166">
        <f>M212*60*1000</f>
        <v>435.28899896248203</v>
      </c>
      <c r="Q212" s="244">
        <f>P212*N212/1000</f>
        <v>20.210468221828041</v>
      </c>
    </row>
    <row r="213" spans="1:17" s="7" customFormat="1" ht="12.75" customHeight="1" x14ac:dyDescent="0.2">
      <c r="A213" s="266"/>
      <c r="B213" s="262" t="s">
        <v>260</v>
      </c>
      <c r="C213" s="168" t="s">
        <v>41</v>
      </c>
      <c r="D213" s="167">
        <v>60</v>
      </c>
      <c r="E213" s="167">
        <v>1965</v>
      </c>
      <c r="F213" s="169">
        <v>38.11</v>
      </c>
      <c r="G213" s="170">
        <v>8.8637999999999995</v>
      </c>
      <c r="H213" s="170">
        <v>9.52</v>
      </c>
      <c r="I213" s="171">
        <f>F213-G213-H213</f>
        <v>19.726200000000002</v>
      </c>
      <c r="J213" s="172">
        <v>2708.2</v>
      </c>
      <c r="K213" s="172">
        <f>I213/J213*L213</f>
        <v>19.726200000000002</v>
      </c>
      <c r="L213" s="172">
        <v>2708.2</v>
      </c>
      <c r="M213" s="173">
        <f>K213/L213</f>
        <v>7.2838785909460175E-3</v>
      </c>
      <c r="N213" s="169">
        <v>52.973999999999997</v>
      </c>
      <c r="O213" s="169">
        <f>ROUND(M213*N213,2)</f>
        <v>0.39</v>
      </c>
      <c r="P213" s="169">
        <f>ROUND(M213*60*1000,2)</f>
        <v>437.03</v>
      </c>
      <c r="Q213" s="245">
        <f>ROUND(P213*N213/1000,2)</f>
        <v>23.15</v>
      </c>
    </row>
    <row r="214" spans="1:17" s="7" customFormat="1" ht="12.75" customHeight="1" x14ac:dyDescent="0.2">
      <c r="A214" s="266"/>
      <c r="B214" s="262" t="s">
        <v>59</v>
      </c>
      <c r="C214" s="160" t="s">
        <v>177</v>
      </c>
      <c r="D214" s="161">
        <v>45</v>
      </c>
      <c r="E214" s="161" t="s">
        <v>33</v>
      </c>
      <c r="F214" s="163">
        <f>G214+H214+I214</f>
        <v>29.129995000000001</v>
      </c>
      <c r="G214" s="163">
        <v>4.8980399999999999</v>
      </c>
      <c r="H214" s="163">
        <v>7.2</v>
      </c>
      <c r="I214" s="163">
        <v>17.031955</v>
      </c>
      <c r="J214" s="163">
        <v>2335.09</v>
      </c>
      <c r="K214" s="163">
        <v>17.031955</v>
      </c>
      <c r="L214" s="163">
        <v>2335.09</v>
      </c>
      <c r="M214" s="164">
        <f>K214/L214</f>
        <v>7.2939180074429672E-3</v>
      </c>
      <c r="N214" s="165">
        <v>49.5</v>
      </c>
      <c r="O214" s="166">
        <f>M214*N214</f>
        <v>0.36104894136842686</v>
      </c>
      <c r="P214" s="166">
        <f>M214*60*1000</f>
        <v>437.635080446578</v>
      </c>
      <c r="Q214" s="244">
        <f>P214*N214/1000</f>
        <v>21.662936482105611</v>
      </c>
    </row>
    <row r="215" spans="1:17" s="7" customFormat="1" ht="12.75" customHeight="1" x14ac:dyDescent="0.2">
      <c r="A215" s="266"/>
      <c r="B215" s="263" t="s">
        <v>155</v>
      </c>
      <c r="C215" s="160" t="s">
        <v>782</v>
      </c>
      <c r="D215" s="161">
        <v>34</v>
      </c>
      <c r="E215" s="161">
        <v>1991</v>
      </c>
      <c r="F215" s="162">
        <v>26.48</v>
      </c>
      <c r="G215" s="162">
        <v>3.39</v>
      </c>
      <c r="H215" s="162">
        <v>5.44</v>
      </c>
      <c r="I215" s="162">
        <f>F215-G215-H215</f>
        <v>17.649999999999999</v>
      </c>
      <c r="J215" s="163">
        <v>2370.19</v>
      </c>
      <c r="K215" s="163">
        <v>16.882999999999999</v>
      </c>
      <c r="L215" s="163">
        <v>2295.2600000000002</v>
      </c>
      <c r="M215" s="164">
        <f>K215/L215</f>
        <v>7.3555937018028447E-3</v>
      </c>
      <c r="N215" s="165">
        <v>46.43</v>
      </c>
      <c r="O215" s="166">
        <f>M215*N215</f>
        <v>0.34152021557470608</v>
      </c>
      <c r="P215" s="166">
        <f>M215*60*1000</f>
        <v>441.3356221081707</v>
      </c>
      <c r="Q215" s="244">
        <f>P215*N215/1000</f>
        <v>20.491212934482366</v>
      </c>
    </row>
    <row r="216" spans="1:17" s="7" customFormat="1" ht="12.75" customHeight="1" x14ac:dyDescent="0.2">
      <c r="A216" s="266"/>
      <c r="B216" s="262" t="s">
        <v>402</v>
      </c>
      <c r="C216" s="174" t="s">
        <v>362</v>
      </c>
      <c r="D216" s="175">
        <v>36</v>
      </c>
      <c r="E216" s="175">
        <v>1987</v>
      </c>
      <c r="F216" s="176">
        <v>28.870999999999999</v>
      </c>
      <c r="G216" s="176">
        <v>4.2056709999999997</v>
      </c>
      <c r="H216" s="176">
        <v>8.64</v>
      </c>
      <c r="I216" s="176">
        <v>16.025319</v>
      </c>
      <c r="J216" s="176">
        <v>2176.88</v>
      </c>
      <c r="K216" s="176">
        <v>16.025319</v>
      </c>
      <c r="L216" s="176">
        <v>2176.88</v>
      </c>
      <c r="M216" s="177">
        <v>7.3615996288265767E-3</v>
      </c>
      <c r="N216" s="178">
        <v>55.59</v>
      </c>
      <c r="O216" s="178">
        <v>0.40923132336646945</v>
      </c>
      <c r="P216" s="178">
        <v>441.69597772959463</v>
      </c>
      <c r="Q216" s="246">
        <v>24.553879401988169</v>
      </c>
    </row>
    <row r="217" spans="1:17" s="7" customFormat="1" ht="12.75" customHeight="1" x14ac:dyDescent="0.2">
      <c r="A217" s="266"/>
      <c r="B217" s="262" t="s">
        <v>260</v>
      </c>
      <c r="C217" s="168" t="s">
        <v>671</v>
      </c>
      <c r="D217" s="167">
        <v>72</v>
      </c>
      <c r="E217" s="167">
        <v>1975</v>
      </c>
      <c r="F217" s="169">
        <v>38.71</v>
      </c>
      <c r="G217" s="170">
        <v>10.290004</v>
      </c>
      <c r="H217" s="170"/>
      <c r="I217" s="171">
        <v>28.42</v>
      </c>
      <c r="J217" s="172">
        <v>3784.1</v>
      </c>
      <c r="K217" s="172">
        <f>I217/J217*L217</f>
        <v>28.420150207446952</v>
      </c>
      <c r="L217" s="172">
        <v>3784.12</v>
      </c>
      <c r="M217" s="173">
        <f>K217/L217</f>
        <v>7.5103723474538205E-3</v>
      </c>
      <c r="N217" s="169">
        <v>52.973999999999997</v>
      </c>
      <c r="O217" s="169">
        <f>ROUND(M217*N217,2)</f>
        <v>0.4</v>
      </c>
      <c r="P217" s="169">
        <f>ROUND(M217*60*1000,2)</f>
        <v>450.62</v>
      </c>
      <c r="Q217" s="245">
        <f>ROUND(P217*N217/1000,2)</f>
        <v>23.87</v>
      </c>
    </row>
    <row r="218" spans="1:17" s="7" customFormat="1" ht="12.75" customHeight="1" x14ac:dyDescent="0.2">
      <c r="A218" s="266"/>
      <c r="B218" s="263" t="s">
        <v>100</v>
      </c>
      <c r="C218" s="179" t="s">
        <v>188</v>
      </c>
      <c r="D218" s="180">
        <v>20</v>
      </c>
      <c r="E218" s="181" t="s">
        <v>33</v>
      </c>
      <c r="F218" s="182">
        <v>14.48</v>
      </c>
      <c r="G218" s="182">
        <v>2.2000000000000002</v>
      </c>
      <c r="H218" s="182">
        <v>3.2</v>
      </c>
      <c r="I218" s="182">
        <v>9.08</v>
      </c>
      <c r="J218" s="183">
        <v>1189.8399999999999</v>
      </c>
      <c r="K218" s="183">
        <v>9.08</v>
      </c>
      <c r="L218" s="183">
        <v>1189.8399999999999</v>
      </c>
      <c r="M218" s="164">
        <f>K218/L218</f>
        <v>7.6312781550460576E-3</v>
      </c>
      <c r="N218" s="184">
        <v>56.6</v>
      </c>
      <c r="O218" s="166">
        <f>M218*N218</f>
        <v>0.43193034357560689</v>
      </c>
      <c r="P218" s="166">
        <f>M218*60*1000</f>
        <v>457.87668930276351</v>
      </c>
      <c r="Q218" s="244">
        <f>P218*N218/1000</f>
        <v>25.915820614536418</v>
      </c>
    </row>
    <row r="219" spans="1:17" s="7" customFormat="1" ht="12.75" customHeight="1" x14ac:dyDescent="0.2">
      <c r="A219" s="266"/>
      <c r="B219" s="263" t="s">
        <v>155</v>
      </c>
      <c r="C219" s="160" t="s">
        <v>197</v>
      </c>
      <c r="D219" s="161">
        <v>22</v>
      </c>
      <c r="E219" s="161">
        <v>1989</v>
      </c>
      <c r="F219" s="162">
        <v>14.644</v>
      </c>
      <c r="G219" s="162">
        <v>2.0070000000000001</v>
      </c>
      <c r="H219" s="162">
        <v>3.52</v>
      </c>
      <c r="I219" s="162">
        <f>F219-G219-H219</f>
        <v>9.1170000000000009</v>
      </c>
      <c r="J219" s="163">
        <v>1176.23</v>
      </c>
      <c r="K219" s="163">
        <v>9.1170000000000009</v>
      </c>
      <c r="L219" s="163">
        <v>1176.23</v>
      </c>
      <c r="M219" s="164">
        <f>K219/L219</f>
        <v>7.7510350866752259E-3</v>
      </c>
      <c r="N219" s="165">
        <v>46.43</v>
      </c>
      <c r="O219" s="166">
        <f>M219*N219</f>
        <v>0.35988055907433075</v>
      </c>
      <c r="P219" s="166">
        <f>M219*60*1000</f>
        <v>465.06210520051354</v>
      </c>
      <c r="Q219" s="244">
        <f>P219*N219/1000</f>
        <v>21.592833544459847</v>
      </c>
    </row>
    <row r="220" spans="1:17" s="7" customFormat="1" ht="12.75" customHeight="1" x14ac:dyDescent="0.2">
      <c r="A220" s="266"/>
      <c r="B220" s="262" t="s">
        <v>260</v>
      </c>
      <c r="C220" s="168" t="s">
        <v>672</v>
      </c>
      <c r="D220" s="167">
        <v>60</v>
      </c>
      <c r="E220" s="167">
        <v>1968</v>
      </c>
      <c r="F220" s="169">
        <v>34.020000000000003</v>
      </c>
      <c r="G220" s="170">
        <v>7.2248609999999998</v>
      </c>
      <c r="H220" s="170">
        <v>5.2251599999999998</v>
      </c>
      <c r="I220" s="171">
        <v>21.57</v>
      </c>
      <c r="J220" s="172">
        <v>2714.9</v>
      </c>
      <c r="K220" s="172">
        <f>I220/J220*L220</f>
        <v>21.57015890088033</v>
      </c>
      <c r="L220" s="172">
        <v>2714.92</v>
      </c>
      <c r="M220" s="173">
        <f>K220/L220</f>
        <v>7.9450440163541941E-3</v>
      </c>
      <c r="N220" s="169">
        <v>52.973999999999997</v>
      </c>
      <c r="O220" s="169">
        <f>ROUND(M220*N220,2)</f>
        <v>0.42</v>
      </c>
      <c r="P220" s="169">
        <f>ROUND(M220*60*1000,2)</f>
        <v>476.7</v>
      </c>
      <c r="Q220" s="245">
        <f>ROUND(P220*N220/1000,2)</f>
        <v>25.25</v>
      </c>
    </row>
    <row r="221" spans="1:17" s="7" customFormat="1" ht="12.75" customHeight="1" x14ac:dyDescent="0.2">
      <c r="A221" s="266"/>
      <c r="B221" s="262" t="s">
        <v>260</v>
      </c>
      <c r="C221" s="168" t="s">
        <v>253</v>
      </c>
      <c r="D221" s="167">
        <v>100</v>
      </c>
      <c r="E221" s="167">
        <v>1972</v>
      </c>
      <c r="F221" s="169">
        <v>59.57</v>
      </c>
      <c r="G221" s="170">
        <v>10.040960999999999</v>
      </c>
      <c r="H221" s="170">
        <v>13.989000000000001</v>
      </c>
      <c r="I221" s="171">
        <v>35.54</v>
      </c>
      <c r="J221" s="172">
        <v>4426.3999999999996</v>
      </c>
      <c r="K221" s="172">
        <f>I221/J221*L221</f>
        <v>35.539598545093085</v>
      </c>
      <c r="L221" s="172">
        <v>4426.3500000000004</v>
      </c>
      <c r="M221" s="173">
        <f>K221/L221</f>
        <v>8.0290981384420756E-3</v>
      </c>
      <c r="N221" s="169">
        <v>52.973999999999997</v>
      </c>
      <c r="O221" s="169">
        <f>ROUND(M221*N221,2)</f>
        <v>0.43</v>
      </c>
      <c r="P221" s="169">
        <f>ROUND(M221*60*1000,2)</f>
        <v>481.75</v>
      </c>
      <c r="Q221" s="245">
        <f>ROUND(P221*N221/1000,2)</f>
        <v>25.52</v>
      </c>
    </row>
    <row r="222" spans="1:17" s="7" customFormat="1" ht="12.75" customHeight="1" x14ac:dyDescent="0.2">
      <c r="A222" s="266"/>
      <c r="B222" s="263" t="s">
        <v>155</v>
      </c>
      <c r="C222" s="160" t="s">
        <v>783</v>
      </c>
      <c r="D222" s="161">
        <v>45</v>
      </c>
      <c r="E222" s="161">
        <v>1976</v>
      </c>
      <c r="F222" s="162">
        <v>29.279</v>
      </c>
      <c r="G222" s="162">
        <v>3.2069999999999999</v>
      </c>
      <c r="H222" s="162">
        <v>7.2</v>
      </c>
      <c r="I222" s="162">
        <f>F222-G222-H222</f>
        <v>18.872</v>
      </c>
      <c r="J222" s="163">
        <v>2310.2600000000002</v>
      </c>
      <c r="K222" s="163">
        <v>18.872</v>
      </c>
      <c r="L222" s="163">
        <v>2310.2600000000002</v>
      </c>
      <c r="M222" s="164">
        <f>K222/L222</f>
        <v>8.16877754019028E-3</v>
      </c>
      <c r="N222" s="165">
        <v>46.43</v>
      </c>
      <c r="O222" s="166">
        <f>M222*N222</f>
        <v>0.3792763411910347</v>
      </c>
      <c r="P222" s="166">
        <f>M222*60*1000</f>
        <v>490.12665241141679</v>
      </c>
      <c r="Q222" s="244">
        <f>P222*N222/1000</f>
        <v>22.756580471462083</v>
      </c>
    </row>
    <row r="223" spans="1:17" s="7" customFormat="1" ht="12.75" customHeight="1" x14ac:dyDescent="0.2">
      <c r="A223" s="266"/>
      <c r="B223" s="263" t="s">
        <v>155</v>
      </c>
      <c r="C223" s="160" t="s">
        <v>784</v>
      </c>
      <c r="D223" s="161">
        <v>54</v>
      </c>
      <c r="E223" s="161">
        <v>1981</v>
      </c>
      <c r="F223" s="162">
        <v>38.802999999999997</v>
      </c>
      <c r="G223" s="162">
        <v>5.5019999999999998</v>
      </c>
      <c r="H223" s="162">
        <v>8.64</v>
      </c>
      <c r="I223" s="162">
        <f>F223-G223-H223</f>
        <v>24.660999999999994</v>
      </c>
      <c r="J223" s="163">
        <v>2965.59</v>
      </c>
      <c r="K223" s="163">
        <v>24.11</v>
      </c>
      <c r="L223" s="163">
        <v>2899.08</v>
      </c>
      <c r="M223" s="164">
        <f>K223/L223</f>
        <v>8.3164314196227766E-3</v>
      </c>
      <c r="N223" s="165">
        <v>46.43</v>
      </c>
      <c r="O223" s="166">
        <f>M223*N223</f>
        <v>0.38613191081308551</v>
      </c>
      <c r="P223" s="166">
        <f>M223*60*1000</f>
        <v>498.98588517736658</v>
      </c>
      <c r="Q223" s="244">
        <f>P223*N223/1000</f>
        <v>23.167914648785128</v>
      </c>
    </row>
    <row r="224" spans="1:17" s="7" customFormat="1" ht="12.75" customHeight="1" x14ac:dyDescent="0.2">
      <c r="A224" s="266"/>
      <c r="B224" s="262" t="s">
        <v>59</v>
      </c>
      <c r="C224" s="160" t="s">
        <v>726</v>
      </c>
      <c r="D224" s="161">
        <v>15</v>
      </c>
      <c r="E224" s="161" t="s">
        <v>33</v>
      </c>
      <c r="F224" s="163">
        <f>G224+H224+I224</f>
        <v>8.5500000000000007</v>
      </c>
      <c r="G224" s="163">
        <v>1.4790000000000001</v>
      </c>
      <c r="H224" s="163">
        <v>0</v>
      </c>
      <c r="I224" s="163">
        <v>7.0709999999999997</v>
      </c>
      <c r="J224" s="163">
        <v>807.07</v>
      </c>
      <c r="K224" s="163">
        <v>7.0709999999999997</v>
      </c>
      <c r="L224" s="163">
        <v>807.07</v>
      </c>
      <c r="M224" s="164">
        <f>K224/L224</f>
        <v>8.7613218184296269E-3</v>
      </c>
      <c r="N224" s="165">
        <v>49.5</v>
      </c>
      <c r="O224" s="166">
        <f>M224*N224</f>
        <v>0.4336854300122665</v>
      </c>
      <c r="P224" s="166">
        <f>M224*60*1000</f>
        <v>525.67930910577763</v>
      </c>
      <c r="Q224" s="244">
        <f>P224*N224/1000</f>
        <v>26.021125800735994</v>
      </c>
    </row>
    <row r="225" spans="1:17" s="7" customFormat="1" ht="12.75" customHeight="1" x14ac:dyDescent="0.2">
      <c r="A225" s="266"/>
      <c r="B225" s="263" t="s">
        <v>552</v>
      </c>
      <c r="C225" s="185" t="s">
        <v>549</v>
      </c>
      <c r="D225" s="186">
        <v>12</v>
      </c>
      <c r="E225" s="186">
        <v>1963</v>
      </c>
      <c r="F225" s="187">
        <v>7.492</v>
      </c>
      <c r="G225" s="187">
        <v>0.91427700000000001</v>
      </c>
      <c r="H225" s="187">
        <v>1.92</v>
      </c>
      <c r="I225" s="187">
        <v>4.6577229999999998</v>
      </c>
      <c r="J225" s="187">
        <v>528.35</v>
      </c>
      <c r="K225" s="187">
        <v>4.6577229999999998</v>
      </c>
      <c r="L225" s="187">
        <v>528.35</v>
      </c>
      <c r="M225" s="188">
        <v>8.8156014005867315E-3</v>
      </c>
      <c r="N225" s="189">
        <v>59.514000000000003</v>
      </c>
      <c r="O225" s="189">
        <v>0.52465170175451881</v>
      </c>
      <c r="P225" s="189">
        <v>528.93608403520386</v>
      </c>
      <c r="Q225" s="247">
        <v>31.479102105271124</v>
      </c>
    </row>
    <row r="226" spans="1:17" s="7" customFormat="1" ht="12.75" customHeight="1" x14ac:dyDescent="0.2">
      <c r="A226" s="266"/>
      <c r="B226" s="263" t="s">
        <v>35</v>
      </c>
      <c r="C226" s="160" t="s">
        <v>644</v>
      </c>
      <c r="D226" s="161">
        <v>30</v>
      </c>
      <c r="E226" s="161" t="s">
        <v>33</v>
      </c>
      <c r="F226" s="163">
        <f>G226+H226+I226</f>
        <v>21.47</v>
      </c>
      <c r="G226" s="163">
        <v>3.2862800000000001</v>
      </c>
      <c r="H226" s="163">
        <v>4.8</v>
      </c>
      <c r="I226" s="163">
        <v>13.38372</v>
      </c>
      <c r="J226" s="163">
        <v>1511.9</v>
      </c>
      <c r="K226" s="163">
        <v>13.38372</v>
      </c>
      <c r="L226" s="163">
        <v>1511.9</v>
      </c>
      <c r="M226" s="164">
        <f>K226/L226</f>
        <v>8.8522521330775834E-3</v>
      </c>
      <c r="N226" s="165">
        <v>50.685000000000002</v>
      </c>
      <c r="O226" s="166">
        <f>M226*N226</f>
        <v>0.44867639936503734</v>
      </c>
      <c r="P226" s="166">
        <f>M226*60*1000</f>
        <v>531.13512798465501</v>
      </c>
      <c r="Q226" s="244">
        <f>P226*N226/1000</f>
        <v>26.920583961902242</v>
      </c>
    </row>
    <row r="227" spans="1:17" s="7" customFormat="1" ht="12.75" customHeight="1" x14ac:dyDescent="0.2">
      <c r="A227" s="266"/>
      <c r="B227" s="263" t="s">
        <v>155</v>
      </c>
      <c r="C227" s="160" t="s">
        <v>785</v>
      </c>
      <c r="D227" s="161">
        <v>45</v>
      </c>
      <c r="E227" s="161">
        <v>1979</v>
      </c>
      <c r="F227" s="162">
        <v>32.366999999999997</v>
      </c>
      <c r="G227" s="162">
        <v>4.5149999999999997</v>
      </c>
      <c r="H227" s="162">
        <v>7.2</v>
      </c>
      <c r="I227" s="162">
        <f>F227-G227-H227</f>
        <v>20.651999999999997</v>
      </c>
      <c r="J227" s="163">
        <v>2319.96</v>
      </c>
      <c r="K227" s="163">
        <v>20.652000000000001</v>
      </c>
      <c r="L227" s="163">
        <v>2319.96</v>
      </c>
      <c r="M227" s="164">
        <f>K227/L227</f>
        <v>8.901877618579631E-3</v>
      </c>
      <c r="N227" s="165">
        <v>46.43</v>
      </c>
      <c r="O227" s="166">
        <f>M227*N227</f>
        <v>0.41331417783065227</v>
      </c>
      <c r="P227" s="166">
        <f>M227*60*1000</f>
        <v>534.11265711477779</v>
      </c>
      <c r="Q227" s="244">
        <f>P227*N227/1000</f>
        <v>24.798850669839133</v>
      </c>
    </row>
    <row r="228" spans="1:17" s="7" customFormat="1" ht="12.75" customHeight="1" x14ac:dyDescent="0.2">
      <c r="A228" s="266"/>
      <c r="B228" s="263" t="s">
        <v>100</v>
      </c>
      <c r="C228" s="190" t="s">
        <v>76</v>
      </c>
      <c r="D228" s="191">
        <v>15</v>
      </c>
      <c r="E228" s="181" t="s">
        <v>33</v>
      </c>
      <c r="F228" s="182">
        <v>14.99</v>
      </c>
      <c r="G228" s="182">
        <v>2.5</v>
      </c>
      <c r="H228" s="182">
        <v>2.4</v>
      </c>
      <c r="I228" s="182">
        <v>10.09</v>
      </c>
      <c r="J228" s="192">
        <v>1120.1099999999999</v>
      </c>
      <c r="K228" s="183">
        <v>10.09</v>
      </c>
      <c r="L228" s="192">
        <v>1120.1099999999999</v>
      </c>
      <c r="M228" s="164">
        <f>K228/L228</f>
        <v>9.0080438528358821E-3</v>
      </c>
      <c r="N228" s="184">
        <v>56.6</v>
      </c>
      <c r="O228" s="166">
        <f>M228*N228</f>
        <v>0.5098552820705109</v>
      </c>
      <c r="P228" s="166">
        <f>M228*60*1000</f>
        <v>540.4826311701529</v>
      </c>
      <c r="Q228" s="244">
        <f>P228*N228/1000</f>
        <v>30.591316924230654</v>
      </c>
    </row>
    <row r="229" spans="1:17" s="7" customFormat="1" ht="12.75" customHeight="1" x14ac:dyDescent="0.2">
      <c r="A229" s="266"/>
      <c r="B229" s="262" t="s">
        <v>461</v>
      </c>
      <c r="C229" s="193" t="s">
        <v>452</v>
      </c>
      <c r="D229" s="194">
        <v>60</v>
      </c>
      <c r="E229" s="194">
        <v>1969</v>
      </c>
      <c r="F229" s="195">
        <v>43.542999999999999</v>
      </c>
      <c r="G229" s="195">
        <v>5.4059999999999997</v>
      </c>
      <c r="H229" s="195">
        <v>9.6</v>
      </c>
      <c r="I229" s="195">
        <v>28.536999999999999</v>
      </c>
      <c r="J229" s="195">
        <v>3165.62</v>
      </c>
      <c r="K229" s="195">
        <v>28.536999999999999</v>
      </c>
      <c r="L229" s="195">
        <v>3165.62</v>
      </c>
      <c r="M229" s="196">
        <v>9.0146637941382734E-3</v>
      </c>
      <c r="N229" s="197">
        <v>68.779000000000011</v>
      </c>
      <c r="O229" s="197">
        <v>0.62001956109703638</v>
      </c>
      <c r="P229" s="197">
        <v>540.87982764829644</v>
      </c>
      <c r="Q229" s="248">
        <v>37.201173665822182</v>
      </c>
    </row>
    <row r="230" spans="1:17" s="7" customFormat="1" ht="11.25" customHeight="1" x14ac:dyDescent="0.2">
      <c r="A230" s="266"/>
      <c r="B230" s="262" t="s">
        <v>260</v>
      </c>
      <c r="C230" s="168" t="s">
        <v>42</v>
      </c>
      <c r="D230" s="167">
        <v>72</v>
      </c>
      <c r="E230" s="167">
        <v>1973</v>
      </c>
      <c r="F230" s="169">
        <v>55.15</v>
      </c>
      <c r="G230" s="170">
        <v>8.8495200000000001</v>
      </c>
      <c r="H230" s="170">
        <v>11.52</v>
      </c>
      <c r="I230" s="171">
        <f>F230-G230-H230</f>
        <v>34.780479999999997</v>
      </c>
      <c r="J230" s="172">
        <v>3784.1</v>
      </c>
      <c r="K230" s="172">
        <f>I230/J230*L230</f>
        <v>34.780755736476308</v>
      </c>
      <c r="L230" s="172">
        <v>3784.13</v>
      </c>
      <c r="M230" s="173">
        <f>K230/L230</f>
        <v>9.1912158769588536E-3</v>
      </c>
      <c r="N230" s="169">
        <v>52.973999999999997</v>
      </c>
      <c r="O230" s="169">
        <f>ROUND(M230*N230,2)</f>
        <v>0.49</v>
      </c>
      <c r="P230" s="169">
        <f>ROUND(M230*60*1000,2)</f>
        <v>551.47</v>
      </c>
      <c r="Q230" s="245">
        <f>ROUND(P230*N230/1000,2)</f>
        <v>29.21</v>
      </c>
    </row>
    <row r="231" spans="1:17" s="7" customFormat="1" ht="12.75" customHeight="1" x14ac:dyDescent="0.2">
      <c r="A231" s="266"/>
      <c r="B231" s="262" t="s">
        <v>402</v>
      </c>
      <c r="C231" s="174" t="s">
        <v>352</v>
      </c>
      <c r="D231" s="175">
        <v>49</v>
      </c>
      <c r="E231" s="175">
        <v>2007</v>
      </c>
      <c r="F231" s="176">
        <v>34.372999999999998</v>
      </c>
      <c r="G231" s="176">
        <v>6.8987910000000001</v>
      </c>
      <c r="H231" s="176">
        <v>4</v>
      </c>
      <c r="I231" s="176">
        <v>23.474212999999999</v>
      </c>
      <c r="J231" s="176">
        <v>2531.39</v>
      </c>
      <c r="K231" s="176">
        <v>23.474212999999999</v>
      </c>
      <c r="L231" s="176">
        <v>2531.39</v>
      </c>
      <c r="M231" s="177">
        <v>9.2732502696147179E-3</v>
      </c>
      <c r="N231" s="178">
        <v>55.59</v>
      </c>
      <c r="O231" s="178">
        <v>0.5154999824878822</v>
      </c>
      <c r="P231" s="178">
        <v>556.39501617688302</v>
      </c>
      <c r="Q231" s="246">
        <v>30.929998949272928</v>
      </c>
    </row>
    <row r="232" spans="1:17" s="7" customFormat="1" ht="12.75" customHeight="1" x14ac:dyDescent="0.2">
      <c r="A232" s="266"/>
      <c r="B232" s="263" t="s">
        <v>436</v>
      </c>
      <c r="C232" s="193" t="s">
        <v>410</v>
      </c>
      <c r="D232" s="194">
        <v>101</v>
      </c>
      <c r="E232" s="194">
        <v>1968</v>
      </c>
      <c r="F232" s="195">
        <v>65.727999999999994</v>
      </c>
      <c r="G232" s="195">
        <v>7.941567</v>
      </c>
      <c r="H232" s="195">
        <v>15.92</v>
      </c>
      <c r="I232" s="195">
        <v>41.866433999999998</v>
      </c>
      <c r="J232" s="195">
        <v>4482.08</v>
      </c>
      <c r="K232" s="195">
        <v>41.866433999999998</v>
      </c>
      <c r="L232" s="195">
        <v>4482.08</v>
      </c>
      <c r="M232" s="196">
        <v>9.340849337807447E-3</v>
      </c>
      <c r="N232" s="197">
        <v>71.722000000000008</v>
      </c>
      <c r="O232" s="197">
        <v>0.66994439620622581</v>
      </c>
      <c r="P232" s="197">
        <v>560.45096026844692</v>
      </c>
      <c r="Q232" s="248">
        <v>40.196663772373554</v>
      </c>
    </row>
    <row r="233" spans="1:17" s="7" customFormat="1" ht="12.75" customHeight="1" x14ac:dyDescent="0.2">
      <c r="A233" s="266"/>
      <c r="B233" s="263" t="s">
        <v>514</v>
      </c>
      <c r="C233" s="193" t="s">
        <v>495</v>
      </c>
      <c r="D233" s="194">
        <v>40</v>
      </c>
      <c r="E233" s="194">
        <v>1985</v>
      </c>
      <c r="F233" s="195">
        <v>31.98</v>
      </c>
      <c r="G233" s="195">
        <v>4.0836959999999998</v>
      </c>
      <c r="H233" s="195">
        <v>6.4</v>
      </c>
      <c r="I233" s="195">
        <v>21.496306000000001</v>
      </c>
      <c r="J233" s="195">
        <v>2285.42</v>
      </c>
      <c r="K233" s="195">
        <v>21.496306000000001</v>
      </c>
      <c r="L233" s="195">
        <v>2285.42</v>
      </c>
      <c r="M233" s="196">
        <v>9.4058448775279808E-3</v>
      </c>
      <c r="N233" s="197">
        <v>72.593999999999994</v>
      </c>
      <c r="O233" s="197">
        <v>0.6828079030392662</v>
      </c>
      <c r="P233" s="197">
        <v>564.35069265167886</v>
      </c>
      <c r="Q233" s="248">
        <v>40.968474182355976</v>
      </c>
    </row>
    <row r="234" spans="1:17" s="7" customFormat="1" ht="12.75" customHeight="1" x14ac:dyDescent="0.2">
      <c r="A234" s="266"/>
      <c r="B234" s="263" t="s">
        <v>436</v>
      </c>
      <c r="C234" s="193" t="s">
        <v>408</v>
      </c>
      <c r="D234" s="194">
        <v>22</v>
      </c>
      <c r="E234" s="194">
        <v>1994</v>
      </c>
      <c r="F234" s="195">
        <v>16.54</v>
      </c>
      <c r="G234" s="195">
        <v>2.0279129999999999</v>
      </c>
      <c r="H234" s="195">
        <v>3.52</v>
      </c>
      <c r="I234" s="195">
        <v>10.992084999999999</v>
      </c>
      <c r="J234" s="195">
        <v>1162.77</v>
      </c>
      <c r="K234" s="195">
        <v>10.992084999999999</v>
      </c>
      <c r="L234" s="195">
        <v>1162.77</v>
      </c>
      <c r="M234" s="196">
        <v>9.4533613698323821E-3</v>
      </c>
      <c r="N234" s="197">
        <v>71.722000000000008</v>
      </c>
      <c r="O234" s="197">
        <v>0.67801398416711822</v>
      </c>
      <c r="P234" s="197">
        <v>567.20168218994297</v>
      </c>
      <c r="Q234" s="248">
        <v>40.680839050027096</v>
      </c>
    </row>
    <row r="235" spans="1:17" s="7" customFormat="1" ht="12.75" customHeight="1" x14ac:dyDescent="0.2">
      <c r="A235" s="266"/>
      <c r="B235" s="263" t="s">
        <v>187</v>
      </c>
      <c r="C235" s="160" t="s">
        <v>277</v>
      </c>
      <c r="D235" s="161">
        <v>20</v>
      </c>
      <c r="E235" s="161" t="s">
        <v>278</v>
      </c>
      <c r="F235" s="165">
        <v>13.707000000000001</v>
      </c>
      <c r="G235" s="165">
        <v>1.224</v>
      </c>
      <c r="H235" s="165">
        <v>3.2</v>
      </c>
      <c r="I235" s="165">
        <v>9.2829999999999995</v>
      </c>
      <c r="J235" s="163">
        <v>981.33</v>
      </c>
      <c r="K235" s="163">
        <v>9.2829999999999995</v>
      </c>
      <c r="L235" s="163">
        <v>981.33</v>
      </c>
      <c r="M235" s="164">
        <f>K235/L235</f>
        <v>9.459610936178451E-3</v>
      </c>
      <c r="N235" s="165">
        <v>74.099999999999994</v>
      </c>
      <c r="O235" s="166">
        <f>M235*N235</f>
        <v>0.70095717037082317</v>
      </c>
      <c r="P235" s="166">
        <f>M235*60*1000</f>
        <v>567.57665617070711</v>
      </c>
      <c r="Q235" s="244">
        <f>P235*N235/1000</f>
        <v>42.057430222249394</v>
      </c>
    </row>
    <row r="236" spans="1:17" s="7" customFormat="1" ht="12.75" customHeight="1" x14ac:dyDescent="0.2">
      <c r="A236" s="266"/>
      <c r="B236" s="263" t="s">
        <v>436</v>
      </c>
      <c r="C236" s="193" t="s">
        <v>413</v>
      </c>
      <c r="D236" s="194">
        <v>103</v>
      </c>
      <c r="E236" s="194">
        <v>1965</v>
      </c>
      <c r="F236" s="195">
        <v>66.539000000000001</v>
      </c>
      <c r="G236" s="195">
        <v>8.3992129999999996</v>
      </c>
      <c r="H236" s="195">
        <v>15.92</v>
      </c>
      <c r="I236" s="195">
        <v>42.219791999999998</v>
      </c>
      <c r="J236" s="195">
        <v>4447.51</v>
      </c>
      <c r="K236" s="195">
        <v>42.219791999999998</v>
      </c>
      <c r="L236" s="195">
        <v>4447.51</v>
      </c>
      <c r="M236" s="196">
        <v>9.4929054684531333E-3</v>
      </c>
      <c r="N236" s="197">
        <v>71.722000000000008</v>
      </c>
      <c r="O236" s="197">
        <v>0.68085016600839576</v>
      </c>
      <c r="P236" s="197">
        <v>569.57432810718797</v>
      </c>
      <c r="Q236" s="248">
        <v>40.851009960503738</v>
      </c>
    </row>
    <row r="237" spans="1:17" s="7" customFormat="1" ht="12.75" customHeight="1" x14ac:dyDescent="0.2">
      <c r="A237" s="266"/>
      <c r="B237" s="262" t="s">
        <v>402</v>
      </c>
      <c r="C237" s="174" t="s">
        <v>356</v>
      </c>
      <c r="D237" s="175">
        <v>28</v>
      </c>
      <c r="E237" s="175">
        <v>2001</v>
      </c>
      <c r="F237" s="176"/>
      <c r="G237" s="176">
        <v>4.3276839999999996</v>
      </c>
      <c r="H237" s="176">
        <v>4.8</v>
      </c>
      <c r="I237" s="176">
        <v>23.199318000000002</v>
      </c>
      <c r="J237" s="176">
        <v>2440.5300000000002</v>
      </c>
      <c r="K237" s="176">
        <v>23.199318000000002</v>
      </c>
      <c r="L237" s="176">
        <v>2440.5300000000002</v>
      </c>
      <c r="M237" s="177">
        <v>9.5058524173027986E-3</v>
      </c>
      <c r="N237" s="178">
        <v>55.59</v>
      </c>
      <c r="O237" s="178">
        <v>0.52843033587786259</v>
      </c>
      <c r="P237" s="178">
        <v>570.35114503816794</v>
      </c>
      <c r="Q237" s="246">
        <v>31.705820152671755</v>
      </c>
    </row>
    <row r="238" spans="1:17" s="7" customFormat="1" ht="12.75" customHeight="1" x14ac:dyDescent="0.2">
      <c r="A238" s="266"/>
      <c r="B238" s="263" t="s">
        <v>744</v>
      </c>
      <c r="C238" s="190" t="s">
        <v>73</v>
      </c>
      <c r="D238" s="191">
        <v>54</v>
      </c>
      <c r="E238" s="181" t="s">
        <v>33</v>
      </c>
      <c r="F238" s="182">
        <v>42.59</v>
      </c>
      <c r="G238" s="182">
        <v>5.48</v>
      </c>
      <c r="H238" s="182">
        <v>8.64</v>
      </c>
      <c r="I238" s="182">
        <v>28.47</v>
      </c>
      <c r="J238" s="192">
        <v>2987.33</v>
      </c>
      <c r="K238" s="183">
        <v>28.47</v>
      </c>
      <c r="L238" s="192">
        <v>2987.33</v>
      </c>
      <c r="M238" s="164">
        <f>K238/L238</f>
        <v>9.5302494200506811E-3</v>
      </c>
      <c r="N238" s="184">
        <v>56.6</v>
      </c>
      <c r="O238" s="166">
        <f>M238*N238</f>
        <v>0.53941211717486859</v>
      </c>
      <c r="P238" s="166">
        <f>M238*60*1000</f>
        <v>571.81496520304086</v>
      </c>
      <c r="Q238" s="244">
        <f>P238*N238/1000</f>
        <v>32.364727030492112</v>
      </c>
    </row>
    <row r="239" spans="1:17" s="7" customFormat="1" ht="12.75" customHeight="1" x14ac:dyDescent="0.2">
      <c r="A239" s="266"/>
      <c r="B239" s="263" t="s">
        <v>744</v>
      </c>
      <c r="C239" s="190" t="s">
        <v>75</v>
      </c>
      <c r="D239" s="191">
        <v>56</v>
      </c>
      <c r="E239" s="181" t="s">
        <v>33</v>
      </c>
      <c r="F239" s="182">
        <v>43.51</v>
      </c>
      <c r="G239" s="182">
        <v>5.95</v>
      </c>
      <c r="H239" s="182">
        <v>8.64</v>
      </c>
      <c r="I239" s="182">
        <v>28.92</v>
      </c>
      <c r="J239" s="192">
        <v>3028.84</v>
      </c>
      <c r="K239" s="183">
        <v>28.92</v>
      </c>
      <c r="L239" s="192">
        <v>3028.84</v>
      </c>
      <c r="M239" s="164">
        <f>K239/L239</f>
        <v>9.5482098757280007E-3</v>
      </c>
      <c r="N239" s="184">
        <v>56.6</v>
      </c>
      <c r="O239" s="166">
        <f>M239*N239</f>
        <v>0.54042867896620483</v>
      </c>
      <c r="P239" s="166">
        <f>M239*60*1000</f>
        <v>572.89259254368005</v>
      </c>
      <c r="Q239" s="244">
        <f>P239*N239/1000</f>
        <v>32.425720737972291</v>
      </c>
    </row>
    <row r="240" spans="1:17" s="7" customFormat="1" ht="12.75" customHeight="1" x14ac:dyDescent="0.2">
      <c r="A240" s="266"/>
      <c r="B240" s="263" t="s">
        <v>155</v>
      </c>
      <c r="C240" s="160" t="s">
        <v>787</v>
      </c>
      <c r="D240" s="161">
        <v>100</v>
      </c>
      <c r="E240" s="161">
        <v>1969</v>
      </c>
      <c r="F240" s="162">
        <v>67.36</v>
      </c>
      <c r="G240" s="162">
        <v>7.1619999999999999</v>
      </c>
      <c r="H240" s="162">
        <v>16</v>
      </c>
      <c r="I240" s="162">
        <f>F240-G240-H240</f>
        <v>44.198</v>
      </c>
      <c r="J240" s="163">
        <v>4621.7700000000004</v>
      </c>
      <c r="K240" s="163">
        <v>44.198</v>
      </c>
      <c r="L240" s="163">
        <v>4621.7700000000004</v>
      </c>
      <c r="M240" s="164">
        <f>K240/L240</f>
        <v>9.5630029187951798E-3</v>
      </c>
      <c r="N240" s="165">
        <v>46.43</v>
      </c>
      <c r="O240" s="166">
        <f>M240*N240</f>
        <v>0.44401022551966018</v>
      </c>
      <c r="P240" s="166">
        <f>M240*60*1000</f>
        <v>573.78017512771078</v>
      </c>
      <c r="Q240" s="244">
        <f>P240*N240/1000</f>
        <v>26.640613531179611</v>
      </c>
    </row>
    <row r="241" spans="1:17" s="7" customFormat="1" ht="12.75" customHeight="1" x14ac:dyDescent="0.2">
      <c r="A241" s="266"/>
      <c r="B241" s="263" t="s">
        <v>154</v>
      </c>
      <c r="C241" s="160" t="s">
        <v>310</v>
      </c>
      <c r="D241" s="161">
        <v>9</v>
      </c>
      <c r="E241" s="161">
        <v>1991</v>
      </c>
      <c r="F241" s="162">
        <v>8.0280000000000005</v>
      </c>
      <c r="G241" s="162">
        <v>1.59</v>
      </c>
      <c r="H241" s="162">
        <v>1.44</v>
      </c>
      <c r="I241" s="162">
        <v>5</v>
      </c>
      <c r="J241" s="163">
        <v>520.64</v>
      </c>
      <c r="K241" s="163">
        <v>5</v>
      </c>
      <c r="L241" s="163">
        <v>520.64</v>
      </c>
      <c r="M241" s="164">
        <f>K241/L241</f>
        <v>9.6035648432698222E-3</v>
      </c>
      <c r="N241" s="165">
        <v>61.04</v>
      </c>
      <c r="O241" s="166">
        <f>M241*N241</f>
        <v>0.58620159803318994</v>
      </c>
      <c r="P241" s="166">
        <f>M241*60*1000</f>
        <v>576.21389059618934</v>
      </c>
      <c r="Q241" s="244">
        <f>P241*N241/1000</f>
        <v>35.172095881991396</v>
      </c>
    </row>
    <row r="242" spans="1:17" s="7" customFormat="1" ht="12.75" customHeight="1" x14ac:dyDescent="0.2">
      <c r="A242" s="266"/>
      <c r="B242" s="263" t="s">
        <v>436</v>
      </c>
      <c r="C242" s="193" t="s">
        <v>411</v>
      </c>
      <c r="D242" s="194">
        <v>80</v>
      </c>
      <c r="E242" s="194">
        <v>1964</v>
      </c>
      <c r="F242" s="195">
        <v>55.438000000000002</v>
      </c>
      <c r="G242" s="195">
        <v>5.740837</v>
      </c>
      <c r="H242" s="195">
        <v>12.8</v>
      </c>
      <c r="I242" s="195">
        <v>36.89716</v>
      </c>
      <c r="J242" s="195">
        <v>3831.94</v>
      </c>
      <c r="K242" s="195">
        <v>36.89716</v>
      </c>
      <c r="L242" s="195">
        <v>3831.94</v>
      </c>
      <c r="M242" s="196">
        <v>9.6288459631413848E-3</v>
      </c>
      <c r="N242" s="197">
        <v>71.722000000000008</v>
      </c>
      <c r="O242" s="197">
        <v>0.69060009016842649</v>
      </c>
      <c r="P242" s="197">
        <v>577.73075778848306</v>
      </c>
      <c r="Q242" s="248">
        <v>41.436005410105587</v>
      </c>
    </row>
    <row r="243" spans="1:17" s="7" customFormat="1" ht="12.75" customHeight="1" x14ac:dyDescent="0.2">
      <c r="A243" s="266"/>
      <c r="B243" s="262" t="s">
        <v>402</v>
      </c>
      <c r="C243" s="174" t="s">
        <v>353</v>
      </c>
      <c r="D243" s="175">
        <v>34</v>
      </c>
      <c r="E243" s="175">
        <v>2003</v>
      </c>
      <c r="F243" s="176">
        <v>34.456000000000003</v>
      </c>
      <c r="G243" s="176">
        <v>6.3198030000000003</v>
      </c>
      <c r="H243" s="176">
        <v>5.44</v>
      </c>
      <c r="I243" s="176">
        <v>22.696200000000001</v>
      </c>
      <c r="J243" s="176">
        <v>2349.59</v>
      </c>
      <c r="K243" s="176">
        <v>22.696200000000001</v>
      </c>
      <c r="L243" s="176">
        <v>2349.59</v>
      </c>
      <c r="M243" s="177">
        <v>9.6596427461812483E-3</v>
      </c>
      <c r="N243" s="178">
        <v>55.59</v>
      </c>
      <c r="O243" s="178">
        <v>0.53697954026021566</v>
      </c>
      <c r="P243" s="178">
        <v>579.57856477087489</v>
      </c>
      <c r="Q243" s="246">
        <v>32.218772415612939</v>
      </c>
    </row>
    <row r="244" spans="1:17" s="7" customFormat="1" ht="12.75" customHeight="1" x14ac:dyDescent="0.2">
      <c r="A244" s="266"/>
      <c r="B244" s="263" t="s">
        <v>436</v>
      </c>
      <c r="C244" s="193" t="s">
        <v>409</v>
      </c>
      <c r="D244" s="194">
        <v>55</v>
      </c>
      <c r="E244" s="194">
        <v>1995</v>
      </c>
      <c r="F244" s="195">
        <v>47.057000000000002</v>
      </c>
      <c r="G244" s="195">
        <v>6.2713169999999998</v>
      </c>
      <c r="H244" s="195">
        <v>8.7200000000000006</v>
      </c>
      <c r="I244" s="195">
        <v>32.065683</v>
      </c>
      <c r="J244" s="195">
        <v>3308.16</v>
      </c>
      <c r="K244" s="195">
        <v>32.065683</v>
      </c>
      <c r="L244" s="195">
        <v>3308.16</v>
      </c>
      <c r="M244" s="196">
        <v>9.6929057240278584E-3</v>
      </c>
      <c r="N244" s="197">
        <v>71.722000000000008</v>
      </c>
      <c r="O244" s="197">
        <v>0.69519458433872616</v>
      </c>
      <c r="P244" s="197">
        <v>581.57434344167143</v>
      </c>
      <c r="Q244" s="248">
        <v>41.711675060323564</v>
      </c>
    </row>
    <row r="245" spans="1:17" s="7" customFormat="1" ht="12.75" customHeight="1" x14ac:dyDescent="0.2">
      <c r="A245" s="266"/>
      <c r="B245" s="263" t="s">
        <v>35</v>
      </c>
      <c r="C245" s="160" t="s">
        <v>645</v>
      </c>
      <c r="D245" s="161">
        <v>100</v>
      </c>
      <c r="E245" s="161">
        <v>1966</v>
      </c>
      <c r="F245" s="163">
        <f>G245+H245+I245</f>
        <v>68.61636</v>
      </c>
      <c r="G245" s="163">
        <v>10.001623</v>
      </c>
      <c r="H245" s="163">
        <v>16</v>
      </c>
      <c r="I245" s="163">
        <v>42.614736999999998</v>
      </c>
      <c r="J245" s="163">
        <v>4377.1000000000004</v>
      </c>
      <c r="K245" s="163">
        <v>42.614736999999998</v>
      </c>
      <c r="L245" s="163">
        <v>4377.1000000000004</v>
      </c>
      <c r="M245" s="164">
        <f>K245/L245</f>
        <v>9.7358381119919575E-3</v>
      </c>
      <c r="N245" s="165">
        <v>50.685000000000002</v>
      </c>
      <c r="O245" s="166">
        <f>M245*N245</f>
        <v>0.4934609547063124</v>
      </c>
      <c r="P245" s="166">
        <f>M245*60*1000</f>
        <v>584.15028671951745</v>
      </c>
      <c r="Q245" s="244">
        <f>P245*N245/1000</f>
        <v>29.607657282378742</v>
      </c>
    </row>
    <row r="246" spans="1:17" s="7" customFormat="1" ht="12.75" customHeight="1" x14ac:dyDescent="0.2">
      <c r="A246" s="266"/>
      <c r="B246" s="263" t="s">
        <v>35</v>
      </c>
      <c r="C246" s="160" t="s">
        <v>646</v>
      </c>
      <c r="D246" s="161">
        <v>45</v>
      </c>
      <c r="E246" s="161">
        <v>1990</v>
      </c>
      <c r="F246" s="163">
        <f>G246+H246+I246</f>
        <v>35.020000000000003</v>
      </c>
      <c r="G246" s="163">
        <v>5.0994000000000002</v>
      </c>
      <c r="H246" s="163">
        <v>7.2</v>
      </c>
      <c r="I246" s="163">
        <v>22.720600000000001</v>
      </c>
      <c r="J246" s="163">
        <v>2325.4500000000003</v>
      </c>
      <c r="K246" s="163">
        <v>22.720600000000001</v>
      </c>
      <c r="L246" s="163">
        <v>2325.4500000000003</v>
      </c>
      <c r="M246" s="164">
        <f>K246/L246</f>
        <v>9.7704100281665908E-3</v>
      </c>
      <c r="N246" s="165">
        <v>50.685000000000002</v>
      </c>
      <c r="O246" s="166">
        <f>M246*N246</f>
        <v>0.49521323227762365</v>
      </c>
      <c r="P246" s="166">
        <f>M246*60*1000</f>
        <v>586.22460168999544</v>
      </c>
      <c r="Q246" s="244">
        <f>P246*N246/1000</f>
        <v>29.71279393665742</v>
      </c>
    </row>
    <row r="247" spans="1:17" s="7" customFormat="1" ht="12.75" customHeight="1" x14ac:dyDescent="0.2">
      <c r="A247" s="266"/>
      <c r="B247" s="263" t="s">
        <v>32</v>
      </c>
      <c r="C247" s="160" t="s">
        <v>629</v>
      </c>
      <c r="D247" s="161">
        <v>25</v>
      </c>
      <c r="E247" s="161">
        <v>1987</v>
      </c>
      <c r="F247" s="163">
        <v>20.98</v>
      </c>
      <c r="G247" s="163">
        <v>1.607</v>
      </c>
      <c r="H247" s="163">
        <v>4</v>
      </c>
      <c r="I247" s="163">
        <v>15.372999999999999</v>
      </c>
      <c r="J247" s="163">
        <v>1562.61</v>
      </c>
      <c r="K247" s="163">
        <v>15.372999999999999</v>
      </c>
      <c r="L247" s="163">
        <v>1562.61</v>
      </c>
      <c r="M247" s="164">
        <f>K247/L247</f>
        <v>9.8380274028708383E-3</v>
      </c>
      <c r="N247" s="165">
        <v>63.7</v>
      </c>
      <c r="O247" s="166">
        <f>M247*N247</f>
        <v>0.62668234556287239</v>
      </c>
      <c r="P247" s="166">
        <f>M247*60*1000</f>
        <v>590.28164417225025</v>
      </c>
      <c r="Q247" s="244">
        <f>P247*N247/1000</f>
        <v>37.600940733772347</v>
      </c>
    </row>
    <row r="248" spans="1:17" s="7" customFormat="1" ht="12.75" customHeight="1" x14ac:dyDescent="0.2">
      <c r="A248" s="266"/>
      <c r="B248" s="263" t="s">
        <v>32</v>
      </c>
      <c r="C248" s="160" t="s">
        <v>630</v>
      </c>
      <c r="D248" s="161">
        <v>15</v>
      </c>
      <c r="E248" s="161">
        <v>1988</v>
      </c>
      <c r="F248" s="163">
        <v>12.362</v>
      </c>
      <c r="G248" s="163">
        <v>1.387</v>
      </c>
      <c r="H248" s="163">
        <v>2.4</v>
      </c>
      <c r="I248" s="163">
        <v>8.5749999999999993</v>
      </c>
      <c r="J248" s="163">
        <v>871.46</v>
      </c>
      <c r="K248" s="163">
        <v>8.5749999999999993</v>
      </c>
      <c r="L248" s="163">
        <v>871.46</v>
      </c>
      <c r="M248" s="164">
        <f>K248/L248</f>
        <v>9.8398090560668297E-3</v>
      </c>
      <c r="N248" s="165">
        <v>63.7</v>
      </c>
      <c r="O248" s="166">
        <f>M248*N248</f>
        <v>0.62679583687145712</v>
      </c>
      <c r="P248" s="166">
        <f>M248*60*1000</f>
        <v>590.38854336400982</v>
      </c>
      <c r="Q248" s="244">
        <f>P248*N248/1000</f>
        <v>37.607750212287428</v>
      </c>
    </row>
    <row r="249" spans="1:17" s="7" customFormat="1" ht="12.75" customHeight="1" x14ac:dyDescent="0.2">
      <c r="A249" s="266"/>
      <c r="B249" s="263" t="s">
        <v>100</v>
      </c>
      <c r="C249" s="190" t="s">
        <v>74</v>
      </c>
      <c r="D249" s="191">
        <v>30</v>
      </c>
      <c r="E249" s="181" t="s">
        <v>33</v>
      </c>
      <c r="F249" s="182">
        <v>29.1</v>
      </c>
      <c r="G249" s="182">
        <v>4.0599999999999996</v>
      </c>
      <c r="H249" s="182">
        <v>4.8</v>
      </c>
      <c r="I249" s="182">
        <v>20.239999999999998</v>
      </c>
      <c r="J249" s="192">
        <v>2051.9499999999998</v>
      </c>
      <c r="K249" s="183">
        <v>20.239999999999998</v>
      </c>
      <c r="L249" s="192">
        <v>2051.9499999999998</v>
      </c>
      <c r="M249" s="164">
        <f>K249/L249</f>
        <v>9.8637881039986362E-3</v>
      </c>
      <c r="N249" s="184">
        <v>56.6</v>
      </c>
      <c r="O249" s="166">
        <f>M249*N249</f>
        <v>0.55829040668632279</v>
      </c>
      <c r="P249" s="166">
        <f>M249*60*1000</f>
        <v>591.82728623991818</v>
      </c>
      <c r="Q249" s="244">
        <f>P249*N249/1000</f>
        <v>33.497424401179373</v>
      </c>
    </row>
    <row r="250" spans="1:17" s="7" customFormat="1" ht="12.75" customHeight="1" x14ac:dyDescent="0.2">
      <c r="A250" s="266"/>
      <c r="B250" s="263" t="s">
        <v>35</v>
      </c>
      <c r="C250" s="160" t="s">
        <v>241</v>
      </c>
      <c r="D250" s="161">
        <v>75</v>
      </c>
      <c r="E250" s="161">
        <v>1973</v>
      </c>
      <c r="F250" s="163">
        <f>G250+H250+I250</f>
        <v>58.566000000000003</v>
      </c>
      <c r="G250" s="163">
        <v>6.9408500000000002</v>
      </c>
      <c r="H250" s="163">
        <v>12</v>
      </c>
      <c r="I250" s="163">
        <v>39.625149999999998</v>
      </c>
      <c r="J250" s="163">
        <v>4015.42</v>
      </c>
      <c r="K250" s="163">
        <v>39.625149999999998</v>
      </c>
      <c r="L250" s="163">
        <v>4015.42</v>
      </c>
      <c r="M250" s="164">
        <f>K250/L250</f>
        <v>9.8682454139293017E-3</v>
      </c>
      <c r="N250" s="165">
        <v>50.685000000000002</v>
      </c>
      <c r="O250" s="166">
        <f>M250*N250</f>
        <v>0.50017201880500672</v>
      </c>
      <c r="P250" s="166">
        <f>M250*60*1000</f>
        <v>592.09472483575814</v>
      </c>
      <c r="Q250" s="244">
        <f>P250*N250/1000</f>
        <v>30.010321128300401</v>
      </c>
    </row>
    <row r="251" spans="1:17" s="7" customFormat="1" ht="12.75" customHeight="1" x14ac:dyDescent="0.2">
      <c r="A251" s="266"/>
      <c r="B251" s="262" t="s">
        <v>264</v>
      </c>
      <c r="C251" s="198" t="s">
        <v>689</v>
      </c>
      <c r="D251" s="199">
        <v>38</v>
      </c>
      <c r="E251" s="199">
        <v>1999</v>
      </c>
      <c r="F251" s="200">
        <v>41.150500000000001</v>
      </c>
      <c r="G251" s="200">
        <v>3.7995000000000001</v>
      </c>
      <c r="H251" s="200">
        <v>3.04</v>
      </c>
      <c r="I251" s="200">
        <v>34.311</v>
      </c>
      <c r="J251" s="200">
        <v>3440.47</v>
      </c>
      <c r="K251" s="200">
        <v>34.311</v>
      </c>
      <c r="L251" s="200">
        <v>3440.47</v>
      </c>
      <c r="M251" s="201">
        <v>9.9727653489203507E-3</v>
      </c>
      <c r="N251" s="202">
        <v>48.2</v>
      </c>
      <c r="O251" s="203">
        <v>0.48068728981796094</v>
      </c>
      <c r="P251" s="203">
        <v>598.36592093522097</v>
      </c>
      <c r="Q251" s="249">
        <v>28.841237389077651</v>
      </c>
    </row>
    <row r="252" spans="1:17" s="7" customFormat="1" ht="12.75" customHeight="1" x14ac:dyDescent="0.2">
      <c r="A252" s="266"/>
      <c r="B252" s="263" t="s">
        <v>436</v>
      </c>
      <c r="C252" s="193" t="s">
        <v>415</v>
      </c>
      <c r="D252" s="194">
        <v>101</v>
      </c>
      <c r="E252" s="194">
        <v>1966</v>
      </c>
      <c r="F252" s="195">
        <v>68.887</v>
      </c>
      <c r="G252" s="195">
        <v>8.2579560000000001</v>
      </c>
      <c r="H252" s="195">
        <v>15.84</v>
      </c>
      <c r="I252" s="195">
        <v>44.789042000000002</v>
      </c>
      <c r="J252" s="195">
        <v>4481.51</v>
      </c>
      <c r="K252" s="195">
        <v>44.789042000000002</v>
      </c>
      <c r="L252" s="195">
        <v>4481.51</v>
      </c>
      <c r="M252" s="196">
        <v>9.9941854419604102E-3</v>
      </c>
      <c r="N252" s="197">
        <v>71.722000000000008</v>
      </c>
      <c r="O252" s="197">
        <v>0.7168029682682846</v>
      </c>
      <c r="P252" s="197">
        <v>599.65112651762468</v>
      </c>
      <c r="Q252" s="248">
        <v>43.008178096097076</v>
      </c>
    </row>
    <row r="253" spans="1:17" s="7" customFormat="1" ht="12.75" customHeight="1" x14ac:dyDescent="0.2">
      <c r="A253" s="266"/>
      <c r="B253" s="263" t="s">
        <v>32</v>
      </c>
      <c r="C253" s="160" t="s">
        <v>631</v>
      </c>
      <c r="D253" s="161">
        <v>12</v>
      </c>
      <c r="E253" s="161">
        <v>1982</v>
      </c>
      <c r="F253" s="163">
        <v>6.6180000000000003</v>
      </c>
      <c r="G253" s="163">
        <v>0.41499999999999998</v>
      </c>
      <c r="H253" s="163">
        <v>0.96</v>
      </c>
      <c r="I253" s="163">
        <v>5.2430000000000003</v>
      </c>
      <c r="J253" s="163">
        <v>523.41999999999996</v>
      </c>
      <c r="K253" s="163">
        <v>5.2430000000000003</v>
      </c>
      <c r="L253" s="163">
        <v>523.41999999999996</v>
      </c>
      <c r="M253" s="164">
        <f>K253/L253</f>
        <v>1.0016812502388141E-2</v>
      </c>
      <c r="N253" s="165">
        <v>63.7</v>
      </c>
      <c r="O253" s="166">
        <f>M253*N253</f>
        <v>0.63807095640212463</v>
      </c>
      <c r="P253" s="166">
        <f>M253*60*1000</f>
        <v>601.00875014328847</v>
      </c>
      <c r="Q253" s="244">
        <f>P253*N253/1000</f>
        <v>38.284257384127478</v>
      </c>
    </row>
    <row r="254" spans="1:17" s="7" customFormat="1" ht="12.75" customHeight="1" x14ac:dyDescent="0.2">
      <c r="A254" s="266"/>
      <c r="B254" s="263" t="s">
        <v>187</v>
      </c>
      <c r="C254" s="160" t="s">
        <v>739</v>
      </c>
      <c r="D254" s="161">
        <v>65</v>
      </c>
      <c r="E254" s="161" t="s">
        <v>33</v>
      </c>
      <c r="F254" s="165">
        <v>34.799999999999997</v>
      </c>
      <c r="G254" s="165">
        <v>1.0329999999999999</v>
      </c>
      <c r="H254" s="165">
        <v>10.313000000000001</v>
      </c>
      <c r="I254" s="165">
        <v>23.454000000000001</v>
      </c>
      <c r="J254" s="163">
        <v>2338.13</v>
      </c>
      <c r="K254" s="163">
        <v>23.454000000000001</v>
      </c>
      <c r="L254" s="163">
        <v>2338.13</v>
      </c>
      <c r="M254" s="164">
        <f>K254/L254</f>
        <v>1.0031093224072229E-2</v>
      </c>
      <c r="N254" s="165">
        <v>74.099999999999994</v>
      </c>
      <c r="O254" s="166">
        <f>M254*N254</f>
        <v>0.74330400790375217</v>
      </c>
      <c r="P254" s="166">
        <f>M254*60*1000</f>
        <v>601.86559344433374</v>
      </c>
      <c r="Q254" s="244">
        <f>P254*N254/1000</f>
        <v>44.598240474225122</v>
      </c>
    </row>
    <row r="255" spans="1:17" s="7" customFormat="1" ht="12.75" customHeight="1" x14ac:dyDescent="0.2">
      <c r="A255" s="266"/>
      <c r="B255" s="262" t="s">
        <v>402</v>
      </c>
      <c r="C255" s="174" t="s">
        <v>357</v>
      </c>
      <c r="D255" s="175">
        <v>50</v>
      </c>
      <c r="E255" s="175">
        <v>2006</v>
      </c>
      <c r="F255" s="176">
        <v>36.210999999999999</v>
      </c>
      <c r="G255" s="176">
        <v>6.7750640000000004</v>
      </c>
      <c r="H255" s="176">
        <v>4</v>
      </c>
      <c r="I255" s="176">
        <v>25.435941999999997</v>
      </c>
      <c r="J255" s="176">
        <v>2532.42</v>
      </c>
      <c r="K255" s="176">
        <v>25.435941999999997</v>
      </c>
      <c r="L255" s="176">
        <v>2532.42</v>
      </c>
      <c r="M255" s="177">
        <v>1.0044124592287217E-2</v>
      </c>
      <c r="N255" s="178">
        <v>55.59</v>
      </c>
      <c r="O255" s="178">
        <v>0.55835288608524647</v>
      </c>
      <c r="P255" s="178">
        <v>602.64747553723305</v>
      </c>
      <c r="Q255" s="246">
        <v>33.501173165114785</v>
      </c>
    </row>
    <row r="256" spans="1:17" s="7" customFormat="1" ht="12.75" customHeight="1" x14ac:dyDescent="0.2">
      <c r="A256" s="266"/>
      <c r="B256" s="263" t="s">
        <v>154</v>
      </c>
      <c r="C256" s="160" t="s">
        <v>307</v>
      </c>
      <c r="D256" s="161">
        <v>20</v>
      </c>
      <c r="E256" s="161">
        <v>1989</v>
      </c>
      <c r="F256" s="162">
        <v>16.251999999999999</v>
      </c>
      <c r="G256" s="162">
        <v>2.48</v>
      </c>
      <c r="H256" s="162">
        <v>3.2</v>
      </c>
      <c r="I256" s="162">
        <v>10.57</v>
      </c>
      <c r="J256" s="163">
        <v>1042.6199999999999</v>
      </c>
      <c r="K256" s="163">
        <v>10.57</v>
      </c>
      <c r="L256" s="163">
        <v>1042.6199999999999</v>
      </c>
      <c r="M256" s="164">
        <f>K256/L256</f>
        <v>1.0137921773992444E-2</v>
      </c>
      <c r="N256" s="165">
        <v>61.04</v>
      </c>
      <c r="O256" s="166">
        <f>M256*N256</f>
        <v>0.61881874508449874</v>
      </c>
      <c r="P256" s="166">
        <f>M256*60*1000</f>
        <v>608.27530643954663</v>
      </c>
      <c r="Q256" s="244">
        <f>P256*N256/1000</f>
        <v>37.129124705069927</v>
      </c>
    </row>
    <row r="257" spans="1:17" s="7" customFormat="1" ht="12.75" customHeight="1" x14ac:dyDescent="0.2">
      <c r="A257" s="266"/>
      <c r="B257" s="262" t="s">
        <v>461</v>
      </c>
      <c r="C257" s="193" t="s">
        <v>449</v>
      </c>
      <c r="D257" s="194">
        <v>31</v>
      </c>
      <c r="E257" s="194">
        <v>1972</v>
      </c>
      <c r="F257" s="195">
        <v>25.283999999999999</v>
      </c>
      <c r="G257" s="195">
        <v>2.9193159999999998</v>
      </c>
      <c r="H257" s="195">
        <v>4.8</v>
      </c>
      <c r="I257" s="195">
        <v>17.564681</v>
      </c>
      <c r="J257" s="195">
        <v>1718.52</v>
      </c>
      <c r="K257" s="195">
        <v>17.564681</v>
      </c>
      <c r="L257" s="195">
        <v>1718.52</v>
      </c>
      <c r="M257" s="196">
        <v>1.0220818494984057E-2</v>
      </c>
      <c r="N257" s="197">
        <v>68.779000000000011</v>
      </c>
      <c r="O257" s="197">
        <v>0.70297767526650856</v>
      </c>
      <c r="P257" s="197">
        <v>613.2491096990434</v>
      </c>
      <c r="Q257" s="248">
        <v>42.178660515990515</v>
      </c>
    </row>
    <row r="258" spans="1:17" s="7" customFormat="1" ht="12.75" customHeight="1" x14ac:dyDescent="0.2">
      <c r="A258" s="266"/>
      <c r="B258" s="263" t="s">
        <v>886</v>
      </c>
      <c r="C258" s="160" t="s">
        <v>864</v>
      </c>
      <c r="D258" s="161">
        <v>45</v>
      </c>
      <c r="E258" s="161">
        <v>1992</v>
      </c>
      <c r="F258" s="163">
        <f>SUM(G258+H258+I258)</f>
        <v>34</v>
      </c>
      <c r="G258" s="163">
        <v>4.2839999999999998</v>
      </c>
      <c r="H258" s="163">
        <v>7.2</v>
      </c>
      <c r="I258" s="163">
        <v>22.515999999999998</v>
      </c>
      <c r="J258" s="163">
        <v>2192.8000000000002</v>
      </c>
      <c r="K258" s="163">
        <v>22.515999999999998</v>
      </c>
      <c r="L258" s="163">
        <v>2192.8000000000002</v>
      </c>
      <c r="M258" s="164">
        <f>K258/L258</f>
        <v>1.0268150310105799E-2</v>
      </c>
      <c r="N258" s="165">
        <v>50.58</v>
      </c>
      <c r="O258" s="166">
        <f>M258*N258</f>
        <v>0.51936304268515132</v>
      </c>
      <c r="P258" s="166">
        <f>M258*60*1000</f>
        <v>616.08901860634785</v>
      </c>
      <c r="Q258" s="244">
        <f>P258*N258/1000</f>
        <v>31.161782561109074</v>
      </c>
    </row>
    <row r="259" spans="1:17" s="7" customFormat="1" ht="12.75" customHeight="1" x14ac:dyDescent="0.2">
      <c r="A259" s="266"/>
      <c r="B259" s="262" t="s">
        <v>461</v>
      </c>
      <c r="C259" s="193" t="s">
        <v>448</v>
      </c>
      <c r="D259" s="194">
        <v>30</v>
      </c>
      <c r="E259" s="194">
        <v>1979</v>
      </c>
      <c r="F259" s="195">
        <v>24.056000000000001</v>
      </c>
      <c r="G259" s="195">
        <v>3.0892080000000002</v>
      </c>
      <c r="H259" s="195">
        <v>4.8</v>
      </c>
      <c r="I259" s="195">
        <v>16.166795</v>
      </c>
      <c r="J259" s="195">
        <v>1569.65</v>
      </c>
      <c r="K259" s="195">
        <v>16.166795</v>
      </c>
      <c r="L259" s="195">
        <v>1569.65</v>
      </c>
      <c r="M259" s="196">
        <v>1.0299617749179753E-2</v>
      </c>
      <c r="N259" s="197">
        <v>68.779000000000011</v>
      </c>
      <c r="O259" s="197">
        <v>0.70839740917083438</v>
      </c>
      <c r="P259" s="197">
        <v>617.97706495078523</v>
      </c>
      <c r="Q259" s="248">
        <v>42.503844550250065</v>
      </c>
    </row>
    <row r="260" spans="1:17" s="7" customFormat="1" ht="12.75" customHeight="1" x14ac:dyDescent="0.2">
      <c r="A260" s="266"/>
      <c r="B260" s="263" t="s">
        <v>35</v>
      </c>
      <c r="C260" s="160" t="s">
        <v>647</v>
      </c>
      <c r="D260" s="161">
        <v>50</v>
      </c>
      <c r="E260" s="161">
        <v>1969</v>
      </c>
      <c r="F260" s="163">
        <f>G260+H260+I260</f>
        <v>39.74268</v>
      </c>
      <c r="G260" s="163">
        <v>4.9294200000000004</v>
      </c>
      <c r="H260" s="163">
        <v>8</v>
      </c>
      <c r="I260" s="163">
        <v>26.81326</v>
      </c>
      <c r="J260" s="163">
        <v>2597.4</v>
      </c>
      <c r="K260" s="163">
        <v>26.81326</v>
      </c>
      <c r="L260" s="163">
        <v>2597.4</v>
      </c>
      <c r="M260" s="164">
        <f>K260/L260</f>
        <v>1.0323115423115422E-2</v>
      </c>
      <c r="N260" s="165">
        <v>50.685000000000002</v>
      </c>
      <c r="O260" s="166">
        <f>M260*N260</f>
        <v>0.52322710522060523</v>
      </c>
      <c r="P260" s="166">
        <f>M260*60*1000</f>
        <v>619.38692538692533</v>
      </c>
      <c r="Q260" s="244">
        <f>P260*N260/1000</f>
        <v>31.393626313236314</v>
      </c>
    </row>
    <row r="261" spans="1:17" s="7" customFormat="1" ht="12.75" customHeight="1" x14ac:dyDescent="0.2">
      <c r="A261" s="266"/>
      <c r="B261" s="263" t="s">
        <v>552</v>
      </c>
      <c r="C261" s="204" t="s">
        <v>555</v>
      </c>
      <c r="D261" s="186">
        <v>20</v>
      </c>
      <c r="E261" s="186">
        <v>1964</v>
      </c>
      <c r="F261" s="187">
        <v>14.403</v>
      </c>
      <c r="G261" s="187">
        <v>1.2144630000000001</v>
      </c>
      <c r="H261" s="187">
        <v>3.84</v>
      </c>
      <c r="I261" s="187">
        <v>9.3485399999999998</v>
      </c>
      <c r="J261" s="187">
        <v>1114.29</v>
      </c>
      <c r="K261" s="187">
        <v>9.3485399999999998</v>
      </c>
      <c r="L261" s="187">
        <v>900.28</v>
      </c>
      <c r="M261" s="188">
        <v>1.0384036077664726E-2</v>
      </c>
      <c r="N261" s="189">
        <v>59.514000000000003</v>
      </c>
      <c r="O261" s="189">
        <v>0.61799552312613859</v>
      </c>
      <c r="P261" s="189">
        <v>623.04216465988361</v>
      </c>
      <c r="Q261" s="247">
        <v>37.079731387568316</v>
      </c>
    </row>
    <row r="262" spans="1:17" s="7" customFormat="1" ht="12.75" customHeight="1" x14ac:dyDescent="0.2">
      <c r="A262" s="266"/>
      <c r="B262" s="263" t="s">
        <v>154</v>
      </c>
      <c r="C262" s="160" t="s">
        <v>305</v>
      </c>
      <c r="D262" s="161">
        <v>40</v>
      </c>
      <c r="E262" s="161">
        <v>1975</v>
      </c>
      <c r="F262" s="162">
        <v>33.76</v>
      </c>
      <c r="G262" s="162">
        <v>4.08</v>
      </c>
      <c r="H262" s="162">
        <v>6.4</v>
      </c>
      <c r="I262" s="162">
        <v>23.28</v>
      </c>
      <c r="J262" s="163">
        <v>2232.09</v>
      </c>
      <c r="K262" s="163">
        <v>23.28</v>
      </c>
      <c r="L262" s="163">
        <v>2232.09</v>
      </c>
      <c r="M262" s="164">
        <f>K262/L262</f>
        <v>1.0429686974987567E-2</v>
      </c>
      <c r="N262" s="165">
        <v>61.04</v>
      </c>
      <c r="O262" s="166">
        <f>M262*N262</f>
        <v>0.63662809295324108</v>
      </c>
      <c r="P262" s="166">
        <f>M262*60*1000</f>
        <v>625.78121849925401</v>
      </c>
      <c r="Q262" s="244">
        <f>P262*N262/1000</f>
        <v>38.197685577194463</v>
      </c>
    </row>
    <row r="263" spans="1:17" s="7" customFormat="1" ht="12.75" customHeight="1" x14ac:dyDescent="0.2">
      <c r="A263" s="266"/>
      <c r="B263" s="263" t="s">
        <v>436</v>
      </c>
      <c r="C263" s="193" t="s">
        <v>416</v>
      </c>
      <c r="D263" s="194">
        <v>80</v>
      </c>
      <c r="E263" s="194">
        <v>1964</v>
      </c>
      <c r="F263" s="195">
        <v>58.607999999999997</v>
      </c>
      <c r="G263" s="195">
        <v>5.8700999999999999</v>
      </c>
      <c r="H263" s="195">
        <v>12.72</v>
      </c>
      <c r="I263" s="195">
        <v>40.017907999999998</v>
      </c>
      <c r="J263" s="195">
        <v>3830.86</v>
      </c>
      <c r="K263" s="195">
        <v>40.017907999999998</v>
      </c>
      <c r="L263" s="195">
        <v>3830.86</v>
      </c>
      <c r="M263" s="196">
        <v>1.0446194327122368E-2</v>
      </c>
      <c r="N263" s="197">
        <v>71.722000000000008</v>
      </c>
      <c r="O263" s="197">
        <v>0.74922194952987053</v>
      </c>
      <c r="P263" s="197">
        <v>626.77165962734205</v>
      </c>
      <c r="Q263" s="248">
        <v>44.953316971792226</v>
      </c>
    </row>
    <row r="264" spans="1:17" s="7" customFormat="1" ht="12.75" customHeight="1" x14ac:dyDescent="0.2">
      <c r="A264" s="266"/>
      <c r="B264" s="263" t="s">
        <v>154</v>
      </c>
      <c r="C264" s="160" t="s">
        <v>312</v>
      </c>
      <c r="D264" s="161">
        <v>22</v>
      </c>
      <c r="E264" s="161">
        <v>1973</v>
      </c>
      <c r="F264" s="162">
        <v>20.260000000000002</v>
      </c>
      <c r="G264" s="162">
        <v>2.5499999999999998</v>
      </c>
      <c r="H264" s="162">
        <v>3.52</v>
      </c>
      <c r="I264" s="162">
        <v>14.19</v>
      </c>
      <c r="J264" s="163">
        <v>1350.47</v>
      </c>
      <c r="K264" s="163">
        <v>14.19</v>
      </c>
      <c r="L264" s="163">
        <v>1350.47</v>
      </c>
      <c r="M264" s="164">
        <f>K264/L264</f>
        <v>1.0507452960821046E-2</v>
      </c>
      <c r="N264" s="165">
        <v>61.04</v>
      </c>
      <c r="O264" s="166">
        <f>M264*N264</f>
        <v>0.64137492872851665</v>
      </c>
      <c r="P264" s="166">
        <f>M264*60*1000</f>
        <v>630.44717764926281</v>
      </c>
      <c r="Q264" s="244">
        <f>P264*N264/1000</f>
        <v>38.482495723710997</v>
      </c>
    </row>
    <row r="265" spans="1:17" s="7" customFormat="1" ht="12.75" customHeight="1" x14ac:dyDescent="0.2">
      <c r="A265" s="266"/>
      <c r="B265" s="262" t="s">
        <v>461</v>
      </c>
      <c r="C265" s="193" t="s">
        <v>447</v>
      </c>
      <c r="D265" s="194">
        <v>79</v>
      </c>
      <c r="E265" s="194">
        <v>1976</v>
      </c>
      <c r="F265" s="195">
        <v>60.377000000000002</v>
      </c>
      <c r="G265" s="195">
        <v>7.1544749999999997</v>
      </c>
      <c r="H265" s="195">
        <v>12.64</v>
      </c>
      <c r="I265" s="195">
        <v>40.582528000000003</v>
      </c>
      <c r="J265" s="195">
        <v>3845.02</v>
      </c>
      <c r="K265" s="195">
        <v>40.582528000000003</v>
      </c>
      <c r="L265" s="195">
        <v>3845.02</v>
      </c>
      <c r="M265" s="196">
        <v>1.0554568766872476E-2</v>
      </c>
      <c r="N265" s="197">
        <v>68.779000000000011</v>
      </c>
      <c r="O265" s="197">
        <v>0.72593268521672205</v>
      </c>
      <c r="P265" s="197">
        <v>633.27412601234857</v>
      </c>
      <c r="Q265" s="248">
        <v>43.555961113003328</v>
      </c>
    </row>
    <row r="266" spans="1:17" s="7" customFormat="1" ht="12.75" customHeight="1" x14ac:dyDescent="0.2">
      <c r="A266" s="266"/>
      <c r="B266" s="262" t="s">
        <v>402</v>
      </c>
      <c r="C266" s="174" t="s">
        <v>354</v>
      </c>
      <c r="D266" s="175">
        <v>46</v>
      </c>
      <c r="E266" s="175">
        <v>2007</v>
      </c>
      <c r="F266" s="176">
        <v>43.314</v>
      </c>
      <c r="G266" s="176">
        <v>9.7843630000000008</v>
      </c>
      <c r="H266" s="176">
        <v>3.68</v>
      </c>
      <c r="I266" s="176">
        <v>29.849634999999999</v>
      </c>
      <c r="J266" s="176">
        <v>2821.98</v>
      </c>
      <c r="K266" s="176">
        <v>29.849634999999999</v>
      </c>
      <c r="L266" s="176">
        <v>2821.98</v>
      </c>
      <c r="M266" s="177">
        <v>1.0577550159816866E-2</v>
      </c>
      <c r="N266" s="178">
        <v>55.59</v>
      </c>
      <c r="O266" s="178">
        <v>0.58800601338421965</v>
      </c>
      <c r="P266" s="178">
        <v>634.65300958901196</v>
      </c>
      <c r="Q266" s="246">
        <v>35.280360803053178</v>
      </c>
    </row>
    <row r="267" spans="1:17" s="7" customFormat="1" ht="12.75" customHeight="1" x14ac:dyDescent="0.2">
      <c r="A267" s="266"/>
      <c r="B267" s="262" t="s">
        <v>402</v>
      </c>
      <c r="C267" s="205" t="s">
        <v>360</v>
      </c>
      <c r="D267" s="175">
        <v>60</v>
      </c>
      <c r="E267" s="175">
        <v>1978</v>
      </c>
      <c r="F267" s="176">
        <v>59.642000000000003</v>
      </c>
      <c r="G267" s="176">
        <v>9.2615759999999998</v>
      </c>
      <c r="H267" s="176">
        <v>11.52</v>
      </c>
      <c r="I267" s="176">
        <v>38.860427000000001</v>
      </c>
      <c r="J267" s="176">
        <v>3663.79</v>
      </c>
      <c r="K267" s="176">
        <v>38.860427000000001</v>
      </c>
      <c r="L267" s="176">
        <v>3663.79</v>
      </c>
      <c r="M267" s="177">
        <v>1.0606619647960173E-2</v>
      </c>
      <c r="N267" s="178">
        <v>55.59</v>
      </c>
      <c r="O267" s="178">
        <v>0.58962198623010609</v>
      </c>
      <c r="P267" s="178">
        <v>636.39717887761037</v>
      </c>
      <c r="Q267" s="246">
        <v>35.377319173806363</v>
      </c>
    </row>
    <row r="268" spans="1:17" s="7" customFormat="1" ht="12.75" customHeight="1" x14ac:dyDescent="0.2">
      <c r="A268" s="266"/>
      <c r="B268" s="262" t="s">
        <v>461</v>
      </c>
      <c r="C268" s="193" t="s">
        <v>450</v>
      </c>
      <c r="D268" s="194">
        <v>60</v>
      </c>
      <c r="E268" s="194">
        <v>1968</v>
      </c>
      <c r="F268" s="195">
        <v>50.122999999999998</v>
      </c>
      <c r="G268" s="195">
        <v>5.8965829999999997</v>
      </c>
      <c r="H268" s="195">
        <v>9.6</v>
      </c>
      <c r="I268" s="195">
        <v>34.626420000000003</v>
      </c>
      <c r="J268" s="195">
        <v>3261.72</v>
      </c>
      <c r="K268" s="195">
        <v>34.626420000000003</v>
      </c>
      <c r="L268" s="195">
        <v>3261.72</v>
      </c>
      <c r="M268" s="196">
        <v>1.0616000147161622E-2</v>
      </c>
      <c r="N268" s="197">
        <v>68.779000000000011</v>
      </c>
      <c r="O268" s="197">
        <v>0.73015787412162936</v>
      </c>
      <c r="P268" s="197">
        <v>636.96000882969724</v>
      </c>
      <c r="Q268" s="248">
        <v>43.809472447297757</v>
      </c>
    </row>
    <row r="269" spans="1:17" s="7" customFormat="1" ht="12.75" customHeight="1" x14ac:dyDescent="0.2">
      <c r="A269" s="266"/>
      <c r="B269" s="262" t="s">
        <v>264</v>
      </c>
      <c r="C269" s="198" t="s">
        <v>690</v>
      </c>
      <c r="D269" s="199">
        <v>99</v>
      </c>
      <c r="E269" s="199">
        <v>1979</v>
      </c>
      <c r="F269" s="200">
        <v>81.5</v>
      </c>
      <c r="G269" s="200">
        <v>14.5406</v>
      </c>
      <c r="H269" s="200">
        <v>9.9</v>
      </c>
      <c r="I269" s="200">
        <v>57.059400000000004</v>
      </c>
      <c r="J269" s="200">
        <v>5328.25</v>
      </c>
      <c r="K269" s="200">
        <v>57.059400000000004</v>
      </c>
      <c r="L269" s="200">
        <v>5328.25</v>
      </c>
      <c r="M269" s="201">
        <v>1.0708844367287572E-2</v>
      </c>
      <c r="N269" s="202">
        <v>48.2</v>
      </c>
      <c r="O269" s="203">
        <v>0.51616629850326101</v>
      </c>
      <c r="P269" s="203">
        <v>642.53066203725427</v>
      </c>
      <c r="Q269" s="249">
        <v>30.969977910195659</v>
      </c>
    </row>
    <row r="270" spans="1:17" s="7" customFormat="1" ht="12.75" customHeight="1" x14ac:dyDescent="0.2">
      <c r="A270" s="266"/>
      <c r="B270" s="263" t="s">
        <v>436</v>
      </c>
      <c r="C270" s="193" t="s">
        <v>412</v>
      </c>
      <c r="D270" s="194">
        <v>60</v>
      </c>
      <c r="E270" s="194">
        <v>1988</v>
      </c>
      <c r="F270" s="195">
        <v>39.31</v>
      </c>
      <c r="G270" s="195">
        <v>4.382962</v>
      </c>
      <c r="H270" s="195">
        <v>9.6</v>
      </c>
      <c r="I270" s="195">
        <v>25.32704</v>
      </c>
      <c r="J270" s="195">
        <v>2363.7600000000002</v>
      </c>
      <c r="K270" s="195">
        <v>25.32704</v>
      </c>
      <c r="L270" s="195">
        <v>2363.7600000000002</v>
      </c>
      <c r="M270" s="196">
        <v>1.0714725691271533E-2</v>
      </c>
      <c r="N270" s="197">
        <v>71.722000000000008</v>
      </c>
      <c r="O270" s="197">
        <v>0.76848155602937696</v>
      </c>
      <c r="P270" s="197">
        <v>642.88354147629195</v>
      </c>
      <c r="Q270" s="248">
        <v>46.108893361762618</v>
      </c>
    </row>
    <row r="271" spans="1:17" s="7" customFormat="1" ht="12.75" customHeight="1" x14ac:dyDescent="0.2">
      <c r="A271" s="266"/>
      <c r="B271" s="263" t="s">
        <v>744</v>
      </c>
      <c r="C271" s="190" t="s">
        <v>79</v>
      </c>
      <c r="D271" s="191">
        <v>52</v>
      </c>
      <c r="E271" s="181" t="s">
        <v>33</v>
      </c>
      <c r="F271" s="182">
        <v>45.52</v>
      </c>
      <c r="G271" s="182">
        <v>4.82</v>
      </c>
      <c r="H271" s="182">
        <v>8.32</v>
      </c>
      <c r="I271" s="182">
        <v>32.380000000000003</v>
      </c>
      <c r="J271" s="192">
        <v>3000.73</v>
      </c>
      <c r="K271" s="183">
        <v>31.49</v>
      </c>
      <c r="L271" s="192">
        <v>2936.04</v>
      </c>
      <c r="M271" s="164">
        <f>K271/L271</f>
        <v>1.0725330717565155E-2</v>
      </c>
      <c r="N271" s="184">
        <v>56.6</v>
      </c>
      <c r="O271" s="166">
        <f>M271*N271</f>
        <v>0.60705371861418778</v>
      </c>
      <c r="P271" s="166">
        <f>M271*60*1000</f>
        <v>643.51984305390931</v>
      </c>
      <c r="Q271" s="244">
        <f>P271*N271/1000</f>
        <v>36.423223116851268</v>
      </c>
    </row>
    <row r="272" spans="1:17" s="7" customFormat="1" ht="12.75" customHeight="1" x14ac:dyDescent="0.2">
      <c r="A272" s="266"/>
      <c r="B272" s="263" t="s">
        <v>436</v>
      </c>
      <c r="C272" s="193" t="s">
        <v>414</v>
      </c>
      <c r="D272" s="194">
        <v>75</v>
      </c>
      <c r="E272" s="194">
        <v>1987</v>
      </c>
      <c r="F272" s="195">
        <v>62.573999999999998</v>
      </c>
      <c r="G272" s="195">
        <v>6.9446700000000003</v>
      </c>
      <c r="H272" s="195">
        <v>12</v>
      </c>
      <c r="I272" s="195">
        <v>43.629330000000003</v>
      </c>
      <c r="J272" s="195">
        <v>4017.2</v>
      </c>
      <c r="K272" s="195">
        <v>43.629330000000003</v>
      </c>
      <c r="L272" s="195">
        <v>4017.2</v>
      </c>
      <c r="M272" s="196">
        <v>1.0860631783331675E-2</v>
      </c>
      <c r="N272" s="197">
        <v>71.722000000000008</v>
      </c>
      <c r="O272" s="197">
        <v>0.77894623276411445</v>
      </c>
      <c r="P272" s="197">
        <v>651.63790699990045</v>
      </c>
      <c r="Q272" s="248">
        <v>46.736773965846865</v>
      </c>
    </row>
    <row r="273" spans="1:17" s="7" customFormat="1" ht="12.75" customHeight="1" x14ac:dyDescent="0.2">
      <c r="A273" s="266"/>
      <c r="B273" s="263" t="s">
        <v>154</v>
      </c>
      <c r="C273" s="160" t="s">
        <v>311</v>
      </c>
      <c r="D273" s="161">
        <v>20</v>
      </c>
      <c r="E273" s="161">
        <v>1984</v>
      </c>
      <c r="F273" s="162">
        <v>14.420999999999999</v>
      </c>
      <c r="G273" s="206" t="s">
        <v>759</v>
      </c>
      <c r="H273" s="162">
        <v>3.04</v>
      </c>
      <c r="I273" s="162">
        <v>9.82</v>
      </c>
      <c r="J273" s="163">
        <v>900.66</v>
      </c>
      <c r="K273" s="163">
        <v>9.82</v>
      </c>
      <c r="L273" s="163">
        <v>900.66</v>
      </c>
      <c r="M273" s="164">
        <f>K273/L273</f>
        <v>1.090311549308285E-2</v>
      </c>
      <c r="N273" s="165">
        <v>61.04</v>
      </c>
      <c r="O273" s="166">
        <f>M273*N273</f>
        <v>0.66552616969777723</v>
      </c>
      <c r="P273" s="166">
        <f>M273*60*1000</f>
        <v>654.18692958497104</v>
      </c>
      <c r="Q273" s="244">
        <f>P273*N273/1000</f>
        <v>39.931570181866633</v>
      </c>
    </row>
    <row r="274" spans="1:17" s="7" customFormat="1" ht="12.75" customHeight="1" x14ac:dyDescent="0.2">
      <c r="A274" s="266"/>
      <c r="B274" s="263" t="s">
        <v>436</v>
      </c>
      <c r="C274" s="193" t="s">
        <v>417</v>
      </c>
      <c r="D274" s="194">
        <v>100</v>
      </c>
      <c r="E274" s="194">
        <v>1973</v>
      </c>
      <c r="F274" s="195">
        <v>71.394000000000005</v>
      </c>
      <c r="G274" s="195">
        <v>7.797237</v>
      </c>
      <c r="H274" s="195">
        <v>15.971</v>
      </c>
      <c r="I274" s="195">
        <v>47.625765000000001</v>
      </c>
      <c r="J274" s="195">
        <v>4362.3100000000004</v>
      </c>
      <c r="K274" s="195">
        <v>47.625765000000001</v>
      </c>
      <c r="L274" s="195">
        <v>4362.3100000000004</v>
      </c>
      <c r="M274" s="196">
        <v>1.0917556294715414E-2</v>
      </c>
      <c r="N274" s="197">
        <v>71.722000000000008</v>
      </c>
      <c r="O274" s="197">
        <v>0.78302897256957904</v>
      </c>
      <c r="P274" s="197">
        <v>655.05337768292486</v>
      </c>
      <c r="Q274" s="248">
        <v>46.981738354174738</v>
      </c>
    </row>
    <row r="275" spans="1:17" s="7" customFormat="1" ht="12.75" customHeight="1" x14ac:dyDescent="0.2">
      <c r="A275" s="266"/>
      <c r="B275" s="262" t="s">
        <v>402</v>
      </c>
      <c r="C275" s="174" t="s">
        <v>355</v>
      </c>
      <c r="D275" s="175">
        <v>46</v>
      </c>
      <c r="E275" s="175">
        <v>2001</v>
      </c>
      <c r="F275" s="176">
        <v>49.462000000000003</v>
      </c>
      <c r="G275" s="176">
        <v>7.1187779999999998</v>
      </c>
      <c r="H275" s="176">
        <v>7.28</v>
      </c>
      <c r="I275" s="176">
        <v>35.063223000000001</v>
      </c>
      <c r="J275" s="176">
        <v>3175.32</v>
      </c>
      <c r="K275" s="176">
        <v>35.063223000000001</v>
      </c>
      <c r="L275" s="176">
        <v>3175.32</v>
      </c>
      <c r="M275" s="177">
        <v>1.1042421866142625E-2</v>
      </c>
      <c r="N275" s="178">
        <v>55.59</v>
      </c>
      <c r="O275" s="178">
        <v>0.61384823153886858</v>
      </c>
      <c r="P275" s="178">
        <v>662.54531196855748</v>
      </c>
      <c r="Q275" s="246">
        <v>36.830893892332114</v>
      </c>
    </row>
    <row r="276" spans="1:17" s="7" customFormat="1" ht="12.75" customHeight="1" x14ac:dyDescent="0.2">
      <c r="A276" s="266"/>
      <c r="B276" s="263" t="s">
        <v>552</v>
      </c>
      <c r="C276" s="185" t="s">
        <v>550</v>
      </c>
      <c r="D276" s="186">
        <v>10</v>
      </c>
      <c r="E276" s="186">
        <v>1959</v>
      </c>
      <c r="F276" s="187">
        <v>7.7110000000000003</v>
      </c>
      <c r="G276" s="187">
        <v>0.83221800000000001</v>
      </c>
      <c r="H276" s="187">
        <v>1.92</v>
      </c>
      <c r="I276" s="187">
        <v>4.95878</v>
      </c>
      <c r="J276" s="187">
        <v>543.35</v>
      </c>
      <c r="K276" s="187">
        <v>4.95878</v>
      </c>
      <c r="L276" s="187">
        <v>446.8</v>
      </c>
      <c r="M276" s="188">
        <v>1.1098433303491495E-2</v>
      </c>
      <c r="N276" s="189">
        <v>59.514000000000003</v>
      </c>
      <c r="O276" s="189">
        <v>0.6605121596239929</v>
      </c>
      <c r="P276" s="189">
        <v>665.90599820948967</v>
      </c>
      <c r="Q276" s="247">
        <v>39.630729577439567</v>
      </c>
    </row>
    <row r="277" spans="1:17" s="7" customFormat="1" ht="12.75" customHeight="1" x14ac:dyDescent="0.2">
      <c r="A277" s="266"/>
      <c r="B277" s="263" t="s">
        <v>35</v>
      </c>
      <c r="C277" s="160" t="s">
        <v>240</v>
      </c>
      <c r="D277" s="161">
        <v>100</v>
      </c>
      <c r="E277" s="161">
        <v>1972</v>
      </c>
      <c r="F277" s="163">
        <f>G277+H277+I277</f>
        <v>76.397000000000006</v>
      </c>
      <c r="G277" s="163">
        <v>11.841939999999999</v>
      </c>
      <c r="H277" s="163">
        <v>16</v>
      </c>
      <c r="I277" s="163">
        <v>48.555060000000005</v>
      </c>
      <c r="J277" s="163">
        <v>4372.32</v>
      </c>
      <c r="K277" s="163">
        <v>48.555060000000005</v>
      </c>
      <c r="L277" s="163">
        <v>4372.32</v>
      </c>
      <c r="M277" s="164">
        <f>K277/L277</f>
        <v>1.1105102096827316E-2</v>
      </c>
      <c r="N277" s="165">
        <v>50.685000000000002</v>
      </c>
      <c r="O277" s="166">
        <f>M277*N277</f>
        <v>0.56286209977769253</v>
      </c>
      <c r="P277" s="166">
        <f>M277*60*1000</f>
        <v>666.30612580963896</v>
      </c>
      <c r="Q277" s="244">
        <f>P277*N277/1000</f>
        <v>33.771725986661551</v>
      </c>
    </row>
    <row r="278" spans="1:17" s="7" customFormat="1" ht="12.75" customHeight="1" x14ac:dyDescent="0.2">
      <c r="A278" s="266"/>
      <c r="B278" s="263" t="s">
        <v>154</v>
      </c>
      <c r="C278" s="160" t="s">
        <v>308</v>
      </c>
      <c r="D278" s="161">
        <v>40</v>
      </c>
      <c r="E278" s="161">
        <v>1984</v>
      </c>
      <c r="F278" s="162">
        <v>35.627000000000002</v>
      </c>
      <c r="G278" s="162">
        <v>3.9</v>
      </c>
      <c r="H278" s="162">
        <v>6.4</v>
      </c>
      <c r="I278" s="162">
        <v>25.33</v>
      </c>
      <c r="J278" s="163">
        <v>2265.23</v>
      </c>
      <c r="K278" s="163">
        <v>25.33</v>
      </c>
      <c r="L278" s="163">
        <v>2265.23</v>
      </c>
      <c r="M278" s="164">
        <f>K278/L278</f>
        <v>1.1182087470146519E-2</v>
      </c>
      <c r="N278" s="165">
        <v>61.04</v>
      </c>
      <c r="O278" s="166">
        <f>M278*N278</f>
        <v>0.68255461917774352</v>
      </c>
      <c r="P278" s="166">
        <f>M278*60*1000</f>
        <v>670.92524820879123</v>
      </c>
      <c r="Q278" s="244">
        <f>P278*N278/1000</f>
        <v>40.953277150664618</v>
      </c>
    </row>
    <row r="279" spans="1:17" s="7" customFormat="1" ht="12.75" customHeight="1" x14ac:dyDescent="0.2">
      <c r="A279" s="266"/>
      <c r="B279" s="263" t="s">
        <v>154</v>
      </c>
      <c r="C279" s="160" t="s">
        <v>306</v>
      </c>
      <c r="D279" s="161">
        <v>40</v>
      </c>
      <c r="E279" s="161">
        <v>1975</v>
      </c>
      <c r="F279" s="162">
        <v>35.923000000000002</v>
      </c>
      <c r="G279" s="162">
        <v>4.76</v>
      </c>
      <c r="H279" s="162">
        <v>6.24</v>
      </c>
      <c r="I279" s="162">
        <v>24.92</v>
      </c>
      <c r="J279" s="163">
        <v>2215.37</v>
      </c>
      <c r="K279" s="163">
        <v>24.92</v>
      </c>
      <c r="L279" s="163">
        <v>2215.37</v>
      </c>
      <c r="M279" s="164">
        <f>K279/L279</f>
        <v>1.1248685321187885E-2</v>
      </c>
      <c r="N279" s="165">
        <v>61.04</v>
      </c>
      <c r="O279" s="166">
        <f>M279*N279</f>
        <v>0.68661975200530845</v>
      </c>
      <c r="P279" s="166">
        <f>M279*60*1000</f>
        <v>674.92111927127303</v>
      </c>
      <c r="Q279" s="244">
        <f>P279*N279/1000</f>
        <v>41.197185120318508</v>
      </c>
    </row>
    <row r="280" spans="1:17" s="7" customFormat="1" ht="12.75" customHeight="1" x14ac:dyDescent="0.2">
      <c r="A280" s="266"/>
      <c r="B280" s="263" t="s">
        <v>187</v>
      </c>
      <c r="C280" s="160" t="s">
        <v>280</v>
      </c>
      <c r="D280" s="161">
        <v>31</v>
      </c>
      <c r="E280" s="161" t="s">
        <v>33</v>
      </c>
      <c r="F280" s="165">
        <v>27.678000000000001</v>
      </c>
      <c r="G280" s="165">
        <v>3.3879999999999999</v>
      </c>
      <c r="H280" s="165">
        <v>5.12</v>
      </c>
      <c r="I280" s="165">
        <v>19.170000000000002</v>
      </c>
      <c r="J280" s="163">
        <v>1704.18</v>
      </c>
      <c r="K280" s="163">
        <v>19.170000000000002</v>
      </c>
      <c r="L280" s="163">
        <v>1704.18</v>
      </c>
      <c r="M280" s="164">
        <f>K280/L280</f>
        <v>1.1248811745238179E-2</v>
      </c>
      <c r="N280" s="165">
        <v>74.099999999999994</v>
      </c>
      <c r="O280" s="166">
        <f>M280*N280</f>
        <v>0.83353695032214903</v>
      </c>
      <c r="P280" s="166">
        <f>M280*60*1000</f>
        <v>674.9287047142908</v>
      </c>
      <c r="Q280" s="244">
        <f>P280*N280/1000</f>
        <v>50.012217019328943</v>
      </c>
    </row>
    <row r="281" spans="1:17" s="7" customFormat="1" ht="12.75" customHeight="1" x14ac:dyDescent="0.2">
      <c r="A281" s="266"/>
      <c r="B281" s="263" t="s">
        <v>100</v>
      </c>
      <c r="C281" s="190" t="s">
        <v>78</v>
      </c>
      <c r="D281" s="191">
        <v>30</v>
      </c>
      <c r="E281" s="181" t="s">
        <v>33</v>
      </c>
      <c r="F281" s="182">
        <v>32.19</v>
      </c>
      <c r="G281" s="182">
        <v>4.7</v>
      </c>
      <c r="H281" s="182">
        <v>4.8</v>
      </c>
      <c r="I281" s="182">
        <v>22.69</v>
      </c>
      <c r="J281" s="192">
        <v>2013.33</v>
      </c>
      <c r="K281" s="183">
        <v>22.69</v>
      </c>
      <c r="L281" s="192">
        <v>2013.33</v>
      </c>
      <c r="M281" s="164">
        <f>K281/L281</f>
        <v>1.1269886208420876E-2</v>
      </c>
      <c r="N281" s="184">
        <v>56.6</v>
      </c>
      <c r="O281" s="166">
        <f>M281*N281</f>
        <v>0.63787555939662155</v>
      </c>
      <c r="P281" s="166">
        <f>M281*60*1000</f>
        <v>676.19317250525262</v>
      </c>
      <c r="Q281" s="244">
        <f>P281*N281/1000</f>
        <v>38.272533563797296</v>
      </c>
    </row>
    <row r="282" spans="1:17" s="7" customFormat="1" ht="12.75" customHeight="1" x14ac:dyDescent="0.2">
      <c r="A282" s="266"/>
      <c r="B282" s="263" t="s">
        <v>35</v>
      </c>
      <c r="C282" s="160" t="s">
        <v>648</v>
      </c>
      <c r="D282" s="161">
        <v>60</v>
      </c>
      <c r="E282" s="161">
        <v>1970</v>
      </c>
      <c r="F282" s="163">
        <f>G282+H282+I282</f>
        <v>46.291020000000003</v>
      </c>
      <c r="G282" s="163">
        <v>6.1192799999999998</v>
      </c>
      <c r="H282" s="163">
        <v>9.6</v>
      </c>
      <c r="I282" s="163">
        <v>30.571740000000002</v>
      </c>
      <c r="J282" s="163">
        <v>2701.09</v>
      </c>
      <c r="K282" s="163">
        <v>30.571740000000002</v>
      </c>
      <c r="L282" s="163">
        <v>2701.09</v>
      </c>
      <c r="M282" s="164">
        <f>K282/L282</f>
        <v>1.1318297428075332E-2</v>
      </c>
      <c r="N282" s="165">
        <v>50.685000000000002</v>
      </c>
      <c r="O282" s="166">
        <f>M282*N282</f>
        <v>0.57366790514199817</v>
      </c>
      <c r="P282" s="166">
        <f>M282*60*1000</f>
        <v>679.09784568451994</v>
      </c>
      <c r="Q282" s="244">
        <f>P282*N282/1000</f>
        <v>34.420074308519894</v>
      </c>
    </row>
    <row r="283" spans="1:17" s="7" customFormat="1" ht="12.75" customHeight="1" x14ac:dyDescent="0.2">
      <c r="A283" s="266"/>
      <c r="B283" s="263" t="s">
        <v>514</v>
      </c>
      <c r="C283" s="193" t="s">
        <v>496</v>
      </c>
      <c r="D283" s="194">
        <v>59</v>
      </c>
      <c r="E283" s="194">
        <v>1975</v>
      </c>
      <c r="F283" s="195">
        <v>45.972000000000001</v>
      </c>
      <c r="G283" s="195">
        <v>5.4362180000000002</v>
      </c>
      <c r="H283" s="195">
        <v>9.6</v>
      </c>
      <c r="I283" s="195">
        <v>30.935779</v>
      </c>
      <c r="J283" s="195">
        <v>2729.69</v>
      </c>
      <c r="K283" s="195">
        <v>30.935779</v>
      </c>
      <c r="L283" s="195">
        <v>2729.69</v>
      </c>
      <c r="M283" s="196">
        <v>1.1333074085335697E-2</v>
      </c>
      <c r="N283" s="197">
        <v>72.593999999999994</v>
      </c>
      <c r="O283" s="197">
        <v>0.82271318015085948</v>
      </c>
      <c r="P283" s="197">
        <v>679.9844451201418</v>
      </c>
      <c r="Q283" s="248">
        <v>49.362790809051567</v>
      </c>
    </row>
    <row r="284" spans="1:17" s="7" customFormat="1" ht="12.75" customHeight="1" x14ac:dyDescent="0.2">
      <c r="A284" s="266"/>
      <c r="B284" s="263" t="s">
        <v>154</v>
      </c>
      <c r="C284" s="160" t="s">
        <v>760</v>
      </c>
      <c r="D284" s="161">
        <v>20</v>
      </c>
      <c r="E284" s="161">
        <v>1975</v>
      </c>
      <c r="F284" s="162">
        <v>15.628</v>
      </c>
      <c r="G284" s="162">
        <v>1.93</v>
      </c>
      <c r="H284" s="162">
        <v>3.04</v>
      </c>
      <c r="I284" s="162">
        <v>10.66</v>
      </c>
      <c r="J284" s="163">
        <v>937.3</v>
      </c>
      <c r="K284" s="163">
        <v>10.66</v>
      </c>
      <c r="L284" s="163">
        <v>937.3</v>
      </c>
      <c r="M284" s="164">
        <f>K284/L284</f>
        <v>1.1373092926490986E-2</v>
      </c>
      <c r="N284" s="165">
        <v>61.04</v>
      </c>
      <c r="O284" s="166">
        <f>M284*N284</f>
        <v>0.69421359223300982</v>
      </c>
      <c r="P284" s="166">
        <f>M284*60*1000</f>
        <v>682.38557558945911</v>
      </c>
      <c r="Q284" s="244">
        <f>P284*N284/1000</f>
        <v>41.652815533980579</v>
      </c>
    </row>
    <row r="285" spans="1:17" s="7" customFormat="1" ht="12.75" customHeight="1" x14ac:dyDescent="0.2">
      <c r="A285" s="266"/>
      <c r="B285" s="263" t="s">
        <v>187</v>
      </c>
      <c r="C285" s="160" t="s">
        <v>740</v>
      </c>
      <c r="D285" s="161">
        <v>19</v>
      </c>
      <c r="E285" s="161" t="s">
        <v>33</v>
      </c>
      <c r="F285" s="165">
        <v>14.797999999999998</v>
      </c>
      <c r="G285" s="165">
        <v>1.6319999999999999</v>
      </c>
      <c r="H285" s="165">
        <v>3.04</v>
      </c>
      <c r="I285" s="165">
        <v>10.125999999999999</v>
      </c>
      <c r="J285" s="163">
        <v>888.3</v>
      </c>
      <c r="K285" s="163">
        <v>10.125999999999999</v>
      </c>
      <c r="L285" s="163">
        <v>888.3</v>
      </c>
      <c r="M285" s="164">
        <f>K285/L285</f>
        <v>1.1399302037599909E-2</v>
      </c>
      <c r="N285" s="165">
        <v>74.099999999999994</v>
      </c>
      <c r="O285" s="166">
        <f>M285*N285</f>
        <v>0.84468828098615323</v>
      </c>
      <c r="P285" s="166">
        <f>M285*60*1000</f>
        <v>683.95812225599445</v>
      </c>
      <c r="Q285" s="244">
        <f>P285*N285/1000</f>
        <v>50.68129685916918</v>
      </c>
    </row>
    <row r="286" spans="1:17" s="7" customFormat="1" ht="12.75" customHeight="1" x14ac:dyDescent="0.2">
      <c r="A286" s="266"/>
      <c r="B286" s="263" t="s">
        <v>35</v>
      </c>
      <c r="C286" s="160" t="s">
        <v>649</v>
      </c>
      <c r="D286" s="161">
        <v>45</v>
      </c>
      <c r="E286" s="161">
        <v>1985</v>
      </c>
      <c r="F286" s="163">
        <f>G286+H286+I286</f>
        <v>39.875999999999998</v>
      </c>
      <c r="G286" s="163">
        <v>6.1759400000000007</v>
      </c>
      <c r="H286" s="163">
        <v>7.2</v>
      </c>
      <c r="I286" s="163">
        <v>26.500059999999998</v>
      </c>
      <c r="J286" s="163">
        <v>2323.9900000000002</v>
      </c>
      <c r="K286" s="163">
        <v>26.500059999999998</v>
      </c>
      <c r="L286" s="163">
        <v>2323.9900000000002</v>
      </c>
      <c r="M286" s="164">
        <f>K286/L286</f>
        <v>1.1402828755717536E-2</v>
      </c>
      <c r="N286" s="165">
        <v>50.685000000000002</v>
      </c>
      <c r="O286" s="166">
        <f>M286*N286</f>
        <v>0.57795237548354328</v>
      </c>
      <c r="P286" s="166">
        <f>M286*60*1000</f>
        <v>684.16972534305205</v>
      </c>
      <c r="Q286" s="244">
        <f>P286*N286/1000</f>
        <v>34.677142529012592</v>
      </c>
    </row>
    <row r="287" spans="1:17" s="7" customFormat="1" ht="12.75" customHeight="1" x14ac:dyDescent="0.2">
      <c r="A287" s="266"/>
      <c r="B287" s="262" t="s">
        <v>461</v>
      </c>
      <c r="C287" s="193" t="s">
        <v>451</v>
      </c>
      <c r="D287" s="194">
        <v>8</v>
      </c>
      <c r="E287" s="194">
        <v>1994</v>
      </c>
      <c r="F287" s="195">
        <v>11.606</v>
      </c>
      <c r="G287" s="195">
        <v>0.86699999999999999</v>
      </c>
      <c r="H287" s="195">
        <v>1.2</v>
      </c>
      <c r="I287" s="195">
        <v>9.5389999999999997</v>
      </c>
      <c r="J287" s="195">
        <v>832.8</v>
      </c>
      <c r="K287" s="195">
        <v>9.5389999999999997</v>
      </c>
      <c r="L287" s="195">
        <v>832.8</v>
      </c>
      <c r="M287" s="196">
        <v>1.1454130643611912E-2</v>
      </c>
      <c r="N287" s="197">
        <v>68.779000000000011</v>
      </c>
      <c r="O287" s="197">
        <v>0.78780365153698384</v>
      </c>
      <c r="P287" s="197">
        <v>687.24783861671472</v>
      </c>
      <c r="Q287" s="248">
        <v>47.268219092219027</v>
      </c>
    </row>
    <row r="288" spans="1:17" s="7" customFormat="1" ht="12.75" customHeight="1" x14ac:dyDescent="0.2">
      <c r="A288" s="266"/>
      <c r="B288" s="263" t="s">
        <v>153</v>
      </c>
      <c r="C288" s="160" t="s">
        <v>749</v>
      </c>
      <c r="D288" s="161">
        <v>28</v>
      </c>
      <c r="E288" s="161">
        <v>1977</v>
      </c>
      <c r="F288" s="163">
        <v>23.693000000000001</v>
      </c>
      <c r="G288" s="163">
        <v>2.6459999999999999</v>
      </c>
      <c r="H288" s="163">
        <v>4.4800000000000004</v>
      </c>
      <c r="I288" s="163">
        <v>16.567</v>
      </c>
      <c r="J288" s="163"/>
      <c r="K288" s="163">
        <v>16.567</v>
      </c>
      <c r="L288" s="163">
        <v>1436.93</v>
      </c>
      <c r="M288" s="164">
        <f>K288/L288</f>
        <v>1.1529441239308803E-2</v>
      </c>
      <c r="N288" s="165">
        <v>67.361999999999995</v>
      </c>
      <c r="O288" s="166">
        <f>M288*N288</f>
        <v>0.77664622076231959</v>
      </c>
      <c r="P288" s="166">
        <f>M288*60*1000</f>
        <v>691.76647435852817</v>
      </c>
      <c r="Q288" s="244">
        <f>P288*N288/1000</f>
        <v>46.598773245739167</v>
      </c>
    </row>
    <row r="289" spans="1:17" s="7" customFormat="1" ht="12.75" customHeight="1" x14ac:dyDescent="0.2">
      <c r="A289" s="266"/>
      <c r="B289" s="262" t="s">
        <v>165</v>
      </c>
      <c r="C289" s="207" t="s">
        <v>823</v>
      </c>
      <c r="D289" s="208">
        <v>20</v>
      </c>
      <c r="E289" s="208">
        <v>1995</v>
      </c>
      <c r="F289" s="209">
        <f>G289+H289+I289</f>
        <v>17</v>
      </c>
      <c r="G289" s="209">
        <v>1.8426</v>
      </c>
      <c r="H289" s="209">
        <v>3.2</v>
      </c>
      <c r="I289" s="209">
        <v>11.9574</v>
      </c>
      <c r="J289" s="209">
        <v>1035.75</v>
      </c>
      <c r="K289" s="209">
        <f>I289</f>
        <v>11.9574</v>
      </c>
      <c r="L289" s="209">
        <f>J289</f>
        <v>1035.75</v>
      </c>
      <c r="M289" s="210">
        <f>K289/L289</f>
        <v>1.1544677769732078E-2</v>
      </c>
      <c r="N289" s="211">
        <v>43.5</v>
      </c>
      <c r="O289" s="212">
        <f>M289*N289</f>
        <v>0.50219348298334543</v>
      </c>
      <c r="P289" s="212">
        <f>M289*60*1000</f>
        <v>692.6806661839247</v>
      </c>
      <c r="Q289" s="250">
        <f>P289*N289/1000</f>
        <v>30.131608979000724</v>
      </c>
    </row>
    <row r="290" spans="1:17" s="7" customFormat="1" ht="12.75" customHeight="1" x14ac:dyDescent="0.2">
      <c r="A290" s="266"/>
      <c r="B290" s="262" t="s">
        <v>461</v>
      </c>
      <c r="C290" s="193" t="s">
        <v>453</v>
      </c>
      <c r="D290" s="194">
        <v>30</v>
      </c>
      <c r="E290" s="194">
        <v>1977</v>
      </c>
      <c r="F290" s="195">
        <v>25.748999999999999</v>
      </c>
      <c r="G290" s="195">
        <v>2.9580000000000002</v>
      </c>
      <c r="H290" s="195">
        <v>4.8</v>
      </c>
      <c r="I290" s="195">
        <v>17.991</v>
      </c>
      <c r="J290" s="195">
        <v>1557.06</v>
      </c>
      <c r="K290" s="195">
        <v>17.991</v>
      </c>
      <c r="L290" s="195">
        <v>1557.06</v>
      </c>
      <c r="M290" s="196">
        <v>1.1554468035913838E-2</v>
      </c>
      <c r="N290" s="197">
        <v>68.779000000000011</v>
      </c>
      <c r="O290" s="197">
        <v>0.79470475704211796</v>
      </c>
      <c r="P290" s="197">
        <v>693.26808215483027</v>
      </c>
      <c r="Q290" s="248">
        <v>47.68228542252708</v>
      </c>
    </row>
    <row r="291" spans="1:17" s="7" customFormat="1" ht="12.75" customHeight="1" x14ac:dyDescent="0.2">
      <c r="A291" s="266"/>
      <c r="B291" s="262" t="s">
        <v>264</v>
      </c>
      <c r="C291" s="198" t="s">
        <v>691</v>
      </c>
      <c r="D291" s="199">
        <v>76</v>
      </c>
      <c r="E291" s="199">
        <v>2006</v>
      </c>
      <c r="F291" s="200">
        <v>69.947000000000003</v>
      </c>
      <c r="G291" s="200">
        <v>9.9739000000000004</v>
      </c>
      <c r="H291" s="200">
        <v>0</v>
      </c>
      <c r="I291" s="200">
        <v>59.973100000000002</v>
      </c>
      <c r="J291" s="200">
        <v>5189.6499999999996</v>
      </c>
      <c r="K291" s="200">
        <v>59.973100000000002</v>
      </c>
      <c r="L291" s="200">
        <v>5189.6499999999996</v>
      </c>
      <c r="M291" s="201">
        <v>1.1556289923212549E-2</v>
      </c>
      <c r="N291" s="202">
        <v>48.2</v>
      </c>
      <c r="O291" s="203">
        <v>0.55701317429884489</v>
      </c>
      <c r="P291" s="203">
        <v>693.37739539275287</v>
      </c>
      <c r="Q291" s="249">
        <v>33.420790457930693</v>
      </c>
    </row>
    <row r="292" spans="1:17" s="7" customFormat="1" ht="12.75" customHeight="1" x14ac:dyDescent="0.2">
      <c r="A292" s="266"/>
      <c r="B292" s="262" t="s">
        <v>402</v>
      </c>
      <c r="C292" s="174" t="s">
        <v>364</v>
      </c>
      <c r="D292" s="175">
        <v>37</v>
      </c>
      <c r="E292" s="175">
        <v>1985</v>
      </c>
      <c r="F292" s="176">
        <v>39.570999999999998</v>
      </c>
      <c r="G292" s="176">
        <v>5.3200640000000003</v>
      </c>
      <c r="H292" s="176">
        <v>8.64</v>
      </c>
      <c r="I292" s="176">
        <v>25.610927</v>
      </c>
      <c r="J292" s="176">
        <v>2212.4</v>
      </c>
      <c r="K292" s="176">
        <v>25.610927</v>
      </c>
      <c r="L292" s="176">
        <v>2212.4</v>
      </c>
      <c r="M292" s="177">
        <v>1.1576083438799494E-2</v>
      </c>
      <c r="N292" s="178">
        <v>55.59</v>
      </c>
      <c r="O292" s="178">
        <v>0.64351447836286391</v>
      </c>
      <c r="P292" s="178">
        <v>694.56500632796974</v>
      </c>
      <c r="Q292" s="246">
        <v>38.610868701771842</v>
      </c>
    </row>
    <row r="293" spans="1:17" s="7" customFormat="1" ht="12.75" customHeight="1" x14ac:dyDescent="0.2">
      <c r="A293" s="266"/>
      <c r="B293" s="263" t="s">
        <v>35</v>
      </c>
      <c r="C293" s="160" t="s">
        <v>650</v>
      </c>
      <c r="D293" s="161">
        <v>60</v>
      </c>
      <c r="E293" s="161" t="s">
        <v>33</v>
      </c>
      <c r="F293" s="163">
        <f>G293+H293+I293</f>
        <v>48.268000000000001</v>
      </c>
      <c r="G293" s="163">
        <v>7.3091400000000002</v>
      </c>
      <c r="H293" s="163">
        <v>9.6</v>
      </c>
      <c r="I293" s="163">
        <v>31.35886</v>
      </c>
      <c r="J293" s="163">
        <v>2701.06</v>
      </c>
      <c r="K293" s="163">
        <v>31.35886</v>
      </c>
      <c r="L293" s="163">
        <v>2701.06</v>
      </c>
      <c r="M293" s="164">
        <f>K293/L293</f>
        <v>1.1609834657504831E-2</v>
      </c>
      <c r="N293" s="165">
        <v>50.685000000000002</v>
      </c>
      <c r="O293" s="166">
        <f>M293*N293</f>
        <v>0.58844446961563235</v>
      </c>
      <c r="P293" s="166">
        <f>M293*60*1000</f>
        <v>696.59007945028986</v>
      </c>
      <c r="Q293" s="244">
        <f>P293*N293/1000</f>
        <v>35.30666817693794</v>
      </c>
    </row>
    <row r="294" spans="1:17" s="7" customFormat="1" ht="12.75" customHeight="1" x14ac:dyDescent="0.2">
      <c r="A294" s="266"/>
      <c r="B294" s="262" t="s">
        <v>165</v>
      </c>
      <c r="C294" s="213" t="s">
        <v>824</v>
      </c>
      <c r="D294" s="208">
        <v>30</v>
      </c>
      <c r="E294" s="208" t="s">
        <v>33</v>
      </c>
      <c r="F294" s="209">
        <f>G294+H294+I294</f>
        <v>28.099999999999998</v>
      </c>
      <c r="G294" s="209">
        <v>3.2856999999999998</v>
      </c>
      <c r="H294" s="209">
        <v>4.8</v>
      </c>
      <c r="I294" s="209">
        <v>20.014299999999999</v>
      </c>
      <c r="J294" s="209">
        <v>1714.66</v>
      </c>
      <c r="K294" s="209">
        <f>I294</f>
        <v>20.014299999999999</v>
      </c>
      <c r="L294" s="209">
        <f>J294</f>
        <v>1714.66</v>
      </c>
      <c r="M294" s="210">
        <f>K294/L294</f>
        <v>1.1672459846266896E-2</v>
      </c>
      <c r="N294" s="211">
        <v>43.5</v>
      </c>
      <c r="O294" s="212">
        <f>M294*N294</f>
        <v>0.50775200331260995</v>
      </c>
      <c r="P294" s="212">
        <f>M294*60*1000</f>
        <v>700.34759077601382</v>
      </c>
      <c r="Q294" s="250">
        <f>P294*N294/1000</f>
        <v>30.465120198756601</v>
      </c>
    </row>
    <row r="295" spans="1:17" s="7" customFormat="1" ht="12.75" customHeight="1" x14ac:dyDescent="0.2">
      <c r="A295" s="266"/>
      <c r="B295" s="263" t="s">
        <v>187</v>
      </c>
      <c r="C295" s="160" t="s">
        <v>279</v>
      </c>
      <c r="D295" s="161">
        <v>30</v>
      </c>
      <c r="E295" s="161" t="s">
        <v>33</v>
      </c>
      <c r="F295" s="165">
        <v>26.3</v>
      </c>
      <c r="G295" s="165">
        <v>2.4990000000000001</v>
      </c>
      <c r="H295" s="165">
        <v>4.8</v>
      </c>
      <c r="I295" s="165">
        <v>19.001000000000001</v>
      </c>
      <c r="J295" s="163">
        <v>1626.42</v>
      </c>
      <c r="K295" s="163">
        <v>19.001000000000001</v>
      </c>
      <c r="L295" s="163">
        <v>1626.42</v>
      </c>
      <c r="M295" s="164">
        <f>K295/L295</f>
        <v>1.1682714182068593E-2</v>
      </c>
      <c r="N295" s="165">
        <v>74.099999999999994</v>
      </c>
      <c r="O295" s="166">
        <f>M295*N295</f>
        <v>0.86568912089128269</v>
      </c>
      <c r="P295" s="166">
        <f>M295*60*1000</f>
        <v>700.96285092411563</v>
      </c>
      <c r="Q295" s="244">
        <f>P295*N295/1000</f>
        <v>51.941347253476962</v>
      </c>
    </row>
    <row r="296" spans="1:17" s="7" customFormat="1" ht="12.75" customHeight="1" x14ac:dyDescent="0.2">
      <c r="A296" s="266"/>
      <c r="B296" s="262" t="s">
        <v>402</v>
      </c>
      <c r="C296" s="174" t="s">
        <v>358</v>
      </c>
      <c r="D296" s="175">
        <v>46</v>
      </c>
      <c r="E296" s="175">
        <v>2006</v>
      </c>
      <c r="F296" s="176">
        <v>47.811999999999998</v>
      </c>
      <c r="G296" s="176">
        <v>9.2005909999999993</v>
      </c>
      <c r="H296" s="176">
        <v>3.68</v>
      </c>
      <c r="I296" s="176">
        <v>34.931415999999999</v>
      </c>
      <c r="J296" s="176">
        <v>2989.78</v>
      </c>
      <c r="K296" s="176">
        <v>34.931415999999999</v>
      </c>
      <c r="L296" s="176">
        <v>2989.78</v>
      </c>
      <c r="M296" s="177">
        <v>1.1683607489514277E-2</v>
      </c>
      <c r="N296" s="178">
        <v>55.59</v>
      </c>
      <c r="O296" s="178">
        <v>0.64949174034209867</v>
      </c>
      <c r="P296" s="178">
        <v>701.01644937085666</v>
      </c>
      <c r="Q296" s="246">
        <v>38.969504420525922</v>
      </c>
    </row>
    <row r="297" spans="1:17" s="7" customFormat="1" ht="12.75" customHeight="1" x14ac:dyDescent="0.2">
      <c r="A297" s="266"/>
      <c r="B297" s="263" t="s">
        <v>514</v>
      </c>
      <c r="C297" s="193" t="s">
        <v>497</v>
      </c>
      <c r="D297" s="194">
        <v>39</v>
      </c>
      <c r="E297" s="194">
        <v>1990</v>
      </c>
      <c r="F297" s="195">
        <v>36.762</v>
      </c>
      <c r="G297" s="195">
        <v>3.5000619999999998</v>
      </c>
      <c r="H297" s="195">
        <v>6.4</v>
      </c>
      <c r="I297" s="195">
        <v>26.861934999999999</v>
      </c>
      <c r="J297" s="195">
        <v>2294.0500000000002</v>
      </c>
      <c r="K297" s="195">
        <v>26.861934999999999</v>
      </c>
      <c r="L297" s="195">
        <v>2294.0500000000002</v>
      </c>
      <c r="M297" s="196">
        <v>1.1709393866742223E-2</v>
      </c>
      <c r="N297" s="197">
        <v>72.593999999999994</v>
      </c>
      <c r="O297" s="197">
        <v>0.85003173836228485</v>
      </c>
      <c r="P297" s="197">
        <v>702.56363200453347</v>
      </c>
      <c r="Q297" s="248">
        <v>51.001904301737099</v>
      </c>
    </row>
    <row r="298" spans="1:17" s="7" customFormat="1" ht="12.75" customHeight="1" x14ac:dyDescent="0.2">
      <c r="A298" s="266"/>
      <c r="B298" s="263" t="s">
        <v>744</v>
      </c>
      <c r="C298" s="190" t="s">
        <v>77</v>
      </c>
      <c r="D298" s="191">
        <v>53</v>
      </c>
      <c r="E298" s="181" t="s">
        <v>33</v>
      </c>
      <c r="F298" s="182">
        <v>48.41</v>
      </c>
      <c r="G298" s="182">
        <v>4.76</v>
      </c>
      <c r="H298" s="182">
        <v>8.4</v>
      </c>
      <c r="I298" s="182">
        <v>35.25</v>
      </c>
      <c r="J298" s="192">
        <v>2993.98</v>
      </c>
      <c r="K298" s="183">
        <v>34.65</v>
      </c>
      <c r="L298" s="192">
        <v>2943.21</v>
      </c>
      <c r="M298" s="164">
        <f>K298/L298</f>
        <v>1.1772860244427003E-2</v>
      </c>
      <c r="N298" s="184">
        <v>56.6</v>
      </c>
      <c r="O298" s="166">
        <f>M298*N298</f>
        <v>0.66634388983456838</v>
      </c>
      <c r="P298" s="166">
        <f>M298*60*1000</f>
        <v>706.3716146656202</v>
      </c>
      <c r="Q298" s="244">
        <f>P298*N298/1000</f>
        <v>39.980633390074104</v>
      </c>
    </row>
    <row r="299" spans="1:17" s="7" customFormat="1" ht="12.75" customHeight="1" x14ac:dyDescent="0.2">
      <c r="A299" s="266"/>
      <c r="B299" s="262" t="s">
        <v>260</v>
      </c>
      <c r="C299" s="168" t="s">
        <v>673</v>
      </c>
      <c r="D299" s="167">
        <v>20</v>
      </c>
      <c r="E299" s="167">
        <v>1959</v>
      </c>
      <c r="F299" s="171">
        <v>14.907</v>
      </c>
      <c r="G299" s="170">
        <v>3.2899970000000001</v>
      </c>
      <c r="H299" s="170"/>
      <c r="I299" s="171">
        <v>11.617000000000001</v>
      </c>
      <c r="J299" s="172">
        <v>985.4</v>
      </c>
      <c r="K299" s="172">
        <f>I299/J299*L299</f>
        <v>11.616646326364929</v>
      </c>
      <c r="L299" s="172">
        <v>985.37</v>
      </c>
      <c r="M299" s="173">
        <f>K299/L299</f>
        <v>1.17891211690684E-2</v>
      </c>
      <c r="N299" s="169">
        <v>52.973999999999997</v>
      </c>
      <c r="O299" s="169">
        <f>ROUND(M299*N299,2)</f>
        <v>0.62</v>
      </c>
      <c r="P299" s="169">
        <f>ROUND(M299*60*1000,2)</f>
        <v>707.35</v>
      </c>
      <c r="Q299" s="245">
        <f>ROUND(P299*N299/1000,2)</f>
        <v>37.47</v>
      </c>
    </row>
    <row r="300" spans="1:17" s="7" customFormat="1" ht="12.75" customHeight="1" x14ac:dyDescent="0.2">
      <c r="A300" s="266"/>
      <c r="B300" s="262" t="s">
        <v>260</v>
      </c>
      <c r="C300" s="168" t="s">
        <v>674</v>
      </c>
      <c r="D300" s="167">
        <v>12</v>
      </c>
      <c r="E300" s="167">
        <v>1956</v>
      </c>
      <c r="F300" s="171">
        <v>9.5280000000000005</v>
      </c>
      <c r="G300" s="170">
        <v>1.97</v>
      </c>
      <c r="H300" s="170"/>
      <c r="I300" s="171">
        <v>7.5579999999999998</v>
      </c>
      <c r="J300" s="172">
        <v>640.29999999999995</v>
      </c>
      <c r="K300" s="172">
        <f>I300/J300*L300</f>
        <v>7.5576458847415271</v>
      </c>
      <c r="L300" s="172">
        <v>640.27</v>
      </c>
      <c r="M300" s="173">
        <f>K300/L300</f>
        <v>1.1803841949086366E-2</v>
      </c>
      <c r="N300" s="169">
        <v>52.973999999999997</v>
      </c>
      <c r="O300" s="169">
        <f>ROUND(M300*N300,2)</f>
        <v>0.63</v>
      </c>
      <c r="P300" s="169">
        <f>ROUND(M300*60*1000,2)</f>
        <v>708.23</v>
      </c>
      <c r="Q300" s="245">
        <f>ROUND(P300*N300/1000,2)</f>
        <v>37.520000000000003</v>
      </c>
    </row>
    <row r="301" spans="1:17" s="7" customFormat="1" ht="12.75" customHeight="1" x14ac:dyDescent="0.2">
      <c r="A301" s="266"/>
      <c r="B301" s="262" t="s">
        <v>486</v>
      </c>
      <c r="C301" s="214" t="s">
        <v>472</v>
      </c>
      <c r="D301" s="186">
        <v>33</v>
      </c>
      <c r="E301" s="215">
        <v>1985</v>
      </c>
      <c r="F301" s="187">
        <v>34.192</v>
      </c>
      <c r="G301" s="187">
        <v>4.5773520000000003</v>
      </c>
      <c r="H301" s="187">
        <v>5.28</v>
      </c>
      <c r="I301" s="187">
        <v>24.334648999999999</v>
      </c>
      <c r="J301" s="187">
        <v>2059.6</v>
      </c>
      <c r="K301" s="187">
        <v>24.334648999999999</v>
      </c>
      <c r="L301" s="187">
        <v>2059.6</v>
      </c>
      <c r="M301" s="188">
        <v>1.1815230627306272E-2</v>
      </c>
      <c r="N301" s="189">
        <v>58.206000000000003</v>
      </c>
      <c r="O301" s="189">
        <v>0.68771731389298896</v>
      </c>
      <c r="P301" s="189">
        <v>708.91383763837632</v>
      </c>
      <c r="Q301" s="247">
        <v>41.26303883357933</v>
      </c>
    </row>
    <row r="302" spans="1:17" s="7" customFormat="1" ht="12.75" customHeight="1" x14ac:dyDescent="0.2">
      <c r="A302" s="266"/>
      <c r="B302" s="262" t="s">
        <v>538</v>
      </c>
      <c r="C302" s="193" t="s">
        <v>523</v>
      </c>
      <c r="D302" s="194">
        <v>40</v>
      </c>
      <c r="E302" s="194">
        <v>1987</v>
      </c>
      <c r="F302" s="195">
        <v>37.427</v>
      </c>
      <c r="G302" s="195">
        <v>3.9780000000000002</v>
      </c>
      <c r="H302" s="195">
        <v>6.4</v>
      </c>
      <c r="I302" s="195">
        <v>27.049002000000002</v>
      </c>
      <c r="J302" s="195">
        <v>2280.42</v>
      </c>
      <c r="K302" s="195">
        <v>27.049002000000002</v>
      </c>
      <c r="L302" s="195">
        <v>2280.42</v>
      </c>
      <c r="M302" s="196">
        <v>1.1861412371405268E-2</v>
      </c>
      <c r="N302" s="197">
        <v>87.308999999999997</v>
      </c>
      <c r="O302" s="197">
        <v>1.0356080527350224</v>
      </c>
      <c r="P302" s="197">
        <v>711.68474228431614</v>
      </c>
      <c r="Q302" s="248">
        <v>62.136483164101357</v>
      </c>
    </row>
    <row r="303" spans="1:17" s="7" customFormat="1" ht="12.75" customHeight="1" x14ac:dyDescent="0.2">
      <c r="A303" s="266"/>
      <c r="B303" s="263" t="s">
        <v>744</v>
      </c>
      <c r="C303" s="190" t="s">
        <v>80</v>
      </c>
      <c r="D303" s="191">
        <v>54</v>
      </c>
      <c r="E303" s="181" t="s">
        <v>33</v>
      </c>
      <c r="F303" s="182">
        <v>49.6</v>
      </c>
      <c r="G303" s="182">
        <v>5.27</v>
      </c>
      <c r="H303" s="182">
        <v>8.64</v>
      </c>
      <c r="I303" s="182">
        <v>35.69</v>
      </c>
      <c r="J303" s="192">
        <v>3008.9</v>
      </c>
      <c r="K303" s="183">
        <v>35.69</v>
      </c>
      <c r="L303" s="192">
        <v>3008.9</v>
      </c>
      <c r="M303" s="164">
        <f>K303/L303</f>
        <v>1.1861477616404666E-2</v>
      </c>
      <c r="N303" s="184">
        <v>56.6</v>
      </c>
      <c r="O303" s="166">
        <f>M303*N303</f>
        <v>0.6713596330885041</v>
      </c>
      <c r="P303" s="166">
        <f>M303*60*1000</f>
        <v>711.68865698427999</v>
      </c>
      <c r="Q303" s="244">
        <f>P303*N303/1000</f>
        <v>40.28157798531025</v>
      </c>
    </row>
    <row r="304" spans="1:17" s="7" customFormat="1" ht="12.75" customHeight="1" x14ac:dyDescent="0.2">
      <c r="A304" s="266"/>
      <c r="B304" s="262" t="s">
        <v>402</v>
      </c>
      <c r="C304" s="174" t="s">
        <v>363</v>
      </c>
      <c r="D304" s="175">
        <v>72</v>
      </c>
      <c r="E304" s="175">
        <v>1985</v>
      </c>
      <c r="F304" s="176">
        <v>80.727999999999994</v>
      </c>
      <c r="G304" s="176">
        <v>10.776851000000001</v>
      </c>
      <c r="H304" s="176">
        <v>17.28</v>
      </c>
      <c r="I304" s="176">
        <v>52.671143999999998</v>
      </c>
      <c r="J304" s="176">
        <v>4428.07</v>
      </c>
      <c r="K304" s="176">
        <v>52.671143999999998</v>
      </c>
      <c r="L304" s="176">
        <v>4428.07</v>
      </c>
      <c r="M304" s="177">
        <v>1.189483093085701E-2</v>
      </c>
      <c r="N304" s="178">
        <v>55.59</v>
      </c>
      <c r="O304" s="178">
        <v>0.66123365144634116</v>
      </c>
      <c r="P304" s="178">
        <v>713.68985585142059</v>
      </c>
      <c r="Q304" s="246">
        <v>39.674019086780469</v>
      </c>
    </row>
    <row r="305" spans="1:17" s="7" customFormat="1" ht="12.75" customHeight="1" x14ac:dyDescent="0.2">
      <c r="A305" s="266"/>
      <c r="B305" s="262" t="s">
        <v>402</v>
      </c>
      <c r="C305" s="174" t="s">
        <v>359</v>
      </c>
      <c r="D305" s="175">
        <v>16</v>
      </c>
      <c r="E305" s="175">
        <v>2005</v>
      </c>
      <c r="F305" s="176">
        <v>17.797000000000001</v>
      </c>
      <c r="G305" s="176">
        <v>2.7194820000000002</v>
      </c>
      <c r="H305" s="176">
        <v>1.36</v>
      </c>
      <c r="I305" s="176">
        <v>13.717522000000001</v>
      </c>
      <c r="J305" s="176">
        <v>1150.31</v>
      </c>
      <c r="K305" s="176">
        <v>13.717522000000001</v>
      </c>
      <c r="L305" s="176">
        <v>1150.31</v>
      </c>
      <c r="M305" s="177">
        <v>1.1925065417148422E-2</v>
      </c>
      <c r="N305" s="178">
        <v>55.59</v>
      </c>
      <c r="O305" s="178">
        <v>0.66291438653928081</v>
      </c>
      <c r="P305" s="178">
        <v>715.50392502890531</v>
      </c>
      <c r="Q305" s="246">
        <v>39.774863192356847</v>
      </c>
    </row>
    <row r="306" spans="1:17" s="7" customFormat="1" ht="12.75" customHeight="1" x14ac:dyDescent="0.2">
      <c r="A306" s="266"/>
      <c r="B306" s="262" t="s">
        <v>165</v>
      </c>
      <c r="C306" s="213" t="s">
        <v>338</v>
      </c>
      <c r="D306" s="208">
        <v>22</v>
      </c>
      <c r="E306" s="208" t="s">
        <v>33</v>
      </c>
      <c r="F306" s="209">
        <f>G306+H306+I306</f>
        <v>20.130000000000003</v>
      </c>
      <c r="G306" s="209">
        <v>2.7399</v>
      </c>
      <c r="H306" s="209">
        <v>3.52</v>
      </c>
      <c r="I306" s="209">
        <v>13.870100000000001</v>
      </c>
      <c r="J306" s="209">
        <v>1161.23</v>
      </c>
      <c r="K306" s="209">
        <f>I306</f>
        <v>13.870100000000001</v>
      </c>
      <c r="L306" s="209">
        <f>J306</f>
        <v>1161.23</v>
      </c>
      <c r="M306" s="210">
        <f>K306/L306</f>
        <v>1.1944317663167505E-2</v>
      </c>
      <c r="N306" s="211">
        <v>43.5</v>
      </c>
      <c r="O306" s="212">
        <f>M306*N306</f>
        <v>0.51957781834778649</v>
      </c>
      <c r="P306" s="212">
        <f>M306*60*1000</f>
        <v>716.65905979005026</v>
      </c>
      <c r="Q306" s="250">
        <f>P306*N306/1000</f>
        <v>31.174669100867188</v>
      </c>
    </row>
    <row r="307" spans="1:17" s="7" customFormat="1" ht="12.75" customHeight="1" x14ac:dyDescent="0.2">
      <c r="A307" s="266"/>
      <c r="B307" s="262" t="s">
        <v>538</v>
      </c>
      <c r="C307" s="193" t="s">
        <v>521</v>
      </c>
      <c r="D307" s="194">
        <v>50</v>
      </c>
      <c r="E307" s="194">
        <v>1974</v>
      </c>
      <c r="F307" s="195">
        <v>43.408000000000001</v>
      </c>
      <c r="G307" s="195">
        <v>4.3860000000000001</v>
      </c>
      <c r="H307" s="195">
        <v>8</v>
      </c>
      <c r="I307" s="195">
        <v>31.022005</v>
      </c>
      <c r="J307" s="195">
        <v>2591.85</v>
      </c>
      <c r="K307" s="195">
        <v>31.022005</v>
      </c>
      <c r="L307" s="195">
        <v>2591.85</v>
      </c>
      <c r="M307" s="196">
        <v>1.1969058780407818E-2</v>
      </c>
      <c r="N307" s="197">
        <v>87.308999999999997</v>
      </c>
      <c r="O307" s="197">
        <v>1.0450065530586261</v>
      </c>
      <c r="P307" s="197">
        <v>718.14352682446906</v>
      </c>
      <c r="Q307" s="248">
        <v>62.700393183517569</v>
      </c>
    </row>
    <row r="308" spans="1:17" s="7" customFormat="1" ht="12.75" customHeight="1" x14ac:dyDescent="0.2">
      <c r="A308" s="266"/>
      <c r="B308" s="263" t="s">
        <v>29</v>
      </c>
      <c r="C308" s="160" t="s">
        <v>593</v>
      </c>
      <c r="D308" s="161">
        <v>30</v>
      </c>
      <c r="E308" s="161">
        <v>1973</v>
      </c>
      <c r="F308" s="162">
        <v>24.414999999999999</v>
      </c>
      <c r="G308" s="162">
        <v>3.2160000000000002</v>
      </c>
      <c r="H308" s="162">
        <v>4.4800000000000004</v>
      </c>
      <c r="I308" s="162">
        <v>16.719000000000001</v>
      </c>
      <c r="J308" s="163">
        <v>1396.27</v>
      </c>
      <c r="K308" s="163">
        <v>16.719000000000001</v>
      </c>
      <c r="L308" s="163">
        <v>1396.27</v>
      </c>
      <c r="M308" s="164">
        <f>K308/L308</f>
        <v>1.1974045134537018E-2</v>
      </c>
      <c r="N308" s="165">
        <v>64.855000000000004</v>
      </c>
      <c r="O308" s="166">
        <f>M308*N308</f>
        <v>0.77657669720039835</v>
      </c>
      <c r="P308" s="166">
        <f>M308*60*1000</f>
        <v>718.44270807222108</v>
      </c>
      <c r="Q308" s="244">
        <f>P308*N308/1000</f>
        <v>46.594601832023905</v>
      </c>
    </row>
    <row r="309" spans="1:17" s="7" customFormat="1" ht="12.75" customHeight="1" x14ac:dyDescent="0.2">
      <c r="A309" s="266"/>
      <c r="B309" s="262" t="s">
        <v>538</v>
      </c>
      <c r="C309" s="193" t="s">
        <v>519</v>
      </c>
      <c r="D309" s="194">
        <v>41</v>
      </c>
      <c r="E309" s="194">
        <v>1991</v>
      </c>
      <c r="F309" s="195">
        <v>37.094000000000001</v>
      </c>
      <c r="G309" s="195">
        <v>3.3149999999999999</v>
      </c>
      <c r="H309" s="195">
        <v>6.4</v>
      </c>
      <c r="I309" s="195">
        <v>27.379000000000001</v>
      </c>
      <c r="J309" s="195">
        <v>2281.19</v>
      </c>
      <c r="K309" s="195">
        <v>27.379000000000001</v>
      </c>
      <c r="L309" s="195">
        <v>2281.19</v>
      </c>
      <c r="M309" s="196">
        <v>1.2002069095515938E-2</v>
      </c>
      <c r="N309" s="197">
        <v>87.308999999999997</v>
      </c>
      <c r="O309" s="197">
        <v>1.047888650660401</v>
      </c>
      <c r="P309" s="197">
        <v>720.12414573095634</v>
      </c>
      <c r="Q309" s="248">
        <v>62.873319039624064</v>
      </c>
    </row>
    <row r="310" spans="1:17" s="7" customFormat="1" ht="12.75" customHeight="1" x14ac:dyDescent="0.2">
      <c r="A310" s="266"/>
      <c r="B310" s="262" t="s">
        <v>486</v>
      </c>
      <c r="C310" s="214" t="s">
        <v>473</v>
      </c>
      <c r="D310" s="186">
        <v>19</v>
      </c>
      <c r="E310" s="186">
        <v>1969</v>
      </c>
      <c r="F310" s="187">
        <v>16.111000000000001</v>
      </c>
      <c r="G310" s="187">
        <v>2.2440000000000002</v>
      </c>
      <c r="H310" s="187">
        <v>0</v>
      </c>
      <c r="I310" s="187">
        <v>13.866998000000001</v>
      </c>
      <c r="J310" s="187">
        <v>1148.45</v>
      </c>
      <c r="K310" s="187">
        <v>13.866998000000001</v>
      </c>
      <c r="L310" s="187">
        <v>1148.45</v>
      </c>
      <c r="M310" s="188">
        <v>1.2074533501676173E-2</v>
      </c>
      <c r="N310" s="189">
        <v>58.206000000000003</v>
      </c>
      <c r="O310" s="189">
        <v>0.70281029699856334</v>
      </c>
      <c r="P310" s="189">
        <v>724.4720101005704</v>
      </c>
      <c r="Q310" s="247">
        <v>42.168617819913798</v>
      </c>
    </row>
    <row r="311" spans="1:17" s="7" customFormat="1" ht="12.75" customHeight="1" x14ac:dyDescent="0.2">
      <c r="A311" s="266"/>
      <c r="B311" s="263" t="s">
        <v>514</v>
      </c>
      <c r="C311" s="193" t="s">
        <v>499</v>
      </c>
      <c r="D311" s="194">
        <v>39</v>
      </c>
      <c r="E311" s="194">
        <v>1990</v>
      </c>
      <c r="F311" s="195">
        <v>37.308999999999997</v>
      </c>
      <c r="G311" s="195">
        <v>4.168876</v>
      </c>
      <c r="H311" s="195">
        <v>6.32</v>
      </c>
      <c r="I311" s="195">
        <v>26.820132000000001</v>
      </c>
      <c r="J311" s="195">
        <v>2218.0300000000002</v>
      </c>
      <c r="K311" s="195">
        <v>26.820132000000001</v>
      </c>
      <c r="L311" s="195">
        <v>2218.0300000000002</v>
      </c>
      <c r="M311" s="196">
        <v>1.2091870714102154E-2</v>
      </c>
      <c r="N311" s="197">
        <v>72.593999999999994</v>
      </c>
      <c r="O311" s="197">
        <v>0.87779726261953162</v>
      </c>
      <c r="P311" s="197">
        <v>725.5122428461292</v>
      </c>
      <c r="Q311" s="248">
        <v>52.667835757171893</v>
      </c>
    </row>
    <row r="312" spans="1:17" s="7" customFormat="1" ht="12.75" customHeight="1" x14ac:dyDescent="0.2">
      <c r="A312" s="266"/>
      <c r="B312" s="263" t="s">
        <v>154</v>
      </c>
      <c r="C312" s="160" t="s">
        <v>309</v>
      </c>
      <c r="D312" s="161">
        <v>20</v>
      </c>
      <c r="E312" s="161">
        <v>1987</v>
      </c>
      <c r="F312" s="162">
        <v>17.98</v>
      </c>
      <c r="G312" s="162">
        <v>2.27</v>
      </c>
      <c r="H312" s="162">
        <v>3.2</v>
      </c>
      <c r="I312" s="162">
        <v>12.51</v>
      </c>
      <c r="J312" s="163">
        <v>1032.3699999999999</v>
      </c>
      <c r="K312" s="163">
        <v>12.51</v>
      </c>
      <c r="L312" s="163">
        <v>1032.3699999999999</v>
      </c>
      <c r="M312" s="164">
        <f>K312/L312</f>
        <v>1.2117748481649022E-2</v>
      </c>
      <c r="N312" s="165">
        <v>61.04</v>
      </c>
      <c r="O312" s="166">
        <f>M312*N312</f>
        <v>0.73966736731985627</v>
      </c>
      <c r="P312" s="166">
        <f>M312*60*1000</f>
        <v>727.06490889894133</v>
      </c>
      <c r="Q312" s="244">
        <f>P312*N312/1000</f>
        <v>44.38004203919138</v>
      </c>
    </row>
    <row r="313" spans="1:17" s="7" customFormat="1" ht="12.75" customHeight="1" x14ac:dyDescent="0.2">
      <c r="A313" s="266"/>
      <c r="B313" s="262" t="s">
        <v>402</v>
      </c>
      <c r="C313" s="174" t="s">
        <v>361</v>
      </c>
      <c r="D313" s="175">
        <v>23</v>
      </c>
      <c r="E313" s="175">
        <v>2002</v>
      </c>
      <c r="F313" s="176">
        <v>21.164999999999999</v>
      </c>
      <c r="G313" s="176">
        <v>0</v>
      </c>
      <c r="H313" s="176">
        <v>0</v>
      </c>
      <c r="I313" s="176">
        <v>21.165003000000002</v>
      </c>
      <c r="J313" s="176">
        <v>1743.26</v>
      </c>
      <c r="K313" s="176">
        <v>21.165003000000002</v>
      </c>
      <c r="L313" s="176">
        <v>1743.26</v>
      </c>
      <c r="M313" s="177">
        <v>1.2141047806982322E-2</v>
      </c>
      <c r="N313" s="178">
        <v>55.59</v>
      </c>
      <c r="O313" s="178">
        <v>0.67492084759014725</v>
      </c>
      <c r="P313" s="178">
        <v>728.46286841893925</v>
      </c>
      <c r="Q313" s="246">
        <v>40.495250855408834</v>
      </c>
    </row>
    <row r="314" spans="1:17" s="7" customFormat="1" ht="12.75" customHeight="1" x14ac:dyDescent="0.2">
      <c r="A314" s="266"/>
      <c r="B314" s="262" t="s">
        <v>165</v>
      </c>
      <c r="C314" s="213" t="s">
        <v>162</v>
      </c>
      <c r="D314" s="208">
        <v>22</v>
      </c>
      <c r="E314" s="208" t="s">
        <v>33</v>
      </c>
      <c r="F314" s="209">
        <f>G314+H314+I314</f>
        <v>19.990000000000002</v>
      </c>
      <c r="G314" s="209">
        <v>2.0194999999999999</v>
      </c>
      <c r="H314" s="209">
        <v>3.52</v>
      </c>
      <c r="I314" s="209">
        <v>14.4505</v>
      </c>
      <c r="J314" s="209">
        <v>1189.94</v>
      </c>
      <c r="K314" s="209">
        <f>I314</f>
        <v>14.4505</v>
      </c>
      <c r="L314" s="209">
        <f>J314</f>
        <v>1189.94</v>
      </c>
      <c r="M314" s="210">
        <f>K314/L314</f>
        <v>1.2143889607879389E-2</v>
      </c>
      <c r="N314" s="211">
        <v>43.5</v>
      </c>
      <c r="O314" s="212">
        <f>M314*N314</f>
        <v>0.52825919794275344</v>
      </c>
      <c r="P314" s="212">
        <f>M314*60*1000</f>
        <v>728.63337647276342</v>
      </c>
      <c r="Q314" s="250">
        <f>P314*N314/1000</f>
        <v>31.695551876565208</v>
      </c>
    </row>
    <row r="315" spans="1:17" s="7" customFormat="1" ht="12.75" customHeight="1" x14ac:dyDescent="0.2">
      <c r="A315" s="266"/>
      <c r="B315" s="263" t="s">
        <v>29</v>
      </c>
      <c r="C315" s="160" t="s">
        <v>594</v>
      </c>
      <c r="D315" s="161">
        <v>37</v>
      </c>
      <c r="E315" s="161">
        <v>1974</v>
      </c>
      <c r="F315" s="162">
        <v>28.591999999999999</v>
      </c>
      <c r="G315" s="162">
        <v>2.391</v>
      </c>
      <c r="H315" s="162">
        <v>5.76</v>
      </c>
      <c r="I315" s="162">
        <v>20.440999999999999</v>
      </c>
      <c r="J315" s="163">
        <v>1681.18</v>
      </c>
      <c r="K315" s="163">
        <v>20.440999999999999</v>
      </c>
      <c r="L315" s="163">
        <v>1681.18</v>
      </c>
      <c r="M315" s="164">
        <f>K315/L315</f>
        <v>1.2158721850129076E-2</v>
      </c>
      <c r="N315" s="165">
        <v>64.855000000000004</v>
      </c>
      <c r="O315" s="166">
        <f>M315*N315</f>
        <v>0.78855390559012128</v>
      </c>
      <c r="P315" s="166">
        <f>M315*60*1000</f>
        <v>729.52331100774461</v>
      </c>
      <c r="Q315" s="244">
        <f>P315*N315/1000</f>
        <v>47.31323433540728</v>
      </c>
    </row>
    <row r="316" spans="1:17" s="7" customFormat="1" ht="12.75" customHeight="1" x14ac:dyDescent="0.2">
      <c r="A316" s="266"/>
      <c r="B316" s="262" t="s">
        <v>260</v>
      </c>
      <c r="C316" s="168" t="s">
        <v>254</v>
      </c>
      <c r="D316" s="167">
        <v>63</v>
      </c>
      <c r="E316" s="167">
        <v>1960</v>
      </c>
      <c r="F316" s="171">
        <v>16.428000000000001</v>
      </c>
      <c r="G316" s="170">
        <v>2.5630000000000002</v>
      </c>
      <c r="H316" s="170">
        <v>2.506856</v>
      </c>
      <c r="I316" s="171">
        <v>11.358000000000001</v>
      </c>
      <c r="J316" s="172">
        <v>924</v>
      </c>
      <c r="K316" s="172">
        <f>I316/J316*L316</f>
        <v>11.35787707792208</v>
      </c>
      <c r="L316" s="172">
        <v>923.99</v>
      </c>
      <c r="M316" s="173">
        <f>K316/L316</f>
        <v>1.2292207792207794E-2</v>
      </c>
      <c r="N316" s="169">
        <v>52.973999999999997</v>
      </c>
      <c r="O316" s="169">
        <f>ROUND(M316*N316,2)</f>
        <v>0.65</v>
      </c>
      <c r="P316" s="169">
        <f>ROUND(M316*60*1000,2)</f>
        <v>737.53</v>
      </c>
      <c r="Q316" s="245">
        <f>ROUND(P316*N316/1000,2)</f>
        <v>39.07</v>
      </c>
    </row>
    <row r="317" spans="1:17" s="7" customFormat="1" ht="12.75" customHeight="1" x14ac:dyDescent="0.2">
      <c r="A317" s="266"/>
      <c r="B317" s="262" t="s">
        <v>264</v>
      </c>
      <c r="C317" s="198" t="s">
        <v>692</v>
      </c>
      <c r="D317" s="199">
        <v>90</v>
      </c>
      <c r="E317" s="199">
        <v>1971</v>
      </c>
      <c r="F317" s="200">
        <v>78.501999999999995</v>
      </c>
      <c r="G317" s="200">
        <v>13.088200000000001</v>
      </c>
      <c r="H317" s="200">
        <v>9</v>
      </c>
      <c r="I317" s="200">
        <v>56.413799999999995</v>
      </c>
      <c r="J317" s="200">
        <v>4587.9399999999996</v>
      </c>
      <c r="K317" s="200">
        <v>56.413799999999995</v>
      </c>
      <c r="L317" s="200">
        <v>4587.9399999999996</v>
      </c>
      <c r="M317" s="201">
        <v>1.2296106749434387E-2</v>
      </c>
      <c r="N317" s="202">
        <v>48.2</v>
      </c>
      <c r="O317" s="203">
        <v>0.59267234532273749</v>
      </c>
      <c r="P317" s="203">
        <v>737.76640496606331</v>
      </c>
      <c r="Q317" s="249">
        <v>35.560340719364255</v>
      </c>
    </row>
    <row r="318" spans="1:17" s="7" customFormat="1" ht="12.75" customHeight="1" x14ac:dyDescent="0.2">
      <c r="A318" s="266"/>
      <c r="B318" s="262" t="s">
        <v>165</v>
      </c>
      <c r="C318" s="213" t="s">
        <v>825</v>
      </c>
      <c r="D318" s="208">
        <v>15</v>
      </c>
      <c r="E318" s="208">
        <v>1994</v>
      </c>
      <c r="F318" s="209">
        <f>G318+H318+I318</f>
        <v>16</v>
      </c>
      <c r="G318" s="209">
        <v>2.3469000000000002</v>
      </c>
      <c r="H318" s="209">
        <v>2.4</v>
      </c>
      <c r="I318" s="209">
        <v>11.2531</v>
      </c>
      <c r="J318" s="209">
        <v>910.14</v>
      </c>
      <c r="K318" s="209">
        <f>I318</f>
        <v>11.2531</v>
      </c>
      <c r="L318" s="209">
        <f>J318</f>
        <v>910.14</v>
      </c>
      <c r="M318" s="210">
        <f>K318/L318</f>
        <v>1.2364141780385435E-2</v>
      </c>
      <c r="N318" s="211">
        <v>43.5</v>
      </c>
      <c r="O318" s="212">
        <f>M318*N318</f>
        <v>0.53784016744676644</v>
      </c>
      <c r="P318" s="212">
        <f>M318*60*1000</f>
        <v>741.84850682312606</v>
      </c>
      <c r="Q318" s="250">
        <f>P318*N318/1000</f>
        <v>32.270410046805985</v>
      </c>
    </row>
    <row r="319" spans="1:17" s="7" customFormat="1" ht="12.75" customHeight="1" x14ac:dyDescent="0.2">
      <c r="A319" s="266"/>
      <c r="B319" s="262" t="s">
        <v>461</v>
      </c>
      <c r="C319" s="193" t="s">
        <v>454</v>
      </c>
      <c r="D319" s="194">
        <v>30</v>
      </c>
      <c r="E319" s="194">
        <v>1973</v>
      </c>
      <c r="F319" s="195">
        <v>28.969000000000001</v>
      </c>
      <c r="G319" s="195">
        <v>2.8559999999999999</v>
      </c>
      <c r="H319" s="195">
        <v>4.8</v>
      </c>
      <c r="I319" s="195">
        <v>21.312999999999999</v>
      </c>
      <c r="J319" s="195">
        <v>1715.3</v>
      </c>
      <c r="K319" s="195">
        <v>21.312999999999999</v>
      </c>
      <c r="L319" s="195">
        <v>1715.3</v>
      </c>
      <c r="M319" s="196">
        <v>1.2425231737888415E-2</v>
      </c>
      <c r="N319" s="197">
        <v>68.779000000000011</v>
      </c>
      <c r="O319" s="197">
        <v>0.8545950137002275</v>
      </c>
      <c r="P319" s="197">
        <v>745.51390427330489</v>
      </c>
      <c r="Q319" s="248">
        <v>51.27570082201364</v>
      </c>
    </row>
    <row r="320" spans="1:17" s="7" customFormat="1" ht="12.75" customHeight="1" x14ac:dyDescent="0.2">
      <c r="A320" s="266"/>
      <c r="B320" s="262" t="s">
        <v>165</v>
      </c>
      <c r="C320" s="213" t="s">
        <v>826</v>
      </c>
      <c r="D320" s="208">
        <v>22</v>
      </c>
      <c r="E320" s="208" t="s">
        <v>33</v>
      </c>
      <c r="F320" s="209">
        <f>G320+H320+I320</f>
        <v>22.55</v>
      </c>
      <c r="G320" s="209">
        <v>3.0565000000000002</v>
      </c>
      <c r="H320" s="209">
        <v>3.52</v>
      </c>
      <c r="I320" s="209">
        <v>15.9735</v>
      </c>
      <c r="J320" s="209">
        <v>1285.1199999999999</v>
      </c>
      <c r="K320" s="209">
        <f>I320</f>
        <v>15.9735</v>
      </c>
      <c r="L320" s="209">
        <f>J320</f>
        <v>1285.1199999999999</v>
      </c>
      <c r="M320" s="210">
        <f>K320/L320</f>
        <v>1.2429578560756972E-2</v>
      </c>
      <c r="N320" s="211">
        <v>43.5</v>
      </c>
      <c r="O320" s="212">
        <f>M320*N320</f>
        <v>0.54068666739292826</v>
      </c>
      <c r="P320" s="212">
        <f>M320*60*1000</f>
        <v>745.77471364541839</v>
      </c>
      <c r="Q320" s="250">
        <f>P320*N320/1000</f>
        <v>32.441200043575698</v>
      </c>
    </row>
    <row r="321" spans="1:17" s="7" customFormat="1" ht="12.75" customHeight="1" x14ac:dyDescent="0.2">
      <c r="A321" s="266"/>
      <c r="B321" s="263" t="s">
        <v>29</v>
      </c>
      <c r="C321" s="160" t="s">
        <v>216</v>
      </c>
      <c r="D321" s="161">
        <v>30</v>
      </c>
      <c r="E321" s="161">
        <v>1992</v>
      </c>
      <c r="F321" s="162">
        <v>27.143000000000001</v>
      </c>
      <c r="G321" s="162">
        <v>2.4260000000000002</v>
      </c>
      <c r="H321" s="162">
        <v>5.0999999999999996</v>
      </c>
      <c r="I321" s="162">
        <v>19.617000000000001</v>
      </c>
      <c r="J321" s="163">
        <v>1577.6</v>
      </c>
      <c r="K321" s="163">
        <v>19.617000000000001</v>
      </c>
      <c r="L321" s="163">
        <v>1577.6</v>
      </c>
      <c r="M321" s="164">
        <f>K321/L321</f>
        <v>1.2434710953346858E-2</v>
      </c>
      <c r="N321" s="165">
        <v>64.855000000000004</v>
      </c>
      <c r="O321" s="166">
        <f>M321*N321</f>
        <v>0.80645317887931056</v>
      </c>
      <c r="P321" s="166">
        <f>M321*60*1000</f>
        <v>746.08265720081147</v>
      </c>
      <c r="Q321" s="244">
        <f>P321*N321/1000</f>
        <v>48.387190732758633</v>
      </c>
    </row>
    <row r="322" spans="1:17" s="7" customFormat="1" ht="12.75" customHeight="1" x14ac:dyDescent="0.2">
      <c r="A322" s="266"/>
      <c r="B322" s="262" t="s">
        <v>461</v>
      </c>
      <c r="C322" s="193" t="s">
        <v>455</v>
      </c>
      <c r="D322" s="194">
        <v>30</v>
      </c>
      <c r="E322" s="194">
        <v>1975</v>
      </c>
      <c r="F322" s="195">
        <v>27.422999999999998</v>
      </c>
      <c r="G322" s="195">
        <v>2.8815</v>
      </c>
      <c r="H322" s="195">
        <v>4.8</v>
      </c>
      <c r="I322" s="195">
        <v>19.741502000000001</v>
      </c>
      <c r="J322" s="195">
        <v>1582.74</v>
      </c>
      <c r="K322" s="195">
        <v>19.741502000000001</v>
      </c>
      <c r="L322" s="195">
        <v>1582.74</v>
      </c>
      <c r="M322" s="196">
        <v>1.2472991141943718E-2</v>
      </c>
      <c r="N322" s="197">
        <v>68.779000000000011</v>
      </c>
      <c r="O322" s="197">
        <v>0.85787985775174713</v>
      </c>
      <c r="P322" s="197">
        <v>748.37946851662309</v>
      </c>
      <c r="Q322" s="248">
        <v>51.472791465104827</v>
      </c>
    </row>
    <row r="323" spans="1:17" s="7" customFormat="1" ht="12.75" customHeight="1" x14ac:dyDescent="0.2">
      <c r="A323" s="266"/>
      <c r="B323" s="263" t="s">
        <v>514</v>
      </c>
      <c r="C323" s="193" t="s">
        <v>498</v>
      </c>
      <c r="D323" s="194">
        <v>58</v>
      </c>
      <c r="E323" s="194">
        <v>1991</v>
      </c>
      <c r="F323" s="195">
        <v>43.911999999999999</v>
      </c>
      <c r="G323" s="195">
        <v>3.6818870000000001</v>
      </c>
      <c r="H323" s="195">
        <v>9.44</v>
      </c>
      <c r="I323" s="195">
        <v>30.790116999999999</v>
      </c>
      <c r="J323" s="195">
        <v>2439.79</v>
      </c>
      <c r="K323" s="195">
        <v>30.790116999999999</v>
      </c>
      <c r="L323" s="195">
        <v>2439.79</v>
      </c>
      <c r="M323" s="196">
        <v>1.2619986556220002E-2</v>
      </c>
      <c r="N323" s="197">
        <v>72.593999999999994</v>
      </c>
      <c r="O323" s="197">
        <v>0.91613530406223476</v>
      </c>
      <c r="P323" s="197">
        <v>757.19919337320005</v>
      </c>
      <c r="Q323" s="248">
        <v>54.968118243734082</v>
      </c>
    </row>
    <row r="324" spans="1:17" s="7" customFormat="1" ht="12.75" customHeight="1" x14ac:dyDescent="0.2">
      <c r="A324" s="266"/>
      <c r="B324" s="262" t="s">
        <v>165</v>
      </c>
      <c r="C324" s="213" t="s">
        <v>207</v>
      </c>
      <c r="D324" s="208">
        <v>20</v>
      </c>
      <c r="E324" s="208">
        <v>1992</v>
      </c>
      <c r="F324" s="209">
        <f>G324+H324+I324</f>
        <v>19.850000000000001</v>
      </c>
      <c r="G324" s="209">
        <v>2.5106999999999999</v>
      </c>
      <c r="H324" s="209">
        <v>3.2</v>
      </c>
      <c r="I324" s="209">
        <v>14.1393</v>
      </c>
      <c r="J324" s="209">
        <v>1116.28</v>
      </c>
      <c r="K324" s="209">
        <f>I324</f>
        <v>14.1393</v>
      </c>
      <c r="L324" s="209">
        <f>J324</f>
        <v>1116.28</v>
      </c>
      <c r="M324" s="210">
        <f>K324/L324</f>
        <v>1.2666445694628589E-2</v>
      </c>
      <c r="N324" s="211">
        <v>43.5</v>
      </c>
      <c r="O324" s="212">
        <f>M324*N324</f>
        <v>0.55099038771634368</v>
      </c>
      <c r="P324" s="212">
        <f>M324*60*1000</f>
        <v>759.98674167771526</v>
      </c>
      <c r="Q324" s="250">
        <f>P324*N324/1000</f>
        <v>33.059423262980616</v>
      </c>
    </row>
    <row r="325" spans="1:17" s="7" customFormat="1" ht="12.75" customHeight="1" x14ac:dyDescent="0.2">
      <c r="A325" s="266"/>
      <c r="B325" s="263" t="s">
        <v>886</v>
      </c>
      <c r="C325" s="160" t="s">
        <v>861</v>
      </c>
      <c r="D325" s="161">
        <v>30</v>
      </c>
      <c r="E325" s="161">
        <v>1991</v>
      </c>
      <c r="F325" s="163">
        <f>SUM(G325+H325+I325)</f>
        <v>30.669</v>
      </c>
      <c r="G325" s="163">
        <v>5.0419999999999998</v>
      </c>
      <c r="H325" s="163">
        <v>4.8</v>
      </c>
      <c r="I325" s="163">
        <v>20.827000000000002</v>
      </c>
      <c r="J325" s="163">
        <v>1636.16</v>
      </c>
      <c r="K325" s="163">
        <v>20.827000000000002</v>
      </c>
      <c r="L325" s="163">
        <v>1636.16</v>
      </c>
      <c r="M325" s="164">
        <f>K325/L325</f>
        <v>1.2729195188734598E-2</v>
      </c>
      <c r="N325" s="165">
        <v>50.58</v>
      </c>
      <c r="O325" s="166">
        <f>M325*N325</f>
        <v>0.64384269264619598</v>
      </c>
      <c r="P325" s="166">
        <f>M325*60*1000</f>
        <v>763.75171132407581</v>
      </c>
      <c r="Q325" s="244">
        <f>P325*N325/1000</f>
        <v>38.630561558771753</v>
      </c>
    </row>
    <row r="326" spans="1:17" s="7" customFormat="1" ht="12.75" customHeight="1" x14ac:dyDescent="0.2">
      <c r="A326" s="266"/>
      <c r="B326" s="263" t="s">
        <v>153</v>
      </c>
      <c r="C326" s="160" t="s">
        <v>144</v>
      </c>
      <c r="D326" s="161">
        <v>32</v>
      </c>
      <c r="E326" s="161">
        <v>1986</v>
      </c>
      <c r="F326" s="163">
        <v>29.141999999999999</v>
      </c>
      <c r="G326" s="163">
        <v>2.7879999999999998</v>
      </c>
      <c r="H326" s="163">
        <v>4.8</v>
      </c>
      <c r="I326" s="163">
        <v>21.544</v>
      </c>
      <c r="J326" s="163">
        <v>1810.74</v>
      </c>
      <c r="K326" s="163">
        <v>21.245000000000001</v>
      </c>
      <c r="L326" s="163">
        <v>1666.78</v>
      </c>
      <c r="M326" s="164">
        <f>K326/L326</f>
        <v>1.2746133262938121E-2</v>
      </c>
      <c r="N326" s="165">
        <v>67.361999999999995</v>
      </c>
      <c r="O326" s="166">
        <f>M326*N326</f>
        <v>0.85860502885803758</v>
      </c>
      <c r="P326" s="166">
        <f>M326*60*1000</f>
        <v>764.76799577628731</v>
      </c>
      <c r="Q326" s="244">
        <f>P326*N326/1000</f>
        <v>51.516301731482265</v>
      </c>
    </row>
    <row r="327" spans="1:17" s="7" customFormat="1" ht="12.75" customHeight="1" x14ac:dyDescent="0.2">
      <c r="A327" s="266"/>
      <c r="B327" s="262" t="s">
        <v>461</v>
      </c>
      <c r="C327" s="193" t="s">
        <v>456</v>
      </c>
      <c r="D327" s="194">
        <v>20</v>
      </c>
      <c r="E327" s="194">
        <v>1983</v>
      </c>
      <c r="F327" s="195">
        <v>19.055</v>
      </c>
      <c r="G327" s="195">
        <v>2.5818469999999998</v>
      </c>
      <c r="H327" s="195">
        <v>3.2</v>
      </c>
      <c r="I327" s="195">
        <v>13.273154999999999</v>
      </c>
      <c r="J327" s="195">
        <v>1037.5</v>
      </c>
      <c r="K327" s="195">
        <v>13.273154999999999</v>
      </c>
      <c r="L327" s="195">
        <v>1037.5</v>
      </c>
      <c r="M327" s="196">
        <v>1.2793402409638553E-2</v>
      </c>
      <c r="N327" s="197">
        <v>68.779000000000011</v>
      </c>
      <c r="O327" s="197">
        <v>0.87991742433253017</v>
      </c>
      <c r="P327" s="197">
        <v>767.60414457831314</v>
      </c>
      <c r="Q327" s="248">
        <v>52.795045459951808</v>
      </c>
    </row>
    <row r="328" spans="1:17" s="7" customFormat="1" ht="12.75" customHeight="1" x14ac:dyDescent="0.2">
      <c r="A328" s="266"/>
      <c r="B328" s="263" t="s">
        <v>29</v>
      </c>
      <c r="C328" s="160" t="s">
        <v>591</v>
      </c>
      <c r="D328" s="161">
        <v>20</v>
      </c>
      <c r="E328" s="161">
        <v>1989</v>
      </c>
      <c r="F328" s="162">
        <v>19.550999999999998</v>
      </c>
      <c r="G328" s="162">
        <v>1.3009999999999999</v>
      </c>
      <c r="H328" s="162">
        <v>3.2</v>
      </c>
      <c r="I328" s="162">
        <v>15.05</v>
      </c>
      <c r="J328" s="163">
        <v>1175.77</v>
      </c>
      <c r="K328" s="163">
        <v>15.05</v>
      </c>
      <c r="L328" s="163">
        <v>1175.77</v>
      </c>
      <c r="M328" s="164">
        <f>K328/L328</f>
        <v>1.2800122472932633E-2</v>
      </c>
      <c r="N328" s="165">
        <v>64.855000000000004</v>
      </c>
      <c r="O328" s="166">
        <f>M328*N328</f>
        <v>0.83015194298204598</v>
      </c>
      <c r="P328" s="166">
        <f>M328*60*1000</f>
        <v>768.00734837595792</v>
      </c>
      <c r="Q328" s="244">
        <f>P328*N328/1000</f>
        <v>49.809116578922755</v>
      </c>
    </row>
    <row r="329" spans="1:17" s="7" customFormat="1" ht="12.75" customHeight="1" x14ac:dyDescent="0.2">
      <c r="A329" s="266"/>
      <c r="B329" s="263" t="s">
        <v>153</v>
      </c>
      <c r="C329" s="160" t="s">
        <v>298</v>
      </c>
      <c r="D329" s="161">
        <v>40</v>
      </c>
      <c r="E329" s="161">
        <v>1991</v>
      </c>
      <c r="F329" s="163">
        <v>38.393000000000001</v>
      </c>
      <c r="G329" s="163">
        <v>2.8559999999999999</v>
      </c>
      <c r="H329" s="163">
        <v>6.4</v>
      </c>
      <c r="I329" s="163">
        <v>29.137</v>
      </c>
      <c r="J329" s="163">
        <v>2268.5300000000002</v>
      </c>
      <c r="K329" s="163">
        <v>29.137</v>
      </c>
      <c r="L329" s="163">
        <v>2268.5300000000002</v>
      </c>
      <c r="M329" s="164">
        <f>K329/L329</f>
        <v>1.2844000299753584E-2</v>
      </c>
      <c r="N329" s="165">
        <v>67.361999999999995</v>
      </c>
      <c r="O329" s="166">
        <f>M329*N329</f>
        <v>0.8651975481920009</v>
      </c>
      <c r="P329" s="166">
        <f>M329*60*1000</f>
        <v>770.64001798521508</v>
      </c>
      <c r="Q329" s="244">
        <f>P329*N329/1000</f>
        <v>51.911852891520049</v>
      </c>
    </row>
    <row r="330" spans="1:17" s="7" customFormat="1" ht="12.75" customHeight="1" x14ac:dyDescent="0.2">
      <c r="A330" s="266"/>
      <c r="B330" s="263" t="s">
        <v>886</v>
      </c>
      <c r="C330" s="160" t="s">
        <v>858</v>
      </c>
      <c r="D330" s="161">
        <v>40</v>
      </c>
      <c r="E330" s="161">
        <v>1984</v>
      </c>
      <c r="F330" s="163">
        <f>SUM(G330+H330+I330)</f>
        <v>40.302</v>
      </c>
      <c r="G330" s="163">
        <v>4.2329999999999997</v>
      </c>
      <c r="H330" s="163">
        <v>6.4</v>
      </c>
      <c r="I330" s="163">
        <v>29.669</v>
      </c>
      <c r="J330" s="163">
        <v>2304.94</v>
      </c>
      <c r="K330" s="163">
        <v>29.669</v>
      </c>
      <c r="L330" s="163">
        <v>2304.94</v>
      </c>
      <c r="M330" s="164">
        <f>K330/L330</f>
        <v>1.2871918574886981E-2</v>
      </c>
      <c r="N330" s="165">
        <v>50.58</v>
      </c>
      <c r="O330" s="166">
        <f>M330*N330</f>
        <v>0.65106164151778345</v>
      </c>
      <c r="P330" s="166">
        <f>M330*60*1000</f>
        <v>772.31511449321886</v>
      </c>
      <c r="Q330" s="244">
        <f>P330*N330/1000</f>
        <v>39.063698491067008</v>
      </c>
    </row>
    <row r="331" spans="1:17" s="7" customFormat="1" ht="12.75" customHeight="1" x14ac:dyDescent="0.2">
      <c r="A331" s="266"/>
      <c r="B331" s="262" t="s">
        <v>264</v>
      </c>
      <c r="C331" s="198" t="s">
        <v>693</v>
      </c>
      <c r="D331" s="199">
        <v>72</v>
      </c>
      <c r="E331" s="199">
        <v>1982</v>
      </c>
      <c r="F331" s="200">
        <v>64.382400000000004</v>
      </c>
      <c r="G331" s="200">
        <v>8.1142000000000003</v>
      </c>
      <c r="H331" s="200">
        <v>7.07</v>
      </c>
      <c r="I331" s="200">
        <v>49.198200000000007</v>
      </c>
      <c r="J331" s="200">
        <v>3789.57</v>
      </c>
      <c r="K331" s="200">
        <v>49.198200000000007</v>
      </c>
      <c r="L331" s="200">
        <v>3789.57</v>
      </c>
      <c r="M331" s="201">
        <v>1.2982528360737499E-2</v>
      </c>
      <c r="N331" s="202">
        <v>48.2</v>
      </c>
      <c r="O331" s="203">
        <v>0.62575786698754754</v>
      </c>
      <c r="P331" s="203">
        <v>778.95170164424997</v>
      </c>
      <c r="Q331" s="249">
        <v>37.545472019252848</v>
      </c>
    </row>
    <row r="332" spans="1:17" s="7" customFormat="1" ht="12.75" customHeight="1" x14ac:dyDescent="0.2">
      <c r="A332" s="266"/>
      <c r="B332" s="263" t="s">
        <v>29</v>
      </c>
      <c r="C332" s="160" t="s">
        <v>595</v>
      </c>
      <c r="D332" s="161">
        <v>44</v>
      </c>
      <c r="E332" s="161">
        <v>1970</v>
      </c>
      <c r="F332" s="162">
        <v>38.594999999999999</v>
      </c>
      <c r="G332" s="162">
        <v>2.2290000000000001</v>
      </c>
      <c r="H332" s="162">
        <v>6.88</v>
      </c>
      <c r="I332" s="162">
        <v>29.486000000000001</v>
      </c>
      <c r="J332" s="163">
        <v>2260.73</v>
      </c>
      <c r="K332" s="163">
        <v>29.486000000000001</v>
      </c>
      <c r="L332" s="163">
        <v>2260.73</v>
      </c>
      <c r="M332" s="164">
        <f>K332/L332</f>
        <v>1.3042689750655761E-2</v>
      </c>
      <c r="N332" s="165">
        <v>64.855000000000004</v>
      </c>
      <c r="O332" s="166">
        <f>M332*N332</f>
        <v>0.84588364377877945</v>
      </c>
      <c r="P332" s="166">
        <f>M332*60*1000</f>
        <v>782.56138503934574</v>
      </c>
      <c r="Q332" s="244">
        <f>P332*N332/1000</f>
        <v>50.753018626726771</v>
      </c>
    </row>
    <row r="333" spans="1:17" s="7" customFormat="1" ht="12.75" customHeight="1" x14ac:dyDescent="0.2">
      <c r="A333" s="266"/>
      <c r="B333" s="263" t="s">
        <v>886</v>
      </c>
      <c r="C333" s="160" t="s">
        <v>860</v>
      </c>
      <c r="D333" s="161">
        <v>40</v>
      </c>
      <c r="E333" s="161"/>
      <c r="F333" s="163">
        <f>SUM(G333+H333+I333)</f>
        <v>38.936999999999998</v>
      </c>
      <c r="G333" s="163">
        <v>3.3660000000000001</v>
      </c>
      <c r="H333" s="163">
        <v>6.4</v>
      </c>
      <c r="I333" s="163">
        <v>29.170999999999999</v>
      </c>
      <c r="J333" s="163">
        <v>2232.52</v>
      </c>
      <c r="K333" s="163">
        <v>29.170999999999999</v>
      </c>
      <c r="L333" s="163">
        <v>2232.52</v>
      </c>
      <c r="M333" s="164">
        <f>K333/L333</f>
        <v>1.3066400301005142E-2</v>
      </c>
      <c r="N333" s="165">
        <v>50.58</v>
      </c>
      <c r="O333" s="166">
        <f>M333*N333</f>
        <v>0.66089852722483999</v>
      </c>
      <c r="P333" s="166">
        <f>M333*60*1000</f>
        <v>783.98401806030847</v>
      </c>
      <c r="Q333" s="244">
        <f>P333*N333/1000</f>
        <v>39.653911633490402</v>
      </c>
    </row>
    <row r="334" spans="1:17" s="7" customFormat="1" ht="12.75" customHeight="1" x14ac:dyDescent="0.2">
      <c r="A334" s="266"/>
      <c r="B334" s="263" t="s">
        <v>153</v>
      </c>
      <c r="C334" s="160" t="s">
        <v>145</v>
      </c>
      <c r="D334" s="161">
        <v>20</v>
      </c>
      <c r="E334" s="161">
        <v>1979</v>
      </c>
      <c r="F334" s="163">
        <v>16.745000000000001</v>
      </c>
      <c r="G334" s="163">
        <v>0.96299999999999997</v>
      </c>
      <c r="H334" s="163">
        <v>3.1680000000000001</v>
      </c>
      <c r="I334" s="163">
        <v>12.614000000000001</v>
      </c>
      <c r="J334" s="163">
        <v>964.06</v>
      </c>
      <c r="K334" s="163">
        <v>12.614000000000001</v>
      </c>
      <c r="L334" s="163">
        <v>964.06</v>
      </c>
      <c r="M334" s="164">
        <f>K334/L334</f>
        <v>1.3084247868389937E-2</v>
      </c>
      <c r="N334" s="165">
        <v>67.361999999999995</v>
      </c>
      <c r="O334" s="166">
        <f>M334*N334</f>
        <v>0.88138110491048283</v>
      </c>
      <c r="P334" s="166">
        <f>M334*60*1000</f>
        <v>785.05487210339618</v>
      </c>
      <c r="Q334" s="244">
        <f>P334*N334/1000</f>
        <v>52.882866294628968</v>
      </c>
    </row>
    <row r="335" spans="1:17" s="7" customFormat="1" ht="12.75" customHeight="1" x14ac:dyDescent="0.2">
      <c r="A335" s="266"/>
      <c r="B335" s="262" t="s">
        <v>165</v>
      </c>
      <c r="C335" s="213" t="s">
        <v>827</v>
      </c>
      <c r="D335" s="208">
        <v>20</v>
      </c>
      <c r="E335" s="208" t="s">
        <v>33</v>
      </c>
      <c r="F335" s="209">
        <f>G335+H335+I335</f>
        <v>20.562999999999999</v>
      </c>
      <c r="G335" s="209">
        <v>2.5106999999999999</v>
      </c>
      <c r="H335" s="209">
        <v>3.2</v>
      </c>
      <c r="I335" s="209">
        <v>14.8523</v>
      </c>
      <c r="J335" s="209">
        <v>1135.08</v>
      </c>
      <c r="K335" s="209">
        <f>I335</f>
        <v>14.8523</v>
      </c>
      <c r="L335" s="209">
        <f>J335</f>
        <v>1135.08</v>
      </c>
      <c r="M335" s="210">
        <f>K335/L335</f>
        <v>1.3084804595270819E-2</v>
      </c>
      <c r="N335" s="211">
        <v>43.5</v>
      </c>
      <c r="O335" s="212">
        <f>M335*N335</f>
        <v>0.56918899989428062</v>
      </c>
      <c r="P335" s="212">
        <f>M335*60*1000</f>
        <v>785.0882757162492</v>
      </c>
      <c r="Q335" s="250">
        <f>P335*N335/1000</f>
        <v>34.15133999365684</v>
      </c>
    </row>
    <row r="336" spans="1:17" s="7" customFormat="1" ht="12.75" customHeight="1" x14ac:dyDescent="0.2">
      <c r="A336" s="266"/>
      <c r="B336" s="262" t="s">
        <v>402</v>
      </c>
      <c r="C336" s="174" t="s">
        <v>365</v>
      </c>
      <c r="D336" s="175">
        <v>20</v>
      </c>
      <c r="E336" s="175">
        <v>1982</v>
      </c>
      <c r="F336" s="176">
        <v>20.085000000000001</v>
      </c>
      <c r="G336" s="176">
        <v>2.8332839999999999</v>
      </c>
      <c r="H336" s="176">
        <v>3.2</v>
      </c>
      <c r="I336" s="176">
        <v>14.051718999999999</v>
      </c>
      <c r="J336" s="176">
        <v>1071.97</v>
      </c>
      <c r="K336" s="176">
        <v>14.051718999999999</v>
      </c>
      <c r="L336" s="176">
        <v>1071.97</v>
      </c>
      <c r="M336" s="177">
        <v>1.3108313665494368E-2</v>
      </c>
      <c r="N336" s="178">
        <v>55.59</v>
      </c>
      <c r="O336" s="178">
        <v>0.72869115666483197</v>
      </c>
      <c r="P336" s="178">
        <v>786.49881992966209</v>
      </c>
      <c r="Q336" s="246">
        <v>43.721469399889919</v>
      </c>
    </row>
    <row r="337" spans="1:17" s="7" customFormat="1" ht="12.75" customHeight="1" x14ac:dyDescent="0.2">
      <c r="A337" s="266"/>
      <c r="B337" s="262" t="s">
        <v>538</v>
      </c>
      <c r="C337" s="193" t="s">
        <v>520</v>
      </c>
      <c r="D337" s="194">
        <v>40</v>
      </c>
      <c r="E337" s="194">
        <v>1981</v>
      </c>
      <c r="F337" s="195">
        <v>39.438000000000002</v>
      </c>
      <c r="G337" s="195">
        <v>3.5190000000000001</v>
      </c>
      <c r="H337" s="195">
        <v>6.4</v>
      </c>
      <c r="I337" s="195">
        <v>29.519003000000001</v>
      </c>
      <c r="J337" s="195">
        <v>2251.3000000000002</v>
      </c>
      <c r="K337" s="195">
        <v>29.519003000000001</v>
      </c>
      <c r="L337" s="195">
        <v>2251.3000000000002</v>
      </c>
      <c r="M337" s="196">
        <v>1.3111981077599609E-2</v>
      </c>
      <c r="N337" s="197">
        <v>87.308999999999997</v>
      </c>
      <c r="O337" s="197">
        <v>1.1447939559041442</v>
      </c>
      <c r="P337" s="197">
        <v>786.71886465597652</v>
      </c>
      <c r="Q337" s="248">
        <v>68.68763735424865</v>
      </c>
    </row>
    <row r="338" spans="1:17" s="7" customFormat="1" ht="12.75" customHeight="1" x14ac:dyDescent="0.2">
      <c r="A338" s="266"/>
      <c r="B338" s="263" t="s">
        <v>886</v>
      </c>
      <c r="C338" s="160" t="s">
        <v>863</v>
      </c>
      <c r="D338" s="161">
        <v>40</v>
      </c>
      <c r="E338" s="161">
        <v>1990</v>
      </c>
      <c r="F338" s="163">
        <f>SUM(G338+H338+I338)</f>
        <v>40.409999999999997</v>
      </c>
      <c r="G338" s="163">
        <v>4.4930000000000003</v>
      </c>
      <c r="H338" s="163">
        <v>6.4</v>
      </c>
      <c r="I338" s="163">
        <v>29.516999999999999</v>
      </c>
      <c r="J338" s="163">
        <v>2238</v>
      </c>
      <c r="K338" s="163">
        <v>29.516999999999999</v>
      </c>
      <c r="L338" s="163">
        <v>2238</v>
      </c>
      <c r="M338" s="164">
        <f>K338/L338</f>
        <v>1.3189008042895443E-2</v>
      </c>
      <c r="N338" s="165">
        <v>50.58</v>
      </c>
      <c r="O338" s="166">
        <f>M338*N338</f>
        <v>0.66710002680965153</v>
      </c>
      <c r="P338" s="166">
        <f>M338*60*1000</f>
        <v>791.3404825737266</v>
      </c>
      <c r="Q338" s="244">
        <f>P338*N338/1000</f>
        <v>40.026001608579094</v>
      </c>
    </row>
    <row r="339" spans="1:17" s="7" customFormat="1" ht="12.75" customHeight="1" x14ac:dyDescent="0.2">
      <c r="A339" s="266"/>
      <c r="B339" s="263" t="s">
        <v>153</v>
      </c>
      <c r="C339" s="160" t="s">
        <v>748</v>
      </c>
      <c r="D339" s="161">
        <v>18</v>
      </c>
      <c r="E339" s="161">
        <v>1967</v>
      </c>
      <c r="F339" s="163">
        <v>7.7480000000000002</v>
      </c>
      <c r="G339" s="163">
        <v>0.63200000000000001</v>
      </c>
      <c r="H339" s="163">
        <v>0.20799999999999999</v>
      </c>
      <c r="I339" s="163">
        <v>6.9080000000000004</v>
      </c>
      <c r="J339" s="163">
        <v>658.99</v>
      </c>
      <c r="K339" s="163">
        <v>5.4390000000000001</v>
      </c>
      <c r="L339" s="163">
        <v>411.57</v>
      </c>
      <c r="M339" s="164">
        <f>K339/L339</f>
        <v>1.321524892484875E-2</v>
      </c>
      <c r="N339" s="165">
        <v>67.361999999999995</v>
      </c>
      <c r="O339" s="166">
        <f>M339*N339</f>
        <v>0.89020559807566146</v>
      </c>
      <c r="P339" s="166">
        <f>M339*60*1000</f>
        <v>792.91493549092502</v>
      </c>
      <c r="Q339" s="244">
        <f>P339*N339/1000</f>
        <v>53.412335884539687</v>
      </c>
    </row>
    <row r="340" spans="1:17" s="7" customFormat="1" ht="12.75" customHeight="1" x14ac:dyDescent="0.2">
      <c r="A340" s="266"/>
      <c r="B340" s="262" t="s">
        <v>538</v>
      </c>
      <c r="C340" s="193" t="s">
        <v>522</v>
      </c>
      <c r="D340" s="194">
        <v>50</v>
      </c>
      <c r="E340" s="194">
        <v>1980</v>
      </c>
      <c r="F340" s="195">
        <v>52.570999999999998</v>
      </c>
      <c r="G340" s="195">
        <v>4.4370000000000003</v>
      </c>
      <c r="H340" s="195">
        <v>8.1193399999999993</v>
      </c>
      <c r="I340" s="195">
        <v>40.014659999999999</v>
      </c>
      <c r="J340" s="195">
        <v>3015.29</v>
      </c>
      <c r="K340" s="195">
        <v>40.014659999999999</v>
      </c>
      <c r="L340" s="195">
        <v>3015.29</v>
      </c>
      <c r="M340" s="196">
        <v>1.3270584255577407E-2</v>
      </c>
      <c r="N340" s="197">
        <v>87.308999999999997</v>
      </c>
      <c r="O340" s="197">
        <v>1.1586414407702077</v>
      </c>
      <c r="P340" s="197">
        <v>796.23505533464447</v>
      </c>
      <c r="Q340" s="248">
        <v>69.518486446212464</v>
      </c>
    </row>
    <row r="341" spans="1:17" s="7" customFormat="1" ht="12.75" customHeight="1" x14ac:dyDescent="0.2">
      <c r="A341" s="266"/>
      <c r="B341" s="263" t="s">
        <v>169</v>
      </c>
      <c r="C341" s="160" t="s">
        <v>606</v>
      </c>
      <c r="D341" s="161">
        <v>50</v>
      </c>
      <c r="E341" s="161">
        <v>1979</v>
      </c>
      <c r="F341" s="162">
        <v>35.631999999999998</v>
      </c>
      <c r="G341" s="163">
        <v>4.3029999999999999</v>
      </c>
      <c r="H341" s="163">
        <v>7.84</v>
      </c>
      <c r="I341" s="163">
        <v>23.489000000000001</v>
      </c>
      <c r="J341" s="163">
        <v>1769.72</v>
      </c>
      <c r="K341" s="163">
        <v>23.489000000000001</v>
      </c>
      <c r="L341" s="163">
        <v>1769.72</v>
      </c>
      <c r="M341" s="164">
        <f>K341/L341</f>
        <v>1.3272721108423933E-2</v>
      </c>
      <c r="N341" s="165">
        <v>47.9</v>
      </c>
      <c r="O341" s="166">
        <f>M341*N341</f>
        <v>0.6357633410935063</v>
      </c>
      <c r="P341" s="166">
        <f>M341*60*1000</f>
        <v>796.36326650543594</v>
      </c>
      <c r="Q341" s="244">
        <f>P341*N341/1000</f>
        <v>38.145800465610378</v>
      </c>
    </row>
    <row r="342" spans="1:17" s="7" customFormat="1" ht="12.75" customHeight="1" x14ac:dyDescent="0.2">
      <c r="A342" s="266"/>
      <c r="B342" s="263" t="s">
        <v>886</v>
      </c>
      <c r="C342" s="160" t="s">
        <v>857</v>
      </c>
      <c r="D342" s="161">
        <v>50</v>
      </c>
      <c r="E342" s="161">
        <v>1972</v>
      </c>
      <c r="F342" s="163">
        <f>SUM(G342+H342+I342)</f>
        <v>46.491</v>
      </c>
      <c r="G342" s="163">
        <v>4.3230000000000004</v>
      </c>
      <c r="H342" s="163">
        <v>8</v>
      </c>
      <c r="I342" s="163">
        <v>34.167999999999999</v>
      </c>
      <c r="J342" s="163">
        <v>2569.46</v>
      </c>
      <c r="K342" s="163">
        <v>34.167999999999999</v>
      </c>
      <c r="L342" s="163">
        <v>2569.46</v>
      </c>
      <c r="M342" s="164">
        <f>K342/L342</f>
        <v>1.3297735711005424E-2</v>
      </c>
      <c r="N342" s="165">
        <v>50.58</v>
      </c>
      <c r="O342" s="166">
        <f>M342*N342</f>
        <v>0.67259947226265437</v>
      </c>
      <c r="P342" s="166">
        <f>M342*60*1000</f>
        <v>797.86414266032546</v>
      </c>
      <c r="Q342" s="244">
        <f>P342*N342/1000</f>
        <v>40.355968335759258</v>
      </c>
    </row>
    <row r="343" spans="1:17" s="7" customFormat="1" ht="12.75" customHeight="1" x14ac:dyDescent="0.2">
      <c r="A343" s="266"/>
      <c r="B343" s="262" t="s">
        <v>165</v>
      </c>
      <c r="C343" s="213" t="s">
        <v>828</v>
      </c>
      <c r="D343" s="208">
        <v>22</v>
      </c>
      <c r="E343" s="208" t="s">
        <v>33</v>
      </c>
      <c r="F343" s="209">
        <f>G343+H343+I343</f>
        <v>23.020000000000003</v>
      </c>
      <c r="G343" s="209">
        <v>3.0019</v>
      </c>
      <c r="H343" s="209">
        <v>3.52</v>
      </c>
      <c r="I343" s="209">
        <v>16.498100000000001</v>
      </c>
      <c r="J343" s="209">
        <v>1237.6199999999999</v>
      </c>
      <c r="K343" s="209">
        <f>I343</f>
        <v>16.498100000000001</v>
      </c>
      <c r="L343" s="209">
        <f>J343</f>
        <v>1237.6199999999999</v>
      </c>
      <c r="M343" s="210">
        <f>K343/L343</f>
        <v>1.3330505324736189E-2</v>
      </c>
      <c r="N343" s="211">
        <v>43.5</v>
      </c>
      <c r="O343" s="212">
        <f>M343*N343</f>
        <v>0.57987698162602419</v>
      </c>
      <c r="P343" s="212">
        <f>M343*60*1000</f>
        <v>799.83031948417135</v>
      </c>
      <c r="Q343" s="250">
        <f>P343*N343/1000</f>
        <v>34.792618897561454</v>
      </c>
    </row>
    <row r="344" spans="1:17" s="7" customFormat="1" ht="12.75" customHeight="1" x14ac:dyDescent="0.2">
      <c r="A344" s="266"/>
      <c r="B344" s="262" t="s">
        <v>165</v>
      </c>
      <c r="C344" s="213" t="s">
        <v>829</v>
      </c>
      <c r="D344" s="208">
        <v>30</v>
      </c>
      <c r="E344" s="208">
        <v>1993</v>
      </c>
      <c r="F344" s="209">
        <f>G344+H344+I344</f>
        <v>29.450000000000003</v>
      </c>
      <c r="G344" s="209">
        <v>3.1656</v>
      </c>
      <c r="H344" s="209">
        <v>4.8</v>
      </c>
      <c r="I344" s="209">
        <v>21.484400000000001</v>
      </c>
      <c r="J344" s="209">
        <v>1609.49</v>
      </c>
      <c r="K344" s="209">
        <f>I344</f>
        <v>21.484400000000001</v>
      </c>
      <c r="L344" s="209">
        <f>J344</f>
        <v>1609.49</v>
      </c>
      <c r="M344" s="210">
        <f>K344/L344</f>
        <v>1.3348576257075223E-2</v>
      </c>
      <c r="N344" s="211">
        <v>43.5</v>
      </c>
      <c r="O344" s="212">
        <f>M344*N344</f>
        <v>0.58066306718277216</v>
      </c>
      <c r="P344" s="212">
        <f>M344*60*1000</f>
        <v>800.91457542451337</v>
      </c>
      <c r="Q344" s="250">
        <f>P344*N344/1000</f>
        <v>34.839784030966328</v>
      </c>
    </row>
    <row r="345" spans="1:17" s="7" customFormat="1" ht="12.75" customHeight="1" x14ac:dyDescent="0.2">
      <c r="A345" s="266"/>
      <c r="B345" s="263" t="s">
        <v>514</v>
      </c>
      <c r="C345" s="193" t="s">
        <v>501</v>
      </c>
      <c r="D345" s="194">
        <v>50</v>
      </c>
      <c r="E345" s="194">
        <v>1971</v>
      </c>
      <c r="F345" s="195">
        <v>45.92</v>
      </c>
      <c r="G345" s="195">
        <v>3.6537989999999998</v>
      </c>
      <c r="H345" s="195">
        <v>8</v>
      </c>
      <c r="I345" s="195">
        <v>34.266205999999997</v>
      </c>
      <c r="J345" s="195">
        <v>2564.8000000000002</v>
      </c>
      <c r="K345" s="195">
        <v>34.266205999999997</v>
      </c>
      <c r="L345" s="195">
        <v>2564.8000000000002</v>
      </c>
      <c r="M345" s="196">
        <v>1.3360186369307546E-2</v>
      </c>
      <c r="N345" s="197">
        <v>72.593999999999994</v>
      </c>
      <c r="O345" s="197">
        <v>0.96986936929351186</v>
      </c>
      <c r="P345" s="197">
        <v>801.61118215845272</v>
      </c>
      <c r="Q345" s="248">
        <v>58.192162157610717</v>
      </c>
    </row>
    <row r="346" spans="1:17" s="7" customFormat="1" ht="12.75" customHeight="1" x14ac:dyDescent="0.2">
      <c r="A346" s="266"/>
      <c r="B346" s="262" t="s">
        <v>24</v>
      </c>
      <c r="C346" s="160" t="s">
        <v>573</v>
      </c>
      <c r="D346" s="161">
        <v>45</v>
      </c>
      <c r="E346" s="161" t="s">
        <v>28</v>
      </c>
      <c r="F346" s="163">
        <f>+G346+H346+I346</f>
        <v>40.699992999999999</v>
      </c>
      <c r="G346" s="163">
        <v>2.8497590000000002</v>
      </c>
      <c r="H346" s="163">
        <v>6.72</v>
      </c>
      <c r="I346" s="163">
        <v>31.130234000000002</v>
      </c>
      <c r="J346" s="163">
        <v>2325.83</v>
      </c>
      <c r="K346" s="163">
        <v>31.130230000000001</v>
      </c>
      <c r="L346" s="163">
        <v>2325.83</v>
      </c>
      <c r="M346" s="164">
        <f>K346/L346</f>
        <v>1.3384568089671214E-2</v>
      </c>
      <c r="N346" s="165">
        <v>61.694000000000003</v>
      </c>
      <c r="O346" s="166">
        <f>M346*N346</f>
        <v>0.82574754372417591</v>
      </c>
      <c r="P346" s="166">
        <f>M346*60*1000</f>
        <v>803.07408538027289</v>
      </c>
      <c r="Q346" s="244">
        <f>P346*N346/1000</f>
        <v>49.544852623450552</v>
      </c>
    </row>
    <row r="347" spans="1:17" s="7" customFormat="1" ht="12.75" customHeight="1" x14ac:dyDescent="0.2">
      <c r="A347" s="266"/>
      <c r="B347" s="263" t="s">
        <v>29</v>
      </c>
      <c r="C347" s="160" t="s">
        <v>596</v>
      </c>
      <c r="D347" s="161">
        <v>60</v>
      </c>
      <c r="E347" s="161">
        <v>1987</v>
      </c>
      <c r="F347" s="162">
        <v>44.444000000000003</v>
      </c>
      <c r="G347" s="162">
        <v>3.0489999999999999</v>
      </c>
      <c r="H347" s="162">
        <v>10.199999999999999</v>
      </c>
      <c r="I347" s="162">
        <v>31.190999999999999</v>
      </c>
      <c r="J347" s="163">
        <v>2329.2399999999998</v>
      </c>
      <c r="K347" s="163">
        <v>31.191099999999999</v>
      </c>
      <c r="L347" s="163">
        <v>2329.2399999999998</v>
      </c>
      <c r="M347" s="164">
        <f>K347/L347</f>
        <v>1.3391106111864814E-2</v>
      </c>
      <c r="N347" s="165">
        <v>64.855000000000004</v>
      </c>
      <c r="O347" s="166">
        <f>M347*N347</f>
        <v>0.86848018688499262</v>
      </c>
      <c r="P347" s="166">
        <f>M347*60*1000</f>
        <v>803.4663667118889</v>
      </c>
      <c r="Q347" s="244">
        <f>P347*N347/1000</f>
        <v>52.108811213099557</v>
      </c>
    </row>
    <row r="348" spans="1:17" s="7" customFormat="1" ht="12.75" customHeight="1" x14ac:dyDescent="0.2">
      <c r="A348" s="266"/>
      <c r="B348" s="262" t="s">
        <v>24</v>
      </c>
      <c r="C348" s="160" t="s">
        <v>572</v>
      </c>
      <c r="D348" s="161">
        <v>61</v>
      </c>
      <c r="E348" s="161" t="s">
        <v>28</v>
      </c>
      <c r="F348" s="163">
        <f>+G348+H348+I348</f>
        <v>54.110000999999997</v>
      </c>
      <c r="G348" s="163">
        <v>4.0253990000000002</v>
      </c>
      <c r="H348" s="163">
        <v>8.16</v>
      </c>
      <c r="I348" s="163">
        <v>41.924602</v>
      </c>
      <c r="J348" s="163">
        <v>3129.7</v>
      </c>
      <c r="K348" s="163">
        <v>41.924599999999998</v>
      </c>
      <c r="L348" s="163">
        <v>3129.7</v>
      </c>
      <c r="M348" s="164">
        <f>K348/L348</f>
        <v>1.3395724829855897E-2</v>
      </c>
      <c r="N348" s="165">
        <v>61.694000000000003</v>
      </c>
      <c r="O348" s="166">
        <f>M348*N348</f>
        <v>0.82643584765312972</v>
      </c>
      <c r="P348" s="166">
        <f>M348*60*1000</f>
        <v>803.7434897913538</v>
      </c>
      <c r="Q348" s="244">
        <f>P348*N348/1000</f>
        <v>49.586150859187789</v>
      </c>
    </row>
    <row r="349" spans="1:17" s="7" customFormat="1" ht="12.75" customHeight="1" x14ac:dyDescent="0.2">
      <c r="A349" s="266"/>
      <c r="B349" s="262" t="s">
        <v>139</v>
      </c>
      <c r="C349" s="168" t="s">
        <v>120</v>
      </c>
      <c r="D349" s="167">
        <v>50</v>
      </c>
      <c r="E349" s="167">
        <v>1975</v>
      </c>
      <c r="F349" s="169">
        <v>45.42</v>
      </c>
      <c r="G349" s="216">
        <v>4.2839999999999998</v>
      </c>
      <c r="H349" s="169">
        <v>7.68</v>
      </c>
      <c r="I349" s="216">
        <v>33.456000000000003</v>
      </c>
      <c r="J349" s="172">
        <v>2485.16</v>
      </c>
      <c r="K349" s="172">
        <v>33.456000000000003</v>
      </c>
      <c r="L349" s="172">
        <v>2485.16</v>
      </c>
      <c r="M349" s="173">
        <f>K349/L349</f>
        <v>1.3462312285728084E-2</v>
      </c>
      <c r="N349" s="169">
        <v>54.390999999999998</v>
      </c>
      <c r="O349" s="169">
        <f>M349*N349</f>
        <v>0.73222862753303619</v>
      </c>
      <c r="P349" s="169">
        <f>M349*1000*60</f>
        <v>807.73873714368506</v>
      </c>
      <c r="Q349" s="245">
        <f>O349*60</f>
        <v>43.933717651982171</v>
      </c>
    </row>
    <row r="350" spans="1:17" s="7" customFormat="1" ht="12.75" customHeight="1" x14ac:dyDescent="0.2">
      <c r="A350" s="266"/>
      <c r="B350" s="263" t="s">
        <v>29</v>
      </c>
      <c r="C350" s="160" t="s">
        <v>592</v>
      </c>
      <c r="D350" s="161">
        <v>39</v>
      </c>
      <c r="E350" s="161">
        <v>1966</v>
      </c>
      <c r="F350" s="162">
        <v>18.55</v>
      </c>
      <c r="G350" s="162">
        <v>1.6479999999999999</v>
      </c>
      <c r="H350" s="162">
        <v>0.36</v>
      </c>
      <c r="I350" s="162">
        <v>16.542000000000002</v>
      </c>
      <c r="J350" s="163">
        <v>1226.4100000000001</v>
      </c>
      <c r="K350" s="163">
        <v>16.542000000000002</v>
      </c>
      <c r="L350" s="163">
        <v>1226.4100000000001</v>
      </c>
      <c r="M350" s="164">
        <f>K350/L350</f>
        <v>1.3488148335385393E-2</v>
      </c>
      <c r="N350" s="165">
        <v>64.855000000000004</v>
      </c>
      <c r="O350" s="166">
        <f>M350*N350</f>
        <v>0.87477386029141968</v>
      </c>
      <c r="P350" s="166">
        <f>M350*60*1000</f>
        <v>809.28890012312365</v>
      </c>
      <c r="Q350" s="244">
        <f>P350*N350/1000</f>
        <v>52.486431617485188</v>
      </c>
    </row>
    <row r="351" spans="1:17" s="7" customFormat="1" ht="12.75" customHeight="1" x14ac:dyDescent="0.2">
      <c r="A351" s="266"/>
      <c r="B351" s="263" t="s">
        <v>153</v>
      </c>
      <c r="C351" s="160" t="s">
        <v>300</v>
      </c>
      <c r="D351" s="161">
        <v>40</v>
      </c>
      <c r="E351" s="161">
        <v>1981</v>
      </c>
      <c r="F351" s="163">
        <v>31.64</v>
      </c>
      <c r="G351" s="163">
        <v>2.4689999999999999</v>
      </c>
      <c r="H351" s="163">
        <v>1.6</v>
      </c>
      <c r="I351" s="163">
        <v>27.571000000000002</v>
      </c>
      <c r="J351" s="163">
        <v>2053.2800000000002</v>
      </c>
      <c r="K351" s="163">
        <v>23.626000000000001</v>
      </c>
      <c r="L351" s="163">
        <v>1743.66</v>
      </c>
      <c r="M351" s="164">
        <f>K351/L351</f>
        <v>1.3549659910762419E-2</v>
      </c>
      <c r="N351" s="165">
        <v>67.361999999999995</v>
      </c>
      <c r="O351" s="166">
        <f>M351*N351</f>
        <v>0.912732190908778</v>
      </c>
      <c r="P351" s="166">
        <f>M351*60*1000</f>
        <v>812.97959464574512</v>
      </c>
      <c r="Q351" s="244">
        <f>P351*N351/1000</f>
        <v>54.763931454526677</v>
      </c>
    </row>
    <row r="352" spans="1:17" s="7" customFormat="1" ht="12.75" customHeight="1" x14ac:dyDescent="0.2">
      <c r="A352" s="266"/>
      <c r="B352" s="263" t="s">
        <v>552</v>
      </c>
      <c r="C352" s="185" t="s">
        <v>548</v>
      </c>
      <c r="D352" s="186">
        <v>10</v>
      </c>
      <c r="E352" s="186">
        <v>1984</v>
      </c>
      <c r="F352" s="187">
        <v>14.407</v>
      </c>
      <c r="G352" s="187">
        <v>1.8136620000000001</v>
      </c>
      <c r="H352" s="187">
        <v>4.32</v>
      </c>
      <c r="I352" s="187">
        <v>8.2733349999999994</v>
      </c>
      <c r="J352" s="187">
        <v>609.70000000000005</v>
      </c>
      <c r="K352" s="187">
        <v>8.2733349999999994</v>
      </c>
      <c r="L352" s="187">
        <v>609.70000000000005</v>
      </c>
      <c r="M352" s="188">
        <v>1.3569517795637196E-2</v>
      </c>
      <c r="N352" s="189">
        <v>59.514000000000003</v>
      </c>
      <c r="O352" s="189">
        <v>0.80757628208955212</v>
      </c>
      <c r="P352" s="189">
        <v>814.17106773823173</v>
      </c>
      <c r="Q352" s="247">
        <v>48.454576925373125</v>
      </c>
    </row>
    <row r="353" spans="1:17" s="7" customFormat="1" ht="12.75" customHeight="1" x14ac:dyDescent="0.2">
      <c r="A353" s="266"/>
      <c r="B353" s="263" t="s">
        <v>153</v>
      </c>
      <c r="C353" s="160" t="s">
        <v>143</v>
      </c>
      <c r="D353" s="161">
        <v>45</v>
      </c>
      <c r="E353" s="161">
        <v>1988</v>
      </c>
      <c r="F353" s="163">
        <v>38.131999999999998</v>
      </c>
      <c r="G353" s="163">
        <v>2.8119999999999998</v>
      </c>
      <c r="H353" s="163">
        <v>6.88</v>
      </c>
      <c r="I353" s="163">
        <v>28.44</v>
      </c>
      <c r="J353" s="163">
        <v>2187.56</v>
      </c>
      <c r="K353" s="163">
        <v>28.164999999999999</v>
      </c>
      <c r="L353" s="163">
        <v>2070.1799999999998</v>
      </c>
      <c r="M353" s="164">
        <f>K353/L353</f>
        <v>1.3605097141311384E-2</v>
      </c>
      <c r="N353" s="165">
        <v>67.361999999999995</v>
      </c>
      <c r="O353" s="166">
        <f>M353*N353</f>
        <v>0.91646655363301743</v>
      </c>
      <c r="P353" s="166">
        <f>M353*60*1000</f>
        <v>816.305828478683</v>
      </c>
      <c r="Q353" s="244">
        <f>P353*N353/1000</f>
        <v>54.987993217981042</v>
      </c>
    </row>
    <row r="354" spans="1:17" s="7" customFormat="1" ht="12.75" customHeight="1" x14ac:dyDescent="0.2">
      <c r="A354" s="266"/>
      <c r="B354" s="263" t="s">
        <v>514</v>
      </c>
      <c r="C354" s="193" t="s">
        <v>502</v>
      </c>
      <c r="D354" s="194">
        <v>50</v>
      </c>
      <c r="E354" s="194">
        <v>1972</v>
      </c>
      <c r="F354" s="195">
        <v>48.103999999999999</v>
      </c>
      <c r="G354" s="195">
        <v>4.6646200000000002</v>
      </c>
      <c r="H354" s="195">
        <v>8</v>
      </c>
      <c r="I354" s="195">
        <v>35.439382000000002</v>
      </c>
      <c r="J354" s="195">
        <v>2601.9</v>
      </c>
      <c r="K354" s="195">
        <v>35.439382000000002</v>
      </c>
      <c r="L354" s="195">
        <v>2601.9</v>
      </c>
      <c r="M354" s="196">
        <v>1.3620578039125255E-2</v>
      </c>
      <c r="N354" s="197">
        <v>72.593999999999994</v>
      </c>
      <c r="O354" s="197">
        <v>0.98877224217225868</v>
      </c>
      <c r="P354" s="197">
        <v>817.23468234751533</v>
      </c>
      <c r="Q354" s="248">
        <v>59.326334530335522</v>
      </c>
    </row>
    <row r="355" spans="1:17" s="7" customFormat="1" ht="12.75" customHeight="1" x14ac:dyDescent="0.2">
      <c r="A355" s="266"/>
      <c r="B355" s="263" t="s">
        <v>154</v>
      </c>
      <c r="C355" s="160" t="s">
        <v>766</v>
      </c>
      <c r="D355" s="161">
        <v>20</v>
      </c>
      <c r="E355" s="161">
        <v>1975</v>
      </c>
      <c r="F355" s="162">
        <v>19.68</v>
      </c>
      <c r="G355" s="162">
        <v>1.93</v>
      </c>
      <c r="H355" s="162">
        <v>3.2</v>
      </c>
      <c r="I355" s="162">
        <v>14.55</v>
      </c>
      <c r="J355" s="163">
        <v>1032.8900000000001</v>
      </c>
      <c r="K355" s="163">
        <v>14.55</v>
      </c>
      <c r="L355" s="163">
        <v>1062.8900000000001</v>
      </c>
      <c r="M355" s="164">
        <f>K355/L355</f>
        <v>1.3689092944707354E-2</v>
      </c>
      <c r="N355" s="165">
        <v>61.04</v>
      </c>
      <c r="O355" s="166">
        <f>M355*N355</f>
        <v>0.83558223334493686</v>
      </c>
      <c r="P355" s="166">
        <f>M355*60*1000</f>
        <v>821.34557668244122</v>
      </c>
      <c r="Q355" s="244">
        <f>P355*N355/1000</f>
        <v>50.134934000696205</v>
      </c>
    </row>
    <row r="356" spans="1:17" s="7" customFormat="1" ht="12.75" customHeight="1" x14ac:dyDescent="0.2">
      <c r="A356" s="266"/>
      <c r="B356" s="263" t="s">
        <v>886</v>
      </c>
      <c r="C356" s="160" t="s">
        <v>859</v>
      </c>
      <c r="D356" s="161">
        <v>40</v>
      </c>
      <c r="E356" s="161">
        <v>1980</v>
      </c>
      <c r="F356" s="163">
        <f>SUM(G356+H356+I356)</f>
        <v>42.805</v>
      </c>
      <c r="G356" s="163">
        <v>5.4770000000000003</v>
      </c>
      <c r="H356" s="163">
        <v>6.4</v>
      </c>
      <c r="I356" s="163">
        <v>30.928000000000001</v>
      </c>
      <c r="J356" s="163">
        <v>2256.2800000000002</v>
      </c>
      <c r="K356" s="163">
        <v>30.928000000000001</v>
      </c>
      <c r="L356" s="163">
        <v>2256.2800000000002</v>
      </c>
      <c r="M356" s="164">
        <f>K356/L356</f>
        <v>1.3707518570390199E-2</v>
      </c>
      <c r="N356" s="165">
        <v>50.58</v>
      </c>
      <c r="O356" s="166">
        <f>M356*N356</f>
        <v>0.69332628929033624</v>
      </c>
      <c r="P356" s="166">
        <f>M356*60*1000</f>
        <v>822.45111422341188</v>
      </c>
      <c r="Q356" s="244">
        <f>P356*N356/1000</f>
        <v>41.599577357420173</v>
      </c>
    </row>
    <row r="357" spans="1:17" s="7" customFormat="1" ht="12.75" customHeight="1" x14ac:dyDescent="0.2">
      <c r="A357" s="266"/>
      <c r="B357" s="262" t="s">
        <v>264</v>
      </c>
      <c r="C357" s="198" t="s">
        <v>694</v>
      </c>
      <c r="D357" s="199">
        <v>30</v>
      </c>
      <c r="E357" s="199">
        <v>1982</v>
      </c>
      <c r="F357" s="200">
        <v>29.564900000000002</v>
      </c>
      <c r="G357" s="200">
        <v>5.2619999999999996</v>
      </c>
      <c r="H357" s="200">
        <v>3</v>
      </c>
      <c r="I357" s="200">
        <v>21.302900000000001</v>
      </c>
      <c r="J357" s="200">
        <v>1554.02</v>
      </c>
      <c r="K357" s="200">
        <v>21.302900000000001</v>
      </c>
      <c r="L357" s="200">
        <v>1554.02</v>
      </c>
      <c r="M357" s="201">
        <v>1.3708253433031751E-2</v>
      </c>
      <c r="N357" s="202">
        <v>48.2</v>
      </c>
      <c r="O357" s="203">
        <v>0.6607378154721304</v>
      </c>
      <c r="P357" s="203">
        <v>822.49520598190509</v>
      </c>
      <c r="Q357" s="249">
        <v>39.644268928327833</v>
      </c>
    </row>
    <row r="358" spans="1:17" s="7" customFormat="1" ht="12.75" customHeight="1" x14ac:dyDescent="0.2">
      <c r="A358" s="266"/>
      <c r="B358" s="263" t="s">
        <v>514</v>
      </c>
      <c r="C358" s="193" t="s">
        <v>504</v>
      </c>
      <c r="D358" s="194">
        <v>30</v>
      </c>
      <c r="E358" s="194">
        <v>1990</v>
      </c>
      <c r="F358" s="195">
        <v>29.535</v>
      </c>
      <c r="G358" s="195">
        <v>2.585833</v>
      </c>
      <c r="H358" s="195">
        <v>4.8</v>
      </c>
      <c r="I358" s="195">
        <v>22.149170000000002</v>
      </c>
      <c r="J358" s="195">
        <v>1613.04</v>
      </c>
      <c r="K358" s="195">
        <v>22.149170000000002</v>
      </c>
      <c r="L358" s="195">
        <v>1613.04</v>
      </c>
      <c r="M358" s="196">
        <v>1.373132098398056E-2</v>
      </c>
      <c r="N358" s="197">
        <v>72.593999999999994</v>
      </c>
      <c r="O358" s="197">
        <v>0.99681151551108471</v>
      </c>
      <c r="P358" s="197">
        <v>823.87925903883365</v>
      </c>
      <c r="Q358" s="248">
        <v>59.808690930665087</v>
      </c>
    </row>
    <row r="359" spans="1:17" s="7" customFormat="1" ht="12.75" customHeight="1" x14ac:dyDescent="0.2">
      <c r="A359" s="266"/>
      <c r="B359" s="263" t="s">
        <v>169</v>
      </c>
      <c r="C359" s="160" t="s">
        <v>610</v>
      </c>
      <c r="D359" s="161">
        <v>30</v>
      </c>
      <c r="E359" s="161">
        <v>1968</v>
      </c>
      <c r="F359" s="163">
        <v>32.901000000000003</v>
      </c>
      <c r="G359" s="163">
        <v>4.3579999999999997</v>
      </c>
      <c r="H359" s="163">
        <v>4.8</v>
      </c>
      <c r="I359" s="163">
        <v>23.742000000000001</v>
      </c>
      <c r="J359" s="163">
        <v>1725.95</v>
      </c>
      <c r="K359" s="163">
        <v>23.742000000000001</v>
      </c>
      <c r="L359" s="163">
        <v>1725.95</v>
      </c>
      <c r="M359" s="164">
        <f>K359/L359</f>
        <v>1.3755902546423709E-2</v>
      </c>
      <c r="N359" s="165">
        <v>47.9</v>
      </c>
      <c r="O359" s="166">
        <f>M359*N359</f>
        <v>0.65890773197369568</v>
      </c>
      <c r="P359" s="166">
        <f>M359*60*1000</f>
        <v>825.35415278542257</v>
      </c>
      <c r="Q359" s="244">
        <f>P359*N359/1000</f>
        <v>39.534463918421736</v>
      </c>
    </row>
    <row r="360" spans="1:17" s="7" customFormat="1" ht="12.75" customHeight="1" x14ac:dyDescent="0.2">
      <c r="A360" s="266"/>
      <c r="B360" s="263" t="s">
        <v>552</v>
      </c>
      <c r="C360" s="185" t="s">
        <v>551</v>
      </c>
      <c r="D360" s="186">
        <v>9</v>
      </c>
      <c r="E360" s="186">
        <v>1960</v>
      </c>
      <c r="F360" s="187">
        <v>8.02</v>
      </c>
      <c r="G360" s="187">
        <v>0.65121899999999999</v>
      </c>
      <c r="H360" s="187">
        <v>1.84</v>
      </c>
      <c r="I360" s="187">
        <v>5.5287790000000001</v>
      </c>
      <c r="J360" s="187">
        <v>536.88</v>
      </c>
      <c r="K360" s="187">
        <v>5.5287790000000001</v>
      </c>
      <c r="L360" s="187">
        <v>400.83</v>
      </c>
      <c r="M360" s="188">
        <v>1.3793326347828257E-2</v>
      </c>
      <c r="N360" s="189">
        <v>59.514000000000003</v>
      </c>
      <c r="O360" s="189">
        <v>0.82089602426465091</v>
      </c>
      <c r="P360" s="189">
        <v>827.59958086969539</v>
      </c>
      <c r="Q360" s="247">
        <v>49.253761455879051</v>
      </c>
    </row>
    <row r="361" spans="1:17" s="7" customFormat="1" ht="12.75" customHeight="1" x14ac:dyDescent="0.2">
      <c r="A361" s="266"/>
      <c r="B361" s="262" t="s">
        <v>139</v>
      </c>
      <c r="C361" s="168" t="s">
        <v>125</v>
      </c>
      <c r="D361" s="167">
        <v>100</v>
      </c>
      <c r="E361" s="167">
        <v>1973</v>
      </c>
      <c r="F361" s="217">
        <v>72.84</v>
      </c>
      <c r="G361" s="216">
        <v>6.0334399999999997</v>
      </c>
      <c r="H361" s="172">
        <v>16</v>
      </c>
      <c r="I361" s="216">
        <v>50.806559999999998</v>
      </c>
      <c r="J361" s="172">
        <v>3676.85</v>
      </c>
      <c r="K361" s="172">
        <v>50.806559999999998</v>
      </c>
      <c r="L361" s="172">
        <v>3676.85</v>
      </c>
      <c r="M361" s="173">
        <f>K361/L361</f>
        <v>1.3817958306702748E-2</v>
      </c>
      <c r="N361" s="169">
        <v>54.390999999999998</v>
      </c>
      <c r="O361" s="169">
        <f>M361*N361</f>
        <v>0.75157257025986912</v>
      </c>
      <c r="P361" s="169">
        <f>M361*1000*60</f>
        <v>829.07749840216491</v>
      </c>
      <c r="Q361" s="245">
        <f>O361*60</f>
        <v>45.094354215592148</v>
      </c>
    </row>
    <row r="362" spans="1:17" s="7" customFormat="1" ht="12.75" customHeight="1" x14ac:dyDescent="0.2">
      <c r="A362" s="266"/>
      <c r="B362" s="262" t="s">
        <v>486</v>
      </c>
      <c r="C362" s="214" t="s">
        <v>481</v>
      </c>
      <c r="D362" s="186">
        <v>12</v>
      </c>
      <c r="E362" s="186">
        <v>1972</v>
      </c>
      <c r="F362" s="187">
        <v>8.7880000000000003</v>
      </c>
      <c r="G362" s="187">
        <v>1.224</v>
      </c>
      <c r="H362" s="187">
        <v>0.12</v>
      </c>
      <c r="I362" s="187">
        <v>7.444</v>
      </c>
      <c r="J362" s="187">
        <v>538.39</v>
      </c>
      <c r="K362" s="187">
        <v>7.444</v>
      </c>
      <c r="L362" s="187">
        <v>538.39</v>
      </c>
      <c r="M362" s="188">
        <v>1.382640836568287E-2</v>
      </c>
      <c r="N362" s="189">
        <v>58.206000000000003</v>
      </c>
      <c r="O362" s="189">
        <v>0.80477992533293718</v>
      </c>
      <c r="P362" s="189">
        <v>829.58450194097225</v>
      </c>
      <c r="Q362" s="247">
        <v>48.286795519976238</v>
      </c>
    </row>
    <row r="363" spans="1:17" s="7" customFormat="1" ht="12.75" customHeight="1" x14ac:dyDescent="0.2">
      <c r="A363" s="266"/>
      <c r="B363" s="262" t="s">
        <v>24</v>
      </c>
      <c r="C363" s="160" t="s">
        <v>570</v>
      </c>
      <c r="D363" s="161">
        <v>104</v>
      </c>
      <c r="E363" s="161" t="s">
        <v>28</v>
      </c>
      <c r="F363" s="163">
        <f>+G363+H363+I363</f>
        <v>80.188987999999995</v>
      </c>
      <c r="G363" s="163">
        <v>4.7302609999999996</v>
      </c>
      <c r="H363" s="163">
        <v>14.2704</v>
      </c>
      <c r="I363" s="163">
        <v>61.188327000000001</v>
      </c>
      <c r="J363" s="163">
        <v>4425.3999999999996</v>
      </c>
      <c r="K363" s="163">
        <v>61.188330000000001</v>
      </c>
      <c r="L363" s="163">
        <v>4425.3999999999996</v>
      </c>
      <c r="M363" s="164">
        <f>K363/L363</f>
        <v>1.3826621322366341E-2</v>
      </c>
      <c r="N363" s="165">
        <v>61.694000000000003</v>
      </c>
      <c r="O363" s="166">
        <f>M363*N363</f>
        <v>0.85301957586206911</v>
      </c>
      <c r="P363" s="166">
        <f>M363*60*1000</f>
        <v>829.59727934198042</v>
      </c>
      <c r="Q363" s="244">
        <f>P363*N363/1000</f>
        <v>51.181174551724141</v>
      </c>
    </row>
    <row r="364" spans="1:17" s="7" customFormat="1" ht="12.75" customHeight="1" x14ac:dyDescent="0.2">
      <c r="A364" s="266"/>
      <c r="B364" s="262" t="s">
        <v>24</v>
      </c>
      <c r="C364" s="160" t="s">
        <v>569</v>
      </c>
      <c r="D364" s="161">
        <v>101</v>
      </c>
      <c r="E364" s="161" t="s">
        <v>28</v>
      </c>
      <c r="F364" s="163">
        <f>+G364+H364+I364</f>
        <v>80.943982000000005</v>
      </c>
      <c r="G364" s="163">
        <v>6.0209330000000003</v>
      </c>
      <c r="H364" s="163">
        <v>13.94</v>
      </c>
      <c r="I364" s="163">
        <v>60.983049000000001</v>
      </c>
      <c r="J364" s="163">
        <v>4409.3900000000003</v>
      </c>
      <c r="K364" s="163">
        <v>60.983049000000001</v>
      </c>
      <c r="L364" s="163">
        <v>4409.3900000000003</v>
      </c>
      <c r="M364" s="164">
        <f>K364/L364</f>
        <v>1.3830268812692911E-2</v>
      </c>
      <c r="N364" s="165">
        <v>61.694000000000003</v>
      </c>
      <c r="O364" s="166">
        <f>M364*N364</f>
        <v>0.85324460413027647</v>
      </c>
      <c r="P364" s="166">
        <f>M364*60*1000</f>
        <v>829.81612876157465</v>
      </c>
      <c r="Q364" s="244">
        <f>P364*N364/1000</f>
        <v>51.194676247816588</v>
      </c>
    </row>
    <row r="365" spans="1:17" s="7" customFormat="1" ht="12.75" customHeight="1" x14ac:dyDescent="0.2">
      <c r="A365" s="266"/>
      <c r="B365" s="263" t="s">
        <v>514</v>
      </c>
      <c r="C365" s="193" t="s">
        <v>503</v>
      </c>
      <c r="D365" s="194">
        <v>59</v>
      </c>
      <c r="E365" s="194">
        <v>1991</v>
      </c>
      <c r="F365" s="195">
        <v>47.697000000000003</v>
      </c>
      <c r="G365" s="195">
        <v>4.2408060000000001</v>
      </c>
      <c r="H365" s="195">
        <v>9.6</v>
      </c>
      <c r="I365" s="195">
        <v>33.856194000000002</v>
      </c>
      <c r="J365" s="195">
        <v>2442.5500000000002</v>
      </c>
      <c r="K365" s="195">
        <v>33.856194000000002</v>
      </c>
      <c r="L365" s="195">
        <v>2442.5500000000002</v>
      </c>
      <c r="M365" s="196">
        <v>1.3861003459499293E-2</v>
      </c>
      <c r="N365" s="197">
        <v>72.593999999999994</v>
      </c>
      <c r="O365" s="197">
        <v>1.0062256851388915</v>
      </c>
      <c r="P365" s="197">
        <v>831.66020756995761</v>
      </c>
      <c r="Q365" s="248">
        <v>60.373541108333498</v>
      </c>
    </row>
    <row r="366" spans="1:17" s="7" customFormat="1" ht="12.75" customHeight="1" x14ac:dyDescent="0.2">
      <c r="A366" s="266"/>
      <c r="B366" s="262" t="s">
        <v>139</v>
      </c>
      <c r="C366" s="168" t="s">
        <v>121</v>
      </c>
      <c r="D366" s="167">
        <v>30</v>
      </c>
      <c r="E366" s="167">
        <v>1992</v>
      </c>
      <c r="F366" s="169">
        <v>30.99</v>
      </c>
      <c r="G366" s="216">
        <v>4.2018599999999999</v>
      </c>
      <c r="H366" s="172">
        <v>4.8</v>
      </c>
      <c r="I366" s="216">
        <v>21.988140000000001</v>
      </c>
      <c r="J366" s="172">
        <v>1576.72</v>
      </c>
      <c r="K366" s="172">
        <v>21.988140000000001</v>
      </c>
      <c r="L366" s="172">
        <v>1576.72</v>
      </c>
      <c r="M366" s="173">
        <f>K366/L366</f>
        <v>1.3945494444162565E-2</v>
      </c>
      <c r="N366" s="169">
        <v>54.390999999999998</v>
      </c>
      <c r="O366" s="169">
        <f>M366*N366</f>
        <v>0.75850938831244608</v>
      </c>
      <c r="P366" s="169">
        <f>M366*1000*60</f>
        <v>836.72966664975388</v>
      </c>
      <c r="Q366" s="245">
        <f>O366*60</f>
        <v>45.510563298746767</v>
      </c>
    </row>
    <row r="367" spans="1:17" s="7" customFormat="1" ht="12.75" customHeight="1" x14ac:dyDescent="0.2">
      <c r="A367" s="266"/>
      <c r="B367" s="263" t="s">
        <v>886</v>
      </c>
      <c r="C367" s="160" t="s">
        <v>856</v>
      </c>
      <c r="D367" s="161">
        <v>40</v>
      </c>
      <c r="E367" s="161">
        <v>1979</v>
      </c>
      <c r="F367" s="163">
        <f>SUM(G367+H367+I367)</f>
        <v>40.170999999999999</v>
      </c>
      <c r="G367" s="163">
        <v>3.2639999999999998</v>
      </c>
      <c r="H367" s="163">
        <v>6.4</v>
      </c>
      <c r="I367" s="163">
        <v>30.507000000000001</v>
      </c>
      <c r="J367" s="163">
        <v>2186.69</v>
      </c>
      <c r="K367" s="163">
        <v>30.507000000000001</v>
      </c>
      <c r="L367" s="163">
        <v>2186.69</v>
      </c>
      <c r="M367" s="164">
        <f>K367/L367</f>
        <v>1.3951223081461021E-2</v>
      </c>
      <c r="N367" s="165">
        <v>50.58</v>
      </c>
      <c r="O367" s="166">
        <f>M367*N367</f>
        <v>0.70565286346029843</v>
      </c>
      <c r="P367" s="166">
        <f>M367*60*1000</f>
        <v>837.07338488766129</v>
      </c>
      <c r="Q367" s="244">
        <f>P367*N367/1000</f>
        <v>42.339171807617909</v>
      </c>
    </row>
    <row r="368" spans="1:17" s="7" customFormat="1" ht="11.25" customHeight="1" x14ac:dyDescent="0.2">
      <c r="A368" s="266"/>
      <c r="B368" s="263" t="s">
        <v>100</v>
      </c>
      <c r="C368" s="190" t="s">
        <v>85</v>
      </c>
      <c r="D368" s="191">
        <v>76</v>
      </c>
      <c r="E368" s="181" t="s">
        <v>33</v>
      </c>
      <c r="F368" s="182">
        <v>31.52</v>
      </c>
      <c r="G368" s="182">
        <v>3.8</v>
      </c>
      <c r="H368" s="182">
        <v>0.7</v>
      </c>
      <c r="I368" s="182">
        <v>27.02</v>
      </c>
      <c r="J368" s="192">
        <v>1931.61</v>
      </c>
      <c r="K368" s="183">
        <v>27.02</v>
      </c>
      <c r="L368" s="192">
        <v>1931.61</v>
      </c>
      <c r="M368" s="164">
        <f>K368/L368</f>
        <v>1.3988330977785372E-2</v>
      </c>
      <c r="N368" s="184">
        <v>56.6</v>
      </c>
      <c r="O368" s="166">
        <f>M368*N368</f>
        <v>0.79173953334265212</v>
      </c>
      <c r="P368" s="166">
        <f>M368*60*1000</f>
        <v>839.29985866712229</v>
      </c>
      <c r="Q368" s="244">
        <f>P368*N368/1000</f>
        <v>47.504372000559123</v>
      </c>
    </row>
    <row r="369" spans="1:17" s="7" customFormat="1" ht="12.75" customHeight="1" x14ac:dyDescent="0.2">
      <c r="A369" s="266"/>
      <c r="B369" s="263" t="s">
        <v>169</v>
      </c>
      <c r="C369" s="160" t="s">
        <v>230</v>
      </c>
      <c r="D369" s="161">
        <v>64</v>
      </c>
      <c r="E369" s="161">
        <v>1961</v>
      </c>
      <c r="F369" s="162">
        <v>59.249000000000002</v>
      </c>
      <c r="G369" s="163">
        <v>7.4320000000000004</v>
      </c>
      <c r="H369" s="163">
        <v>10.24</v>
      </c>
      <c r="I369" s="163">
        <v>41.576999999999998</v>
      </c>
      <c r="J369" s="163">
        <v>2955.74</v>
      </c>
      <c r="K369" s="163">
        <v>41.576999999999998</v>
      </c>
      <c r="L369" s="163">
        <v>2955.74</v>
      </c>
      <c r="M369" s="164">
        <f>K369/L369</f>
        <v>1.4066528179068524E-2</v>
      </c>
      <c r="N369" s="165">
        <v>47.9</v>
      </c>
      <c r="O369" s="166">
        <f>M369*N369</f>
        <v>0.67378669977738226</v>
      </c>
      <c r="P369" s="166">
        <f>M369*60*1000</f>
        <v>843.99169074411145</v>
      </c>
      <c r="Q369" s="244">
        <f>P369*N369/1000</f>
        <v>40.427201986642942</v>
      </c>
    </row>
    <row r="370" spans="1:17" s="7" customFormat="1" ht="12.75" customHeight="1" x14ac:dyDescent="0.2">
      <c r="A370" s="266"/>
      <c r="B370" s="263" t="s">
        <v>886</v>
      </c>
      <c r="C370" s="160" t="s">
        <v>865</v>
      </c>
      <c r="D370" s="161">
        <v>40</v>
      </c>
      <c r="E370" s="161">
        <v>1973</v>
      </c>
      <c r="F370" s="163">
        <f>SUM(G370+H370+I370)</f>
        <v>36.115000000000002</v>
      </c>
      <c r="G370" s="163">
        <v>2.6720000000000002</v>
      </c>
      <c r="H370" s="163">
        <v>6.4</v>
      </c>
      <c r="I370" s="163">
        <v>27.042999999999999</v>
      </c>
      <c r="J370" s="163">
        <v>1912.23</v>
      </c>
      <c r="K370" s="163">
        <v>27.042999999999999</v>
      </c>
      <c r="L370" s="163">
        <v>1912.23</v>
      </c>
      <c r="M370" s="164">
        <f>K370/L370</f>
        <v>1.4142127254566657E-2</v>
      </c>
      <c r="N370" s="165">
        <v>50.58</v>
      </c>
      <c r="O370" s="166">
        <f>M370*N370</f>
        <v>0.71530879653598145</v>
      </c>
      <c r="P370" s="166">
        <f>M370*60*1000</f>
        <v>848.52763527399941</v>
      </c>
      <c r="Q370" s="244">
        <f>P370*N370/1000</f>
        <v>42.918527792158883</v>
      </c>
    </row>
    <row r="371" spans="1:17" s="7" customFormat="1" ht="12.75" customHeight="1" x14ac:dyDescent="0.2">
      <c r="A371" s="266"/>
      <c r="B371" s="263" t="s">
        <v>100</v>
      </c>
      <c r="C371" s="218" t="s">
        <v>72</v>
      </c>
      <c r="D371" s="191">
        <v>4</v>
      </c>
      <c r="E371" s="181" t="s">
        <v>33</v>
      </c>
      <c r="F371" s="182">
        <v>3.18</v>
      </c>
      <c r="G371" s="182">
        <v>0.4</v>
      </c>
      <c r="H371" s="182">
        <v>0.04</v>
      </c>
      <c r="I371" s="182">
        <v>2.74</v>
      </c>
      <c r="J371" s="192">
        <v>193.25</v>
      </c>
      <c r="K371" s="183">
        <v>2.74</v>
      </c>
      <c r="L371" s="192">
        <v>193.25</v>
      </c>
      <c r="M371" s="164">
        <f>K371/L371</f>
        <v>1.4178525226390687E-2</v>
      </c>
      <c r="N371" s="184">
        <v>56.6</v>
      </c>
      <c r="O371" s="166">
        <f>M371*N371</f>
        <v>0.80250452781371284</v>
      </c>
      <c r="P371" s="166">
        <f>M371*60*1000</f>
        <v>850.71151358344116</v>
      </c>
      <c r="Q371" s="244">
        <f>P371*N371/1000</f>
        <v>48.150271668822775</v>
      </c>
    </row>
    <row r="372" spans="1:17" s="7" customFormat="1" ht="12.75" customHeight="1" x14ac:dyDescent="0.2">
      <c r="A372" s="266"/>
      <c r="B372" s="263" t="s">
        <v>153</v>
      </c>
      <c r="C372" s="160" t="s">
        <v>750</v>
      </c>
      <c r="D372" s="161">
        <v>20</v>
      </c>
      <c r="E372" s="161">
        <v>1974</v>
      </c>
      <c r="F372" s="163">
        <v>25.864000000000001</v>
      </c>
      <c r="G372" s="163">
        <v>2.677</v>
      </c>
      <c r="H372" s="163">
        <v>3.2</v>
      </c>
      <c r="I372" s="163">
        <v>19.986999999999998</v>
      </c>
      <c r="J372" s="163">
        <v>1409.61</v>
      </c>
      <c r="K372" s="163">
        <v>19.986999999999998</v>
      </c>
      <c r="L372" s="163">
        <v>1409.61</v>
      </c>
      <c r="M372" s="164">
        <f>K372/L372</f>
        <v>1.4179099183462092E-2</v>
      </c>
      <c r="N372" s="165">
        <v>67.361999999999995</v>
      </c>
      <c r="O372" s="166">
        <f>M372*N372</f>
        <v>0.95513247919637334</v>
      </c>
      <c r="P372" s="166">
        <f>M372*60*1000</f>
        <v>850.74595100772558</v>
      </c>
      <c r="Q372" s="244">
        <f>P372*N372/1000</f>
        <v>57.307948751782412</v>
      </c>
    </row>
    <row r="373" spans="1:17" s="7" customFormat="1" ht="12.75" customHeight="1" x14ac:dyDescent="0.2">
      <c r="A373" s="266"/>
      <c r="B373" s="263" t="s">
        <v>886</v>
      </c>
      <c r="C373" s="160" t="s">
        <v>862</v>
      </c>
      <c r="D373" s="161">
        <v>30</v>
      </c>
      <c r="E373" s="161">
        <v>1990</v>
      </c>
      <c r="F373" s="163">
        <f>SUM(G373+H373+I373)</f>
        <v>30.54</v>
      </c>
      <c r="G373" s="163">
        <v>3.1059999999999999</v>
      </c>
      <c r="H373" s="163">
        <v>4.8</v>
      </c>
      <c r="I373" s="163">
        <v>22.634</v>
      </c>
      <c r="J373" s="163">
        <v>1589.87</v>
      </c>
      <c r="K373" s="163">
        <v>22.634</v>
      </c>
      <c r="L373" s="163">
        <v>1589.87</v>
      </c>
      <c r="M373" s="164">
        <f>K373/L373</f>
        <v>1.4236384106876663E-2</v>
      </c>
      <c r="N373" s="165">
        <v>50.58</v>
      </c>
      <c r="O373" s="166">
        <f>M373*N373</f>
        <v>0.72007630812582157</v>
      </c>
      <c r="P373" s="166">
        <f>M373*60*1000</f>
        <v>854.18304641259977</v>
      </c>
      <c r="Q373" s="244">
        <f>P373*N373/1000</f>
        <v>43.204578487549298</v>
      </c>
    </row>
    <row r="374" spans="1:17" s="7" customFormat="1" ht="12.75" customHeight="1" x14ac:dyDescent="0.2">
      <c r="A374" s="266"/>
      <c r="B374" s="263" t="s">
        <v>169</v>
      </c>
      <c r="C374" s="160" t="s">
        <v>229</v>
      </c>
      <c r="D374" s="161">
        <v>48</v>
      </c>
      <c r="E374" s="161">
        <v>1961</v>
      </c>
      <c r="F374" s="162">
        <v>46.677</v>
      </c>
      <c r="G374" s="162">
        <v>4.8049999999999997</v>
      </c>
      <c r="H374" s="162">
        <v>7.68</v>
      </c>
      <c r="I374" s="162">
        <v>34.191000000000003</v>
      </c>
      <c r="J374" s="163">
        <v>2393.7600000000002</v>
      </c>
      <c r="K374" s="163">
        <v>34.191000000000003</v>
      </c>
      <c r="L374" s="163">
        <v>2393.7600000000002</v>
      </c>
      <c r="M374" s="164">
        <f>K374/L374</f>
        <v>1.4283386805694806E-2</v>
      </c>
      <c r="N374" s="165">
        <v>47.9</v>
      </c>
      <c r="O374" s="166">
        <f>M374*N374</f>
        <v>0.68417422799278116</v>
      </c>
      <c r="P374" s="166">
        <f>M374*60*1000</f>
        <v>857.00320834168838</v>
      </c>
      <c r="Q374" s="244">
        <f>P374*N374/1000</f>
        <v>41.050453679566878</v>
      </c>
    </row>
    <row r="375" spans="1:17" ht="12.75" customHeight="1" x14ac:dyDescent="0.2">
      <c r="A375" s="266"/>
      <c r="B375" s="263" t="s">
        <v>154</v>
      </c>
      <c r="C375" s="160" t="s">
        <v>313</v>
      </c>
      <c r="D375" s="161">
        <v>44</v>
      </c>
      <c r="E375" s="161">
        <v>1970</v>
      </c>
      <c r="F375" s="162">
        <v>39.098999999999997</v>
      </c>
      <c r="G375" s="162">
        <v>2.89</v>
      </c>
      <c r="H375" s="162">
        <v>6.96</v>
      </c>
      <c r="I375" s="162">
        <v>29.25</v>
      </c>
      <c r="J375" s="163">
        <v>2033.99</v>
      </c>
      <c r="K375" s="163">
        <v>29.25</v>
      </c>
      <c r="L375" s="163">
        <v>2033.99</v>
      </c>
      <c r="M375" s="164">
        <f>K375/L375</f>
        <v>1.4380601674541173E-2</v>
      </c>
      <c r="N375" s="165">
        <v>61.04</v>
      </c>
      <c r="O375" s="166">
        <f>M375*N375</f>
        <v>0.87779192621399316</v>
      </c>
      <c r="P375" s="166">
        <f>M375*60*1000</f>
        <v>862.83610047247043</v>
      </c>
      <c r="Q375" s="244">
        <f>P375*N375/1000</f>
        <v>52.667515572839591</v>
      </c>
    </row>
    <row r="376" spans="1:17" ht="12.75" customHeight="1" x14ac:dyDescent="0.2">
      <c r="A376" s="266"/>
      <c r="B376" s="262" t="s">
        <v>264</v>
      </c>
      <c r="C376" s="198" t="s">
        <v>695</v>
      </c>
      <c r="D376" s="199">
        <v>30</v>
      </c>
      <c r="E376" s="199">
        <v>1993</v>
      </c>
      <c r="F376" s="200">
        <v>40.311999999999998</v>
      </c>
      <c r="G376" s="200">
        <v>7.52</v>
      </c>
      <c r="H376" s="200">
        <v>4.2</v>
      </c>
      <c r="I376" s="200">
        <v>28.592000000000002</v>
      </c>
      <c r="J376" s="200">
        <v>1983.11</v>
      </c>
      <c r="K376" s="200">
        <v>28.592000000000002</v>
      </c>
      <c r="L376" s="200">
        <v>1983.11</v>
      </c>
      <c r="M376" s="201">
        <v>1.4417757966023067E-2</v>
      </c>
      <c r="N376" s="202">
        <v>48.2</v>
      </c>
      <c r="O376" s="203">
        <v>0.6949359339623119</v>
      </c>
      <c r="P376" s="203">
        <v>865.06547796138398</v>
      </c>
      <c r="Q376" s="249">
        <v>41.69615603773871</v>
      </c>
    </row>
    <row r="377" spans="1:17" ht="13.5" customHeight="1" x14ac:dyDescent="0.2">
      <c r="A377" s="266"/>
      <c r="B377" s="263" t="s">
        <v>514</v>
      </c>
      <c r="C377" s="193" t="s">
        <v>500</v>
      </c>
      <c r="D377" s="194">
        <v>51</v>
      </c>
      <c r="E377" s="194">
        <v>1972</v>
      </c>
      <c r="F377" s="195">
        <v>49.625999999999998</v>
      </c>
      <c r="G377" s="195">
        <v>3.8230369999999998</v>
      </c>
      <c r="H377" s="195">
        <v>8</v>
      </c>
      <c r="I377" s="195">
        <v>37.802965</v>
      </c>
      <c r="J377" s="195">
        <v>2608.15</v>
      </c>
      <c r="K377" s="195">
        <v>37.802965</v>
      </c>
      <c r="L377" s="195">
        <v>2608.15</v>
      </c>
      <c r="M377" s="196">
        <v>1.4494168280198607E-2</v>
      </c>
      <c r="N377" s="197">
        <v>72.593999999999994</v>
      </c>
      <c r="O377" s="197">
        <v>1.0521896521327376</v>
      </c>
      <c r="P377" s="197">
        <v>869.65009681191646</v>
      </c>
      <c r="Q377" s="248">
        <v>63.131379127964259</v>
      </c>
    </row>
    <row r="378" spans="1:17" ht="11.25" customHeight="1" x14ac:dyDescent="0.2">
      <c r="A378" s="266"/>
      <c r="B378" s="263" t="s">
        <v>153</v>
      </c>
      <c r="C378" s="160" t="s">
        <v>751</v>
      </c>
      <c r="D378" s="161">
        <v>11</v>
      </c>
      <c r="E378" s="161">
        <v>1968</v>
      </c>
      <c r="F378" s="163">
        <v>10.452999999999999</v>
      </c>
      <c r="G378" s="163">
        <v>0.45300000000000001</v>
      </c>
      <c r="H378" s="163">
        <v>1.728</v>
      </c>
      <c r="I378" s="163">
        <v>8.2720000000000002</v>
      </c>
      <c r="J378" s="163">
        <v>566.25</v>
      </c>
      <c r="K378" s="163">
        <v>5.8230000000000004</v>
      </c>
      <c r="L378" s="163">
        <v>398.66</v>
      </c>
      <c r="M378" s="164">
        <f>K378/L378</f>
        <v>1.4606431545678021E-2</v>
      </c>
      <c r="N378" s="165">
        <v>67.361999999999995</v>
      </c>
      <c r="O378" s="166">
        <f>M378*N378</f>
        <v>0.98391844177996279</v>
      </c>
      <c r="P378" s="166">
        <f>M378*60*1000</f>
        <v>876.38589274068124</v>
      </c>
      <c r="Q378" s="244">
        <f>P378*N378/1000</f>
        <v>59.035106506797767</v>
      </c>
    </row>
    <row r="379" spans="1:17" ht="12.75" customHeight="1" x14ac:dyDescent="0.2">
      <c r="A379" s="266"/>
      <c r="B379" s="263" t="s">
        <v>169</v>
      </c>
      <c r="C379" s="160" t="s">
        <v>607</v>
      </c>
      <c r="D379" s="161">
        <v>20</v>
      </c>
      <c r="E379" s="161">
        <v>1990</v>
      </c>
      <c r="F379" s="163">
        <v>23.100999999999999</v>
      </c>
      <c r="G379" s="163">
        <v>4.2469999999999999</v>
      </c>
      <c r="H379" s="163">
        <v>3.2</v>
      </c>
      <c r="I379" s="163">
        <v>15.654</v>
      </c>
      <c r="J379" s="163">
        <v>1068.05</v>
      </c>
      <c r="K379" s="163">
        <v>15.654</v>
      </c>
      <c r="L379" s="163">
        <v>1068.0999999999999</v>
      </c>
      <c r="M379" s="164">
        <f>K379/L379</f>
        <v>1.4655931092594327E-2</v>
      </c>
      <c r="N379" s="165">
        <v>47.9</v>
      </c>
      <c r="O379" s="166">
        <f>M379*N379</f>
        <v>0.70201909933526818</v>
      </c>
      <c r="P379" s="166">
        <f>M379*60*1000</f>
        <v>879.35586555565953</v>
      </c>
      <c r="Q379" s="244">
        <f>P379*N379/1000</f>
        <v>42.121145960116088</v>
      </c>
    </row>
    <row r="380" spans="1:17" ht="12.75" customHeight="1" x14ac:dyDescent="0.2">
      <c r="A380" s="266"/>
      <c r="B380" s="263" t="s">
        <v>169</v>
      </c>
      <c r="C380" s="160" t="s">
        <v>231</v>
      </c>
      <c r="D380" s="161">
        <v>60</v>
      </c>
      <c r="E380" s="161">
        <v>1985</v>
      </c>
      <c r="F380" s="163">
        <v>68.646000000000001</v>
      </c>
      <c r="G380" s="163">
        <v>11.791</v>
      </c>
      <c r="H380" s="163">
        <v>9.6</v>
      </c>
      <c r="I380" s="163">
        <v>47.255000000000003</v>
      </c>
      <c r="J380" s="163">
        <v>3224.06</v>
      </c>
      <c r="K380" s="163">
        <v>47.255000000000003</v>
      </c>
      <c r="L380" s="163">
        <v>3224.06</v>
      </c>
      <c r="M380" s="164">
        <f>K380/L380</f>
        <v>1.4656985291837002E-2</v>
      </c>
      <c r="N380" s="165">
        <v>47.9</v>
      </c>
      <c r="O380" s="166">
        <f>M380*N380</f>
        <v>0.70206959547899239</v>
      </c>
      <c r="P380" s="166">
        <f>M380*60*1000</f>
        <v>879.41911751022008</v>
      </c>
      <c r="Q380" s="244">
        <f>P380*N380/1000</f>
        <v>42.124175728739537</v>
      </c>
    </row>
    <row r="381" spans="1:17" ht="12.75" customHeight="1" x14ac:dyDescent="0.2">
      <c r="A381" s="266"/>
      <c r="B381" s="263" t="s">
        <v>153</v>
      </c>
      <c r="C381" s="160" t="s">
        <v>752</v>
      </c>
      <c r="D381" s="161">
        <v>19</v>
      </c>
      <c r="E381" s="161">
        <v>1989</v>
      </c>
      <c r="F381" s="163">
        <v>18.611999999999998</v>
      </c>
      <c r="G381" s="163">
        <v>1.0429999999999999</v>
      </c>
      <c r="H381" s="163">
        <v>2.88</v>
      </c>
      <c r="I381" s="163">
        <v>14.689</v>
      </c>
      <c r="J381" s="163">
        <v>1068.04</v>
      </c>
      <c r="K381" s="163">
        <v>13.319000000000001</v>
      </c>
      <c r="L381" s="163">
        <v>908.39</v>
      </c>
      <c r="M381" s="164">
        <f>K381/L381</f>
        <v>1.4662204559715541E-2</v>
      </c>
      <c r="N381" s="165">
        <v>67.361999999999995</v>
      </c>
      <c r="O381" s="166">
        <f>M381*N381</f>
        <v>0.98767542355155824</v>
      </c>
      <c r="P381" s="166">
        <f>M381*60*1000</f>
        <v>879.73227358293252</v>
      </c>
      <c r="Q381" s="244">
        <f>P381*N381/1000</f>
        <v>59.260525413093497</v>
      </c>
    </row>
    <row r="382" spans="1:17" ht="12.75" customHeight="1" x14ac:dyDescent="0.2">
      <c r="A382" s="266"/>
      <c r="B382" s="263" t="s">
        <v>153</v>
      </c>
      <c r="C382" s="160" t="s">
        <v>299</v>
      </c>
      <c r="D382" s="161">
        <v>45</v>
      </c>
      <c r="E382" s="161">
        <v>1975</v>
      </c>
      <c r="F382" s="163">
        <v>45.515999999999998</v>
      </c>
      <c r="G382" s="163">
        <v>4.0579999999999998</v>
      </c>
      <c r="H382" s="163">
        <v>7.1680000000000001</v>
      </c>
      <c r="I382" s="163">
        <v>34.29</v>
      </c>
      <c r="J382" s="163">
        <v>2328.37</v>
      </c>
      <c r="K382" s="163">
        <v>34.128</v>
      </c>
      <c r="L382" s="163">
        <v>2317.34</v>
      </c>
      <c r="M382" s="164">
        <f>K382/L382</f>
        <v>1.4727230358946032E-2</v>
      </c>
      <c r="N382" s="165">
        <v>67.361999999999995</v>
      </c>
      <c r="O382" s="166">
        <f>M382*N382</f>
        <v>0.99205569143932248</v>
      </c>
      <c r="P382" s="166">
        <f>M382*60*1000</f>
        <v>883.63382153676196</v>
      </c>
      <c r="Q382" s="244">
        <f>P382*N382/1000</f>
        <v>59.523341486359357</v>
      </c>
    </row>
    <row r="383" spans="1:17" ht="12.75" customHeight="1" x14ac:dyDescent="0.2">
      <c r="A383" s="266"/>
      <c r="B383" s="263" t="s">
        <v>169</v>
      </c>
      <c r="C383" s="160" t="s">
        <v>609</v>
      </c>
      <c r="D383" s="161">
        <v>60</v>
      </c>
      <c r="E383" s="161">
        <v>1967</v>
      </c>
      <c r="F383" s="163">
        <v>55.076999999999998</v>
      </c>
      <c r="G383" s="163">
        <v>5.085</v>
      </c>
      <c r="H383" s="163">
        <v>9.6</v>
      </c>
      <c r="I383" s="163">
        <v>40.392000000000003</v>
      </c>
      <c r="J383" s="163">
        <v>2712.89</v>
      </c>
      <c r="K383" s="163">
        <v>40.392000000000003</v>
      </c>
      <c r="L383" s="163">
        <v>2712.89</v>
      </c>
      <c r="M383" s="164">
        <f>K383/L383</f>
        <v>1.4888919196871235E-2</v>
      </c>
      <c r="N383" s="165">
        <v>47.9</v>
      </c>
      <c r="O383" s="166">
        <f>M383*N383</f>
        <v>0.71317922953013213</v>
      </c>
      <c r="P383" s="166">
        <f>M383*60*1000</f>
        <v>893.33515181227403</v>
      </c>
      <c r="Q383" s="244">
        <f>P383*N383/1000</f>
        <v>42.790753771807928</v>
      </c>
    </row>
    <row r="384" spans="1:17" ht="12.75" customHeight="1" x14ac:dyDescent="0.2">
      <c r="A384" s="266"/>
      <c r="B384" s="263" t="s">
        <v>169</v>
      </c>
      <c r="C384" s="160" t="s">
        <v>611</v>
      </c>
      <c r="D384" s="161">
        <v>30</v>
      </c>
      <c r="E384" s="161">
        <v>1970</v>
      </c>
      <c r="F384" s="163">
        <v>34.884</v>
      </c>
      <c r="G384" s="163">
        <v>4.1909999999999998</v>
      </c>
      <c r="H384" s="163">
        <v>4.8</v>
      </c>
      <c r="I384" s="163">
        <v>25.893000000000001</v>
      </c>
      <c r="J384" s="163">
        <v>1727.5</v>
      </c>
      <c r="K384" s="163">
        <v>25.893000000000001</v>
      </c>
      <c r="L384" s="163">
        <v>1727.5</v>
      </c>
      <c r="M384" s="164">
        <f>K384/L384</f>
        <v>1.4988712011577424E-2</v>
      </c>
      <c r="N384" s="165">
        <v>47.9</v>
      </c>
      <c r="O384" s="166">
        <f>M384*N384</f>
        <v>0.71795930535455865</v>
      </c>
      <c r="P384" s="166">
        <f>M384*60*1000</f>
        <v>899.32272069464545</v>
      </c>
      <c r="Q384" s="244">
        <f>P384*N384/1000</f>
        <v>43.077558321273514</v>
      </c>
    </row>
    <row r="385" spans="1:17" ht="12.75" customHeight="1" x14ac:dyDescent="0.2">
      <c r="A385" s="266"/>
      <c r="B385" s="263" t="s">
        <v>169</v>
      </c>
      <c r="C385" s="160" t="s">
        <v>605</v>
      </c>
      <c r="D385" s="161">
        <v>48</v>
      </c>
      <c r="E385" s="161">
        <v>1961</v>
      </c>
      <c r="F385" s="162">
        <v>47.155999999999999</v>
      </c>
      <c r="G385" s="165">
        <v>3.52</v>
      </c>
      <c r="H385" s="165">
        <v>7.68</v>
      </c>
      <c r="I385" s="165">
        <v>35.956000000000003</v>
      </c>
      <c r="J385" s="163">
        <v>2393.7600000000002</v>
      </c>
      <c r="K385" s="163">
        <v>35.956000000000003</v>
      </c>
      <c r="L385" s="163">
        <v>2393.7600000000002</v>
      </c>
      <c r="M385" s="164">
        <f>K385/L385</f>
        <v>1.502072054007085E-2</v>
      </c>
      <c r="N385" s="165">
        <v>47.9</v>
      </c>
      <c r="O385" s="166">
        <f>M385*N385</f>
        <v>0.71949251386939372</v>
      </c>
      <c r="P385" s="166">
        <f>M385*60*1000</f>
        <v>901.24323240425099</v>
      </c>
      <c r="Q385" s="244">
        <f>P385*N385/1000</f>
        <v>43.169550832163623</v>
      </c>
    </row>
    <row r="386" spans="1:17" ht="12.75" customHeight="1" x14ac:dyDescent="0.2">
      <c r="A386" s="266"/>
      <c r="B386" s="262" t="s">
        <v>260</v>
      </c>
      <c r="C386" s="168" t="s">
        <v>259</v>
      </c>
      <c r="D386" s="167">
        <v>29</v>
      </c>
      <c r="E386" s="167">
        <v>1959</v>
      </c>
      <c r="F386" s="169">
        <v>22.15</v>
      </c>
      <c r="G386" s="219"/>
      <c r="H386" s="170"/>
      <c r="I386" s="171">
        <f>F386-G386-H386</f>
        <v>22.15</v>
      </c>
      <c r="J386" s="172">
        <v>1470.5</v>
      </c>
      <c r="K386" s="172">
        <f>I386/J386*L386</f>
        <v>22.15</v>
      </c>
      <c r="L386" s="172">
        <v>1470.5</v>
      </c>
      <c r="M386" s="173">
        <f>K386/L386</f>
        <v>1.5062903774226453E-2</v>
      </c>
      <c r="N386" s="169">
        <v>52.973999999999997</v>
      </c>
      <c r="O386" s="169">
        <f>ROUND(M386*N386,2)</f>
        <v>0.8</v>
      </c>
      <c r="P386" s="169">
        <f>ROUND(M386*60*1000,2)</f>
        <v>903.77</v>
      </c>
      <c r="Q386" s="245">
        <f>ROUND(P386*N386/1000,2)</f>
        <v>47.88</v>
      </c>
    </row>
    <row r="387" spans="1:17" ht="12.75" customHeight="1" x14ac:dyDescent="0.2">
      <c r="A387" s="266"/>
      <c r="B387" s="262" t="s">
        <v>139</v>
      </c>
      <c r="C387" s="168" t="s">
        <v>124</v>
      </c>
      <c r="D387" s="167">
        <v>60</v>
      </c>
      <c r="E387" s="167">
        <v>1974</v>
      </c>
      <c r="F387" s="169">
        <v>61.27</v>
      </c>
      <c r="G387" s="216">
        <v>4.4712100000000001</v>
      </c>
      <c r="H387" s="172">
        <v>9.6</v>
      </c>
      <c r="I387" s="216">
        <v>47.198790000000002</v>
      </c>
      <c r="J387" s="172">
        <v>3118.24</v>
      </c>
      <c r="K387" s="172">
        <v>47.198790000000002</v>
      </c>
      <c r="L387" s="172">
        <v>3118.24</v>
      </c>
      <c r="M387" s="173">
        <f>K387/L387</f>
        <v>1.5136355764790397E-2</v>
      </c>
      <c r="N387" s="169">
        <v>54.390999999999998</v>
      </c>
      <c r="O387" s="169">
        <f>M387*N387</f>
        <v>0.82328152640271446</v>
      </c>
      <c r="P387" s="169">
        <f>M387*1000*60</f>
        <v>908.18134588742373</v>
      </c>
      <c r="Q387" s="245">
        <f>O387*60</f>
        <v>49.396891584162866</v>
      </c>
    </row>
    <row r="388" spans="1:17" ht="12.75" customHeight="1" x14ac:dyDescent="0.2">
      <c r="A388" s="266"/>
      <c r="B388" s="262" t="s">
        <v>402</v>
      </c>
      <c r="C388" s="174" t="s">
        <v>366</v>
      </c>
      <c r="D388" s="175">
        <v>20</v>
      </c>
      <c r="E388" s="175">
        <v>1975</v>
      </c>
      <c r="F388" s="176">
        <v>22.670999999999999</v>
      </c>
      <c r="G388" s="176">
        <v>2.821529</v>
      </c>
      <c r="H388" s="176">
        <v>3.2</v>
      </c>
      <c r="I388" s="176">
        <v>16.649470999999998</v>
      </c>
      <c r="J388" s="176">
        <v>1098.2</v>
      </c>
      <c r="K388" s="176">
        <v>16.649470999999998</v>
      </c>
      <c r="L388" s="176">
        <v>1098.2</v>
      </c>
      <c r="M388" s="177">
        <v>1.5160691130941539E-2</v>
      </c>
      <c r="N388" s="178">
        <v>55.59</v>
      </c>
      <c r="O388" s="178">
        <v>0.84278281996904025</v>
      </c>
      <c r="P388" s="178">
        <v>909.64146785649234</v>
      </c>
      <c r="Q388" s="246">
        <v>50.566969198142409</v>
      </c>
    </row>
    <row r="389" spans="1:17" ht="12.75" customHeight="1" x14ac:dyDescent="0.2">
      <c r="A389" s="266"/>
      <c r="B389" s="262" t="s">
        <v>204</v>
      </c>
      <c r="C389" s="160" t="s">
        <v>156</v>
      </c>
      <c r="D389" s="161">
        <v>20</v>
      </c>
      <c r="E389" s="161">
        <v>1995</v>
      </c>
      <c r="F389" s="163">
        <v>22.04</v>
      </c>
      <c r="G389" s="163">
        <v>2.0099999999999998</v>
      </c>
      <c r="H389" s="163">
        <v>3.2</v>
      </c>
      <c r="I389" s="163">
        <v>16.829999999999998</v>
      </c>
      <c r="J389" s="163">
        <v>1108.2</v>
      </c>
      <c r="K389" s="163">
        <v>16.82</v>
      </c>
      <c r="L389" s="163">
        <v>1108.2</v>
      </c>
      <c r="M389" s="164">
        <f>K389/L389</f>
        <v>1.5177765746255189E-2</v>
      </c>
      <c r="N389" s="165">
        <v>72.400000000000006</v>
      </c>
      <c r="O389" s="166">
        <f>M389*N389</f>
        <v>1.0988702400288757</v>
      </c>
      <c r="P389" s="166">
        <f>M389*60*1000</f>
        <v>910.66594477531135</v>
      </c>
      <c r="Q389" s="244">
        <f>P389*N389/1000</f>
        <v>65.932214401732551</v>
      </c>
    </row>
    <row r="390" spans="1:17" ht="12.75" customHeight="1" x14ac:dyDescent="0.2">
      <c r="A390" s="266"/>
      <c r="B390" s="262" t="s">
        <v>204</v>
      </c>
      <c r="C390" s="160" t="s">
        <v>804</v>
      </c>
      <c r="D390" s="161">
        <v>30</v>
      </c>
      <c r="E390" s="161">
        <v>1988</v>
      </c>
      <c r="F390" s="163">
        <v>30.01</v>
      </c>
      <c r="G390" s="163">
        <v>1.73</v>
      </c>
      <c r="H390" s="163">
        <v>4.3499999999999996</v>
      </c>
      <c r="I390" s="163">
        <v>23.93</v>
      </c>
      <c r="J390" s="163">
        <v>1574.8</v>
      </c>
      <c r="K390" s="163">
        <v>23.93</v>
      </c>
      <c r="L390" s="163">
        <v>1574.8</v>
      </c>
      <c r="M390" s="164">
        <f>K390/L390</f>
        <v>1.5195580391160783E-2</v>
      </c>
      <c r="N390" s="165">
        <v>72.400000000000006</v>
      </c>
      <c r="O390" s="166">
        <f>M390*N390</f>
        <v>1.1001600203200408</v>
      </c>
      <c r="P390" s="166">
        <f>M390*60*1000</f>
        <v>911.73482346964693</v>
      </c>
      <c r="Q390" s="244">
        <f>P390*N390/1000</f>
        <v>66.009601219202438</v>
      </c>
    </row>
    <row r="391" spans="1:17" ht="12.75" customHeight="1" x14ac:dyDescent="0.2">
      <c r="A391" s="266"/>
      <c r="B391" s="262" t="s">
        <v>264</v>
      </c>
      <c r="C391" s="198" t="s">
        <v>696</v>
      </c>
      <c r="D391" s="199">
        <v>99</v>
      </c>
      <c r="E391" s="199">
        <v>1980</v>
      </c>
      <c r="F391" s="200">
        <v>98.201700000000002</v>
      </c>
      <c r="G391" s="200">
        <v>7.3155999999999999</v>
      </c>
      <c r="H391" s="200">
        <v>9.9</v>
      </c>
      <c r="I391" s="200">
        <v>80.986099999999993</v>
      </c>
      <c r="J391" s="200">
        <v>5328.25</v>
      </c>
      <c r="K391" s="200">
        <v>80.986099999999993</v>
      </c>
      <c r="L391" s="200">
        <v>5328.25</v>
      </c>
      <c r="M391" s="201">
        <v>1.5199380659691267E-2</v>
      </c>
      <c r="N391" s="202">
        <v>48.2</v>
      </c>
      <c r="O391" s="203">
        <v>0.73261014779711908</v>
      </c>
      <c r="P391" s="203">
        <v>911.96283958147603</v>
      </c>
      <c r="Q391" s="249">
        <v>43.95660886782715</v>
      </c>
    </row>
    <row r="392" spans="1:17" ht="12.75" customHeight="1" x14ac:dyDescent="0.2">
      <c r="A392" s="266"/>
      <c r="B392" s="262" t="s">
        <v>204</v>
      </c>
      <c r="C392" s="160" t="s">
        <v>805</v>
      </c>
      <c r="D392" s="161">
        <v>22</v>
      </c>
      <c r="E392" s="161">
        <v>1991</v>
      </c>
      <c r="F392" s="163">
        <v>22.8</v>
      </c>
      <c r="G392" s="163">
        <v>1.48</v>
      </c>
      <c r="H392" s="163">
        <v>3.52</v>
      </c>
      <c r="I392" s="163">
        <v>17.797999999999998</v>
      </c>
      <c r="J392" s="163">
        <v>1170.08</v>
      </c>
      <c r="K392" s="163">
        <v>17.8</v>
      </c>
      <c r="L392" s="163">
        <v>1170.08</v>
      </c>
      <c r="M392" s="164">
        <f>K392/L392</f>
        <v>1.5212635033501985E-2</v>
      </c>
      <c r="N392" s="165">
        <v>72.400000000000006</v>
      </c>
      <c r="O392" s="166">
        <f>M392*N392</f>
        <v>1.1013947764255438</v>
      </c>
      <c r="P392" s="166">
        <f>M392*60*1000</f>
        <v>912.75810201011905</v>
      </c>
      <c r="Q392" s="244">
        <f>P392*N392/1000</f>
        <v>66.083686585532618</v>
      </c>
    </row>
    <row r="393" spans="1:17" ht="12.75" customHeight="1" x14ac:dyDescent="0.2">
      <c r="A393" s="266"/>
      <c r="B393" s="262" t="s">
        <v>204</v>
      </c>
      <c r="C393" s="160" t="s">
        <v>806</v>
      </c>
      <c r="D393" s="161">
        <v>21</v>
      </c>
      <c r="E393" s="161">
        <v>1971</v>
      </c>
      <c r="F393" s="163">
        <v>19.66</v>
      </c>
      <c r="G393" s="163">
        <v>1.73</v>
      </c>
      <c r="H393" s="163">
        <v>3.2</v>
      </c>
      <c r="I393" s="163">
        <v>14.73</v>
      </c>
      <c r="J393" s="163">
        <v>965.39</v>
      </c>
      <c r="K393" s="163">
        <v>14.73</v>
      </c>
      <c r="L393" s="163">
        <v>965.39</v>
      </c>
      <c r="M393" s="164">
        <f>K393/L393</f>
        <v>1.5258082225836191E-2</v>
      </c>
      <c r="N393" s="165">
        <v>72.400000000000006</v>
      </c>
      <c r="O393" s="166">
        <f>M393*N393</f>
        <v>1.1046851531505404</v>
      </c>
      <c r="P393" s="166">
        <f>M393*60*1000</f>
        <v>915.48493355017149</v>
      </c>
      <c r="Q393" s="244">
        <f>P393*N393/1000</f>
        <v>66.281109189032421</v>
      </c>
    </row>
    <row r="394" spans="1:17" ht="12.75" customHeight="1" x14ac:dyDescent="0.2">
      <c r="A394" s="266"/>
      <c r="B394" s="262" t="s">
        <v>204</v>
      </c>
      <c r="C394" s="160" t="s">
        <v>807</v>
      </c>
      <c r="D394" s="161">
        <v>13</v>
      </c>
      <c r="E394" s="161">
        <v>1985</v>
      </c>
      <c r="F394" s="163">
        <v>14.2</v>
      </c>
      <c r="G394" s="163">
        <v>1.677</v>
      </c>
      <c r="H394" s="163">
        <v>1.92</v>
      </c>
      <c r="I394" s="163">
        <v>10.6</v>
      </c>
      <c r="J394" s="163">
        <v>692.09</v>
      </c>
      <c r="K394" s="163">
        <v>10.38</v>
      </c>
      <c r="L394" s="163">
        <v>677.83</v>
      </c>
      <c r="M394" s="164">
        <f>K394/L394</f>
        <v>1.5313574200020654E-2</v>
      </c>
      <c r="N394" s="165">
        <v>72.400000000000006</v>
      </c>
      <c r="O394" s="166">
        <f>M394*N394</f>
        <v>1.1087027720814955</v>
      </c>
      <c r="P394" s="166">
        <f>M394*60*1000</f>
        <v>918.81445200123926</v>
      </c>
      <c r="Q394" s="244">
        <f>P394*N394/1000</f>
        <v>66.522166324889724</v>
      </c>
    </row>
    <row r="395" spans="1:17" ht="12.75" customHeight="1" x14ac:dyDescent="0.2">
      <c r="A395" s="266"/>
      <c r="B395" s="262" t="s">
        <v>204</v>
      </c>
      <c r="C395" s="160" t="s">
        <v>326</v>
      </c>
      <c r="D395" s="161">
        <v>18</v>
      </c>
      <c r="E395" s="161">
        <v>1962</v>
      </c>
      <c r="F395" s="163">
        <v>16.43</v>
      </c>
      <c r="G395" s="163">
        <v>1.7</v>
      </c>
      <c r="H395" s="163">
        <v>2.3199999999999998</v>
      </c>
      <c r="I395" s="163">
        <v>12.4</v>
      </c>
      <c r="J395" s="163">
        <v>802.35</v>
      </c>
      <c r="K395" s="163">
        <v>12.4</v>
      </c>
      <c r="L395" s="163">
        <v>802.4</v>
      </c>
      <c r="M395" s="164">
        <f>K395/L395</f>
        <v>1.5453639082751746E-2</v>
      </c>
      <c r="N395" s="165">
        <v>72.400000000000006</v>
      </c>
      <c r="O395" s="166">
        <f>M395*N395</f>
        <v>1.1188434695912266</v>
      </c>
      <c r="P395" s="166">
        <f>M395*60*1000</f>
        <v>927.21834496510485</v>
      </c>
      <c r="Q395" s="244">
        <f>P395*N395/1000</f>
        <v>67.130608175473597</v>
      </c>
    </row>
    <row r="396" spans="1:17" ht="12.75" customHeight="1" x14ac:dyDescent="0.2">
      <c r="A396" s="266"/>
      <c r="B396" s="262" t="s">
        <v>486</v>
      </c>
      <c r="C396" s="214" t="s">
        <v>474</v>
      </c>
      <c r="D396" s="186">
        <v>11</v>
      </c>
      <c r="E396" s="186">
        <v>1976</v>
      </c>
      <c r="F396" s="187">
        <v>11.0655</v>
      </c>
      <c r="G396" s="187">
        <v>0.66300000000000003</v>
      </c>
      <c r="H396" s="187">
        <v>1.6</v>
      </c>
      <c r="I396" s="187">
        <v>8.8025000000000002</v>
      </c>
      <c r="J396" s="187">
        <v>568.63</v>
      </c>
      <c r="K396" s="187">
        <v>8.8025000000000002</v>
      </c>
      <c r="L396" s="187">
        <v>568.63</v>
      </c>
      <c r="M396" s="188">
        <v>1.548018922673795E-2</v>
      </c>
      <c r="N396" s="189">
        <v>58.206000000000003</v>
      </c>
      <c r="O396" s="189">
        <v>0.9010398941315092</v>
      </c>
      <c r="P396" s="189">
        <v>928.81135360427697</v>
      </c>
      <c r="Q396" s="247">
        <v>54.062393647890545</v>
      </c>
    </row>
    <row r="397" spans="1:17" ht="12.75" customHeight="1" x14ac:dyDescent="0.2">
      <c r="A397" s="266"/>
      <c r="B397" s="262" t="s">
        <v>402</v>
      </c>
      <c r="C397" s="174" t="s">
        <v>368</v>
      </c>
      <c r="D397" s="175">
        <v>40</v>
      </c>
      <c r="E397" s="175">
        <v>1983</v>
      </c>
      <c r="F397" s="176">
        <v>45.793999999999997</v>
      </c>
      <c r="G397" s="176">
        <v>5.4979639999999996</v>
      </c>
      <c r="H397" s="176">
        <v>6.4</v>
      </c>
      <c r="I397" s="176">
        <v>33.896039999999999</v>
      </c>
      <c r="J397" s="176">
        <v>2186.7199999999998</v>
      </c>
      <c r="K397" s="176">
        <v>33.896039999999999</v>
      </c>
      <c r="L397" s="176">
        <v>2186.7199999999998</v>
      </c>
      <c r="M397" s="177">
        <v>1.5500859735128412E-2</v>
      </c>
      <c r="N397" s="178">
        <v>55.59</v>
      </c>
      <c r="O397" s="178">
        <v>0.86169279267578847</v>
      </c>
      <c r="P397" s="178">
        <v>930.05158410770468</v>
      </c>
      <c r="Q397" s="246">
        <v>51.701567560547311</v>
      </c>
    </row>
    <row r="398" spans="1:17" ht="12.75" customHeight="1" x14ac:dyDescent="0.2">
      <c r="A398" s="266"/>
      <c r="B398" s="262" t="s">
        <v>204</v>
      </c>
      <c r="C398" s="160" t="s">
        <v>808</v>
      </c>
      <c r="D398" s="161">
        <v>12</v>
      </c>
      <c r="E398" s="161">
        <v>1985</v>
      </c>
      <c r="F398" s="163">
        <v>13.74</v>
      </c>
      <c r="G398" s="163">
        <v>1.1599999999999999</v>
      </c>
      <c r="H398" s="163">
        <v>1.92</v>
      </c>
      <c r="I398" s="163">
        <v>10.65</v>
      </c>
      <c r="J398" s="163">
        <v>684.9</v>
      </c>
      <c r="K398" s="163">
        <v>10.65</v>
      </c>
      <c r="L398" s="163">
        <v>684.9</v>
      </c>
      <c r="M398" s="164">
        <f>K398/L398</f>
        <v>1.5549715286903198E-2</v>
      </c>
      <c r="N398" s="165">
        <v>72.400000000000006</v>
      </c>
      <c r="O398" s="166">
        <f>M398*N398</f>
        <v>1.1257993867717917</v>
      </c>
      <c r="P398" s="166">
        <f>M398*60*1000</f>
        <v>932.98291721419196</v>
      </c>
      <c r="Q398" s="244">
        <f>P398*N398/1000</f>
        <v>67.5479632063075</v>
      </c>
    </row>
    <row r="399" spans="1:17" ht="12.75" customHeight="1" x14ac:dyDescent="0.2">
      <c r="A399" s="266"/>
      <c r="B399" s="262" t="s">
        <v>204</v>
      </c>
      <c r="C399" s="160" t="s">
        <v>809</v>
      </c>
      <c r="D399" s="161">
        <v>42</v>
      </c>
      <c r="E399" s="161">
        <v>1968</v>
      </c>
      <c r="F399" s="163">
        <v>39.450000000000003</v>
      </c>
      <c r="G399" s="163">
        <v>3.68</v>
      </c>
      <c r="H399" s="163">
        <v>6.4</v>
      </c>
      <c r="I399" s="163">
        <v>29.369</v>
      </c>
      <c r="J399" s="163">
        <v>1886.7</v>
      </c>
      <c r="K399" s="163">
        <v>29.369</v>
      </c>
      <c r="L399" s="163">
        <v>1886.7</v>
      </c>
      <c r="M399" s="164">
        <f>K399/L399</f>
        <v>1.5566332750304765E-2</v>
      </c>
      <c r="N399" s="165">
        <v>72.400000000000006</v>
      </c>
      <c r="O399" s="166">
        <f>M399*N399</f>
        <v>1.1270024911220651</v>
      </c>
      <c r="P399" s="166">
        <f>M399*60*1000</f>
        <v>933.97996501828584</v>
      </c>
      <c r="Q399" s="244">
        <f>P399*N399/1000</f>
        <v>67.620149467323913</v>
      </c>
    </row>
    <row r="400" spans="1:17" ht="12.75" customHeight="1" x14ac:dyDescent="0.2">
      <c r="A400" s="266"/>
      <c r="B400" s="263" t="s">
        <v>514</v>
      </c>
      <c r="C400" s="220" t="s">
        <v>494</v>
      </c>
      <c r="D400" s="221">
        <v>11</v>
      </c>
      <c r="E400" s="221">
        <v>1976</v>
      </c>
      <c r="F400" s="222">
        <v>7.734</v>
      </c>
      <c r="G400" s="222">
        <v>0</v>
      </c>
      <c r="H400" s="222">
        <v>0</v>
      </c>
      <c r="I400" s="222">
        <v>7.7339990000000007</v>
      </c>
      <c r="J400" s="222">
        <v>496.05</v>
      </c>
      <c r="K400" s="222">
        <v>7.7339990000000007</v>
      </c>
      <c r="L400" s="222">
        <v>496.05</v>
      </c>
      <c r="M400" s="223">
        <v>1.5591168229009173E-2</v>
      </c>
      <c r="N400" s="224">
        <v>72.593999999999994</v>
      </c>
      <c r="O400" s="224">
        <v>1.1318252664166919</v>
      </c>
      <c r="P400" s="224">
        <v>935.47009374055051</v>
      </c>
      <c r="Q400" s="251">
        <v>67.909515985001519</v>
      </c>
    </row>
    <row r="401" spans="1:17" ht="12.75" customHeight="1" x14ac:dyDescent="0.2">
      <c r="A401" s="266"/>
      <c r="B401" s="262" t="s">
        <v>139</v>
      </c>
      <c r="C401" s="168" t="s">
        <v>122</v>
      </c>
      <c r="D401" s="167">
        <v>30</v>
      </c>
      <c r="E401" s="167">
        <v>1992</v>
      </c>
      <c r="F401" s="169">
        <v>32.06</v>
      </c>
      <c r="G401" s="216">
        <v>3.7170299999999998</v>
      </c>
      <c r="H401" s="169">
        <v>4.6399999999999997</v>
      </c>
      <c r="I401" s="216">
        <v>23.702964000000001</v>
      </c>
      <c r="J401" s="172">
        <v>1519.17</v>
      </c>
      <c r="K401" s="172">
        <v>23.702964000000001</v>
      </c>
      <c r="L401" s="172">
        <v>1519.17</v>
      </c>
      <c r="M401" s="173">
        <f>K401/L401</f>
        <v>1.5602575090345386E-2</v>
      </c>
      <c r="N401" s="169">
        <v>54.390999999999998</v>
      </c>
      <c r="O401" s="169">
        <f>M401*N401</f>
        <v>0.84863966173897587</v>
      </c>
      <c r="P401" s="169">
        <f>M401*1000*60</f>
        <v>936.15450542072313</v>
      </c>
      <c r="Q401" s="245">
        <f>O401*60</f>
        <v>50.918379704338555</v>
      </c>
    </row>
    <row r="402" spans="1:17" ht="12.75" customHeight="1" x14ac:dyDescent="0.2">
      <c r="A402" s="266"/>
      <c r="B402" s="262" t="s">
        <v>139</v>
      </c>
      <c r="C402" s="168" t="s">
        <v>123</v>
      </c>
      <c r="D402" s="167">
        <v>40</v>
      </c>
      <c r="E402" s="167">
        <v>1973</v>
      </c>
      <c r="F402" s="169">
        <v>50.24</v>
      </c>
      <c r="G402" s="216">
        <v>3.4476800000000001</v>
      </c>
      <c r="H402" s="169">
        <v>6.16</v>
      </c>
      <c r="I402" s="216">
        <v>40.632326999999997</v>
      </c>
      <c r="J402" s="172">
        <v>2565.4</v>
      </c>
      <c r="K402" s="172">
        <v>40.632326999999997</v>
      </c>
      <c r="L402" s="172">
        <v>2565.4</v>
      </c>
      <c r="M402" s="173">
        <f>K402/L402</f>
        <v>1.5838593201839866E-2</v>
      </c>
      <c r="N402" s="169">
        <v>54.390999999999998</v>
      </c>
      <c r="O402" s="169">
        <f>M402*N402</f>
        <v>0.86147692284127209</v>
      </c>
      <c r="P402" s="169">
        <f>M402*1000*60</f>
        <v>950.31559211039189</v>
      </c>
      <c r="Q402" s="245">
        <f>O402*60</f>
        <v>51.688615370476327</v>
      </c>
    </row>
    <row r="403" spans="1:17" ht="12.75" customHeight="1" x14ac:dyDescent="0.2">
      <c r="A403" s="266"/>
      <c r="B403" s="262" t="s">
        <v>139</v>
      </c>
      <c r="C403" s="168" t="s">
        <v>130</v>
      </c>
      <c r="D403" s="167">
        <v>60</v>
      </c>
      <c r="E403" s="167">
        <v>1981</v>
      </c>
      <c r="F403" s="169">
        <v>63.47</v>
      </c>
      <c r="G403" s="216">
        <v>4.3634700000000004</v>
      </c>
      <c r="H403" s="172">
        <v>9.6</v>
      </c>
      <c r="I403" s="216">
        <v>49.506540000000001</v>
      </c>
      <c r="J403" s="172">
        <v>3122.77</v>
      </c>
      <c r="K403" s="172">
        <v>49.506540000000001</v>
      </c>
      <c r="L403" s="172">
        <v>3122.77</v>
      </c>
      <c r="M403" s="173">
        <f>K403/L403</f>
        <v>1.5853405790372008E-2</v>
      </c>
      <c r="N403" s="169">
        <v>54.390999999999998</v>
      </c>
      <c r="O403" s="169">
        <f>M403*N403</f>
        <v>0.86228259434412391</v>
      </c>
      <c r="P403" s="169">
        <f>M403*1000*60</f>
        <v>951.20434742232055</v>
      </c>
      <c r="Q403" s="245">
        <f>O403*60</f>
        <v>51.736955660647432</v>
      </c>
    </row>
    <row r="404" spans="1:17" ht="12.75" customHeight="1" x14ac:dyDescent="0.2">
      <c r="A404" s="266"/>
      <c r="B404" s="262" t="s">
        <v>402</v>
      </c>
      <c r="C404" s="174" t="s">
        <v>369</v>
      </c>
      <c r="D404" s="175">
        <v>72</v>
      </c>
      <c r="E404" s="175">
        <v>1989</v>
      </c>
      <c r="F404" s="176">
        <v>93.218000000000004</v>
      </c>
      <c r="G404" s="176">
        <v>9.1882459999999995</v>
      </c>
      <c r="H404" s="176">
        <v>17.28</v>
      </c>
      <c r="I404" s="176">
        <v>66.749759999999995</v>
      </c>
      <c r="J404" s="176">
        <v>4195.87</v>
      </c>
      <c r="K404" s="176">
        <v>66.749759999999995</v>
      </c>
      <c r="L404" s="176">
        <v>4195.87</v>
      </c>
      <c r="M404" s="177">
        <v>1.5908443302580871E-2</v>
      </c>
      <c r="N404" s="178">
        <v>55.59</v>
      </c>
      <c r="O404" s="178">
        <v>0.88435036319047067</v>
      </c>
      <c r="P404" s="178">
        <v>954.50659815485233</v>
      </c>
      <c r="Q404" s="246">
        <v>53.061021791428246</v>
      </c>
    </row>
    <row r="405" spans="1:17" ht="12.75" customHeight="1" x14ac:dyDescent="0.2">
      <c r="A405" s="266"/>
      <c r="B405" s="262" t="s">
        <v>204</v>
      </c>
      <c r="C405" s="160" t="s">
        <v>810</v>
      </c>
      <c r="D405" s="161">
        <v>70</v>
      </c>
      <c r="E405" s="161">
        <v>1977</v>
      </c>
      <c r="F405" s="163">
        <v>69.3</v>
      </c>
      <c r="G405" s="163">
        <v>4.45</v>
      </c>
      <c r="H405" s="163">
        <v>11.2</v>
      </c>
      <c r="I405" s="163">
        <v>53.64</v>
      </c>
      <c r="J405" s="163">
        <v>3369.42</v>
      </c>
      <c r="K405" s="163">
        <v>53.64</v>
      </c>
      <c r="L405" s="163">
        <v>3369.42</v>
      </c>
      <c r="M405" s="164">
        <f>K405/L405</f>
        <v>1.5919653827661733E-2</v>
      </c>
      <c r="N405" s="165">
        <v>72.400000000000006</v>
      </c>
      <c r="O405" s="166">
        <f>M405*N405</f>
        <v>1.1525829371227096</v>
      </c>
      <c r="P405" s="166">
        <f>M405*60*1000</f>
        <v>955.17922965970399</v>
      </c>
      <c r="Q405" s="244">
        <f>P405*N405/1000</f>
        <v>69.154976227362567</v>
      </c>
    </row>
    <row r="406" spans="1:17" ht="12.75" customHeight="1" x14ac:dyDescent="0.2">
      <c r="A406" s="266"/>
      <c r="B406" s="262" t="s">
        <v>204</v>
      </c>
      <c r="C406" s="160" t="s">
        <v>811</v>
      </c>
      <c r="D406" s="161">
        <v>20</v>
      </c>
      <c r="E406" s="161">
        <v>1976</v>
      </c>
      <c r="F406" s="163">
        <v>21.01</v>
      </c>
      <c r="G406" s="163">
        <v>1.42</v>
      </c>
      <c r="H406" s="163">
        <v>2.56</v>
      </c>
      <c r="I406" s="163">
        <v>17.02</v>
      </c>
      <c r="J406" s="163">
        <v>1064.72</v>
      </c>
      <c r="K406" s="163">
        <v>17.02</v>
      </c>
      <c r="L406" s="163">
        <v>1064.72</v>
      </c>
      <c r="M406" s="164">
        <f>K406/L406</f>
        <v>1.5985423397700801E-2</v>
      </c>
      <c r="N406" s="165">
        <v>72.400000000000006</v>
      </c>
      <c r="O406" s="166">
        <f>M406*N406</f>
        <v>1.1573446539935381</v>
      </c>
      <c r="P406" s="166">
        <f>M406*60*1000</f>
        <v>959.12540386204807</v>
      </c>
      <c r="Q406" s="244">
        <f>P406*N406/1000</f>
        <v>69.440679239612294</v>
      </c>
    </row>
    <row r="407" spans="1:17" ht="12.75" customHeight="1" x14ac:dyDescent="0.2">
      <c r="A407" s="266"/>
      <c r="B407" s="262" t="s">
        <v>264</v>
      </c>
      <c r="C407" s="198" t="s">
        <v>697</v>
      </c>
      <c r="D407" s="199">
        <v>45</v>
      </c>
      <c r="E407" s="199">
        <v>1985</v>
      </c>
      <c r="F407" s="200">
        <v>60.4373</v>
      </c>
      <c r="G407" s="200">
        <v>8.5647000000000002</v>
      </c>
      <c r="H407" s="200">
        <v>4.5</v>
      </c>
      <c r="I407" s="200">
        <v>47.372599999999998</v>
      </c>
      <c r="J407" s="200">
        <v>2953.57</v>
      </c>
      <c r="K407" s="200">
        <v>47.372599999999998</v>
      </c>
      <c r="L407" s="200">
        <v>2953.57</v>
      </c>
      <c r="M407" s="201">
        <v>1.6039098446964183E-2</v>
      </c>
      <c r="N407" s="202">
        <v>48.2</v>
      </c>
      <c r="O407" s="203">
        <v>0.77308454514367364</v>
      </c>
      <c r="P407" s="203">
        <v>962.34590681785096</v>
      </c>
      <c r="Q407" s="249">
        <v>46.38507270862042</v>
      </c>
    </row>
    <row r="408" spans="1:17" ht="12.75" customHeight="1" x14ac:dyDescent="0.2">
      <c r="A408" s="266"/>
      <c r="B408" s="263" t="s">
        <v>187</v>
      </c>
      <c r="C408" s="160" t="s">
        <v>281</v>
      </c>
      <c r="D408" s="161">
        <v>18</v>
      </c>
      <c r="E408" s="161" t="s">
        <v>33</v>
      </c>
      <c r="F408" s="165">
        <v>19.431000000000001</v>
      </c>
      <c r="G408" s="165">
        <v>0.96899999999999997</v>
      </c>
      <c r="H408" s="165">
        <v>2.88</v>
      </c>
      <c r="I408" s="165">
        <v>15.582000000000001</v>
      </c>
      <c r="J408" s="163">
        <v>967.9</v>
      </c>
      <c r="K408" s="163">
        <v>15.582000000000001</v>
      </c>
      <c r="L408" s="163">
        <v>967.9</v>
      </c>
      <c r="M408" s="164">
        <f>K408/L408</f>
        <v>1.609877053414609E-2</v>
      </c>
      <c r="N408" s="165">
        <v>74.099999999999994</v>
      </c>
      <c r="O408" s="166">
        <f>M408*N408</f>
        <v>1.1929188965802251</v>
      </c>
      <c r="P408" s="166">
        <f>M408*60*1000</f>
        <v>965.92623204876543</v>
      </c>
      <c r="Q408" s="244">
        <f>P408*N408/1000</f>
        <v>71.575133794813524</v>
      </c>
    </row>
    <row r="409" spans="1:17" ht="12.75" customHeight="1" x14ac:dyDescent="0.2">
      <c r="A409" s="266"/>
      <c r="B409" s="263" t="s">
        <v>187</v>
      </c>
      <c r="C409" s="160" t="s">
        <v>276</v>
      </c>
      <c r="D409" s="161">
        <v>19</v>
      </c>
      <c r="E409" s="161" t="s">
        <v>33</v>
      </c>
      <c r="F409" s="165">
        <v>20.545999999999999</v>
      </c>
      <c r="G409" s="165">
        <v>1.4790000000000001</v>
      </c>
      <c r="H409" s="165">
        <v>3.04</v>
      </c>
      <c r="I409" s="165">
        <v>16.027000000000001</v>
      </c>
      <c r="J409" s="163">
        <v>986.21</v>
      </c>
      <c r="K409" s="163">
        <v>16.027000000000001</v>
      </c>
      <c r="L409" s="163">
        <v>986.21</v>
      </c>
      <c r="M409" s="164">
        <f>K409/L409</f>
        <v>1.6251102706320155E-2</v>
      </c>
      <c r="N409" s="165">
        <v>74.099999999999994</v>
      </c>
      <c r="O409" s="166">
        <f>M409*N409</f>
        <v>1.2042067105383234</v>
      </c>
      <c r="P409" s="166">
        <f>M409*60*1000</f>
        <v>975.06616237920935</v>
      </c>
      <c r="Q409" s="244">
        <f>P409*N409/1000</f>
        <v>72.252402632299408</v>
      </c>
    </row>
    <row r="410" spans="1:17" ht="12.75" customHeight="1" x14ac:dyDescent="0.2">
      <c r="A410" s="266"/>
      <c r="B410" s="263" t="s">
        <v>436</v>
      </c>
      <c r="C410" s="193" t="s">
        <v>418</v>
      </c>
      <c r="D410" s="194">
        <v>51</v>
      </c>
      <c r="E410" s="194">
        <v>1988</v>
      </c>
      <c r="F410" s="195">
        <v>41.213000000000001</v>
      </c>
      <c r="G410" s="195">
        <v>3.0623459999999998</v>
      </c>
      <c r="H410" s="195">
        <v>8</v>
      </c>
      <c r="I410" s="195">
        <v>30.150658</v>
      </c>
      <c r="J410" s="195">
        <v>1853.38</v>
      </c>
      <c r="K410" s="195">
        <v>30.150658</v>
      </c>
      <c r="L410" s="195">
        <v>1853.38</v>
      </c>
      <c r="M410" s="196">
        <v>1.6267931023319557E-2</v>
      </c>
      <c r="N410" s="197">
        <v>71.722000000000008</v>
      </c>
      <c r="O410" s="197">
        <v>1.1667685488545254</v>
      </c>
      <c r="P410" s="197">
        <v>976.0758613991735</v>
      </c>
      <c r="Q410" s="248">
        <v>70.006112931271531</v>
      </c>
    </row>
    <row r="411" spans="1:17" ht="12.75" customHeight="1" x14ac:dyDescent="0.2">
      <c r="A411" s="266"/>
      <c r="B411" s="262" t="s">
        <v>264</v>
      </c>
      <c r="C411" s="198" t="s">
        <v>698</v>
      </c>
      <c r="D411" s="199">
        <v>108</v>
      </c>
      <c r="E411" s="199">
        <v>1981</v>
      </c>
      <c r="F411" s="200">
        <v>119.10890000000001</v>
      </c>
      <c r="G411" s="200">
        <v>15.5777</v>
      </c>
      <c r="H411" s="200">
        <v>10.77</v>
      </c>
      <c r="I411" s="200">
        <v>92.761200000000017</v>
      </c>
      <c r="J411" s="200">
        <v>5677.15</v>
      </c>
      <c r="K411" s="200">
        <v>92.761200000000017</v>
      </c>
      <c r="L411" s="200">
        <v>5677.15</v>
      </c>
      <c r="M411" s="201">
        <v>1.6339395647463961E-2</v>
      </c>
      <c r="N411" s="202">
        <v>48.2</v>
      </c>
      <c r="O411" s="203">
        <v>0.78755887020776294</v>
      </c>
      <c r="P411" s="203">
        <v>980.36373884783768</v>
      </c>
      <c r="Q411" s="249">
        <v>47.253532212465778</v>
      </c>
    </row>
    <row r="412" spans="1:17" ht="12.75" customHeight="1" x14ac:dyDescent="0.2">
      <c r="A412" s="266"/>
      <c r="B412" s="263" t="s">
        <v>567</v>
      </c>
      <c r="C412" s="225" t="s">
        <v>563</v>
      </c>
      <c r="D412" s="226">
        <v>44</v>
      </c>
      <c r="E412" s="226">
        <v>1964</v>
      </c>
      <c r="F412" s="227">
        <v>30.492999999999999</v>
      </c>
      <c r="G412" s="227">
        <v>0</v>
      </c>
      <c r="H412" s="227">
        <v>0</v>
      </c>
      <c r="I412" s="227">
        <v>30.493001</v>
      </c>
      <c r="J412" s="227">
        <v>1865.95</v>
      </c>
      <c r="K412" s="227">
        <v>30.493001</v>
      </c>
      <c r="L412" s="227">
        <v>1865.95</v>
      </c>
      <c r="M412" s="228">
        <v>1.6341810337897587E-2</v>
      </c>
      <c r="N412" s="229">
        <v>68.125</v>
      </c>
      <c r="O412" s="229">
        <v>1.1132858292692731</v>
      </c>
      <c r="P412" s="229">
        <v>980.50862027385517</v>
      </c>
      <c r="Q412" s="252">
        <v>66.797149756156387</v>
      </c>
    </row>
    <row r="413" spans="1:17" ht="12.75" customHeight="1" x14ac:dyDescent="0.2">
      <c r="A413" s="266"/>
      <c r="B413" s="262" t="s">
        <v>538</v>
      </c>
      <c r="C413" s="193" t="s">
        <v>524</v>
      </c>
      <c r="D413" s="194">
        <v>46</v>
      </c>
      <c r="E413" s="194">
        <v>1988</v>
      </c>
      <c r="F413" s="195">
        <v>38.468000000000004</v>
      </c>
      <c r="G413" s="195">
        <v>1.7207399999999999</v>
      </c>
      <c r="H413" s="195">
        <v>0.46</v>
      </c>
      <c r="I413" s="195">
        <v>36.287260000000003</v>
      </c>
      <c r="J413" s="195">
        <v>2184.25</v>
      </c>
      <c r="K413" s="195">
        <v>36.287260000000003</v>
      </c>
      <c r="L413" s="195">
        <v>2184.25</v>
      </c>
      <c r="M413" s="196">
        <v>1.6613144099805428E-2</v>
      </c>
      <c r="N413" s="197">
        <v>87.308999999999997</v>
      </c>
      <c r="O413" s="197">
        <v>1.4504769982099119</v>
      </c>
      <c r="P413" s="197">
        <v>996.78864598832558</v>
      </c>
      <c r="Q413" s="248">
        <v>87.028619892594705</v>
      </c>
    </row>
    <row r="414" spans="1:17" ht="12.75" customHeight="1" x14ac:dyDescent="0.2">
      <c r="A414" s="266"/>
      <c r="B414" s="263" t="s">
        <v>187</v>
      </c>
      <c r="C414" s="160" t="s">
        <v>742</v>
      </c>
      <c r="D414" s="161">
        <v>36</v>
      </c>
      <c r="E414" s="161" t="s">
        <v>33</v>
      </c>
      <c r="F414" s="165">
        <v>33.241999999999997</v>
      </c>
      <c r="G414" s="165">
        <v>1.9410000000000001</v>
      </c>
      <c r="H414" s="165">
        <v>5.76</v>
      </c>
      <c r="I414" s="165">
        <v>25.541</v>
      </c>
      <c r="J414" s="163">
        <v>1527.82</v>
      </c>
      <c r="K414" s="163">
        <v>25.541</v>
      </c>
      <c r="L414" s="163">
        <v>1527.82</v>
      </c>
      <c r="M414" s="164">
        <f>K414/L414</f>
        <v>1.6717283449621031E-2</v>
      </c>
      <c r="N414" s="165">
        <v>74.099999999999994</v>
      </c>
      <c r="O414" s="166">
        <f>M414*N414</f>
        <v>1.2387507036169183</v>
      </c>
      <c r="P414" s="166">
        <f>M414*60*1000</f>
        <v>1003.0370069772619</v>
      </c>
      <c r="Q414" s="244">
        <f>P414*N414/1000</f>
        <v>74.325042217015096</v>
      </c>
    </row>
    <row r="415" spans="1:17" ht="12.75" customHeight="1" x14ac:dyDescent="0.2">
      <c r="A415" s="266"/>
      <c r="B415" s="263" t="s">
        <v>567</v>
      </c>
      <c r="C415" s="225" t="s">
        <v>564</v>
      </c>
      <c r="D415" s="226">
        <v>43</v>
      </c>
      <c r="E415" s="226">
        <v>1971</v>
      </c>
      <c r="F415" s="227">
        <v>29.631</v>
      </c>
      <c r="G415" s="227">
        <v>0</v>
      </c>
      <c r="H415" s="227">
        <v>0</v>
      </c>
      <c r="I415" s="227">
        <v>29.631</v>
      </c>
      <c r="J415" s="227">
        <v>1764.69</v>
      </c>
      <c r="K415" s="227">
        <v>29.631</v>
      </c>
      <c r="L415" s="227">
        <v>1764.69</v>
      </c>
      <c r="M415" s="228">
        <v>1.6791051119460075E-2</v>
      </c>
      <c r="N415" s="229">
        <v>68.125</v>
      </c>
      <c r="O415" s="229">
        <v>1.1438903575132175</v>
      </c>
      <c r="P415" s="229">
        <v>1007.4630671676045</v>
      </c>
      <c r="Q415" s="252">
        <v>68.633421450793065</v>
      </c>
    </row>
    <row r="416" spans="1:17" ht="12.75" customHeight="1" thickBot="1" x14ac:dyDescent="0.25">
      <c r="A416" s="267"/>
      <c r="B416" s="264" t="s">
        <v>139</v>
      </c>
      <c r="C416" s="254" t="s">
        <v>103</v>
      </c>
      <c r="D416" s="253">
        <v>45</v>
      </c>
      <c r="E416" s="253">
        <v>1995</v>
      </c>
      <c r="F416" s="255">
        <v>58.85</v>
      </c>
      <c r="G416" s="256">
        <v>3.6926809999999999</v>
      </c>
      <c r="H416" s="255">
        <v>7.04</v>
      </c>
      <c r="I416" s="257">
        <v>48.117319999999999</v>
      </c>
      <c r="J416" s="258">
        <v>2837.16</v>
      </c>
      <c r="K416" s="258">
        <v>48.117319999999999</v>
      </c>
      <c r="L416" s="258">
        <v>2837.16</v>
      </c>
      <c r="M416" s="259">
        <f>K416/L416</f>
        <v>1.6959677987847002E-2</v>
      </c>
      <c r="N416" s="255">
        <v>54.390999999999998</v>
      </c>
      <c r="O416" s="255">
        <f>M416*N416</f>
        <v>0.92245384543698627</v>
      </c>
      <c r="P416" s="255">
        <f>M416*1000*60</f>
        <v>1017.5806792708202</v>
      </c>
      <c r="Q416" s="260">
        <f>O416*60</f>
        <v>55.347230726219173</v>
      </c>
    </row>
    <row r="417" spans="1:17" ht="12.75" customHeight="1" x14ac:dyDescent="0.2">
      <c r="A417" s="95" t="s">
        <v>26</v>
      </c>
      <c r="B417" s="88" t="s">
        <v>154</v>
      </c>
      <c r="C417" s="342" t="s">
        <v>763</v>
      </c>
      <c r="D417" s="343">
        <v>32</v>
      </c>
      <c r="E417" s="343">
        <v>1980</v>
      </c>
      <c r="F417" s="344">
        <v>33.677</v>
      </c>
      <c r="G417" s="344">
        <v>2.9</v>
      </c>
      <c r="H417" s="344">
        <v>5.12</v>
      </c>
      <c r="I417" s="344">
        <v>25.6</v>
      </c>
      <c r="J417" s="345">
        <v>1796.39</v>
      </c>
      <c r="K417" s="345">
        <v>25.6</v>
      </c>
      <c r="L417" s="345">
        <v>1796.39</v>
      </c>
      <c r="M417" s="346">
        <f>K417/L417</f>
        <v>1.4250802999348694E-2</v>
      </c>
      <c r="N417" s="347">
        <v>61.04</v>
      </c>
      <c r="O417" s="348">
        <f>M417*N417</f>
        <v>0.86986901508024428</v>
      </c>
      <c r="P417" s="348">
        <f>M417*60*1000</f>
        <v>855.04817996092163</v>
      </c>
      <c r="Q417" s="349">
        <f>P417*N417/1000</f>
        <v>52.19214090481465</v>
      </c>
    </row>
    <row r="418" spans="1:17" ht="12.75" customHeight="1" x14ac:dyDescent="0.2">
      <c r="A418" s="96"/>
      <c r="B418" s="89" t="s">
        <v>436</v>
      </c>
      <c r="C418" s="350" t="s">
        <v>427</v>
      </c>
      <c r="D418" s="49">
        <v>12</v>
      </c>
      <c r="E418" s="49">
        <v>1972</v>
      </c>
      <c r="F418" s="50">
        <v>7.7138</v>
      </c>
      <c r="G418" s="50">
        <v>0</v>
      </c>
      <c r="H418" s="50">
        <v>0</v>
      </c>
      <c r="I418" s="50">
        <v>7.7138</v>
      </c>
      <c r="J418" s="50">
        <v>532.47</v>
      </c>
      <c r="K418" s="50">
        <v>7.7138</v>
      </c>
      <c r="L418" s="50">
        <v>532.47</v>
      </c>
      <c r="M418" s="51">
        <v>1.4486825548857211E-2</v>
      </c>
      <c r="N418" s="52">
        <v>71.722000000000008</v>
      </c>
      <c r="O418" s="52">
        <v>1.039024102015137</v>
      </c>
      <c r="P418" s="52">
        <v>869.2095329314327</v>
      </c>
      <c r="Q418" s="53">
        <v>62.341446120908223</v>
      </c>
    </row>
    <row r="419" spans="1:17" ht="12.75" customHeight="1" x14ac:dyDescent="0.2">
      <c r="A419" s="96"/>
      <c r="B419" s="89" t="s">
        <v>37</v>
      </c>
      <c r="C419" s="351" t="s">
        <v>662</v>
      </c>
      <c r="D419" s="62">
        <v>60</v>
      </c>
      <c r="E419" s="62" t="s">
        <v>33</v>
      </c>
      <c r="F419" s="352">
        <v>51.25</v>
      </c>
      <c r="G419" s="352">
        <v>4.6189999999999998</v>
      </c>
      <c r="H419" s="59">
        <v>9.6</v>
      </c>
      <c r="I419" s="352">
        <v>37.030999999999999</v>
      </c>
      <c r="J419" s="63">
        <v>2501.58</v>
      </c>
      <c r="K419" s="63">
        <v>37.030999999999999</v>
      </c>
      <c r="L419" s="63">
        <v>2501.58</v>
      </c>
      <c r="M419" s="58">
        <f>K419/L419</f>
        <v>1.4803044475891237E-2</v>
      </c>
      <c r="N419" s="59">
        <v>59.41</v>
      </c>
      <c r="O419" s="60">
        <f>M419*N419</f>
        <v>0.87944887231269842</v>
      </c>
      <c r="P419" s="60">
        <f>M419*60*1000</f>
        <v>888.18266855347429</v>
      </c>
      <c r="Q419" s="61">
        <f>P419*N419/1000</f>
        <v>52.766932338761904</v>
      </c>
    </row>
    <row r="420" spans="1:17" ht="12.75" customHeight="1" x14ac:dyDescent="0.2">
      <c r="A420" s="96"/>
      <c r="B420" s="89" t="s">
        <v>37</v>
      </c>
      <c r="C420" s="351" t="s">
        <v>661</v>
      </c>
      <c r="D420" s="62">
        <v>55</v>
      </c>
      <c r="E420" s="62" t="s">
        <v>33</v>
      </c>
      <c r="F420" s="352">
        <v>51.887</v>
      </c>
      <c r="G420" s="352">
        <v>5.4187500000000002</v>
      </c>
      <c r="H420" s="59">
        <v>8.8000000000000007</v>
      </c>
      <c r="I420" s="352">
        <v>37.667999999999999</v>
      </c>
      <c r="J420" s="63">
        <v>2542.62</v>
      </c>
      <c r="K420" s="63">
        <v>37.667999999999999</v>
      </c>
      <c r="L420" s="63">
        <v>2542.62</v>
      </c>
      <c r="M420" s="58">
        <f>K420/L420</f>
        <v>1.4814640016990349E-2</v>
      </c>
      <c r="N420" s="59">
        <v>59.41</v>
      </c>
      <c r="O420" s="60">
        <f>M420*N420</f>
        <v>0.88013776340939653</v>
      </c>
      <c r="P420" s="60">
        <f>M420*60*1000</f>
        <v>888.87840101942095</v>
      </c>
      <c r="Q420" s="61">
        <f>P420*N420/1000</f>
        <v>52.808265804563796</v>
      </c>
    </row>
    <row r="421" spans="1:17" ht="12.75" customHeight="1" x14ac:dyDescent="0.2">
      <c r="A421" s="96"/>
      <c r="B421" s="89" t="s">
        <v>746</v>
      </c>
      <c r="C421" s="353" t="s">
        <v>743</v>
      </c>
      <c r="D421" s="54">
        <v>47</v>
      </c>
      <c r="E421" s="55" t="s">
        <v>33</v>
      </c>
      <c r="F421" s="354">
        <v>33.65</v>
      </c>
      <c r="G421" s="354">
        <v>2.9</v>
      </c>
      <c r="H421" s="354">
        <v>7.22</v>
      </c>
      <c r="I421" s="354">
        <v>23.53</v>
      </c>
      <c r="J421" s="56">
        <v>1586.55</v>
      </c>
      <c r="K421" s="56">
        <v>23.06</v>
      </c>
      <c r="L421" s="56">
        <v>1555.54</v>
      </c>
      <c r="M421" s="58">
        <f>K421/L421</f>
        <v>1.48244339586253E-2</v>
      </c>
      <c r="N421" s="355">
        <v>56.6</v>
      </c>
      <c r="O421" s="60">
        <f>M421*N421</f>
        <v>0.83906296205819197</v>
      </c>
      <c r="P421" s="60">
        <f>M421*60*1000</f>
        <v>889.46603751751809</v>
      </c>
      <c r="Q421" s="61">
        <f>P421*N421/1000</f>
        <v>50.343777723491527</v>
      </c>
    </row>
    <row r="422" spans="1:17" ht="12.75" customHeight="1" x14ac:dyDescent="0.2">
      <c r="A422" s="96"/>
      <c r="B422" s="90" t="s">
        <v>260</v>
      </c>
      <c r="C422" s="356" t="s">
        <v>257</v>
      </c>
      <c r="D422" s="130">
        <v>41</v>
      </c>
      <c r="E422" s="130">
        <v>1987</v>
      </c>
      <c r="F422" s="357">
        <v>45.97</v>
      </c>
      <c r="G422" s="358">
        <v>3.76</v>
      </c>
      <c r="H422" s="358">
        <v>7.67</v>
      </c>
      <c r="I422" s="359">
        <v>34.54</v>
      </c>
      <c r="J422" s="360">
        <v>2323.4</v>
      </c>
      <c r="K422" s="360">
        <f>I422/J422*L422</f>
        <v>24.650446070414048</v>
      </c>
      <c r="L422" s="360">
        <v>1658.16</v>
      </c>
      <c r="M422" s="361">
        <f>K422/L422</f>
        <v>1.4866144443487991E-2</v>
      </c>
      <c r="N422" s="357">
        <v>52.973999999999997</v>
      </c>
      <c r="O422" s="357">
        <f>ROUND(M422*N422,2)</f>
        <v>0.79</v>
      </c>
      <c r="P422" s="357">
        <f>ROUND(M422*60*1000,2)</f>
        <v>891.97</v>
      </c>
      <c r="Q422" s="362">
        <f>ROUND(P422*N422/1000,2)</f>
        <v>47.25</v>
      </c>
    </row>
    <row r="423" spans="1:17" ht="12.75" customHeight="1" x14ac:dyDescent="0.2">
      <c r="A423" s="96"/>
      <c r="B423" s="90" t="s">
        <v>461</v>
      </c>
      <c r="C423" s="350" t="s">
        <v>458</v>
      </c>
      <c r="D423" s="49">
        <v>20</v>
      </c>
      <c r="E423" s="49">
        <v>1986</v>
      </c>
      <c r="F423" s="50">
        <v>21.792999999999999</v>
      </c>
      <c r="G423" s="50">
        <v>2.0284970000000002</v>
      </c>
      <c r="H423" s="50">
        <v>3.2</v>
      </c>
      <c r="I423" s="50">
        <v>16.564503999999999</v>
      </c>
      <c r="J423" s="50">
        <v>1094.49</v>
      </c>
      <c r="K423" s="50">
        <v>16.564503999999999</v>
      </c>
      <c r="L423" s="50">
        <v>1094.49</v>
      </c>
      <c r="M423" s="51">
        <v>1.5134449835083006E-2</v>
      </c>
      <c r="N423" s="52">
        <v>68.779000000000011</v>
      </c>
      <c r="O423" s="52">
        <v>1.0409323252071743</v>
      </c>
      <c r="P423" s="52">
        <v>908.06699010498039</v>
      </c>
      <c r="Q423" s="53">
        <v>62.455939512430454</v>
      </c>
    </row>
    <row r="424" spans="1:17" ht="12.75" customHeight="1" x14ac:dyDescent="0.2">
      <c r="A424" s="96"/>
      <c r="B424" s="89" t="s">
        <v>228</v>
      </c>
      <c r="C424" s="351" t="s">
        <v>227</v>
      </c>
      <c r="D424" s="62">
        <v>48</v>
      </c>
      <c r="E424" s="62">
        <v>1979</v>
      </c>
      <c r="F424" s="63">
        <v>47.8</v>
      </c>
      <c r="G424" s="63">
        <v>3.6</v>
      </c>
      <c r="H424" s="63">
        <v>7.6</v>
      </c>
      <c r="I424" s="63">
        <v>36.4</v>
      </c>
      <c r="J424" s="63">
        <v>2401</v>
      </c>
      <c r="K424" s="63">
        <v>36.4</v>
      </c>
      <c r="L424" s="63">
        <v>2401</v>
      </c>
      <c r="M424" s="58">
        <f>K424/L424</f>
        <v>1.5160349854227404E-2</v>
      </c>
      <c r="N424" s="59">
        <v>53.19</v>
      </c>
      <c r="O424" s="60">
        <f>M424*N424</f>
        <v>0.8063790087463556</v>
      </c>
      <c r="P424" s="60">
        <f>M424*60*1000</f>
        <v>909.62099125364421</v>
      </c>
      <c r="Q424" s="61">
        <f>P424*N424/1000</f>
        <v>48.38274052478134</v>
      </c>
    </row>
    <row r="425" spans="1:17" ht="12.75" customHeight="1" x14ac:dyDescent="0.2">
      <c r="A425" s="96"/>
      <c r="B425" s="89" t="s">
        <v>154</v>
      </c>
      <c r="C425" s="351" t="s">
        <v>316</v>
      </c>
      <c r="D425" s="62">
        <v>50</v>
      </c>
      <c r="E425" s="62">
        <v>1974</v>
      </c>
      <c r="F425" s="352">
        <v>49.578000000000003</v>
      </c>
      <c r="G425" s="352">
        <v>4.1100000000000003</v>
      </c>
      <c r="H425" s="352">
        <v>7.84</v>
      </c>
      <c r="I425" s="352">
        <v>37.630000000000003</v>
      </c>
      <c r="J425" s="63">
        <v>2478.85</v>
      </c>
      <c r="K425" s="63">
        <v>37.630000000000003</v>
      </c>
      <c r="L425" s="63">
        <v>2478.85</v>
      </c>
      <c r="M425" s="58">
        <f>K425/L425</f>
        <v>1.5180426407406663E-2</v>
      </c>
      <c r="N425" s="59">
        <v>61.04</v>
      </c>
      <c r="O425" s="60">
        <f>M425*N425</f>
        <v>0.92661322790810263</v>
      </c>
      <c r="P425" s="60">
        <f>M425*60*1000</f>
        <v>910.82558444439974</v>
      </c>
      <c r="Q425" s="61">
        <f>P425*N425/1000</f>
        <v>55.596793674486157</v>
      </c>
    </row>
    <row r="426" spans="1:17" ht="12.75" customHeight="1" x14ac:dyDescent="0.2">
      <c r="A426" s="96"/>
      <c r="B426" s="90" t="s">
        <v>461</v>
      </c>
      <c r="C426" s="350" t="s">
        <v>457</v>
      </c>
      <c r="D426" s="49">
        <v>20</v>
      </c>
      <c r="E426" s="49">
        <v>1987</v>
      </c>
      <c r="F426" s="50">
        <v>22.048999999999999</v>
      </c>
      <c r="G426" s="50">
        <v>2.0377160000000001</v>
      </c>
      <c r="H426" s="50">
        <v>3.2</v>
      </c>
      <c r="I426" s="50">
        <v>16.81128</v>
      </c>
      <c r="J426" s="50">
        <v>1104.7</v>
      </c>
      <c r="K426" s="50">
        <v>16.81128</v>
      </c>
      <c r="L426" s="50">
        <v>1104.7</v>
      </c>
      <c r="M426" s="51">
        <v>1.5217959627048066E-2</v>
      </c>
      <c r="N426" s="52">
        <v>68.779000000000011</v>
      </c>
      <c r="O426" s="52">
        <v>1.0466760451887391</v>
      </c>
      <c r="P426" s="52">
        <v>913.07757762288395</v>
      </c>
      <c r="Q426" s="53">
        <v>62.800562711324346</v>
      </c>
    </row>
    <row r="427" spans="1:17" ht="12.75" customHeight="1" x14ac:dyDescent="0.2">
      <c r="A427" s="96"/>
      <c r="B427" s="89" t="s">
        <v>154</v>
      </c>
      <c r="C427" s="351" t="s">
        <v>314</v>
      </c>
      <c r="D427" s="62">
        <v>40</v>
      </c>
      <c r="E427" s="62">
        <v>1986</v>
      </c>
      <c r="F427" s="352">
        <v>45.667000000000002</v>
      </c>
      <c r="G427" s="352">
        <v>4.5910000000000002</v>
      </c>
      <c r="H427" s="352">
        <v>6.4</v>
      </c>
      <c r="I427" s="352">
        <v>34.676000000000002</v>
      </c>
      <c r="J427" s="63">
        <v>2258.5500000000002</v>
      </c>
      <c r="K427" s="63">
        <v>34.676000000000002</v>
      </c>
      <c r="L427" s="63">
        <v>2258.5500000000002</v>
      </c>
      <c r="M427" s="58">
        <f>K427/L427</f>
        <v>1.5353213344845143E-2</v>
      </c>
      <c r="N427" s="59">
        <v>61.04</v>
      </c>
      <c r="O427" s="60">
        <f>M427*N427</f>
        <v>0.93716014256934754</v>
      </c>
      <c r="P427" s="60">
        <f>M427*60*1000</f>
        <v>921.19280069070862</v>
      </c>
      <c r="Q427" s="61">
        <f>P427*N427/1000</f>
        <v>56.229608554160855</v>
      </c>
    </row>
    <row r="428" spans="1:17" ht="12.75" customHeight="1" x14ac:dyDescent="0.2">
      <c r="A428" s="96"/>
      <c r="B428" s="90" t="s">
        <v>538</v>
      </c>
      <c r="C428" s="350" t="s">
        <v>525</v>
      </c>
      <c r="D428" s="49">
        <v>55</v>
      </c>
      <c r="E428" s="49">
        <v>1968</v>
      </c>
      <c r="F428" s="50">
        <v>50.98</v>
      </c>
      <c r="G428" s="50">
        <v>3.621</v>
      </c>
      <c r="H428" s="50">
        <v>8.8000000000000007</v>
      </c>
      <c r="I428" s="50">
        <v>38.558996999999998</v>
      </c>
      <c r="J428" s="50">
        <v>2493.39</v>
      </c>
      <c r="K428" s="50">
        <v>38.558996999999998</v>
      </c>
      <c r="L428" s="50">
        <v>2493.39</v>
      </c>
      <c r="M428" s="51">
        <v>1.5464486903372517E-2</v>
      </c>
      <c r="N428" s="52">
        <v>87.308999999999997</v>
      </c>
      <c r="O428" s="52">
        <v>1.350188887046551</v>
      </c>
      <c r="P428" s="52">
        <v>927.86921420235103</v>
      </c>
      <c r="Q428" s="53">
        <v>81.01133322279307</v>
      </c>
    </row>
    <row r="429" spans="1:17" ht="12.75" customHeight="1" x14ac:dyDescent="0.2">
      <c r="A429" s="96"/>
      <c r="B429" s="89" t="s">
        <v>154</v>
      </c>
      <c r="C429" s="351" t="s">
        <v>761</v>
      </c>
      <c r="D429" s="62">
        <v>20</v>
      </c>
      <c r="E429" s="62">
        <v>1986</v>
      </c>
      <c r="F429" s="352">
        <v>22.166</v>
      </c>
      <c r="G429" s="352">
        <v>2.66</v>
      </c>
      <c r="H429" s="352">
        <v>3.2</v>
      </c>
      <c r="I429" s="352">
        <v>16.3</v>
      </c>
      <c r="J429" s="63">
        <v>1053.6300000000001</v>
      </c>
      <c r="K429" s="63">
        <v>16.3</v>
      </c>
      <c r="L429" s="63">
        <v>1053.6300000000001</v>
      </c>
      <c r="M429" s="58">
        <f>K429/L429</f>
        <v>1.5470326395413949E-2</v>
      </c>
      <c r="N429" s="59">
        <v>61.04</v>
      </c>
      <c r="O429" s="60">
        <f>M429*N429</f>
        <v>0.94430872317606751</v>
      </c>
      <c r="P429" s="60">
        <f>M429*60*1000</f>
        <v>928.21958372483698</v>
      </c>
      <c r="Q429" s="61">
        <f>P429*N429/1000</f>
        <v>56.658523390564049</v>
      </c>
    </row>
    <row r="430" spans="1:17" ht="12.75" customHeight="1" x14ac:dyDescent="0.2">
      <c r="A430" s="96"/>
      <c r="B430" s="90" t="s">
        <v>538</v>
      </c>
      <c r="C430" s="350" t="s">
        <v>526</v>
      </c>
      <c r="D430" s="49">
        <v>45</v>
      </c>
      <c r="E430" s="49">
        <v>1979</v>
      </c>
      <c r="F430" s="50">
        <v>47.110999999999997</v>
      </c>
      <c r="G430" s="50">
        <v>3.774</v>
      </c>
      <c r="H430" s="50">
        <v>7.2</v>
      </c>
      <c r="I430" s="50">
        <v>36.137003</v>
      </c>
      <c r="J430" s="50">
        <v>2335.3000000000002</v>
      </c>
      <c r="K430" s="50">
        <v>36.137003</v>
      </c>
      <c r="L430" s="50">
        <v>2335.3000000000002</v>
      </c>
      <c r="M430" s="51">
        <v>1.5474244422558129E-2</v>
      </c>
      <c r="N430" s="52">
        <v>87.308999999999997</v>
      </c>
      <c r="O430" s="52">
        <v>1.3510408062891277</v>
      </c>
      <c r="P430" s="52">
        <v>928.45466535348771</v>
      </c>
      <c r="Q430" s="53">
        <v>81.06244837734765</v>
      </c>
    </row>
    <row r="431" spans="1:17" ht="12.75" customHeight="1" x14ac:dyDescent="0.2">
      <c r="A431" s="96"/>
      <c r="B431" s="89" t="s">
        <v>35</v>
      </c>
      <c r="C431" s="351" t="s">
        <v>651</v>
      </c>
      <c r="D431" s="62">
        <v>45</v>
      </c>
      <c r="E431" s="62">
        <v>1982</v>
      </c>
      <c r="F431" s="63">
        <f>G431+H431+I431</f>
        <v>48.256</v>
      </c>
      <c r="G431" s="63">
        <v>4.9294200000000004</v>
      </c>
      <c r="H431" s="63">
        <v>7.2</v>
      </c>
      <c r="I431" s="63">
        <v>36.126579999999997</v>
      </c>
      <c r="J431" s="63">
        <v>2313.9900000000002</v>
      </c>
      <c r="K431" s="63">
        <v>36.126579999999997</v>
      </c>
      <c r="L431" s="63">
        <v>2313.9900000000002</v>
      </c>
      <c r="M431" s="58">
        <f>K431/L431</f>
        <v>1.5612245515322016E-2</v>
      </c>
      <c r="N431" s="59">
        <v>50.685000000000002</v>
      </c>
      <c r="O431" s="60">
        <f>M431*N431</f>
        <v>0.79130666394409643</v>
      </c>
      <c r="P431" s="60">
        <f>M431*60*1000</f>
        <v>936.73473091932101</v>
      </c>
      <c r="Q431" s="61">
        <f>P431*N431/1000</f>
        <v>47.478399836645792</v>
      </c>
    </row>
    <row r="432" spans="1:17" ht="12.75" customHeight="1" x14ac:dyDescent="0.2">
      <c r="A432" s="96"/>
      <c r="B432" s="89" t="s">
        <v>35</v>
      </c>
      <c r="C432" s="351" t="s">
        <v>171</v>
      </c>
      <c r="D432" s="62">
        <v>45</v>
      </c>
      <c r="E432" s="62">
        <v>1982</v>
      </c>
      <c r="F432" s="63">
        <f>G432+H432+I432</f>
        <v>48.480000000000004</v>
      </c>
      <c r="G432" s="63">
        <v>4.7594400000000006</v>
      </c>
      <c r="H432" s="63">
        <v>7.2</v>
      </c>
      <c r="I432" s="63">
        <v>36.520560000000003</v>
      </c>
      <c r="J432" s="63">
        <v>2328.9500000000003</v>
      </c>
      <c r="K432" s="63">
        <v>36.520560000000003</v>
      </c>
      <c r="L432" s="63">
        <v>2328.9500000000003</v>
      </c>
      <c r="M432" s="58">
        <f>K432/L432</f>
        <v>1.5681126687992441E-2</v>
      </c>
      <c r="N432" s="59">
        <v>50.685000000000002</v>
      </c>
      <c r="O432" s="60">
        <f>M432*N432</f>
        <v>0.79479790618089685</v>
      </c>
      <c r="P432" s="60">
        <f>M432*60*1000</f>
        <v>940.86760127954653</v>
      </c>
      <c r="Q432" s="61">
        <f>P432*N432/1000</f>
        <v>47.68787437085382</v>
      </c>
    </row>
    <row r="433" spans="1:17" ht="12.75" customHeight="1" x14ac:dyDescent="0.2">
      <c r="A433" s="96"/>
      <c r="B433" s="89" t="s">
        <v>35</v>
      </c>
      <c r="C433" s="351" t="s">
        <v>652</v>
      </c>
      <c r="D433" s="62">
        <v>40</v>
      </c>
      <c r="E433" s="62">
        <v>1985</v>
      </c>
      <c r="F433" s="63">
        <f>G433+H433+I433</f>
        <v>35.865000000000002</v>
      </c>
      <c r="G433" s="63">
        <v>3.7395600000000004</v>
      </c>
      <c r="H433" s="63">
        <v>6.4</v>
      </c>
      <c r="I433" s="63">
        <v>25.725439999999999</v>
      </c>
      <c r="J433" s="63">
        <v>1638.65</v>
      </c>
      <c r="K433" s="63">
        <v>25.725439999999999</v>
      </c>
      <c r="L433" s="63">
        <v>1638.65</v>
      </c>
      <c r="M433" s="58">
        <f>K433/L433</f>
        <v>1.5699166997223322E-2</v>
      </c>
      <c r="N433" s="59">
        <v>50.685000000000002</v>
      </c>
      <c r="O433" s="60">
        <f>M433*N433</f>
        <v>0.79571227925426413</v>
      </c>
      <c r="P433" s="60">
        <f>M433*60*1000</f>
        <v>941.95001983339932</v>
      </c>
      <c r="Q433" s="61">
        <f>P433*N433/1000</f>
        <v>47.742736755255848</v>
      </c>
    </row>
    <row r="434" spans="1:17" ht="12.75" customHeight="1" x14ac:dyDescent="0.2">
      <c r="A434" s="96"/>
      <c r="B434" s="89" t="s">
        <v>154</v>
      </c>
      <c r="C434" s="351" t="s">
        <v>317</v>
      </c>
      <c r="D434" s="62">
        <v>40</v>
      </c>
      <c r="E434" s="62">
        <v>1986</v>
      </c>
      <c r="F434" s="352">
        <v>45.408000000000001</v>
      </c>
      <c r="G434" s="352">
        <v>4.25</v>
      </c>
      <c r="H434" s="352">
        <v>6.4</v>
      </c>
      <c r="I434" s="352">
        <v>34.76</v>
      </c>
      <c r="J434" s="63">
        <v>2213.79</v>
      </c>
      <c r="K434" s="63">
        <v>34.76</v>
      </c>
      <c r="L434" s="63">
        <v>2213.79</v>
      </c>
      <c r="M434" s="58">
        <f>K434/L434</f>
        <v>1.5701579643959001E-2</v>
      </c>
      <c r="N434" s="59">
        <v>61.04</v>
      </c>
      <c r="O434" s="60">
        <f>M434*N434</f>
        <v>0.95842442146725737</v>
      </c>
      <c r="P434" s="60">
        <f>M434*60*1000</f>
        <v>942.09477863754012</v>
      </c>
      <c r="Q434" s="61">
        <f>P434*N434/1000</f>
        <v>57.505465288035445</v>
      </c>
    </row>
    <row r="435" spans="1:17" ht="12.75" customHeight="1" x14ac:dyDescent="0.2">
      <c r="A435" s="96"/>
      <c r="B435" s="89" t="s">
        <v>35</v>
      </c>
      <c r="C435" s="351" t="s">
        <v>653</v>
      </c>
      <c r="D435" s="62">
        <v>65</v>
      </c>
      <c r="E435" s="62">
        <v>1985</v>
      </c>
      <c r="F435" s="63">
        <f>G435+H435+I435</f>
        <v>52.051680000000005</v>
      </c>
      <c r="G435" s="63">
        <v>4.8727600000000004</v>
      </c>
      <c r="H435" s="63">
        <v>10.4</v>
      </c>
      <c r="I435" s="63">
        <v>36.778919999999999</v>
      </c>
      <c r="J435" s="63">
        <v>2333.23</v>
      </c>
      <c r="K435" s="63">
        <v>36.778919999999999</v>
      </c>
      <c r="L435" s="63">
        <v>2333.23</v>
      </c>
      <c r="M435" s="58">
        <f>K435/L435</f>
        <v>1.5763092365519045E-2</v>
      </c>
      <c r="N435" s="59">
        <v>50.685000000000002</v>
      </c>
      <c r="O435" s="60">
        <f>M435*N435</f>
        <v>0.7989523365463328</v>
      </c>
      <c r="P435" s="60">
        <f>M435*60*1000</f>
        <v>945.78554193114269</v>
      </c>
      <c r="Q435" s="61">
        <f>P435*N435/1000</f>
        <v>47.937140192779964</v>
      </c>
    </row>
    <row r="436" spans="1:17" ht="12.75" customHeight="1" x14ac:dyDescent="0.2">
      <c r="A436" s="96"/>
      <c r="B436" s="90" t="s">
        <v>538</v>
      </c>
      <c r="C436" s="350" t="s">
        <v>527</v>
      </c>
      <c r="D436" s="49">
        <v>22</v>
      </c>
      <c r="E436" s="49">
        <v>1991</v>
      </c>
      <c r="F436" s="50">
        <v>23.786000000000001</v>
      </c>
      <c r="G436" s="50">
        <v>1.9023000000000001</v>
      </c>
      <c r="H436" s="50">
        <v>3.52</v>
      </c>
      <c r="I436" s="50">
        <v>18.363697999999999</v>
      </c>
      <c r="J436" s="50">
        <v>1164.8399999999999</v>
      </c>
      <c r="K436" s="50">
        <v>18.363697999999999</v>
      </c>
      <c r="L436" s="50">
        <v>1164.8399999999999</v>
      </c>
      <c r="M436" s="51">
        <v>1.5764996050959788E-2</v>
      </c>
      <c r="N436" s="52">
        <v>87.308999999999997</v>
      </c>
      <c r="O436" s="52">
        <v>1.3764260402132482</v>
      </c>
      <c r="P436" s="52">
        <v>945.89976305758728</v>
      </c>
      <c r="Q436" s="53">
        <v>82.585562412794886</v>
      </c>
    </row>
    <row r="437" spans="1:17" ht="12.75" customHeight="1" x14ac:dyDescent="0.2">
      <c r="A437" s="96"/>
      <c r="B437" s="90" t="s">
        <v>139</v>
      </c>
      <c r="C437" s="356" t="s">
        <v>126</v>
      </c>
      <c r="D437" s="130">
        <v>50</v>
      </c>
      <c r="E437" s="130">
        <v>1988</v>
      </c>
      <c r="F437" s="357">
        <v>49.87</v>
      </c>
      <c r="G437" s="363">
        <v>4.2557299999999998</v>
      </c>
      <c r="H437" s="357">
        <v>7.84</v>
      </c>
      <c r="I437" s="363">
        <v>37.774270000000001</v>
      </c>
      <c r="J437" s="360">
        <v>2389.81</v>
      </c>
      <c r="K437" s="360">
        <v>37.772469999999998</v>
      </c>
      <c r="L437" s="360">
        <v>2389.81</v>
      </c>
      <c r="M437" s="361">
        <f>K437/L437</f>
        <v>1.5805637268234713E-2</v>
      </c>
      <c r="N437" s="357">
        <v>54.390999999999998</v>
      </c>
      <c r="O437" s="357">
        <f>M437*N437</f>
        <v>0.85968441665655426</v>
      </c>
      <c r="P437" s="357">
        <f>M437*1000*60</f>
        <v>948.33823609408284</v>
      </c>
      <c r="Q437" s="362">
        <f>O437*60</f>
        <v>51.581064999393256</v>
      </c>
    </row>
    <row r="438" spans="1:17" ht="12.75" customHeight="1" x14ac:dyDescent="0.2">
      <c r="A438" s="96"/>
      <c r="B438" s="89" t="s">
        <v>154</v>
      </c>
      <c r="C438" s="351" t="s">
        <v>770</v>
      </c>
      <c r="D438" s="62">
        <v>20</v>
      </c>
      <c r="E438" s="62">
        <v>1974</v>
      </c>
      <c r="F438" s="352">
        <v>23.311</v>
      </c>
      <c r="G438" s="352">
        <v>2.38</v>
      </c>
      <c r="H438" s="352">
        <v>3.2</v>
      </c>
      <c r="I438" s="352">
        <v>14.93</v>
      </c>
      <c r="J438" s="63">
        <v>944.31</v>
      </c>
      <c r="K438" s="63">
        <v>14.93</v>
      </c>
      <c r="L438" s="63">
        <v>944.31</v>
      </c>
      <c r="M438" s="58">
        <f>K438/L438</f>
        <v>1.5810485963295953E-2</v>
      </c>
      <c r="N438" s="59">
        <v>61.04</v>
      </c>
      <c r="O438" s="60">
        <f>M438*N438</f>
        <v>0.96507206319958494</v>
      </c>
      <c r="P438" s="60">
        <f>M438*60*1000</f>
        <v>948.6291577977571</v>
      </c>
      <c r="Q438" s="61">
        <f>P438*N438/1000</f>
        <v>57.904323791975088</v>
      </c>
    </row>
    <row r="439" spans="1:17" ht="12.75" customHeight="1" x14ac:dyDescent="0.2">
      <c r="A439" s="96"/>
      <c r="B439" s="90" t="s">
        <v>538</v>
      </c>
      <c r="C439" s="350" t="s">
        <v>528</v>
      </c>
      <c r="D439" s="49">
        <v>22</v>
      </c>
      <c r="E439" s="49">
        <v>1989</v>
      </c>
      <c r="F439" s="50">
        <v>23.635000000000002</v>
      </c>
      <c r="G439" s="50">
        <v>1.9379999999999999</v>
      </c>
      <c r="H439" s="50">
        <v>3.52</v>
      </c>
      <c r="I439" s="50">
        <v>18.177</v>
      </c>
      <c r="J439" s="50">
        <v>1148.3</v>
      </c>
      <c r="K439" s="50">
        <v>18.177</v>
      </c>
      <c r="L439" s="50">
        <v>1148.3</v>
      </c>
      <c r="M439" s="51">
        <v>1.5829487067839414E-2</v>
      </c>
      <c r="N439" s="52">
        <v>87.308999999999997</v>
      </c>
      <c r="O439" s="52">
        <v>1.3820566864059913</v>
      </c>
      <c r="P439" s="52">
        <v>949.76922407036488</v>
      </c>
      <c r="Q439" s="53">
        <v>82.923401184359491</v>
      </c>
    </row>
    <row r="440" spans="1:17" ht="12.75" customHeight="1" x14ac:dyDescent="0.2">
      <c r="A440" s="96"/>
      <c r="B440" s="89" t="s">
        <v>436</v>
      </c>
      <c r="C440" s="350" t="s">
        <v>420</v>
      </c>
      <c r="D440" s="49">
        <v>12</v>
      </c>
      <c r="E440" s="49">
        <v>1991</v>
      </c>
      <c r="F440" s="50">
        <v>16.024999999999999</v>
      </c>
      <c r="G440" s="50">
        <v>1.0587599999999999</v>
      </c>
      <c r="H440" s="50">
        <v>2</v>
      </c>
      <c r="I440" s="50">
        <v>12.966241</v>
      </c>
      <c r="J440" s="50">
        <v>818.44</v>
      </c>
      <c r="K440" s="50">
        <v>12.966241</v>
      </c>
      <c r="L440" s="50">
        <v>818.44</v>
      </c>
      <c r="M440" s="51">
        <v>1.5842628659400809E-2</v>
      </c>
      <c r="N440" s="52">
        <v>71.722000000000008</v>
      </c>
      <c r="O440" s="52">
        <v>1.1362650127095451</v>
      </c>
      <c r="P440" s="52">
        <v>950.55771956404851</v>
      </c>
      <c r="Q440" s="53">
        <v>68.175900762572695</v>
      </c>
    </row>
    <row r="441" spans="1:17" ht="12.75" customHeight="1" x14ac:dyDescent="0.2">
      <c r="A441" s="96"/>
      <c r="B441" s="90" t="s">
        <v>538</v>
      </c>
      <c r="C441" s="350" t="s">
        <v>529</v>
      </c>
      <c r="D441" s="49">
        <v>46</v>
      </c>
      <c r="E441" s="49">
        <v>1981</v>
      </c>
      <c r="F441" s="50">
        <v>46.381</v>
      </c>
      <c r="G441" s="50">
        <v>3.1469040000000001</v>
      </c>
      <c r="H441" s="50">
        <v>7.2</v>
      </c>
      <c r="I441" s="50">
        <v>36.034085000000005</v>
      </c>
      <c r="J441" s="50">
        <v>2273.52</v>
      </c>
      <c r="K441" s="50">
        <v>36.034085000000005</v>
      </c>
      <c r="L441" s="50">
        <v>2273.52</v>
      </c>
      <c r="M441" s="51">
        <v>1.5849469105176116E-2</v>
      </c>
      <c r="N441" s="52">
        <v>87.308999999999997</v>
      </c>
      <c r="O441" s="52">
        <v>1.3838012981038215</v>
      </c>
      <c r="P441" s="52">
        <v>950.96814631056691</v>
      </c>
      <c r="Q441" s="53">
        <v>83.028077886229283</v>
      </c>
    </row>
    <row r="442" spans="1:17" ht="12.75" customHeight="1" x14ac:dyDescent="0.2">
      <c r="A442" s="96"/>
      <c r="B442" s="90" t="s">
        <v>402</v>
      </c>
      <c r="C442" s="364" t="s">
        <v>373</v>
      </c>
      <c r="D442" s="365">
        <v>72</v>
      </c>
      <c r="E442" s="365">
        <v>1977</v>
      </c>
      <c r="F442" s="366">
        <v>81.495000000000005</v>
      </c>
      <c r="G442" s="366">
        <v>9.7900550000000006</v>
      </c>
      <c r="H442" s="366">
        <v>11.52</v>
      </c>
      <c r="I442" s="366">
        <v>60.184964000000001</v>
      </c>
      <c r="J442" s="366">
        <v>3773.19</v>
      </c>
      <c r="K442" s="366">
        <v>60.184964000000001</v>
      </c>
      <c r="L442" s="366">
        <v>3773.19</v>
      </c>
      <c r="M442" s="367">
        <v>1.5950684699153766E-2</v>
      </c>
      <c r="N442" s="368">
        <v>55.59</v>
      </c>
      <c r="O442" s="368">
        <v>0.8866985624259579</v>
      </c>
      <c r="P442" s="368">
        <v>957.04108194922594</v>
      </c>
      <c r="Q442" s="369">
        <v>53.201913745557476</v>
      </c>
    </row>
    <row r="443" spans="1:17" ht="12.75" customHeight="1" x14ac:dyDescent="0.2">
      <c r="A443" s="96"/>
      <c r="B443" s="89" t="s">
        <v>154</v>
      </c>
      <c r="C443" s="351" t="s">
        <v>768</v>
      </c>
      <c r="D443" s="62">
        <v>20</v>
      </c>
      <c r="E443" s="62">
        <v>1984</v>
      </c>
      <c r="F443" s="352">
        <v>22.445</v>
      </c>
      <c r="G443" s="352">
        <v>2.04</v>
      </c>
      <c r="H443" s="352">
        <v>3.2</v>
      </c>
      <c r="I443" s="352">
        <v>17.21</v>
      </c>
      <c r="J443" s="63">
        <v>1075.26</v>
      </c>
      <c r="K443" s="63">
        <v>17.21</v>
      </c>
      <c r="L443" s="63">
        <v>1075.26</v>
      </c>
      <c r="M443" s="58">
        <f>K443/L443</f>
        <v>1.6005431244536208E-2</v>
      </c>
      <c r="N443" s="59">
        <v>61.04</v>
      </c>
      <c r="O443" s="60">
        <f>M443*N443</f>
        <v>0.97697152316649016</v>
      </c>
      <c r="P443" s="60">
        <f>M443*60*1000</f>
        <v>960.3258746721724</v>
      </c>
      <c r="Q443" s="61">
        <f>P443*N443/1000</f>
        <v>58.618291389989402</v>
      </c>
    </row>
    <row r="444" spans="1:17" ht="12.75" customHeight="1" x14ac:dyDescent="0.2">
      <c r="A444" s="96"/>
      <c r="B444" s="89" t="s">
        <v>37</v>
      </c>
      <c r="C444" s="351" t="s">
        <v>665</v>
      </c>
      <c r="D444" s="62">
        <v>20</v>
      </c>
      <c r="E444" s="62" t="s">
        <v>33</v>
      </c>
      <c r="F444" s="352">
        <v>23.512</v>
      </c>
      <c r="G444" s="352">
        <v>2.931</v>
      </c>
      <c r="H444" s="59">
        <v>3.2</v>
      </c>
      <c r="I444" s="352">
        <v>17.381</v>
      </c>
      <c r="J444" s="63">
        <v>1084.6500000000001</v>
      </c>
      <c r="K444" s="63">
        <v>17.381</v>
      </c>
      <c r="L444" s="63">
        <v>1084.6500000000001</v>
      </c>
      <c r="M444" s="58">
        <f>K444/L444</f>
        <v>1.6024524040012908E-2</v>
      </c>
      <c r="N444" s="59">
        <v>59.41</v>
      </c>
      <c r="O444" s="60">
        <f>M444*N444</f>
        <v>0.95201697321716683</v>
      </c>
      <c r="P444" s="60">
        <f>M444*60*1000</f>
        <v>961.47144240077444</v>
      </c>
      <c r="Q444" s="61">
        <f>P444*N444/1000</f>
        <v>57.121018393030006</v>
      </c>
    </row>
    <row r="445" spans="1:17" ht="12.75" customHeight="1" x14ac:dyDescent="0.2">
      <c r="A445" s="96"/>
      <c r="B445" s="90" t="s">
        <v>538</v>
      </c>
      <c r="C445" s="350" t="s">
        <v>530</v>
      </c>
      <c r="D445" s="49">
        <v>45</v>
      </c>
      <c r="E445" s="49">
        <v>1985</v>
      </c>
      <c r="F445" s="50">
        <v>48.835999999999999</v>
      </c>
      <c r="G445" s="50">
        <v>4.1310000000000002</v>
      </c>
      <c r="H445" s="50">
        <v>7.2</v>
      </c>
      <c r="I445" s="50">
        <v>37.504995999999998</v>
      </c>
      <c r="J445" s="50">
        <v>2334.15</v>
      </c>
      <c r="K445" s="50">
        <v>37.504995999999998</v>
      </c>
      <c r="L445" s="50">
        <v>2334.15</v>
      </c>
      <c r="M445" s="51">
        <v>1.606794593320909E-2</v>
      </c>
      <c r="N445" s="52">
        <v>87.308999999999997</v>
      </c>
      <c r="O445" s="52">
        <v>1.4028762914825523</v>
      </c>
      <c r="P445" s="52">
        <v>964.07675599254537</v>
      </c>
      <c r="Q445" s="53">
        <v>84.172577488953152</v>
      </c>
    </row>
    <row r="446" spans="1:17" ht="12.75" customHeight="1" x14ac:dyDescent="0.2">
      <c r="A446" s="96"/>
      <c r="B446" s="90" t="s">
        <v>402</v>
      </c>
      <c r="C446" s="364" t="s">
        <v>367</v>
      </c>
      <c r="D446" s="365">
        <v>35</v>
      </c>
      <c r="E446" s="365" t="s">
        <v>33</v>
      </c>
      <c r="F446" s="366">
        <v>49.398000000000003</v>
      </c>
      <c r="G446" s="366">
        <v>5.2018630000000003</v>
      </c>
      <c r="H446" s="366">
        <v>8.64</v>
      </c>
      <c r="I446" s="366">
        <v>35.556137999999997</v>
      </c>
      <c r="J446" s="366">
        <v>2212.0500000000002</v>
      </c>
      <c r="K446" s="366">
        <v>35.556137999999997</v>
      </c>
      <c r="L446" s="366">
        <v>2212.0500000000002</v>
      </c>
      <c r="M446" s="367">
        <v>1.6073840103071807E-2</v>
      </c>
      <c r="N446" s="368">
        <v>55.59</v>
      </c>
      <c r="O446" s="368">
        <v>0.89354477132976184</v>
      </c>
      <c r="P446" s="368">
        <v>964.43040618430837</v>
      </c>
      <c r="Q446" s="369">
        <v>53.612686279785706</v>
      </c>
    </row>
    <row r="447" spans="1:17" ht="12.75" customHeight="1" x14ac:dyDescent="0.2">
      <c r="A447" s="96"/>
      <c r="B447" s="89" t="s">
        <v>37</v>
      </c>
      <c r="C447" s="351" t="s">
        <v>664</v>
      </c>
      <c r="D447" s="62">
        <v>45</v>
      </c>
      <c r="E447" s="62" t="s">
        <v>33</v>
      </c>
      <c r="F447" s="352">
        <v>46.29</v>
      </c>
      <c r="G447" s="352">
        <v>3.76</v>
      </c>
      <c r="H447" s="59">
        <v>7.2</v>
      </c>
      <c r="I447" s="352">
        <v>35.329000000000001</v>
      </c>
      <c r="J447" s="63">
        <v>2197.37</v>
      </c>
      <c r="K447" s="63">
        <v>35.329000000000001</v>
      </c>
      <c r="L447" s="63">
        <v>2197.37</v>
      </c>
      <c r="M447" s="58">
        <f>K447/L447</f>
        <v>1.6077856710522125E-2</v>
      </c>
      <c r="N447" s="59">
        <v>59.41</v>
      </c>
      <c r="O447" s="60">
        <f>M447*N447</f>
        <v>0.95518546717211938</v>
      </c>
      <c r="P447" s="60">
        <f>M447*60*1000</f>
        <v>964.67140263132751</v>
      </c>
      <c r="Q447" s="61">
        <f>P447*N447/1000</f>
        <v>57.311128030327161</v>
      </c>
    </row>
    <row r="448" spans="1:17" ht="12.75" customHeight="1" x14ac:dyDescent="0.2">
      <c r="A448" s="96"/>
      <c r="B448" s="89" t="s">
        <v>35</v>
      </c>
      <c r="C448" s="351" t="s">
        <v>654</v>
      </c>
      <c r="D448" s="62">
        <v>45</v>
      </c>
      <c r="E448" s="62">
        <v>1991</v>
      </c>
      <c r="F448" s="63">
        <f>G448+H448+I448</f>
        <v>50.680999999999997</v>
      </c>
      <c r="G448" s="63">
        <v>6.00596</v>
      </c>
      <c r="H448" s="63">
        <v>7.2</v>
      </c>
      <c r="I448" s="63">
        <v>37.47504</v>
      </c>
      <c r="J448" s="63">
        <v>2325.7000000000003</v>
      </c>
      <c r="K448" s="63">
        <v>37.47504</v>
      </c>
      <c r="L448" s="63">
        <v>2325.7000000000003</v>
      </c>
      <c r="M448" s="58">
        <f>K448/L448</f>
        <v>1.6113445414283868E-2</v>
      </c>
      <c r="N448" s="59">
        <v>50.685000000000002</v>
      </c>
      <c r="O448" s="60">
        <f>M448*N448</f>
        <v>0.81670998082297785</v>
      </c>
      <c r="P448" s="60">
        <f>M448*60*1000</f>
        <v>966.80672485703212</v>
      </c>
      <c r="Q448" s="61">
        <f>P448*N448/1000</f>
        <v>49.002598849378671</v>
      </c>
    </row>
    <row r="449" spans="1:17" ht="12.75" customHeight="1" x14ac:dyDescent="0.2">
      <c r="A449" s="96"/>
      <c r="B449" s="90" t="s">
        <v>461</v>
      </c>
      <c r="C449" s="350" t="s">
        <v>460</v>
      </c>
      <c r="D449" s="49">
        <v>20</v>
      </c>
      <c r="E449" s="49">
        <v>1985</v>
      </c>
      <c r="F449" s="50">
        <v>22.858000000000001</v>
      </c>
      <c r="G449" s="50">
        <v>1.9149210000000001</v>
      </c>
      <c r="H449" s="50">
        <v>3.2</v>
      </c>
      <c r="I449" s="50">
        <v>17.743082999999999</v>
      </c>
      <c r="J449" s="50">
        <v>1099.8</v>
      </c>
      <c r="K449" s="50">
        <v>17.743082999999999</v>
      </c>
      <c r="L449" s="50">
        <v>1099.8</v>
      </c>
      <c r="M449" s="51">
        <v>1.6133008728859793E-2</v>
      </c>
      <c r="N449" s="52">
        <v>68.779000000000011</v>
      </c>
      <c r="O449" s="52">
        <v>1.1096122073622479</v>
      </c>
      <c r="P449" s="52">
        <v>967.9805237315876</v>
      </c>
      <c r="Q449" s="53">
        <v>66.576732441734876</v>
      </c>
    </row>
    <row r="450" spans="1:17" ht="12.75" customHeight="1" x14ac:dyDescent="0.2">
      <c r="A450" s="96"/>
      <c r="B450" s="89" t="s">
        <v>35</v>
      </c>
      <c r="C450" s="351" t="s">
        <v>242</v>
      </c>
      <c r="D450" s="62">
        <v>18</v>
      </c>
      <c r="E450" s="62" t="s">
        <v>33</v>
      </c>
      <c r="F450" s="63">
        <f>G450+H450+I450</f>
        <v>21.058</v>
      </c>
      <c r="G450" s="63">
        <v>2.3525230000000001</v>
      </c>
      <c r="H450" s="63">
        <v>2.88</v>
      </c>
      <c r="I450" s="63">
        <v>15.825477000000001</v>
      </c>
      <c r="J450" s="63">
        <v>980.91</v>
      </c>
      <c r="K450" s="63">
        <v>15.825477000000001</v>
      </c>
      <c r="L450" s="63">
        <v>980.91</v>
      </c>
      <c r="M450" s="58">
        <f>K450/L450</f>
        <v>1.6133464843869471E-2</v>
      </c>
      <c r="N450" s="59">
        <v>50.685000000000002</v>
      </c>
      <c r="O450" s="60">
        <f>M450*N450</f>
        <v>0.81772466561152413</v>
      </c>
      <c r="P450" s="60">
        <f>M450*60*1000</f>
        <v>968.00789063216826</v>
      </c>
      <c r="Q450" s="61">
        <f>P450*N450/1000</f>
        <v>49.063479936691451</v>
      </c>
    </row>
    <row r="451" spans="1:17" ht="12.75" customHeight="1" x14ac:dyDescent="0.2">
      <c r="A451" s="96"/>
      <c r="B451" s="89" t="s">
        <v>35</v>
      </c>
      <c r="C451" s="351" t="s">
        <v>655</v>
      </c>
      <c r="D451" s="62">
        <v>30</v>
      </c>
      <c r="E451" s="62">
        <v>1991</v>
      </c>
      <c r="F451" s="63">
        <f>G451+H451+I451</f>
        <v>32.896000000000001</v>
      </c>
      <c r="G451" s="63">
        <v>3.7962200000000004</v>
      </c>
      <c r="H451" s="63">
        <v>4.8</v>
      </c>
      <c r="I451" s="63">
        <v>24.299780000000002</v>
      </c>
      <c r="J451" s="63">
        <v>1503.25</v>
      </c>
      <c r="K451" s="63">
        <v>24.299780000000002</v>
      </c>
      <c r="L451" s="63">
        <v>1503.25</v>
      </c>
      <c r="M451" s="58">
        <f>K451/L451</f>
        <v>1.6164829536005322E-2</v>
      </c>
      <c r="N451" s="59">
        <v>50.685000000000002</v>
      </c>
      <c r="O451" s="60">
        <f>M451*N451</f>
        <v>0.81931438503242981</v>
      </c>
      <c r="P451" s="60">
        <f>M451*60*1000</f>
        <v>969.88977216031935</v>
      </c>
      <c r="Q451" s="61">
        <f>P451*N451/1000</f>
        <v>49.158863101945791</v>
      </c>
    </row>
    <row r="452" spans="1:17" ht="12.75" customHeight="1" x14ac:dyDescent="0.2">
      <c r="A452" s="96"/>
      <c r="B452" s="89" t="s">
        <v>154</v>
      </c>
      <c r="C452" s="351" t="s">
        <v>762</v>
      </c>
      <c r="D452" s="62">
        <v>30</v>
      </c>
      <c r="E452" s="62">
        <v>1991</v>
      </c>
      <c r="F452" s="352">
        <v>34.292999999999999</v>
      </c>
      <c r="G452" s="352">
        <v>3.3149999999999999</v>
      </c>
      <c r="H452" s="352">
        <v>4.8</v>
      </c>
      <c r="I452" s="352">
        <v>26.17</v>
      </c>
      <c r="J452" s="63">
        <v>1605.58</v>
      </c>
      <c r="K452" s="63">
        <v>26.17</v>
      </c>
      <c r="L452" s="63">
        <v>1605.58</v>
      </c>
      <c r="M452" s="58">
        <f>K452/L452</f>
        <v>1.6299405822195096E-2</v>
      </c>
      <c r="N452" s="59">
        <v>61.04</v>
      </c>
      <c r="O452" s="60">
        <f>M452*N452</f>
        <v>0.99491573138678868</v>
      </c>
      <c r="P452" s="60">
        <f>M452*60*1000</f>
        <v>977.96434933170576</v>
      </c>
      <c r="Q452" s="61">
        <f>P452*N452/1000</f>
        <v>59.694943883207323</v>
      </c>
    </row>
    <row r="453" spans="1:17" ht="12.75" customHeight="1" x14ac:dyDescent="0.2">
      <c r="A453" s="96"/>
      <c r="B453" s="90" t="s">
        <v>402</v>
      </c>
      <c r="C453" s="364" t="s">
        <v>372</v>
      </c>
      <c r="D453" s="365">
        <v>60</v>
      </c>
      <c r="E453" s="365">
        <v>1985</v>
      </c>
      <c r="F453" s="366">
        <v>68.427999999999997</v>
      </c>
      <c r="G453" s="366">
        <v>7.5982459999999996</v>
      </c>
      <c r="H453" s="366">
        <v>9.52</v>
      </c>
      <c r="I453" s="366">
        <v>51.309764999999999</v>
      </c>
      <c r="J453" s="366">
        <v>3133.55</v>
      </c>
      <c r="K453" s="366">
        <v>51.309764999999999</v>
      </c>
      <c r="L453" s="366">
        <v>3133.55</v>
      </c>
      <c r="M453" s="367">
        <v>1.6374324647763717E-2</v>
      </c>
      <c r="N453" s="368">
        <v>55.59</v>
      </c>
      <c r="O453" s="368">
        <v>0.91024870716918505</v>
      </c>
      <c r="P453" s="368">
        <v>982.45947886582292</v>
      </c>
      <c r="Q453" s="369">
        <v>54.614922430151097</v>
      </c>
    </row>
    <row r="454" spans="1:17" ht="12.75" customHeight="1" x14ac:dyDescent="0.2">
      <c r="A454" s="96"/>
      <c r="B454" s="90" t="s">
        <v>165</v>
      </c>
      <c r="C454" s="370" t="s">
        <v>830</v>
      </c>
      <c r="D454" s="74">
        <v>12</v>
      </c>
      <c r="E454" s="74" t="s">
        <v>33</v>
      </c>
      <c r="F454" s="75">
        <f>G454+H454+I454</f>
        <v>14.7</v>
      </c>
      <c r="G454" s="75">
        <v>1.2008000000000001</v>
      </c>
      <c r="H454" s="75">
        <v>1.92</v>
      </c>
      <c r="I454" s="75">
        <v>11.5792</v>
      </c>
      <c r="J454" s="75">
        <v>705.92</v>
      </c>
      <c r="K454" s="75">
        <f>I454</f>
        <v>11.5792</v>
      </c>
      <c r="L454" s="75">
        <f>J454</f>
        <v>705.92</v>
      </c>
      <c r="M454" s="76">
        <f>K454/L454</f>
        <v>1.6402991840435178E-2</v>
      </c>
      <c r="N454" s="77">
        <v>43.5</v>
      </c>
      <c r="O454" s="78">
        <f>M454*N454</f>
        <v>0.71353014505893031</v>
      </c>
      <c r="P454" s="78">
        <f>M454*60*1000</f>
        <v>984.17951042611071</v>
      </c>
      <c r="Q454" s="79">
        <f>P454*N454/1000</f>
        <v>42.811808703535817</v>
      </c>
    </row>
    <row r="455" spans="1:17" ht="12.75" customHeight="1" x14ac:dyDescent="0.2">
      <c r="A455" s="96"/>
      <c r="B455" s="89" t="s">
        <v>35</v>
      </c>
      <c r="C455" s="351" t="s">
        <v>656</v>
      </c>
      <c r="D455" s="62">
        <v>18</v>
      </c>
      <c r="E455" s="62" t="s">
        <v>33</v>
      </c>
      <c r="F455" s="63">
        <f>G455+H455+I455</f>
        <v>21.811020000000003</v>
      </c>
      <c r="G455" s="63">
        <v>2.0964200000000002</v>
      </c>
      <c r="H455" s="63">
        <v>2.88</v>
      </c>
      <c r="I455" s="63">
        <v>16.834600000000002</v>
      </c>
      <c r="J455" s="63">
        <v>1026.2</v>
      </c>
      <c r="K455" s="63">
        <v>16.834600000000002</v>
      </c>
      <c r="L455" s="63">
        <v>1026.2</v>
      </c>
      <c r="M455" s="58">
        <f>K455/L455</f>
        <v>1.6404794387059055E-2</v>
      </c>
      <c r="N455" s="59">
        <v>50.685000000000002</v>
      </c>
      <c r="O455" s="60">
        <f>M455*N455</f>
        <v>0.83147700350808829</v>
      </c>
      <c r="P455" s="60">
        <f>M455*60*1000</f>
        <v>984.28766322354329</v>
      </c>
      <c r="Q455" s="61">
        <f>P455*N455/1000</f>
        <v>49.888620210485293</v>
      </c>
    </row>
    <row r="456" spans="1:17" ht="12.75" customHeight="1" x14ac:dyDescent="0.2">
      <c r="A456" s="96"/>
      <c r="B456" s="90" t="s">
        <v>538</v>
      </c>
      <c r="C456" s="350" t="s">
        <v>531</v>
      </c>
      <c r="D456" s="49">
        <v>40</v>
      </c>
      <c r="E456" s="49">
        <v>1973</v>
      </c>
      <c r="F456" s="50">
        <v>46.143999999999998</v>
      </c>
      <c r="G456" s="50">
        <v>2.8559999999999999</v>
      </c>
      <c r="H456" s="50">
        <v>6.4</v>
      </c>
      <c r="I456" s="50">
        <v>36.887999999999998</v>
      </c>
      <c r="J456" s="50">
        <v>2247.54</v>
      </c>
      <c r="K456" s="50">
        <v>36.887999999999998</v>
      </c>
      <c r="L456" s="50">
        <v>2247.54</v>
      </c>
      <c r="M456" s="51">
        <v>1.641261112149283E-2</v>
      </c>
      <c r="N456" s="52">
        <v>87.308999999999997</v>
      </c>
      <c r="O456" s="52">
        <v>1.4329686644064175</v>
      </c>
      <c r="P456" s="52">
        <v>984.7566672895698</v>
      </c>
      <c r="Q456" s="53">
        <v>85.97811986438505</v>
      </c>
    </row>
    <row r="457" spans="1:17" ht="12.75" customHeight="1" x14ac:dyDescent="0.2">
      <c r="A457" s="96"/>
      <c r="B457" s="90" t="s">
        <v>59</v>
      </c>
      <c r="C457" s="351" t="s">
        <v>727</v>
      </c>
      <c r="D457" s="62">
        <v>93</v>
      </c>
      <c r="E457" s="62" t="s">
        <v>33</v>
      </c>
      <c r="F457" s="63">
        <f>G457+H457+I457</f>
        <v>57.765000000000001</v>
      </c>
      <c r="G457" s="63">
        <v>2.8050000000000002</v>
      </c>
      <c r="H457" s="63">
        <v>0.83000000000000007</v>
      </c>
      <c r="I457" s="63">
        <v>54.13</v>
      </c>
      <c r="J457" s="63">
        <v>3290.64</v>
      </c>
      <c r="K457" s="63">
        <v>54.13</v>
      </c>
      <c r="L457" s="63">
        <v>3290.64</v>
      </c>
      <c r="M457" s="58">
        <f>K457/L457</f>
        <v>1.6449687598764983E-2</v>
      </c>
      <c r="N457" s="59">
        <v>49.5</v>
      </c>
      <c r="O457" s="60">
        <f>M457*N457</f>
        <v>0.8142595361388667</v>
      </c>
      <c r="P457" s="60">
        <f>M457*60*1000</f>
        <v>986.98125592589906</v>
      </c>
      <c r="Q457" s="61">
        <f>P457*N457/1000</f>
        <v>48.855572168332003</v>
      </c>
    </row>
    <row r="458" spans="1:17" ht="12.75" customHeight="1" x14ac:dyDescent="0.2">
      <c r="A458" s="96"/>
      <c r="B458" s="89" t="s">
        <v>436</v>
      </c>
      <c r="C458" s="350" t="s">
        <v>432</v>
      </c>
      <c r="D458" s="49">
        <v>7</v>
      </c>
      <c r="E458" s="49">
        <v>1956</v>
      </c>
      <c r="F458" s="50">
        <v>6.6250999999999998</v>
      </c>
      <c r="G458" s="50">
        <v>0</v>
      </c>
      <c r="H458" s="50">
        <v>0</v>
      </c>
      <c r="I458" s="50">
        <v>6.6250999999999998</v>
      </c>
      <c r="J458" s="50">
        <v>402.24</v>
      </c>
      <c r="K458" s="50">
        <v>6.6250999999999998</v>
      </c>
      <c r="L458" s="50">
        <v>402.24</v>
      </c>
      <c r="M458" s="51">
        <v>1.6470515115354016E-2</v>
      </c>
      <c r="N458" s="52">
        <v>70.850000000000009</v>
      </c>
      <c r="O458" s="52">
        <v>1.1669359959228323</v>
      </c>
      <c r="P458" s="52">
        <v>988.23090692124094</v>
      </c>
      <c r="Q458" s="53">
        <v>70.016159755369927</v>
      </c>
    </row>
    <row r="459" spans="1:17" ht="12.75" customHeight="1" x14ac:dyDescent="0.2">
      <c r="A459" s="96"/>
      <c r="B459" s="89" t="s">
        <v>35</v>
      </c>
      <c r="C459" s="351" t="s">
        <v>243</v>
      </c>
      <c r="D459" s="62">
        <v>45</v>
      </c>
      <c r="E459" s="62">
        <v>1978</v>
      </c>
      <c r="F459" s="63">
        <f>G459+H459+I459</f>
        <v>51.47072</v>
      </c>
      <c r="G459" s="63">
        <v>5.7793200000000002</v>
      </c>
      <c r="H459" s="63">
        <v>7.2</v>
      </c>
      <c r="I459" s="63">
        <v>38.491399999999999</v>
      </c>
      <c r="J459" s="63">
        <v>2335.67</v>
      </c>
      <c r="K459" s="63">
        <v>38.491399999999999</v>
      </c>
      <c r="L459" s="63">
        <v>2335.67</v>
      </c>
      <c r="M459" s="58">
        <f>K459/L459</f>
        <v>1.6479810932195044E-2</v>
      </c>
      <c r="N459" s="59">
        <v>50.685000000000002</v>
      </c>
      <c r="O459" s="60">
        <f>M459*N459</f>
        <v>0.83527921709830588</v>
      </c>
      <c r="P459" s="60">
        <f>M459*60*1000</f>
        <v>988.78865593170258</v>
      </c>
      <c r="Q459" s="61">
        <f>P459*N459/1000</f>
        <v>50.116753025898348</v>
      </c>
    </row>
    <row r="460" spans="1:17" ht="12.75" customHeight="1" x14ac:dyDescent="0.2">
      <c r="A460" s="96"/>
      <c r="B460" s="90" t="s">
        <v>264</v>
      </c>
      <c r="C460" s="128" t="s">
        <v>699</v>
      </c>
      <c r="D460" s="120">
        <v>41</v>
      </c>
      <c r="E460" s="120">
        <v>1991</v>
      </c>
      <c r="F460" s="69">
        <v>50.166899999999998</v>
      </c>
      <c r="G460" s="69">
        <v>9.3103999999999996</v>
      </c>
      <c r="H460" s="69">
        <v>4</v>
      </c>
      <c r="I460" s="69">
        <v>36.856499999999997</v>
      </c>
      <c r="J460" s="69">
        <v>2228.3200000000002</v>
      </c>
      <c r="K460" s="69">
        <v>36.856499999999997</v>
      </c>
      <c r="L460" s="69">
        <v>2228.3200000000002</v>
      </c>
      <c r="M460" s="70">
        <v>1.6540039132620088E-2</v>
      </c>
      <c r="N460" s="71">
        <v>48.2</v>
      </c>
      <c r="O460" s="72">
        <v>0.7972298861922883</v>
      </c>
      <c r="P460" s="72">
        <v>992.40234795720528</v>
      </c>
      <c r="Q460" s="73">
        <v>47.833793171537295</v>
      </c>
    </row>
    <row r="461" spans="1:17" ht="12.75" customHeight="1" x14ac:dyDescent="0.2">
      <c r="A461" s="96"/>
      <c r="B461" s="90" t="s">
        <v>538</v>
      </c>
      <c r="C461" s="350" t="s">
        <v>532</v>
      </c>
      <c r="D461" s="49">
        <v>40</v>
      </c>
      <c r="E461" s="49">
        <v>1972</v>
      </c>
      <c r="F461" s="50">
        <v>45.954000000000001</v>
      </c>
      <c r="G461" s="50">
        <v>2.4990000000000001</v>
      </c>
      <c r="H461" s="50">
        <v>6.4</v>
      </c>
      <c r="I461" s="50">
        <v>37.054997999999998</v>
      </c>
      <c r="J461" s="50">
        <v>2236.87</v>
      </c>
      <c r="K461" s="50">
        <v>37.054997999999998</v>
      </c>
      <c r="L461" s="50">
        <v>2236.87</v>
      </c>
      <c r="M461" s="51">
        <v>1.6565557229521608E-2</v>
      </c>
      <c r="N461" s="52">
        <v>87.308999999999997</v>
      </c>
      <c r="O461" s="52">
        <v>1.446322236152302</v>
      </c>
      <c r="P461" s="52">
        <v>993.93343377129645</v>
      </c>
      <c r="Q461" s="53">
        <v>86.779334169138124</v>
      </c>
    </row>
    <row r="462" spans="1:17" ht="12.75" customHeight="1" x14ac:dyDescent="0.2">
      <c r="A462" s="96"/>
      <c r="B462" s="89" t="s">
        <v>154</v>
      </c>
      <c r="C462" s="351" t="s">
        <v>315</v>
      </c>
      <c r="D462" s="62">
        <v>45</v>
      </c>
      <c r="E462" s="62">
        <v>1982</v>
      </c>
      <c r="F462" s="352">
        <v>50.356000000000002</v>
      </c>
      <c r="G462" s="352">
        <v>5.16</v>
      </c>
      <c r="H462" s="352">
        <v>7.2</v>
      </c>
      <c r="I462" s="352">
        <v>38</v>
      </c>
      <c r="J462" s="63">
        <v>2283.7800000000002</v>
      </c>
      <c r="K462" s="63">
        <v>38</v>
      </c>
      <c r="L462" s="63">
        <v>2283.7800000000002</v>
      </c>
      <c r="M462" s="58">
        <f>K462/L462</f>
        <v>1.6639080822145741E-2</v>
      </c>
      <c r="N462" s="59">
        <v>61.04</v>
      </c>
      <c r="O462" s="60">
        <f>M462*N462</f>
        <v>1.0156494933837761</v>
      </c>
      <c r="P462" s="60">
        <f>M462*60*1000</f>
        <v>998.34484932874443</v>
      </c>
      <c r="Q462" s="61">
        <f>P462*N462/1000</f>
        <v>60.938969603026564</v>
      </c>
    </row>
    <row r="463" spans="1:17" ht="12.75" customHeight="1" x14ac:dyDescent="0.2">
      <c r="A463" s="96"/>
      <c r="B463" s="90" t="s">
        <v>139</v>
      </c>
      <c r="C463" s="371" t="s">
        <v>191</v>
      </c>
      <c r="D463" s="130">
        <v>26</v>
      </c>
      <c r="E463" s="372">
        <v>1998</v>
      </c>
      <c r="F463" s="357">
        <v>36.159999999999997</v>
      </c>
      <c r="G463" s="363">
        <v>1.83158</v>
      </c>
      <c r="H463" s="357">
        <v>4.16</v>
      </c>
      <c r="I463" s="363">
        <v>30.168420000000001</v>
      </c>
      <c r="J463" s="360">
        <v>1812.49</v>
      </c>
      <c r="K463" s="360">
        <v>30.168420000000001</v>
      </c>
      <c r="L463" s="360">
        <v>1812.49</v>
      </c>
      <c r="M463" s="361">
        <f>K463/L463</f>
        <v>1.6644737350275038E-2</v>
      </c>
      <c r="N463" s="357">
        <v>54.390999999999998</v>
      </c>
      <c r="O463" s="357">
        <f>M463*N463</f>
        <v>0.90532390921880956</v>
      </c>
      <c r="P463" s="357">
        <f>M463*1000*60</f>
        <v>998.68424101650226</v>
      </c>
      <c r="Q463" s="362">
        <f>O463*60</f>
        <v>54.319434553128573</v>
      </c>
    </row>
    <row r="464" spans="1:17" ht="12.75" customHeight="1" x14ac:dyDescent="0.2">
      <c r="A464" s="96"/>
      <c r="B464" s="90" t="s">
        <v>165</v>
      </c>
      <c r="C464" s="370" t="s">
        <v>339</v>
      </c>
      <c r="D464" s="74">
        <v>11</v>
      </c>
      <c r="E464" s="74" t="s">
        <v>33</v>
      </c>
      <c r="F464" s="75">
        <f>G464+H464+I464</f>
        <v>11.46</v>
      </c>
      <c r="G464" s="75">
        <v>0.62770000000000004</v>
      </c>
      <c r="H464" s="75">
        <v>1.6</v>
      </c>
      <c r="I464" s="75">
        <v>9.2323000000000004</v>
      </c>
      <c r="J464" s="75">
        <v>554.16999999999996</v>
      </c>
      <c r="K464" s="75">
        <f>I464</f>
        <v>9.2323000000000004</v>
      </c>
      <c r="L464" s="75">
        <f>J464</f>
        <v>554.16999999999996</v>
      </c>
      <c r="M464" s="76">
        <f>K464/L464</f>
        <v>1.6659689265026978E-2</v>
      </c>
      <c r="N464" s="77">
        <v>43.5</v>
      </c>
      <c r="O464" s="78">
        <f>M464*N464</f>
        <v>0.72469648302867351</v>
      </c>
      <c r="P464" s="78">
        <f>M464*60*1000</f>
        <v>999.58135590161862</v>
      </c>
      <c r="Q464" s="79">
        <f>P464*N464/1000</f>
        <v>43.481788981720413</v>
      </c>
    </row>
    <row r="465" spans="1:17" ht="12.75" customHeight="1" x14ac:dyDescent="0.2">
      <c r="A465" s="96"/>
      <c r="B465" s="90" t="s">
        <v>264</v>
      </c>
      <c r="C465" s="128" t="s">
        <v>700</v>
      </c>
      <c r="D465" s="120">
        <v>85</v>
      </c>
      <c r="E465" s="120">
        <v>1971</v>
      </c>
      <c r="F465" s="69">
        <v>82.089500000000001</v>
      </c>
      <c r="G465" s="69">
        <v>10.5045</v>
      </c>
      <c r="H465" s="69">
        <v>8.4</v>
      </c>
      <c r="I465" s="69">
        <v>63.185000000000002</v>
      </c>
      <c r="J465" s="69">
        <v>3784.07</v>
      </c>
      <c r="K465" s="69">
        <v>63.185000000000002</v>
      </c>
      <c r="L465" s="69">
        <v>3784.07</v>
      </c>
      <c r="M465" s="70">
        <v>1.6697629800717217E-2</v>
      </c>
      <c r="N465" s="71">
        <v>48.2</v>
      </c>
      <c r="O465" s="72">
        <v>0.80482575639456988</v>
      </c>
      <c r="P465" s="72">
        <v>1001.857788043033</v>
      </c>
      <c r="Q465" s="73">
        <v>48.289545383674195</v>
      </c>
    </row>
    <row r="466" spans="1:17" ht="12.75" customHeight="1" x14ac:dyDescent="0.2">
      <c r="A466" s="96"/>
      <c r="B466" s="89" t="s">
        <v>436</v>
      </c>
      <c r="C466" s="350" t="s">
        <v>419</v>
      </c>
      <c r="D466" s="49">
        <v>5</v>
      </c>
      <c r="E466" s="49">
        <v>1951</v>
      </c>
      <c r="F466" s="50">
        <v>3.9487000000000001</v>
      </c>
      <c r="G466" s="50">
        <v>0.153</v>
      </c>
      <c r="H466" s="50">
        <v>0.05</v>
      </c>
      <c r="I466" s="50">
        <v>3.7456990000000001</v>
      </c>
      <c r="J466" s="50">
        <v>223.63</v>
      </c>
      <c r="K466" s="50">
        <v>3.7456990000000001</v>
      </c>
      <c r="L466" s="50">
        <v>223.63</v>
      </c>
      <c r="M466" s="51">
        <v>1.6749537181952334E-2</v>
      </c>
      <c r="N466" s="52">
        <v>71.722000000000008</v>
      </c>
      <c r="O466" s="52">
        <v>1.2013103057639853</v>
      </c>
      <c r="P466" s="52">
        <v>1004.97223091714</v>
      </c>
      <c r="Q466" s="53">
        <v>72.078618345839118</v>
      </c>
    </row>
    <row r="467" spans="1:17" ht="12.75" customHeight="1" x14ac:dyDescent="0.2">
      <c r="A467" s="96"/>
      <c r="B467" s="90" t="s">
        <v>59</v>
      </c>
      <c r="C467" s="351" t="s">
        <v>180</v>
      </c>
      <c r="D467" s="62">
        <v>44</v>
      </c>
      <c r="E467" s="62" t="s">
        <v>33</v>
      </c>
      <c r="F467" s="63">
        <f>G467+H467+I467</f>
        <v>62.200002000000005</v>
      </c>
      <c r="G467" s="63">
        <v>5.6478420000000007</v>
      </c>
      <c r="H467" s="63">
        <v>6.88</v>
      </c>
      <c r="I467" s="63">
        <v>49.672160000000005</v>
      </c>
      <c r="J467" s="63">
        <v>2962.01</v>
      </c>
      <c r="K467" s="63">
        <v>49.672160000000005</v>
      </c>
      <c r="L467" s="63">
        <v>2962.01</v>
      </c>
      <c r="M467" s="58">
        <f>K467/L467</f>
        <v>1.6769747570062221E-2</v>
      </c>
      <c r="N467" s="59">
        <v>49.5</v>
      </c>
      <c r="O467" s="60">
        <f>M467*N467</f>
        <v>0.83010250471807989</v>
      </c>
      <c r="P467" s="60">
        <f>M467*60*1000</f>
        <v>1006.1848542037333</v>
      </c>
      <c r="Q467" s="61">
        <f>P467*N467/1000</f>
        <v>49.806150283084797</v>
      </c>
    </row>
    <row r="468" spans="1:17" ht="12.75" customHeight="1" x14ac:dyDescent="0.2">
      <c r="A468" s="96"/>
      <c r="B468" s="90" t="s">
        <v>139</v>
      </c>
      <c r="C468" s="356" t="s">
        <v>104</v>
      </c>
      <c r="D468" s="130">
        <v>35</v>
      </c>
      <c r="E468" s="130">
        <v>1993</v>
      </c>
      <c r="F468" s="357">
        <v>46.87</v>
      </c>
      <c r="G468" s="363">
        <v>7.0569699999999997</v>
      </c>
      <c r="H468" s="357">
        <v>5.44</v>
      </c>
      <c r="I468" s="363">
        <v>34.373041000000001</v>
      </c>
      <c r="J468" s="360">
        <v>2044.73</v>
      </c>
      <c r="K468" s="360">
        <v>34.373041000000001</v>
      </c>
      <c r="L468" s="360">
        <v>2044.73</v>
      </c>
      <c r="M468" s="361">
        <f>K468/L468</f>
        <v>1.6810552493483247E-2</v>
      </c>
      <c r="N468" s="357">
        <v>54.390999999999998</v>
      </c>
      <c r="O468" s="357">
        <f>M468*N468</f>
        <v>0.91434276067304721</v>
      </c>
      <c r="P468" s="357">
        <f>M468*1000*60</f>
        <v>1008.6331496089948</v>
      </c>
      <c r="Q468" s="362">
        <f>O468*60</f>
        <v>54.860565640382831</v>
      </c>
    </row>
    <row r="469" spans="1:17" ht="12.75" customHeight="1" x14ac:dyDescent="0.2">
      <c r="A469" s="96"/>
      <c r="B469" s="89" t="s">
        <v>32</v>
      </c>
      <c r="C469" s="351" t="s">
        <v>632</v>
      </c>
      <c r="D469" s="62">
        <v>12</v>
      </c>
      <c r="E469" s="62">
        <v>1974</v>
      </c>
      <c r="F469" s="63">
        <v>13.478999999999999</v>
      </c>
      <c r="G469" s="63">
        <v>1.4</v>
      </c>
      <c r="H469" s="63">
        <v>1.92</v>
      </c>
      <c r="I469" s="63">
        <v>10.159000000000001</v>
      </c>
      <c r="J469" s="63">
        <v>601.83000000000004</v>
      </c>
      <c r="K469" s="63">
        <v>10.159000000000001</v>
      </c>
      <c r="L469" s="63">
        <v>601.83000000000004</v>
      </c>
      <c r="M469" s="58">
        <f>K469/L469</f>
        <v>1.6880182111227424E-2</v>
      </c>
      <c r="N469" s="59">
        <v>63.7</v>
      </c>
      <c r="O469" s="60">
        <f>M469*N469</f>
        <v>1.0752676004851869</v>
      </c>
      <c r="P469" s="60">
        <f>M469*60*1000</f>
        <v>1012.8109266736453</v>
      </c>
      <c r="Q469" s="61">
        <f>P469*N469/1000</f>
        <v>64.516056029111212</v>
      </c>
    </row>
    <row r="470" spans="1:17" ht="12.75" customHeight="1" x14ac:dyDescent="0.2">
      <c r="A470" s="96"/>
      <c r="B470" s="89" t="s">
        <v>436</v>
      </c>
      <c r="C470" s="350" t="s">
        <v>423</v>
      </c>
      <c r="D470" s="49">
        <v>36</v>
      </c>
      <c r="E470" s="49">
        <v>1964</v>
      </c>
      <c r="F470" s="50">
        <v>32.723999999999997</v>
      </c>
      <c r="G470" s="50">
        <v>1.4790730000000001</v>
      </c>
      <c r="H470" s="50">
        <v>5.6</v>
      </c>
      <c r="I470" s="50">
        <v>25.644928</v>
      </c>
      <c r="J470" s="50">
        <v>1514.36</v>
      </c>
      <c r="K470" s="50">
        <v>25.644928</v>
      </c>
      <c r="L470" s="50">
        <v>1514.36</v>
      </c>
      <c r="M470" s="51">
        <v>1.6934499062310152E-2</v>
      </c>
      <c r="N470" s="52">
        <v>71.722000000000008</v>
      </c>
      <c r="O470" s="52">
        <v>1.2145761417470089</v>
      </c>
      <c r="P470" s="52">
        <v>1016.0699437386091</v>
      </c>
      <c r="Q470" s="53">
        <v>72.87456850482053</v>
      </c>
    </row>
    <row r="471" spans="1:17" ht="12.75" customHeight="1" x14ac:dyDescent="0.2">
      <c r="A471" s="96"/>
      <c r="B471" s="89" t="s">
        <v>187</v>
      </c>
      <c r="C471" s="351" t="s">
        <v>183</v>
      </c>
      <c r="D471" s="62">
        <v>7</v>
      </c>
      <c r="E471" s="62" t="s">
        <v>33</v>
      </c>
      <c r="F471" s="59">
        <v>10.231999999999999</v>
      </c>
      <c r="G471" s="59">
        <v>0.96899999999999997</v>
      </c>
      <c r="H471" s="59">
        <v>1.76</v>
      </c>
      <c r="I471" s="59">
        <v>7.5030000000000001</v>
      </c>
      <c r="J471" s="63">
        <v>442.92</v>
      </c>
      <c r="K471" s="63">
        <v>7.5030000000000001</v>
      </c>
      <c r="L471" s="63">
        <v>442.92</v>
      </c>
      <c r="M471" s="58">
        <f>K471/L471</f>
        <v>1.6939853698184775E-2</v>
      </c>
      <c r="N471" s="59">
        <v>74.099999999999994</v>
      </c>
      <c r="O471" s="60">
        <f>M471*N471</f>
        <v>1.2552431590354918</v>
      </c>
      <c r="P471" s="60">
        <f>M471*60*1000</f>
        <v>1016.3912218910864</v>
      </c>
      <c r="Q471" s="61">
        <f>P471*N471/1000</f>
        <v>75.314589542129497</v>
      </c>
    </row>
    <row r="472" spans="1:17" ht="12.75" customHeight="1" x14ac:dyDescent="0.2">
      <c r="A472" s="96"/>
      <c r="B472" s="90" t="s">
        <v>59</v>
      </c>
      <c r="C472" s="351" t="s">
        <v>179</v>
      </c>
      <c r="D472" s="62">
        <v>30</v>
      </c>
      <c r="E472" s="62" t="s">
        <v>33</v>
      </c>
      <c r="F472" s="63">
        <f>G472+H472+I472</f>
        <v>40.774002000000003</v>
      </c>
      <c r="G472" s="63">
        <v>3.6720000000000002</v>
      </c>
      <c r="H472" s="63">
        <v>4.8</v>
      </c>
      <c r="I472" s="63">
        <v>32.302002000000002</v>
      </c>
      <c r="J472" s="63">
        <v>1906.41</v>
      </c>
      <c r="K472" s="63">
        <v>32.302002000000002</v>
      </c>
      <c r="L472" s="63">
        <v>1906.41</v>
      </c>
      <c r="M472" s="58">
        <f>K472/L472</f>
        <v>1.6943890348875636E-2</v>
      </c>
      <c r="N472" s="59">
        <v>49.5</v>
      </c>
      <c r="O472" s="60">
        <f>M472*N472</f>
        <v>0.83872257226934399</v>
      </c>
      <c r="P472" s="60">
        <f>M472*60*1000</f>
        <v>1016.6334209325382</v>
      </c>
      <c r="Q472" s="61">
        <f>P472*N472/1000</f>
        <v>50.323354336160641</v>
      </c>
    </row>
    <row r="473" spans="1:17" ht="12.75" customHeight="1" x14ac:dyDescent="0.2">
      <c r="A473" s="96"/>
      <c r="B473" s="90" t="s">
        <v>59</v>
      </c>
      <c r="C473" s="351" t="s">
        <v>728</v>
      </c>
      <c r="D473" s="62">
        <v>45</v>
      </c>
      <c r="E473" s="62" t="s">
        <v>33</v>
      </c>
      <c r="F473" s="63">
        <f>G473+H473+I473</f>
        <v>50.000003</v>
      </c>
      <c r="G473" s="63">
        <v>2.907</v>
      </c>
      <c r="H473" s="63">
        <v>6.9</v>
      </c>
      <c r="I473" s="63">
        <v>40.193002999999997</v>
      </c>
      <c r="J473" s="63">
        <v>2349.17</v>
      </c>
      <c r="K473" s="63">
        <v>40.193002999999997</v>
      </c>
      <c r="L473" s="63">
        <v>2349.17</v>
      </c>
      <c r="M473" s="58">
        <f>K473/L473</f>
        <v>1.7109448443492808E-2</v>
      </c>
      <c r="N473" s="59">
        <v>49.5</v>
      </c>
      <c r="O473" s="60">
        <f>M473*N473</f>
        <v>0.84691769795289396</v>
      </c>
      <c r="P473" s="60">
        <f>M473*60*1000</f>
        <v>1026.5669066095684</v>
      </c>
      <c r="Q473" s="61">
        <f>P473*N473/1000</f>
        <v>50.815061877173633</v>
      </c>
    </row>
    <row r="474" spans="1:17" ht="12.75" customHeight="1" x14ac:dyDescent="0.2">
      <c r="A474" s="96"/>
      <c r="B474" s="89" t="s">
        <v>514</v>
      </c>
      <c r="C474" s="350" t="s">
        <v>507</v>
      </c>
      <c r="D474" s="49">
        <v>26</v>
      </c>
      <c r="E474" s="49">
        <v>1985</v>
      </c>
      <c r="F474" s="50">
        <v>24.245999999999999</v>
      </c>
      <c r="G474" s="50">
        <v>0</v>
      </c>
      <c r="H474" s="50">
        <v>0</v>
      </c>
      <c r="I474" s="50">
        <v>24.245998</v>
      </c>
      <c r="J474" s="50">
        <v>1415.92</v>
      </c>
      <c r="K474" s="50">
        <v>24.245998</v>
      </c>
      <c r="L474" s="50">
        <v>1415.92</v>
      </c>
      <c r="M474" s="51">
        <v>1.7123847392508051E-2</v>
      </c>
      <c r="N474" s="52">
        <v>72.593999999999994</v>
      </c>
      <c r="O474" s="52">
        <v>1.2430885776117293</v>
      </c>
      <c r="P474" s="52">
        <v>1027.4308435504831</v>
      </c>
      <c r="Q474" s="53">
        <v>74.585314656703758</v>
      </c>
    </row>
    <row r="475" spans="1:17" ht="12.75" customHeight="1" x14ac:dyDescent="0.2">
      <c r="A475" s="96"/>
      <c r="B475" s="89" t="s">
        <v>745</v>
      </c>
      <c r="C475" s="373" t="s">
        <v>82</v>
      </c>
      <c r="D475" s="80">
        <v>45</v>
      </c>
      <c r="E475" s="81" t="s">
        <v>33</v>
      </c>
      <c r="F475" s="354">
        <v>50.89</v>
      </c>
      <c r="G475" s="354">
        <v>3.35</v>
      </c>
      <c r="H475" s="354">
        <v>7.2</v>
      </c>
      <c r="I475" s="354">
        <v>40.340000000000003</v>
      </c>
      <c r="J475" s="57">
        <v>2350.1</v>
      </c>
      <c r="K475" s="56">
        <v>40.340000000000003</v>
      </c>
      <c r="L475" s="57">
        <v>2350.1</v>
      </c>
      <c r="M475" s="58">
        <f>K475/L475</f>
        <v>1.7165227011616529E-2</v>
      </c>
      <c r="N475" s="355">
        <v>56.6</v>
      </c>
      <c r="O475" s="60">
        <f>M475*N475</f>
        <v>0.97155184885749557</v>
      </c>
      <c r="P475" s="60">
        <f>M475*60*1000</f>
        <v>1029.9136206969918</v>
      </c>
      <c r="Q475" s="61">
        <f>P475*N475/1000</f>
        <v>58.293110931449739</v>
      </c>
    </row>
    <row r="476" spans="1:17" ht="12.75" customHeight="1" x14ac:dyDescent="0.2">
      <c r="A476" s="96"/>
      <c r="B476" s="90" t="s">
        <v>538</v>
      </c>
      <c r="C476" s="350" t="s">
        <v>533</v>
      </c>
      <c r="D476" s="49">
        <v>22</v>
      </c>
      <c r="E476" s="49">
        <v>1992</v>
      </c>
      <c r="F476" s="50">
        <v>25.494</v>
      </c>
      <c r="G476" s="50">
        <v>2.0430600000000001</v>
      </c>
      <c r="H476" s="50">
        <v>3.52</v>
      </c>
      <c r="I476" s="50">
        <v>19.930942000000002</v>
      </c>
      <c r="J476" s="50">
        <v>1158.3800000000001</v>
      </c>
      <c r="K476" s="50">
        <v>19.930942000000002</v>
      </c>
      <c r="L476" s="50">
        <v>1158.3800000000001</v>
      </c>
      <c r="M476" s="51">
        <v>1.7205875446744592E-2</v>
      </c>
      <c r="N476" s="52">
        <v>87.308999999999997</v>
      </c>
      <c r="O476" s="52">
        <v>1.5022277793798235</v>
      </c>
      <c r="P476" s="52">
        <v>1032.3525268046756</v>
      </c>
      <c r="Q476" s="53">
        <v>90.133666762789417</v>
      </c>
    </row>
    <row r="477" spans="1:17" ht="12.75" customHeight="1" x14ac:dyDescent="0.2">
      <c r="A477" s="96"/>
      <c r="B477" s="90" t="s">
        <v>165</v>
      </c>
      <c r="C477" s="370" t="s">
        <v>831</v>
      </c>
      <c r="D477" s="74">
        <v>22</v>
      </c>
      <c r="E477" s="74" t="s">
        <v>33</v>
      </c>
      <c r="F477" s="75">
        <f>G477+H477+I477</f>
        <v>25.900000000000002</v>
      </c>
      <c r="G477" s="75">
        <v>2.6198000000000001</v>
      </c>
      <c r="H477" s="75">
        <v>3.52</v>
      </c>
      <c r="I477" s="75">
        <v>19.760200000000001</v>
      </c>
      <c r="J477" s="75">
        <v>1148.3499999999999</v>
      </c>
      <c r="K477" s="75">
        <f>I477</f>
        <v>19.760200000000001</v>
      </c>
      <c r="L477" s="75">
        <f>J477</f>
        <v>1148.3499999999999</v>
      </c>
      <c r="M477" s="76">
        <f>K477/L477</f>
        <v>1.7207471589672139E-2</v>
      </c>
      <c r="N477" s="77">
        <v>43.5</v>
      </c>
      <c r="O477" s="78">
        <f>M477*N477</f>
        <v>0.74852501415073802</v>
      </c>
      <c r="P477" s="78">
        <f>M477*60*1000</f>
        <v>1032.4482953803285</v>
      </c>
      <c r="Q477" s="79">
        <f>P477*N477/1000</f>
        <v>44.911500849044295</v>
      </c>
    </row>
    <row r="478" spans="1:17" ht="12.75" customHeight="1" x14ac:dyDescent="0.2">
      <c r="A478" s="96"/>
      <c r="B478" s="89" t="s">
        <v>436</v>
      </c>
      <c r="C478" s="350" t="s">
        <v>421</v>
      </c>
      <c r="D478" s="49">
        <v>9</v>
      </c>
      <c r="E478" s="49">
        <v>1986</v>
      </c>
      <c r="F478" s="50">
        <v>10.907299999999999</v>
      </c>
      <c r="G478" s="50">
        <v>0.37235099999999999</v>
      </c>
      <c r="H478" s="50">
        <v>1.28</v>
      </c>
      <c r="I478" s="50">
        <v>9.2549519999999994</v>
      </c>
      <c r="J478" s="50">
        <v>536.30999999999995</v>
      </c>
      <c r="K478" s="50">
        <v>9.2549519999999994</v>
      </c>
      <c r="L478" s="50">
        <v>536.30999999999995</v>
      </c>
      <c r="M478" s="51">
        <v>1.7256720926329922E-2</v>
      </c>
      <c r="N478" s="52">
        <v>71.722000000000008</v>
      </c>
      <c r="O478" s="52">
        <v>1.2376865382782347</v>
      </c>
      <c r="P478" s="52">
        <v>1035.4032555797953</v>
      </c>
      <c r="Q478" s="53">
        <v>74.261192296694091</v>
      </c>
    </row>
    <row r="479" spans="1:17" ht="12.75" customHeight="1" x14ac:dyDescent="0.2">
      <c r="A479" s="96"/>
      <c r="B479" s="90" t="s">
        <v>260</v>
      </c>
      <c r="C479" s="356" t="s">
        <v>44</v>
      </c>
      <c r="D479" s="130">
        <v>59</v>
      </c>
      <c r="E479" s="130">
        <v>1981</v>
      </c>
      <c r="F479" s="357">
        <v>75.2</v>
      </c>
      <c r="G479" s="358">
        <v>6.5682900000000002</v>
      </c>
      <c r="H479" s="358">
        <v>9.6</v>
      </c>
      <c r="I479" s="359">
        <f>F479-G479-H479</f>
        <v>59.031709999999997</v>
      </c>
      <c r="J479" s="360">
        <v>3418.8</v>
      </c>
      <c r="K479" s="360">
        <f>I479/J479*L479</f>
        <v>57.95219013653913</v>
      </c>
      <c r="L479" s="360">
        <v>3356.28</v>
      </c>
      <c r="M479" s="361">
        <f>K479/L479</f>
        <v>1.7266792441792439E-2</v>
      </c>
      <c r="N479" s="357">
        <v>52.973999999999997</v>
      </c>
      <c r="O479" s="357">
        <f>ROUND(M479*N479,2)</f>
        <v>0.91</v>
      </c>
      <c r="P479" s="357">
        <f>ROUND(M479*60*1000,2)</f>
        <v>1036.01</v>
      </c>
      <c r="Q479" s="362">
        <f>ROUND(P479*N479/1000,2)</f>
        <v>54.88</v>
      </c>
    </row>
    <row r="480" spans="1:17" ht="12.75" customHeight="1" x14ac:dyDescent="0.2">
      <c r="A480" s="96"/>
      <c r="B480" s="90" t="s">
        <v>486</v>
      </c>
      <c r="C480" s="374" t="s">
        <v>478</v>
      </c>
      <c r="D480" s="43">
        <v>38</v>
      </c>
      <c r="E480" s="43">
        <v>1987</v>
      </c>
      <c r="F480" s="44">
        <v>51.713000000000001</v>
      </c>
      <c r="G480" s="44">
        <v>4.8959999999999999</v>
      </c>
      <c r="H480" s="44">
        <v>7.36</v>
      </c>
      <c r="I480" s="44">
        <v>39.456997000000001</v>
      </c>
      <c r="J480" s="44">
        <v>2284.84</v>
      </c>
      <c r="K480" s="44">
        <v>39.456997000000001</v>
      </c>
      <c r="L480" s="44">
        <v>2284.84</v>
      </c>
      <c r="M480" s="45">
        <v>1.7269041595910434E-2</v>
      </c>
      <c r="N480" s="46">
        <v>58.206000000000003</v>
      </c>
      <c r="O480" s="46">
        <v>1.0051618351315628</v>
      </c>
      <c r="P480" s="46">
        <v>1036.1424957546262</v>
      </c>
      <c r="Q480" s="47">
        <v>60.309710107893778</v>
      </c>
    </row>
    <row r="481" spans="1:17" ht="12.75" customHeight="1" x14ac:dyDescent="0.2">
      <c r="A481" s="96"/>
      <c r="B481" s="89" t="s">
        <v>436</v>
      </c>
      <c r="C481" s="350" t="s">
        <v>422</v>
      </c>
      <c r="D481" s="49">
        <v>41</v>
      </c>
      <c r="E481" s="49">
        <v>1981</v>
      </c>
      <c r="F481" s="50">
        <v>44.838000000000001</v>
      </c>
      <c r="G481" s="50">
        <v>3.4622570000000001</v>
      </c>
      <c r="H481" s="50">
        <v>2.56778</v>
      </c>
      <c r="I481" s="50">
        <v>38.807968000000002</v>
      </c>
      <c r="J481" s="50">
        <v>2245.19</v>
      </c>
      <c r="K481" s="50">
        <v>38.807968000000002</v>
      </c>
      <c r="L481" s="50">
        <v>2245.19</v>
      </c>
      <c r="M481" s="51">
        <v>1.7284937132269428E-2</v>
      </c>
      <c r="N481" s="52">
        <v>70.850000000000009</v>
      </c>
      <c r="O481" s="52">
        <v>1.2246377958212891</v>
      </c>
      <c r="P481" s="52">
        <v>1037.0962279361656</v>
      </c>
      <c r="Q481" s="53">
        <v>73.47826774927735</v>
      </c>
    </row>
    <row r="482" spans="1:17" ht="12.75" customHeight="1" x14ac:dyDescent="0.2">
      <c r="A482" s="96"/>
      <c r="B482" s="89" t="s">
        <v>169</v>
      </c>
      <c r="C482" s="351" t="s">
        <v>616</v>
      </c>
      <c r="D482" s="62">
        <v>20</v>
      </c>
      <c r="E482" s="62">
        <v>1988</v>
      </c>
      <c r="F482" s="63">
        <v>24.27</v>
      </c>
      <c r="G482" s="63">
        <v>2.012</v>
      </c>
      <c r="H482" s="63">
        <v>3.2</v>
      </c>
      <c r="I482" s="63">
        <v>19.058</v>
      </c>
      <c r="J482" s="63">
        <v>1102.3499999999999</v>
      </c>
      <c r="K482" s="63">
        <v>19.058</v>
      </c>
      <c r="L482" s="63">
        <v>1102.3499999999999</v>
      </c>
      <c r="M482" s="58">
        <f>K482/L482</f>
        <v>1.7288519980042636E-2</v>
      </c>
      <c r="N482" s="59">
        <v>47.9</v>
      </c>
      <c r="O482" s="60">
        <f>M482*N482</f>
        <v>0.82812010704404226</v>
      </c>
      <c r="P482" s="60">
        <f>M482*60*1000</f>
        <v>1037.311198802558</v>
      </c>
      <c r="Q482" s="61">
        <f>P482*N482/1000</f>
        <v>49.687206422642525</v>
      </c>
    </row>
    <row r="483" spans="1:17" ht="12.75" customHeight="1" x14ac:dyDescent="0.2">
      <c r="A483" s="96"/>
      <c r="B483" s="90" t="s">
        <v>59</v>
      </c>
      <c r="C483" s="351" t="s">
        <v>729</v>
      </c>
      <c r="D483" s="62">
        <v>20</v>
      </c>
      <c r="E483" s="62" t="s">
        <v>33</v>
      </c>
      <c r="F483" s="63">
        <f>G483+H483+I483</f>
        <v>22.500002000000002</v>
      </c>
      <c r="G483" s="63">
        <v>1.02</v>
      </c>
      <c r="H483" s="63">
        <v>3.2</v>
      </c>
      <c r="I483" s="63">
        <v>18.280002</v>
      </c>
      <c r="J483" s="63">
        <v>1052.76</v>
      </c>
      <c r="K483" s="63">
        <v>18.280002</v>
      </c>
      <c r="L483" s="63">
        <v>1052.76</v>
      </c>
      <c r="M483" s="58">
        <f>K483/L483</f>
        <v>1.7363883506212242E-2</v>
      </c>
      <c r="N483" s="59">
        <v>49.5</v>
      </c>
      <c r="O483" s="60">
        <f>M483*N483</f>
        <v>0.85951223355750594</v>
      </c>
      <c r="P483" s="60">
        <f>M483*60*1000</f>
        <v>1041.8330103727344</v>
      </c>
      <c r="Q483" s="61">
        <f>P483*N483/1000</f>
        <v>51.570734013450355</v>
      </c>
    </row>
    <row r="484" spans="1:17" ht="12.75" customHeight="1" x14ac:dyDescent="0.2">
      <c r="A484" s="96"/>
      <c r="B484" s="90" t="s">
        <v>402</v>
      </c>
      <c r="C484" s="364" t="s">
        <v>374</v>
      </c>
      <c r="D484" s="365">
        <v>88</v>
      </c>
      <c r="E484" s="365">
        <v>1986</v>
      </c>
      <c r="F484" s="366">
        <v>123.40600000000001</v>
      </c>
      <c r="G484" s="366">
        <v>13.475292</v>
      </c>
      <c r="H484" s="366">
        <v>19.52</v>
      </c>
      <c r="I484" s="366">
        <v>90.410707000000002</v>
      </c>
      <c r="J484" s="366">
        <v>5195.53</v>
      </c>
      <c r="K484" s="366">
        <v>90.410707000000002</v>
      </c>
      <c r="L484" s="366">
        <v>5195.53</v>
      </c>
      <c r="M484" s="367">
        <v>1.7401633134636892E-2</v>
      </c>
      <c r="N484" s="368">
        <v>55.59</v>
      </c>
      <c r="O484" s="368">
        <v>0.96735678595446484</v>
      </c>
      <c r="P484" s="368">
        <v>1044.0979880782136</v>
      </c>
      <c r="Q484" s="369">
        <v>58.041407157267898</v>
      </c>
    </row>
    <row r="485" spans="1:17" ht="12.75" customHeight="1" x14ac:dyDescent="0.2">
      <c r="A485" s="96"/>
      <c r="B485" s="90" t="s">
        <v>165</v>
      </c>
      <c r="C485" s="370" t="s">
        <v>832</v>
      </c>
      <c r="D485" s="74">
        <v>38</v>
      </c>
      <c r="E485" s="74" t="s">
        <v>33</v>
      </c>
      <c r="F485" s="75">
        <f>G485+H485+I485</f>
        <v>45.300000000000004</v>
      </c>
      <c r="G485" s="75">
        <v>4.3719000000000001</v>
      </c>
      <c r="H485" s="75">
        <v>6.08</v>
      </c>
      <c r="I485" s="75">
        <v>34.848100000000002</v>
      </c>
      <c r="J485" s="75">
        <v>2000</v>
      </c>
      <c r="K485" s="75">
        <f>I485</f>
        <v>34.848100000000002</v>
      </c>
      <c r="L485" s="75">
        <f>J485</f>
        <v>2000</v>
      </c>
      <c r="M485" s="76">
        <f>K485/L485</f>
        <v>1.742405E-2</v>
      </c>
      <c r="N485" s="77">
        <v>43.5</v>
      </c>
      <c r="O485" s="78">
        <f>M485*N485</f>
        <v>0.75794617499999994</v>
      </c>
      <c r="P485" s="78">
        <f>M485*60*1000</f>
        <v>1045.443</v>
      </c>
      <c r="Q485" s="79">
        <f>P485*N485/1000</f>
        <v>45.476770500000001</v>
      </c>
    </row>
    <row r="486" spans="1:17" ht="12.75" customHeight="1" x14ac:dyDescent="0.2">
      <c r="A486" s="96"/>
      <c r="B486" s="90" t="s">
        <v>264</v>
      </c>
      <c r="C486" s="128" t="s">
        <v>701</v>
      </c>
      <c r="D486" s="120">
        <v>74</v>
      </c>
      <c r="E486" s="120">
        <v>1990</v>
      </c>
      <c r="F486" s="69">
        <v>92.9345</v>
      </c>
      <c r="G486" s="69">
        <v>13.6388</v>
      </c>
      <c r="H486" s="69">
        <v>10.36</v>
      </c>
      <c r="I486" s="69">
        <v>68.935699999999997</v>
      </c>
      <c r="J486" s="69">
        <v>3954.77</v>
      </c>
      <c r="K486" s="69">
        <v>68.935699999999997</v>
      </c>
      <c r="L486" s="69">
        <v>3954.77</v>
      </c>
      <c r="M486" s="70">
        <v>1.7431026330229065E-2</v>
      </c>
      <c r="N486" s="71">
        <v>48.2</v>
      </c>
      <c r="O486" s="72">
        <v>0.840175469117041</v>
      </c>
      <c r="P486" s="72">
        <v>1045.8615798137439</v>
      </c>
      <c r="Q486" s="73">
        <v>50.410528147022461</v>
      </c>
    </row>
    <row r="487" spans="1:17" ht="12.75" customHeight="1" x14ac:dyDescent="0.2">
      <c r="A487" s="96"/>
      <c r="B487" s="90" t="s">
        <v>461</v>
      </c>
      <c r="C487" s="350" t="s">
        <v>459</v>
      </c>
      <c r="D487" s="49">
        <v>20</v>
      </c>
      <c r="E487" s="49">
        <v>1985</v>
      </c>
      <c r="F487" s="50">
        <v>23.745999999999999</v>
      </c>
      <c r="G487" s="50">
        <v>2.3108070000000001</v>
      </c>
      <c r="H487" s="50">
        <v>3.2</v>
      </c>
      <c r="I487" s="50">
        <v>18.235194</v>
      </c>
      <c r="J487" s="50">
        <v>1045.6199999999999</v>
      </c>
      <c r="K487" s="50">
        <v>18.235194</v>
      </c>
      <c r="L487" s="50">
        <v>1045.6199999999999</v>
      </c>
      <c r="M487" s="51">
        <v>1.7439599472083549E-2</v>
      </c>
      <c r="N487" s="52">
        <v>68.779000000000011</v>
      </c>
      <c r="O487" s="52">
        <v>1.1994782120904346</v>
      </c>
      <c r="P487" s="52">
        <v>1046.375968325013</v>
      </c>
      <c r="Q487" s="53">
        <v>71.968692725426081</v>
      </c>
    </row>
    <row r="488" spans="1:17" ht="12.75" customHeight="1" x14ac:dyDescent="0.2">
      <c r="A488" s="96"/>
      <c r="B488" s="90" t="s">
        <v>402</v>
      </c>
      <c r="C488" s="364" t="s">
        <v>378</v>
      </c>
      <c r="D488" s="365">
        <v>60</v>
      </c>
      <c r="E488" s="365">
        <v>1980</v>
      </c>
      <c r="F488" s="366">
        <v>74.716999999999999</v>
      </c>
      <c r="G488" s="366">
        <v>8.2883040000000001</v>
      </c>
      <c r="H488" s="366">
        <v>9.6</v>
      </c>
      <c r="I488" s="366">
        <v>56.828696000000001</v>
      </c>
      <c r="J488" s="366">
        <v>3250.97</v>
      </c>
      <c r="K488" s="366">
        <v>56.828696000000001</v>
      </c>
      <c r="L488" s="366">
        <v>3250.97</v>
      </c>
      <c r="M488" s="367">
        <v>1.7480535347911549E-2</v>
      </c>
      <c r="N488" s="368">
        <v>55.59</v>
      </c>
      <c r="O488" s="368">
        <v>0.97174295999040305</v>
      </c>
      <c r="P488" s="368">
        <v>1048.8321208746929</v>
      </c>
      <c r="Q488" s="369">
        <v>58.304577599424185</v>
      </c>
    </row>
    <row r="489" spans="1:17" ht="12.75" customHeight="1" x14ac:dyDescent="0.2">
      <c r="A489" s="96"/>
      <c r="B489" s="90" t="s">
        <v>139</v>
      </c>
      <c r="C489" s="356" t="s">
        <v>108</v>
      </c>
      <c r="D489" s="130">
        <v>45</v>
      </c>
      <c r="E489" s="130">
        <v>1997</v>
      </c>
      <c r="F489" s="357">
        <v>62.3</v>
      </c>
      <c r="G489" s="363">
        <v>4.5389999999999997</v>
      </c>
      <c r="H489" s="357">
        <v>7.04</v>
      </c>
      <c r="I489" s="363">
        <v>50.720996999999997</v>
      </c>
      <c r="J489" s="360">
        <v>2895.9</v>
      </c>
      <c r="K489" s="360">
        <v>50.720996999999997</v>
      </c>
      <c r="L489" s="360">
        <v>2895.9</v>
      </c>
      <c r="M489" s="361">
        <f>K489/L489</f>
        <v>1.7514761214130321E-2</v>
      </c>
      <c r="N489" s="357">
        <v>54.390999999999998</v>
      </c>
      <c r="O489" s="357">
        <f>M489*N489</f>
        <v>0.95264537719776232</v>
      </c>
      <c r="P489" s="357">
        <f>M489*1000*60</f>
        <v>1050.8856728478193</v>
      </c>
      <c r="Q489" s="362">
        <f>O489*60</f>
        <v>57.158722631865743</v>
      </c>
    </row>
    <row r="490" spans="1:17" ht="12.75" customHeight="1" x14ac:dyDescent="0.2">
      <c r="A490" s="96"/>
      <c r="B490" s="90" t="s">
        <v>59</v>
      </c>
      <c r="C490" s="351" t="s">
        <v>730</v>
      </c>
      <c r="D490" s="62">
        <v>54</v>
      </c>
      <c r="E490" s="62" t="s">
        <v>33</v>
      </c>
      <c r="F490" s="63">
        <f>G490+H490+I490</f>
        <v>66.082003999999998</v>
      </c>
      <c r="G490" s="63">
        <v>5.2020000000000008</v>
      </c>
      <c r="H490" s="63">
        <v>8.56</v>
      </c>
      <c r="I490" s="63">
        <v>52.320003999999997</v>
      </c>
      <c r="J490" s="63">
        <v>2977.35</v>
      </c>
      <c r="K490" s="63">
        <v>52.320003999999997</v>
      </c>
      <c r="L490" s="63">
        <v>2977.35</v>
      </c>
      <c r="M490" s="58">
        <f>K490/L490</f>
        <v>1.7572675029808388E-2</v>
      </c>
      <c r="N490" s="59">
        <v>49.5</v>
      </c>
      <c r="O490" s="60">
        <f>M490*N490</f>
        <v>0.86984741397551524</v>
      </c>
      <c r="P490" s="60">
        <f>M490*60*1000</f>
        <v>1054.3605017885031</v>
      </c>
      <c r="Q490" s="61">
        <f>P490*N490/1000</f>
        <v>52.1908448385309</v>
      </c>
    </row>
    <row r="491" spans="1:17" ht="12.75" customHeight="1" x14ac:dyDescent="0.2">
      <c r="A491" s="96"/>
      <c r="B491" s="89" t="s">
        <v>514</v>
      </c>
      <c r="C491" s="350" t="s">
        <v>508</v>
      </c>
      <c r="D491" s="49">
        <v>45</v>
      </c>
      <c r="E491" s="49">
        <v>1978</v>
      </c>
      <c r="F491" s="50">
        <v>49.22</v>
      </c>
      <c r="G491" s="50">
        <v>3.1616939999999998</v>
      </c>
      <c r="H491" s="50">
        <v>7.2</v>
      </c>
      <c r="I491" s="50">
        <v>38.858313000000003</v>
      </c>
      <c r="J491" s="50">
        <v>2206.29</v>
      </c>
      <c r="K491" s="50">
        <v>38.858313000000003</v>
      </c>
      <c r="L491" s="50">
        <v>2206.29</v>
      </c>
      <c r="M491" s="51">
        <v>1.7612513767455776E-2</v>
      </c>
      <c r="N491" s="52">
        <v>72.593999999999994</v>
      </c>
      <c r="O491" s="52">
        <v>1.2785628244346845</v>
      </c>
      <c r="P491" s="52">
        <v>1056.7508260473467</v>
      </c>
      <c r="Q491" s="53">
        <v>76.713769466081075</v>
      </c>
    </row>
    <row r="492" spans="1:17" ht="12.75" customHeight="1" x14ac:dyDescent="0.2">
      <c r="A492" s="96"/>
      <c r="B492" s="90" t="s">
        <v>260</v>
      </c>
      <c r="C492" s="356" t="s">
        <v>46</v>
      </c>
      <c r="D492" s="130">
        <v>107</v>
      </c>
      <c r="E492" s="130">
        <v>1974</v>
      </c>
      <c r="F492" s="357">
        <v>71.290000000000006</v>
      </c>
      <c r="G492" s="358">
        <v>9.08</v>
      </c>
      <c r="H492" s="358">
        <v>17.12</v>
      </c>
      <c r="I492" s="359">
        <f>F492-G492-H492</f>
        <v>45.09</v>
      </c>
      <c r="J492" s="360">
        <v>2560</v>
      </c>
      <c r="K492" s="360">
        <f>I492/J492*L492</f>
        <v>44.087452031250002</v>
      </c>
      <c r="L492" s="360">
        <v>2503.08</v>
      </c>
      <c r="M492" s="361">
        <f>K492/L492</f>
        <v>1.7613281250000001E-2</v>
      </c>
      <c r="N492" s="357">
        <v>52.973999999999997</v>
      </c>
      <c r="O492" s="357">
        <f>ROUND(M492*N492,2)</f>
        <v>0.93</v>
      </c>
      <c r="P492" s="357">
        <f>ROUND(M492*60*1000,2)</f>
        <v>1056.8</v>
      </c>
      <c r="Q492" s="362">
        <f>ROUND(P492*N492/1000,2)</f>
        <v>55.98</v>
      </c>
    </row>
    <row r="493" spans="1:17" ht="12.75" customHeight="1" x14ac:dyDescent="0.2">
      <c r="A493" s="96"/>
      <c r="B493" s="89" t="s">
        <v>154</v>
      </c>
      <c r="C493" s="351" t="s">
        <v>764</v>
      </c>
      <c r="D493" s="62">
        <v>30</v>
      </c>
      <c r="E493" s="62">
        <v>1990</v>
      </c>
      <c r="F493" s="352">
        <v>35.097999999999999</v>
      </c>
      <c r="G493" s="352">
        <v>3.0609999999999999</v>
      </c>
      <c r="H493" s="352">
        <v>4.4800000000000004</v>
      </c>
      <c r="I493" s="352">
        <v>27.556999999999999</v>
      </c>
      <c r="J493" s="63">
        <v>1563.68</v>
      </c>
      <c r="K493" s="63">
        <v>27.556999999999999</v>
      </c>
      <c r="L493" s="63">
        <v>1563.68</v>
      </c>
      <c r="M493" s="58">
        <f>K493/L493</f>
        <v>1.762317098127494E-2</v>
      </c>
      <c r="N493" s="59">
        <v>61.04</v>
      </c>
      <c r="O493" s="60">
        <f>M493*N493</f>
        <v>1.0757183566970223</v>
      </c>
      <c r="P493" s="60">
        <f>M493*60*1000</f>
        <v>1057.3902588764965</v>
      </c>
      <c r="Q493" s="61">
        <f>P493*N493/1000</f>
        <v>64.543101401821346</v>
      </c>
    </row>
    <row r="494" spans="1:17" ht="12.75" customHeight="1" x14ac:dyDescent="0.2">
      <c r="A494" s="96"/>
      <c r="B494" s="89" t="s">
        <v>169</v>
      </c>
      <c r="C494" s="351" t="s">
        <v>233</v>
      </c>
      <c r="D494" s="62">
        <v>30</v>
      </c>
      <c r="E494" s="62">
        <v>1973</v>
      </c>
      <c r="F494" s="63">
        <v>38.235999999999997</v>
      </c>
      <c r="G494" s="63">
        <v>2.9049999999999998</v>
      </c>
      <c r="H494" s="63">
        <v>4.8</v>
      </c>
      <c r="I494" s="63">
        <v>30.53</v>
      </c>
      <c r="J494" s="63">
        <v>1725.95</v>
      </c>
      <c r="K494" s="63">
        <v>30.53</v>
      </c>
      <c r="L494" s="63">
        <v>1725.95</v>
      </c>
      <c r="M494" s="58">
        <f>K494/L494</f>
        <v>1.7688809061676178E-2</v>
      </c>
      <c r="N494" s="59">
        <v>47.9</v>
      </c>
      <c r="O494" s="60">
        <f>M494*N494</f>
        <v>0.84729395405428887</v>
      </c>
      <c r="P494" s="60">
        <f>M494*60*1000</f>
        <v>1061.3285437005707</v>
      </c>
      <c r="Q494" s="61">
        <f>P494*N494/1000</f>
        <v>50.837637243257333</v>
      </c>
    </row>
    <row r="495" spans="1:17" ht="12.75" customHeight="1" x14ac:dyDescent="0.2">
      <c r="A495" s="96"/>
      <c r="B495" s="89" t="s">
        <v>187</v>
      </c>
      <c r="C495" s="351" t="s">
        <v>283</v>
      </c>
      <c r="D495" s="62">
        <v>4</v>
      </c>
      <c r="E495" s="62" t="s">
        <v>33</v>
      </c>
      <c r="F495" s="59">
        <v>3.2530000000000001</v>
      </c>
      <c r="G495" s="59">
        <v>0</v>
      </c>
      <c r="H495" s="59">
        <v>0</v>
      </c>
      <c r="I495" s="59">
        <v>3.2530000000000001</v>
      </c>
      <c r="J495" s="63">
        <v>183.78</v>
      </c>
      <c r="K495" s="63">
        <v>3.2530000000000001</v>
      </c>
      <c r="L495" s="63">
        <v>183.78</v>
      </c>
      <c r="M495" s="58">
        <f>K495/L495</f>
        <v>1.770051148111873E-2</v>
      </c>
      <c r="N495" s="59">
        <v>74.099999999999994</v>
      </c>
      <c r="O495" s="60">
        <f>M495*N495</f>
        <v>1.3116079007508978</v>
      </c>
      <c r="P495" s="60">
        <f>M495*60*1000</f>
        <v>1062.0306888671239</v>
      </c>
      <c r="Q495" s="61">
        <f>P495*N495/1000</f>
        <v>78.696474045053876</v>
      </c>
    </row>
    <row r="496" spans="1:17" ht="12.75" customHeight="1" x14ac:dyDescent="0.2">
      <c r="A496" s="96"/>
      <c r="B496" s="89" t="s">
        <v>436</v>
      </c>
      <c r="C496" s="350" t="s">
        <v>424</v>
      </c>
      <c r="D496" s="49">
        <v>40</v>
      </c>
      <c r="E496" s="49">
        <v>1988</v>
      </c>
      <c r="F496" s="50">
        <v>42.567999999999998</v>
      </c>
      <c r="G496" s="50">
        <v>3.0089999999999999</v>
      </c>
      <c r="H496" s="50">
        <v>3.32</v>
      </c>
      <c r="I496" s="50">
        <v>36.239001999999999</v>
      </c>
      <c r="J496" s="50">
        <v>2040.9</v>
      </c>
      <c r="K496" s="50">
        <v>36.239001999999999</v>
      </c>
      <c r="L496" s="50">
        <v>2040.9</v>
      </c>
      <c r="M496" s="51">
        <v>1.77563829682983E-2</v>
      </c>
      <c r="N496" s="52">
        <v>70.850000000000009</v>
      </c>
      <c r="O496" s="52">
        <v>1.2580397333039348</v>
      </c>
      <c r="P496" s="52">
        <v>1065.3829780978981</v>
      </c>
      <c r="Q496" s="53">
        <v>75.482383998236088</v>
      </c>
    </row>
    <row r="497" spans="1:17" ht="12.75" customHeight="1" x14ac:dyDescent="0.2">
      <c r="A497" s="96"/>
      <c r="B497" s="90" t="s">
        <v>165</v>
      </c>
      <c r="C497" s="370" t="s">
        <v>833</v>
      </c>
      <c r="D497" s="74">
        <v>22</v>
      </c>
      <c r="E497" s="74" t="s">
        <v>33</v>
      </c>
      <c r="F497" s="75">
        <f>G497+H497+I497</f>
        <v>26.54</v>
      </c>
      <c r="G497" s="75">
        <v>2.5543</v>
      </c>
      <c r="H497" s="75">
        <v>3.52</v>
      </c>
      <c r="I497" s="75">
        <v>20.465699999999998</v>
      </c>
      <c r="J497" s="75">
        <v>1149.29</v>
      </c>
      <c r="K497" s="75">
        <f>I497</f>
        <v>20.465699999999998</v>
      </c>
      <c r="L497" s="75">
        <f>J497</f>
        <v>1149.29</v>
      </c>
      <c r="M497" s="76">
        <f>K497/L497</f>
        <v>1.7807254913903364E-2</v>
      </c>
      <c r="N497" s="77">
        <v>43.5</v>
      </c>
      <c r="O497" s="78">
        <f>M497*N497</f>
        <v>0.7746155887547963</v>
      </c>
      <c r="P497" s="78">
        <f>M497*60*1000</f>
        <v>1068.4352948342021</v>
      </c>
      <c r="Q497" s="79">
        <f>P497*N497/1000</f>
        <v>46.476935325287791</v>
      </c>
    </row>
    <row r="498" spans="1:17" ht="12.75" customHeight="1" x14ac:dyDescent="0.2">
      <c r="A498" s="96"/>
      <c r="B498" s="90" t="s">
        <v>486</v>
      </c>
      <c r="C498" s="374" t="s">
        <v>477</v>
      </c>
      <c r="D498" s="43">
        <v>10</v>
      </c>
      <c r="E498" s="43">
        <v>1977</v>
      </c>
      <c r="F498" s="44">
        <v>12.957700000000001</v>
      </c>
      <c r="G498" s="44">
        <v>1.02</v>
      </c>
      <c r="H498" s="44">
        <v>1.6</v>
      </c>
      <c r="I498" s="44">
        <v>10.337699000000001</v>
      </c>
      <c r="J498" s="44">
        <v>580.30999999999995</v>
      </c>
      <c r="K498" s="44">
        <v>10.337699000000001</v>
      </c>
      <c r="L498" s="44">
        <v>580.30999999999995</v>
      </c>
      <c r="M498" s="45">
        <v>1.781409763746963E-2</v>
      </c>
      <c r="N498" s="46">
        <v>58.206000000000003</v>
      </c>
      <c r="O498" s="46">
        <v>1.0368873670865573</v>
      </c>
      <c r="P498" s="46">
        <v>1068.8458582481778</v>
      </c>
      <c r="Q498" s="47">
        <v>62.213242025193438</v>
      </c>
    </row>
    <row r="499" spans="1:17" ht="12.75" customHeight="1" x14ac:dyDescent="0.2">
      <c r="A499" s="96"/>
      <c r="B499" s="90" t="s">
        <v>402</v>
      </c>
      <c r="C499" s="364" t="s">
        <v>376</v>
      </c>
      <c r="D499" s="365">
        <v>70</v>
      </c>
      <c r="E499" s="365" t="s">
        <v>33</v>
      </c>
      <c r="F499" s="366">
        <v>43.677</v>
      </c>
      <c r="G499" s="366">
        <v>6.2784129999999996</v>
      </c>
      <c r="H499" s="366">
        <v>0.48</v>
      </c>
      <c r="I499" s="366">
        <v>36.918585999999998</v>
      </c>
      <c r="J499" s="366">
        <v>2072.2600000000002</v>
      </c>
      <c r="K499" s="366">
        <v>36.918585999999998</v>
      </c>
      <c r="L499" s="366">
        <v>2072.2600000000002</v>
      </c>
      <c r="M499" s="367">
        <v>1.7815614835976178E-2</v>
      </c>
      <c r="N499" s="368">
        <v>55.59</v>
      </c>
      <c r="O499" s="368">
        <v>0.99037002873191582</v>
      </c>
      <c r="P499" s="368">
        <v>1068.9368901585708</v>
      </c>
      <c r="Q499" s="369">
        <v>59.422201723914959</v>
      </c>
    </row>
    <row r="500" spans="1:17" ht="12.75" customHeight="1" x14ac:dyDescent="0.2">
      <c r="A500" s="96"/>
      <c r="B500" s="89" t="s">
        <v>154</v>
      </c>
      <c r="C500" s="351" t="s">
        <v>765</v>
      </c>
      <c r="D500" s="62">
        <v>30</v>
      </c>
      <c r="E500" s="62">
        <v>1990</v>
      </c>
      <c r="F500" s="352">
        <v>36.686</v>
      </c>
      <c r="G500" s="352">
        <v>4.25</v>
      </c>
      <c r="H500" s="352">
        <v>4.8</v>
      </c>
      <c r="I500" s="352">
        <v>27.64</v>
      </c>
      <c r="J500" s="63">
        <v>1550.85</v>
      </c>
      <c r="K500" s="63">
        <v>27.64</v>
      </c>
      <c r="L500" s="63">
        <v>1550.85</v>
      </c>
      <c r="M500" s="58">
        <f>K500/L500</f>
        <v>1.7822484444014575E-2</v>
      </c>
      <c r="N500" s="59">
        <v>61.04</v>
      </c>
      <c r="O500" s="60">
        <f>M500*N500</f>
        <v>1.0878844504626497</v>
      </c>
      <c r="P500" s="60">
        <f>M500*60*1000</f>
        <v>1069.3490666408745</v>
      </c>
      <c r="Q500" s="61">
        <f>P500*N500/1000</f>
        <v>65.273067027758984</v>
      </c>
    </row>
    <row r="501" spans="1:17" ht="12.75" customHeight="1" x14ac:dyDescent="0.2">
      <c r="A501" s="96"/>
      <c r="B501" s="90" t="s">
        <v>402</v>
      </c>
      <c r="C501" s="364" t="s">
        <v>370</v>
      </c>
      <c r="D501" s="365">
        <v>20</v>
      </c>
      <c r="E501" s="365">
        <v>1991</v>
      </c>
      <c r="F501" s="366">
        <v>25.18</v>
      </c>
      <c r="G501" s="366">
        <v>2.8477809999999999</v>
      </c>
      <c r="H501" s="366">
        <v>3.2</v>
      </c>
      <c r="I501" s="366">
        <v>19.132221000000001</v>
      </c>
      <c r="J501" s="366">
        <v>1071.33</v>
      </c>
      <c r="K501" s="366">
        <v>19.132221000000001</v>
      </c>
      <c r="L501" s="366">
        <v>1071.33</v>
      </c>
      <c r="M501" s="367">
        <v>1.7858382571196551E-2</v>
      </c>
      <c r="N501" s="368">
        <v>55.59</v>
      </c>
      <c r="O501" s="368">
        <v>0.99274748713281635</v>
      </c>
      <c r="P501" s="368">
        <v>1071.502954271793</v>
      </c>
      <c r="Q501" s="369">
        <v>59.564849227968978</v>
      </c>
    </row>
    <row r="502" spans="1:17" ht="12.75" customHeight="1" x14ac:dyDescent="0.2">
      <c r="A502" s="96"/>
      <c r="B502" s="90" t="s">
        <v>59</v>
      </c>
      <c r="C502" s="351" t="s">
        <v>181</v>
      </c>
      <c r="D502" s="62">
        <v>30</v>
      </c>
      <c r="E502" s="62" t="s">
        <v>33</v>
      </c>
      <c r="F502" s="63">
        <f>G502+H502+I502</f>
        <v>41.470004000000003</v>
      </c>
      <c r="G502" s="63">
        <v>2.1419999999999999</v>
      </c>
      <c r="H502" s="63">
        <v>4.72</v>
      </c>
      <c r="I502" s="63">
        <v>34.608004000000001</v>
      </c>
      <c r="J502" s="63">
        <v>1936.55</v>
      </c>
      <c r="K502" s="63">
        <v>34.608004000000001</v>
      </c>
      <c r="L502" s="63">
        <v>1936.55</v>
      </c>
      <c r="M502" s="58">
        <f>K502/L502</f>
        <v>1.7870958147220575E-2</v>
      </c>
      <c r="N502" s="59">
        <v>49.5</v>
      </c>
      <c r="O502" s="60">
        <f>M502*N502</f>
        <v>0.88461242828741848</v>
      </c>
      <c r="P502" s="60">
        <f>M502*60*1000</f>
        <v>1072.2574888332347</v>
      </c>
      <c r="Q502" s="61">
        <f>P502*N502/1000</f>
        <v>53.076745697245116</v>
      </c>
    </row>
    <row r="503" spans="1:17" ht="12.75" customHeight="1" x14ac:dyDescent="0.2">
      <c r="A503" s="96"/>
      <c r="B503" s="90" t="s">
        <v>139</v>
      </c>
      <c r="C503" s="356" t="s">
        <v>107</v>
      </c>
      <c r="D503" s="130">
        <v>45</v>
      </c>
      <c r="E503" s="130">
        <v>1993</v>
      </c>
      <c r="F503" s="357">
        <v>64.099999999999994</v>
      </c>
      <c r="G503" s="363">
        <v>4.9021699999999999</v>
      </c>
      <c r="H503" s="357">
        <v>7.04</v>
      </c>
      <c r="I503" s="363">
        <v>52.157829</v>
      </c>
      <c r="J503" s="360">
        <v>2913.8</v>
      </c>
      <c r="K503" s="360">
        <v>52.157829</v>
      </c>
      <c r="L503" s="360">
        <v>2913.8</v>
      </c>
      <c r="M503" s="361">
        <f>K503/L503</f>
        <v>1.7900277644313265E-2</v>
      </c>
      <c r="N503" s="357">
        <v>54.390999999999998</v>
      </c>
      <c r="O503" s="357">
        <f>M503*N503</f>
        <v>0.97361400135184273</v>
      </c>
      <c r="P503" s="357">
        <f>M503*1000*60</f>
        <v>1074.0166586587959</v>
      </c>
      <c r="Q503" s="362">
        <f>O503*60</f>
        <v>58.416840081110564</v>
      </c>
    </row>
    <row r="504" spans="1:17" ht="12.75" customHeight="1" x14ac:dyDescent="0.2">
      <c r="A504" s="96"/>
      <c r="B504" s="89" t="s">
        <v>169</v>
      </c>
      <c r="C504" s="351" t="s">
        <v>612</v>
      </c>
      <c r="D504" s="62">
        <v>36</v>
      </c>
      <c r="E504" s="62">
        <v>1990</v>
      </c>
      <c r="F504" s="63">
        <v>54.268000000000001</v>
      </c>
      <c r="G504" s="63">
        <v>3.855</v>
      </c>
      <c r="H504" s="63">
        <v>8.64</v>
      </c>
      <c r="I504" s="63">
        <v>41.771999999999998</v>
      </c>
      <c r="J504" s="63">
        <v>2325.87</v>
      </c>
      <c r="K504" s="63">
        <v>41.771999999999998</v>
      </c>
      <c r="L504" s="63">
        <v>2325.87</v>
      </c>
      <c r="M504" s="58">
        <f>K504/L504</f>
        <v>1.7959731197358407E-2</v>
      </c>
      <c r="N504" s="59">
        <v>47.9</v>
      </c>
      <c r="O504" s="60">
        <f>M504*N504</f>
        <v>0.86027112435346764</v>
      </c>
      <c r="P504" s="60">
        <f>M504*60*1000</f>
        <v>1077.5838718415046</v>
      </c>
      <c r="Q504" s="61">
        <f>P504*N504/1000</f>
        <v>51.616267461208068</v>
      </c>
    </row>
    <row r="505" spans="1:17" ht="11.25" customHeight="1" x14ac:dyDescent="0.2">
      <c r="A505" s="96"/>
      <c r="B505" s="89" t="s">
        <v>155</v>
      </c>
      <c r="C505" s="351" t="s">
        <v>788</v>
      </c>
      <c r="D505" s="62">
        <v>57</v>
      </c>
      <c r="E505" s="62">
        <v>1975</v>
      </c>
      <c r="F505" s="352">
        <v>52.316000000000003</v>
      </c>
      <c r="G505" s="352">
        <v>5.2889999999999997</v>
      </c>
      <c r="H505" s="352">
        <v>0.55000000000000004</v>
      </c>
      <c r="I505" s="352">
        <f>F505-G505-H505</f>
        <v>46.477000000000004</v>
      </c>
      <c r="J505" s="63">
        <v>2577.59</v>
      </c>
      <c r="K505" s="63">
        <v>46.476999999999997</v>
      </c>
      <c r="L505" s="63">
        <v>2577.59</v>
      </c>
      <c r="M505" s="58">
        <f>K505/L505</f>
        <v>1.8031184168157074E-2</v>
      </c>
      <c r="N505" s="59">
        <v>46.43</v>
      </c>
      <c r="O505" s="60">
        <f>M505*N505</f>
        <v>0.83718788092753293</v>
      </c>
      <c r="P505" s="60">
        <f>M505*60*1000</f>
        <v>1081.8710500894244</v>
      </c>
      <c r="Q505" s="61">
        <f>P505*N505/1000</f>
        <v>50.23127285565198</v>
      </c>
    </row>
    <row r="506" spans="1:17" ht="12.75" customHeight="1" x14ac:dyDescent="0.2">
      <c r="A506" s="96"/>
      <c r="B506" s="90" t="s">
        <v>165</v>
      </c>
      <c r="C506" s="370" t="s">
        <v>834</v>
      </c>
      <c r="D506" s="74">
        <v>40</v>
      </c>
      <c r="E506" s="74" t="s">
        <v>33</v>
      </c>
      <c r="F506" s="75">
        <f>G506+H506+I506</f>
        <v>51.55</v>
      </c>
      <c r="G506" s="75">
        <v>5.0159000000000002</v>
      </c>
      <c r="H506" s="75">
        <v>6.4</v>
      </c>
      <c r="I506" s="75">
        <v>40.134099999999997</v>
      </c>
      <c r="J506" s="75">
        <v>2225.42</v>
      </c>
      <c r="K506" s="75">
        <f>I506</f>
        <v>40.134099999999997</v>
      </c>
      <c r="L506" s="75">
        <f>J506</f>
        <v>2225.42</v>
      </c>
      <c r="M506" s="76">
        <f>K506/L506</f>
        <v>1.8034393507742358E-2</v>
      </c>
      <c r="N506" s="77">
        <v>43.5</v>
      </c>
      <c r="O506" s="78">
        <f>M506*N506</f>
        <v>0.78449611758679261</v>
      </c>
      <c r="P506" s="78">
        <f>M506*60*1000</f>
        <v>1082.0636104645414</v>
      </c>
      <c r="Q506" s="79">
        <f>P506*N506/1000</f>
        <v>47.069767055207549</v>
      </c>
    </row>
    <row r="507" spans="1:17" ht="12.75" customHeight="1" x14ac:dyDescent="0.2">
      <c r="A507" s="96"/>
      <c r="B507" s="89" t="s">
        <v>169</v>
      </c>
      <c r="C507" s="351" t="s">
        <v>614</v>
      </c>
      <c r="D507" s="62">
        <v>20</v>
      </c>
      <c r="E507" s="62">
        <v>1990</v>
      </c>
      <c r="F507" s="63">
        <v>25.538</v>
      </c>
      <c r="G507" s="63">
        <v>2.4580000000000002</v>
      </c>
      <c r="H507" s="63">
        <v>3.2</v>
      </c>
      <c r="I507" s="63">
        <v>19.789000000000001</v>
      </c>
      <c r="J507" s="63">
        <v>1101.75</v>
      </c>
      <c r="K507" s="63">
        <v>19.879000000000001</v>
      </c>
      <c r="L507" s="63">
        <v>1101.75</v>
      </c>
      <c r="M507" s="58">
        <f>K507/L507</f>
        <v>1.8043113228953939E-2</v>
      </c>
      <c r="N507" s="59">
        <v>47.9</v>
      </c>
      <c r="O507" s="60">
        <f>M507*N507</f>
        <v>0.86426512366689368</v>
      </c>
      <c r="P507" s="60">
        <f>M507*60*1000</f>
        <v>1082.5867937372363</v>
      </c>
      <c r="Q507" s="61">
        <f>P507*N507/1000</f>
        <v>51.855907420013615</v>
      </c>
    </row>
    <row r="508" spans="1:17" ht="12.75" customHeight="1" x14ac:dyDescent="0.2">
      <c r="A508" s="96"/>
      <c r="B508" s="89" t="s">
        <v>100</v>
      </c>
      <c r="C508" s="353" t="s">
        <v>81</v>
      </c>
      <c r="D508" s="80">
        <v>18</v>
      </c>
      <c r="E508" s="81" t="s">
        <v>33</v>
      </c>
      <c r="F508" s="354">
        <v>21.34</v>
      </c>
      <c r="G508" s="354">
        <v>1.33</v>
      </c>
      <c r="H508" s="354">
        <v>2.88</v>
      </c>
      <c r="I508" s="354">
        <v>17.13</v>
      </c>
      <c r="J508" s="57">
        <v>946.37</v>
      </c>
      <c r="K508" s="56">
        <v>17.13</v>
      </c>
      <c r="L508" s="57">
        <v>946.37</v>
      </c>
      <c r="M508" s="58">
        <f>K508/L508</f>
        <v>1.8100742838424718E-2</v>
      </c>
      <c r="N508" s="355">
        <v>56.6</v>
      </c>
      <c r="O508" s="60">
        <f>M508*N508</f>
        <v>1.024502044654839</v>
      </c>
      <c r="P508" s="60">
        <f>M508*60*1000</f>
        <v>1086.0445703054831</v>
      </c>
      <c r="Q508" s="61">
        <f>P508*N508/1000</f>
        <v>61.470122679290348</v>
      </c>
    </row>
    <row r="509" spans="1:17" ht="12.75" customHeight="1" x14ac:dyDescent="0.2">
      <c r="A509" s="96"/>
      <c r="B509" s="89" t="s">
        <v>436</v>
      </c>
      <c r="C509" s="350" t="s">
        <v>425</v>
      </c>
      <c r="D509" s="49">
        <v>20</v>
      </c>
      <c r="E509" s="49">
        <v>1985</v>
      </c>
      <c r="F509" s="50">
        <v>23.241</v>
      </c>
      <c r="G509" s="50">
        <v>1.1513249999999999</v>
      </c>
      <c r="H509" s="50">
        <v>3.12</v>
      </c>
      <c r="I509" s="50">
        <v>18.969674999999999</v>
      </c>
      <c r="J509" s="50">
        <v>1047.19</v>
      </c>
      <c r="K509" s="50">
        <v>18.969674999999999</v>
      </c>
      <c r="L509" s="50">
        <v>1047.19</v>
      </c>
      <c r="M509" s="51">
        <v>1.8114835894154833E-2</v>
      </c>
      <c r="N509" s="52">
        <v>71.722000000000008</v>
      </c>
      <c r="O509" s="52">
        <v>1.299232260000573</v>
      </c>
      <c r="P509" s="52">
        <v>1086.8901536492899</v>
      </c>
      <c r="Q509" s="53">
        <v>77.953935600034384</v>
      </c>
    </row>
    <row r="510" spans="1:17" ht="12.75" customHeight="1" x14ac:dyDescent="0.2">
      <c r="A510" s="96"/>
      <c r="B510" s="89" t="s">
        <v>37</v>
      </c>
      <c r="C510" s="351" t="s">
        <v>663</v>
      </c>
      <c r="D510" s="62">
        <v>45</v>
      </c>
      <c r="E510" s="62" t="s">
        <v>33</v>
      </c>
      <c r="F510" s="352">
        <v>52.35</v>
      </c>
      <c r="G510" s="352">
        <v>5.3019999999999996</v>
      </c>
      <c r="H510" s="59">
        <v>7.2</v>
      </c>
      <c r="I510" s="352">
        <v>39.847999999999999</v>
      </c>
      <c r="J510" s="63">
        <v>2197.71</v>
      </c>
      <c r="K510" s="63">
        <v>39.847999999999999</v>
      </c>
      <c r="L510" s="63">
        <v>2197.71</v>
      </c>
      <c r="M510" s="58">
        <f>K510/L510</f>
        <v>1.8131600620646036E-2</v>
      </c>
      <c r="N510" s="59">
        <v>59.41</v>
      </c>
      <c r="O510" s="60">
        <f>M510*N510</f>
        <v>1.077198392872581</v>
      </c>
      <c r="P510" s="60">
        <f>M510*60*1000</f>
        <v>1087.8960372387621</v>
      </c>
      <c r="Q510" s="61">
        <f>P510*N510/1000</f>
        <v>64.631903572354858</v>
      </c>
    </row>
    <row r="511" spans="1:17" ht="12.75" customHeight="1" x14ac:dyDescent="0.2">
      <c r="A511" s="96"/>
      <c r="B511" s="89" t="s">
        <v>169</v>
      </c>
      <c r="C511" s="351" t="s">
        <v>618</v>
      </c>
      <c r="D511" s="62">
        <v>20</v>
      </c>
      <c r="E511" s="62">
        <v>1984</v>
      </c>
      <c r="F511" s="63">
        <v>25.38</v>
      </c>
      <c r="G511" s="63">
        <v>2.9390000000000001</v>
      </c>
      <c r="H511" s="63">
        <v>3.2</v>
      </c>
      <c r="I511" s="63">
        <v>19.241</v>
      </c>
      <c r="J511" s="63">
        <v>1059.55</v>
      </c>
      <c r="K511" s="63">
        <v>19.241</v>
      </c>
      <c r="L511" s="63">
        <v>1059.55</v>
      </c>
      <c r="M511" s="58">
        <f>K511/L511</f>
        <v>1.8159596054928978E-2</v>
      </c>
      <c r="N511" s="59">
        <v>47.9</v>
      </c>
      <c r="O511" s="60">
        <f>M511*N511</f>
        <v>0.86984465103109798</v>
      </c>
      <c r="P511" s="60">
        <f>M511*60*1000</f>
        <v>1089.5757632957386</v>
      </c>
      <c r="Q511" s="61">
        <f>P511*N511/1000</f>
        <v>52.190679061865879</v>
      </c>
    </row>
    <row r="512" spans="1:17" ht="12.75" customHeight="1" x14ac:dyDescent="0.2">
      <c r="A512" s="96"/>
      <c r="B512" s="89" t="s">
        <v>169</v>
      </c>
      <c r="C512" s="351" t="s">
        <v>613</v>
      </c>
      <c r="D512" s="62">
        <v>27</v>
      </c>
      <c r="E512" s="62">
        <v>1992</v>
      </c>
      <c r="F512" s="63">
        <v>46.944000000000003</v>
      </c>
      <c r="G512" s="63">
        <v>3.3519999999999999</v>
      </c>
      <c r="H512" s="63">
        <v>6.48</v>
      </c>
      <c r="I512" s="63">
        <v>37.110999999999997</v>
      </c>
      <c r="J512" s="63">
        <v>2043.2</v>
      </c>
      <c r="K512" s="63">
        <v>37.110999999999997</v>
      </c>
      <c r="L512" s="63">
        <v>2043.2</v>
      </c>
      <c r="M512" s="58">
        <f>K512/L512</f>
        <v>1.8163175411119812E-2</v>
      </c>
      <c r="N512" s="59">
        <v>47.9</v>
      </c>
      <c r="O512" s="60">
        <f>M512*N512</f>
        <v>0.87001610219263892</v>
      </c>
      <c r="P512" s="60">
        <f>M512*60*1000</f>
        <v>1089.7905246671887</v>
      </c>
      <c r="Q512" s="61">
        <f>P512*N512/1000</f>
        <v>52.200966131558339</v>
      </c>
    </row>
    <row r="513" spans="1:17" ht="12.75" customHeight="1" x14ac:dyDescent="0.2">
      <c r="A513" s="96"/>
      <c r="B513" s="90" t="s">
        <v>264</v>
      </c>
      <c r="C513" s="128" t="s">
        <v>702</v>
      </c>
      <c r="D513" s="120">
        <v>100</v>
      </c>
      <c r="E513" s="120">
        <v>1990</v>
      </c>
      <c r="F513" s="69">
        <v>150.17959999999999</v>
      </c>
      <c r="G513" s="69">
        <v>19.934999999999999</v>
      </c>
      <c r="H513" s="69">
        <v>13.13</v>
      </c>
      <c r="I513" s="69">
        <v>117.1146</v>
      </c>
      <c r="J513" s="69">
        <v>6432.81</v>
      </c>
      <c r="K513" s="69">
        <v>117.1146</v>
      </c>
      <c r="L513" s="69">
        <v>6432.81</v>
      </c>
      <c r="M513" s="70">
        <v>1.8205822960727893E-2</v>
      </c>
      <c r="N513" s="71">
        <v>48.2</v>
      </c>
      <c r="O513" s="72">
        <v>0.87752066670708451</v>
      </c>
      <c r="P513" s="72">
        <v>1092.3493776436737</v>
      </c>
      <c r="Q513" s="73">
        <v>52.651240002425077</v>
      </c>
    </row>
    <row r="514" spans="1:17" ht="12.75" customHeight="1" x14ac:dyDescent="0.2">
      <c r="A514" s="96"/>
      <c r="B514" s="89" t="s">
        <v>228</v>
      </c>
      <c r="C514" s="351" t="s">
        <v>602</v>
      </c>
      <c r="D514" s="62">
        <v>27</v>
      </c>
      <c r="E514" s="62">
        <v>1973</v>
      </c>
      <c r="F514" s="63">
        <v>32.200000000000003</v>
      </c>
      <c r="G514" s="63">
        <v>1.9</v>
      </c>
      <c r="H514" s="63">
        <v>4.3</v>
      </c>
      <c r="I514" s="63">
        <v>25.8</v>
      </c>
      <c r="J514" s="63">
        <v>1417</v>
      </c>
      <c r="K514" s="63">
        <v>25.8</v>
      </c>
      <c r="L514" s="63">
        <v>1417</v>
      </c>
      <c r="M514" s="58">
        <f>K514/L514</f>
        <v>1.8207480592801695E-2</v>
      </c>
      <c r="N514" s="59">
        <v>53.19</v>
      </c>
      <c r="O514" s="60">
        <f>M514*N514</f>
        <v>0.96845589273112209</v>
      </c>
      <c r="P514" s="60">
        <f>M514*60*1000</f>
        <v>1092.4488355681017</v>
      </c>
      <c r="Q514" s="61">
        <f>P514*N514/1000</f>
        <v>58.107353563867328</v>
      </c>
    </row>
    <row r="515" spans="1:17" ht="12.75" customHeight="1" x14ac:dyDescent="0.2">
      <c r="A515" s="96"/>
      <c r="B515" s="90" t="s">
        <v>59</v>
      </c>
      <c r="C515" s="351" t="s">
        <v>269</v>
      </c>
      <c r="D515" s="62">
        <v>20</v>
      </c>
      <c r="E515" s="62" t="s">
        <v>33</v>
      </c>
      <c r="F515" s="63">
        <f>G515+H515+I515</f>
        <v>26.229998000000002</v>
      </c>
      <c r="G515" s="63">
        <v>2.1419999999999999</v>
      </c>
      <c r="H515" s="63">
        <v>3.2</v>
      </c>
      <c r="I515" s="63">
        <v>20.887998</v>
      </c>
      <c r="J515" s="63">
        <v>1145.04</v>
      </c>
      <c r="K515" s="63">
        <v>20.887998</v>
      </c>
      <c r="L515" s="63">
        <v>1145.04</v>
      </c>
      <c r="M515" s="58">
        <f>K515/L515</f>
        <v>1.8242155732550829E-2</v>
      </c>
      <c r="N515" s="59">
        <v>49.5</v>
      </c>
      <c r="O515" s="60">
        <f>M515*N515</f>
        <v>0.90298670876126597</v>
      </c>
      <c r="P515" s="60">
        <f>M515*60*1000</f>
        <v>1094.5293439530496</v>
      </c>
      <c r="Q515" s="61">
        <f>P515*N515/1000</f>
        <v>54.179202525675962</v>
      </c>
    </row>
    <row r="516" spans="1:17" ht="13.5" customHeight="1" x14ac:dyDescent="0.2">
      <c r="A516" s="96"/>
      <c r="B516" s="89" t="s">
        <v>187</v>
      </c>
      <c r="C516" s="351" t="s">
        <v>288</v>
      </c>
      <c r="D516" s="62">
        <v>6</v>
      </c>
      <c r="E516" s="62" t="s">
        <v>33</v>
      </c>
      <c r="F516" s="59">
        <v>3.8839999999999999</v>
      </c>
      <c r="G516" s="59">
        <v>0</v>
      </c>
      <c r="H516" s="59">
        <v>0</v>
      </c>
      <c r="I516" s="59">
        <v>3.8839999999999999</v>
      </c>
      <c r="J516" s="63">
        <v>212.89</v>
      </c>
      <c r="K516" s="63">
        <v>3.8839999999999999</v>
      </c>
      <c r="L516" s="63">
        <v>212.89</v>
      </c>
      <c r="M516" s="58">
        <f>K516/L516</f>
        <v>1.8244163652590541E-2</v>
      </c>
      <c r="N516" s="59">
        <v>74.099999999999994</v>
      </c>
      <c r="O516" s="60">
        <f>M516*N516</f>
        <v>1.351892526656959</v>
      </c>
      <c r="P516" s="60">
        <f>M516*60*1000</f>
        <v>1094.6498191554326</v>
      </c>
      <c r="Q516" s="61">
        <f>P516*N516/1000</f>
        <v>81.113551599417548</v>
      </c>
    </row>
    <row r="517" spans="1:17" ht="12.75" customHeight="1" x14ac:dyDescent="0.2">
      <c r="A517" s="96"/>
      <c r="B517" s="89" t="s">
        <v>514</v>
      </c>
      <c r="C517" s="350" t="s">
        <v>506</v>
      </c>
      <c r="D517" s="49">
        <v>16</v>
      </c>
      <c r="E517" s="49">
        <v>1989</v>
      </c>
      <c r="F517" s="50">
        <v>19.581</v>
      </c>
      <c r="G517" s="50">
        <v>0</v>
      </c>
      <c r="H517" s="50">
        <v>0</v>
      </c>
      <c r="I517" s="50">
        <v>19.581</v>
      </c>
      <c r="J517" s="50">
        <v>1072.46</v>
      </c>
      <c r="K517" s="50">
        <v>19.581</v>
      </c>
      <c r="L517" s="50">
        <v>1072.46</v>
      </c>
      <c r="M517" s="51">
        <v>1.8258023609272138E-2</v>
      </c>
      <c r="N517" s="52">
        <v>72.593999999999994</v>
      </c>
      <c r="O517" s="52">
        <v>1.3254229658915015</v>
      </c>
      <c r="P517" s="52">
        <v>1095.4814165563282</v>
      </c>
      <c r="Q517" s="53">
        <v>79.525377953490079</v>
      </c>
    </row>
    <row r="518" spans="1:17" ht="12.75" customHeight="1" x14ac:dyDescent="0.2">
      <c r="A518" s="96"/>
      <c r="B518" s="89" t="s">
        <v>155</v>
      </c>
      <c r="C518" s="351" t="s">
        <v>789</v>
      </c>
      <c r="D518" s="62">
        <v>22</v>
      </c>
      <c r="E518" s="62">
        <v>1987</v>
      </c>
      <c r="F518" s="352">
        <v>26.533000000000001</v>
      </c>
      <c r="G518" s="352">
        <v>0.83499999999999996</v>
      </c>
      <c r="H518" s="352">
        <v>3.52</v>
      </c>
      <c r="I518" s="352">
        <f>F518-G518-H518</f>
        <v>22.178000000000001</v>
      </c>
      <c r="J518" s="63">
        <v>1212.93</v>
      </c>
      <c r="K518" s="63">
        <v>22.178000000000001</v>
      </c>
      <c r="L518" s="63">
        <v>1212.93</v>
      </c>
      <c r="M518" s="58">
        <f>K518/L518</f>
        <v>1.8284649567576035E-2</v>
      </c>
      <c r="N518" s="59">
        <v>46.43</v>
      </c>
      <c r="O518" s="60">
        <f>M518*N518</f>
        <v>0.84895627942255525</v>
      </c>
      <c r="P518" s="60">
        <f>M518*60*1000</f>
        <v>1097.0789740545622</v>
      </c>
      <c r="Q518" s="61">
        <f>P518*N518/1000</f>
        <v>50.937376765353321</v>
      </c>
    </row>
    <row r="519" spans="1:17" ht="12.75" customHeight="1" x14ac:dyDescent="0.2">
      <c r="A519" s="96"/>
      <c r="B519" s="90" t="s">
        <v>486</v>
      </c>
      <c r="C519" s="374" t="s">
        <v>476</v>
      </c>
      <c r="D519" s="43">
        <v>37</v>
      </c>
      <c r="E519" s="43">
        <v>1983</v>
      </c>
      <c r="F519" s="44">
        <v>46.600999999999999</v>
      </c>
      <c r="G519" s="44">
        <v>3.3149999999999999</v>
      </c>
      <c r="H519" s="44">
        <v>6.08</v>
      </c>
      <c r="I519" s="44">
        <v>37.205993999999997</v>
      </c>
      <c r="J519" s="44">
        <v>2034.47</v>
      </c>
      <c r="K519" s="44">
        <v>37.205993999999997</v>
      </c>
      <c r="L519" s="44">
        <v>2034.47</v>
      </c>
      <c r="M519" s="45">
        <v>1.8287806652346802E-2</v>
      </c>
      <c r="N519" s="46">
        <v>58.206000000000003</v>
      </c>
      <c r="O519" s="46">
        <v>1.064460074006498</v>
      </c>
      <c r="P519" s="46">
        <v>1097.268399140808</v>
      </c>
      <c r="Q519" s="47">
        <v>63.867604440389876</v>
      </c>
    </row>
    <row r="520" spans="1:17" ht="12.75" customHeight="1" x14ac:dyDescent="0.2">
      <c r="A520" s="96"/>
      <c r="B520" s="90" t="s">
        <v>139</v>
      </c>
      <c r="C520" s="356" t="s">
        <v>105</v>
      </c>
      <c r="D520" s="130">
        <v>45</v>
      </c>
      <c r="E520" s="130">
        <v>1992</v>
      </c>
      <c r="F520" s="357">
        <v>63.41</v>
      </c>
      <c r="G520" s="363">
        <v>4.0941200000000002</v>
      </c>
      <c r="H520" s="360">
        <v>7.2</v>
      </c>
      <c r="I520" s="363">
        <v>52.115879999999997</v>
      </c>
      <c r="J520" s="360">
        <v>2843.99</v>
      </c>
      <c r="K520" s="360">
        <v>52.115879999999997</v>
      </c>
      <c r="L520" s="360">
        <v>2843.99</v>
      </c>
      <c r="M520" s="361">
        <f>K520/L520</f>
        <v>1.832491675427832E-2</v>
      </c>
      <c r="N520" s="357">
        <v>54.390999999999998</v>
      </c>
      <c r="O520" s="357">
        <f>M520*N520</f>
        <v>0.99671054718195207</v>
      </c>
      <c r="P520" s="357">
        <f>M520*1000*60</f>
        <v>1099.4950052566992</v>
      </c>
      <c r="Q520" s="362">
        <f>O520*60</f>
        <v>59.802632830917126</v>
      </c>
    </row>
    <row r="521" spans="1:17" ht="12.75" customHeight="1" x14ac:dyDescent="0.2">
      <c r="A521" s="96"/>
      <c r="B521" s="89" t="s">
        <v>169</v>
      </c>
      <c r="C521" s="351" t="s">
        <v>232</v>
      </c>
      <c r="D521" s="62">
        <v>30</v>
      </c>
      <c r="E521" s="62">
        <v>1972</v>
      </c>
      <c r="F521" s="63">
        <v>38.933</v>
      </c>
      <c r="G521" s="63">
        <v>2.4580000000000002</v>
      </c>
      <c r="H521" s="63">
        <v>4.8</v>
      </c>
      <c r="I521" s="63">
        <v>31.673999999999999</v>
      </c>
      <c r="J521" s="63">
        <v>1727.5</v>
      </c>
      <c r="K521" s="63">
        <v>31.673999999999999</v>
      </c>
      <c r="L521" s="63">
        <v>1727.5</v>
      </c>
      <c r="M521" s="58">
        <f>K521/L521</f>
        <v>1.8335166425470333E-2</v>
      </c>
      <c r="N521" s="59">
        <v>47.9</v>
      </c>
      <c r="O521" s="60">
        <f>M521*N521</f>
        <v>0.87825447178002891</v>
      </c>
      <c r="P521" s="60">
        <f>M521*60*1000</f>
        <v>1100.10998552822</v>
      </c>
      <c r="Q521" s="61">
        <f>P521*N521/1000</f>
        <v>52.695268306801736</v>
      </c>
    </row>
    <row r="522" spans="1:17" ht="12.75" customHeight="1" x14ac:dyDescent="0.2">
      <c r="A522" s="96"/>
      <c r="B522" s="90" t="s">
        <v>59</v>
      </c>
      <c r="C522" s="351" t="s">
        <v>731</v>
      </c>
      <c r="D522" s="62">
        <v>38</v>
      </c>
      <c r="E522" s="62" t="s">
        <v>33</v>
      </c>
      <c r="F522" s="63">
        <f>G522+H522+I522</f>
        <v>40.260001000000003</v>
      </c>
      <c r="G522" s="63">
        <v>1.53</v>
      </c>
      <c r="H522" s="63">
        <v>0.375</v>
      </c>
      <c r="I522" s="63">
        <v>38.355001000000001</v>
      </c>
      <c r="J522" s="63">
        <v>2088.63</v>
      </c>
      <c r="K522" s="63">
        <v>38.355001000000001</v>
      </c>
      <c r="L522" s="63">
        <v>2088.63</v>
      </c>
      <c r="M522" s="58">
        <f>K522/L522</f>
        <v>1.8363712577143868E-2</v>
      </c>
      <c r="N522" s="59">
        <v>49.5</v>
      </c>
      <c r="O522" s="60">
        <f>M522*N522</f>
        <v>0.90900377256862153</v>
      </c>
      <c r="P522" s="60">
        <f>M522*60*1000</f>
        <v>1101.8227546286321</v>
      </c>
      <c r="Q522" s="61">
        <f>P522*N522/1000</f>
        <v>54.540226354117287</v>
      </c>
    </row>
    <row r="523" spans="1:17" ht="12.75" customHeight="1" x14ac:dyDescent="0.2">
      <c r="A523" s="96"/>
      <c r="B523" s="90" t="s">
        <v>165</v>
      </c>
      <c r="C523" s="370" t="s">
        <v>835</v>
      </c>
      <c r="D523" s="74">
        <v>20</v>
      </c>
      <c r="E523" s="74" t="s">
        <v>33</v>
      </c>
      <c r="F523" s="75">
        <f>G523+H523+I523</f>
        <v>23.933999999999997</v>
      </c>
      <c r="G523" s="75">
        <v>1.5828</v>
      </c>
      <c r="H523" s="75">
        <v>3.2</v>
      </c>
      <c r="I523" s="75">
        <v>19.151199999999999</v>
      </c>
      <c r="J523" s="75">
        <v>1040.75</v>
      </c>
      <c r="K523" s="75">
        <f>I523</f>
        <v>19.151199999999999</v>
      </c>
      <c r="L523" s="75">
        <f>J523</f>
        <v>1040.75</v>
      </c>
      <c r="M523" s="76">
        <f>K523/L523</f>
        <v>1.840134518376171E-2</v>
      </c>
      <c r="N523" s="77">
        <v>43.5</v>
      </c>
      <c r="O523" s="78">
        <f>M523*N523</f>
        <v>0.80045851549363445</v>
      </c>
      <c r="P523" s="78">
        <f>M523*60*1000</f>
        <v>1104.0807110257026</v>
      </c>
      <c r="Q523" s="79">
        <f>P523*N523/1000</f>
        <v>48.027510929618067</v>
      </c>
    </row>
    <row r="524" spans="1:17" ht="12.75" customHeight="1" x14ac:dyDescent="0.2">
      <c r="A524" s="96"/>
      <c r="B524" s="90" t="s">
        <v>402</v>
      </c>
      <c r="C524" s="364" t="s">
        <v>375</v>
      </c>
      <c r="D524" s="365">
        <v>32</v>
      </c>
      <c r="E524" s="365">
        <v>1986</v>
      </c>
      <c r="F524" s="366">
        <v>48.112000000000002</v>
      </c>
      <c r="G524" s="366">
        <v>4.937487</v>
      </c>
      <c r="H524" s="366">
        <v>7.68</v>
      </c>
      <c r="I524" s="366">
        <v>35.494501</v>
      </c>
      <c r="J524" s="366">
        <v>1927.93</v>
      </c>
      <c r="K524" s="366">
        <v>35.494501</v>
      </c>
      <c r="L524" s="366">
        <v>1927.93</v>
      </c>
      <c r="M524" s="367">
        <v>1.8410679329643711E-2</v>
      </c>
      <c r="N524" s="368">
        <v>55.59</v>
      </c>
      <c r="O524" s="368">
        <v>1.023449663934894</v>
      </c>
      <c r="P524" s="368">
        <v>1104.6407597786229</v>
      </c>
      <c r="Q524" s="369">
        <v>61.406979836093647</v>
      </c>
    </row>
    <row r="525" spans="1:17" ht="12.75" customHeight="1" x14ac:dyDescent="0.2">
      <c r="A525" s="96"/>
      <c r="B525" s="90" t="s">
        <v>139</v>
      </c>
      <c r="C525" s="356" t="s">
        <v>109</v>
      </c>
      <c r="D525" s="130">
        <v>42</v>
      </c>
      <c r="E525" s="130">
        <v>1994</v>
      </c>
      <c r="F525" s="357">
        <v>42.59</v>
      </c>
      <c r="G525" s="363">
        <v>3.4476800000000001</v>
      </c>
      <c r="H525" s="357">
        <v>5.84</v>
      </c>
      <c r="I525" s="363">
        <v>33.302314000000003</v>
      </c>
      <c r="J525" s="360">
        <v>1808.75</v>
      </c>
      <c r="K525" s="360">
        <v>33.302314000000003</v>
      </c>
      <c r="L525" s="360">
        <v>1808.75</v>
      </c>
      <c r="M525" s="361">
        <f>K525/L525</f>
        <v>1.841178382861092E-2</v>
      </c>
      <c r="N525" s="357">
        <v>54.390999999999998</v>
      </c>
      <c r="O525" s="357">
        <f>M525*N525</f>
        <v>1.0014353342219766</v>
      </c>
      <c r="P525" s="357">
        <f>M525*1000*60</f>
        <v>1104.7070297166554</v>
      </c>
      <c r="Q525" s="362">
        <f>O525*60</f>
        <v>60.086120053318595</v>
      </c>
    </row>
    <row r="526" spans="1:17" ht="12.75" customHeight="1" x14ac:dyDescent="0.2">
      <c r="A526" s="96"/>
      <c r="B526" s="90" t="s">
        <v>486</v>
      </c>
      <c r="C526" s="374" t="s">
        <v>475</v>
      </c>
      <c r="D526" s="43">
        <v>52</v>
      </c>
      <c r="E526" s="43">
        <v>1994</v>
      </c>
      <c r="F526" s="44">
        <v>69.23</v>
      </c>
      <c r="G526" s="44">
        <v>5.4569999999999999</v>
      </c>
      <c r="H526" s="44">
        <v>8.32</v>
      </c>
      <c r="I526" s="44">
        <v>55.453001999999998</v>
      </c>
      <c r="J526" s="44">
        <v>3006.49</v>
      </c>
      <c r="K526" s="44">
        <v>55.453001999999998</v>
      </c>
      <c r="L526" s="44">
        <v>3006.49</v>
      </c>
      <c r="M526" s="45">
        <v>1.844443254426258E-2</v>
      </c>
      <c r="N526" s="46">
        <v>58.206000000000003</v>
      </c>
      <c r="O526" s="46">
        <v>1.0735766406713478</v>
      </c>
      <c r="P526" s="46">
        <v>1106.6659526557548</v>
      </c>
      <c r="Q526" s="47">
        <v>64.414598440280869</v>
      </c>
    </row>
    <row r="527" spans="1:17" ht="12.75" customHeight="1" x14ac:dyDescent="0.2">
      <c r="A527" s="96"/>
      <c r="B527" s="90" t="s">
        <v>260</v>
      </c>
      <c r="C527" s="356" t="s">
        <v>45</v>
      </c>
      <c r="D527" s="130">
        <v>57</v>
      </c>
      <c r="E527" s="130">
        <v>1982</v>
      </c>
      <c r="F527" s="357">
        <v>80.84</v>
      </c>
      <c r="G527" s="358">
        <v>7.7540399999999998</v>
      </c>
      <c r="H527" s="358">
        <v>8.64</v>
      </c>
      <c r="I527" s="359">
        <f>F527-G527-H527</f>
        <v>64.445959999999999</v>
      </c>
      <c r="J527" s="360">
        <v>3486.1</v>
      </c>
      <c r="K527" s="360">
        <f>I527/J527*L527</f>
        <v>64.44577513450561</v>
      </c>
      <c r="L527" s="360">
        <v>3486.09</v>
      </c>
      <c r="M527" s="361">
        <f>K527/L527</f>
        <v>1.8486549439201399E-2</v>
      </c>
      <c r="N527" s="357">
        <v>52.973999999999997</v>
      </c>
      <c r="O527" s="357">
        <f>ROUND(M527*N527,2)</f>
        <v>0.98</v>
      </c>
      <c r="P527" s="357">
        <f>ROUND(M527*60*1000,2)</f>
        <v>1109.19</v>
      </c>
      <c r="Q527" s="362">
        <f>ROUND(P527*N527/1000,2)</f>
        <v>58.76</v>
      </c>
    </row>
    <row r="528" spans="1:17" ht="12.75" customHeight="1" x14ac:dyDescent="0.2">
      <c r="A528" s="96"/>
      <c r="B528" s="90" t="s">
        <v>402</v>
      </c>
      <c r="C528" s="364" t="s">
        <v>377</v>
      </c>
      <c r="D528" s="365">
        <v>40</v>
      </c>
      <c r="E528" s="365">
        <v>1987</v>
      </c>
      <c r="F528" s="366">
        <v>51.372</v>
      </c>
      <c r="G528" s="366">
        <v>5.1219000000000001</v>
      </c>
      <c r="H528" s="366">
        <v>6.4</v>
      </c>
      <c r="I528" s="366">
        <v>39.850102999999997</v>
      </c>
      <c r="J528" s="366">
        <v>2155.0100000000002</v>
      </c>
      <c r="K528" s="366">
        <v>39.850102999999997</v>
      </c>
      <c r="L528" s="366">
        <v>2155.0100000000002</v>
      </c>
      <c r="M528" s="367">
        <v>1.8491841337163164E-2</v>
      </c>
      <c r="N528" s="368">
        <v>55.59</v>
      </c>
      <c r="O528" s="368">
        <v>1.0279614599329003</v>
      </c>
      <c r="P528" s="368">
        <v>1109.5104802297899</v>
      </c>
      <c r="Q528" s="369">
        <v>61.677687595974021</v>
      </c>
    </row>
    <row r="529" spans="1:17" ht="12.75" customHeight="1" x14ac:dyDescent="0.2">
      <c r="A529" s="96"/>
      <c r="B529" s="89" t="s">
        <v>155</v>
      </c>
      <c r="C529" s="351" t="s">
        <v>790</v>
      </c>
      <c r="D529" s="62">
        <v>70</v>
      </c>
      <c r="E529" s="62">
        <v>1963</v>
      </c>
      <c r="F529" s="352">
        <v>63.51</v>
      </c>
      <c r="G529" s="352">
        <v>6.5609999999999999</v>
      </c>
      <c r="H529" s="352">
        <v>0.69</v>
      </c>
      <c r="I529" s="352">
        <f>F529-G529-H529</f>
        <v>56.259</v>
      </c>
      <c r="J529" s="63">
        <v>3031.21</v>
      </c>
      <c r="K529" s="63">
        <v>56.259</v>
      </c>
      <c r="L529" s="63">
        <v>3031.21</v>
      </c>
      <c r="M529" s="58">
        <f>K529/L529</f>
        <v>1.8559915017435282E-2</v>
      </c>
      <c r="N529" s="59">
        <v>46.43</v>
      </c>
      <c r="O529" s="60">
        <f>M529*N529</f>
        <v>0.86173685425952018</v>
      </c>
      <c r="P529" s="60">
        <f>M529*60*1000</f>
        <v>1113.594901046117</v>
      </c>
      <c r="Q529" s="61">
        <f>P529*N529/1000</f>
        <v>51.704211255571217</v>
      </c>
    </row>
    <row r="530" spans="1:17" ht="12.75" customHeight="1" x14ac:dyDescent="0.2">
      <c r="A530" s="96"/>
      <c r="B530" s="89" t="s">
        <v>100</v>
      </c>
      <c r="C530" s="353" t="s">
        <v>88</v>
      </c>
      <c r="D530" s="80">
        <v>33</v>
      </c>
      <c r="E530" s="81" t="s">
        <v>33</v>
      </c>
      <c r="F530" s="354">
        <v>33.700000000000003</v>
      </c>
      <c r="G530" s="354">
        <v>2.15</v>
      </c>
      <c r="H530" s="354">
        <v>5.12</v>
      </c>
      <c r="I530" s="354">
        <v>26.43</v>
      </c>
      <c r="J530" s="57">
        <v>1419.26</v>
      </c>
      <c r="K530" s="56">
        <v>26.43</v>
      </c>
      <c r="L530" s="57">
        <v>1419.26</v>
      </c>
      <c r="M530" s="58">
        <f>K530/L530</f>
        <v>1.8622380677254344E-2</v>
      </c>
      <c r="N530" s="355">
        <v>56.6</v>
      </c>
      <c r="O530" s="60">
        <f>M530*N530</f>
        <v>1.0540267463325959</v>
      </c>
      <c r="P530" s="60">
        <f>M530*60*1000</f>
        <v>1117.3428406352605</v>
      </c>
      <c r="Q530" s="61">
        <f>P530*N530/1000</f>
        <v>63.241604779955743</v>
      </c>
    </row>
    <row r="531" spans="1:17" ht="12.75" customHeight="1" x14ac:dyDescent="0.2">
      <c r="A531" s="96"/>
      <c r="B531" s="90" t="s">
        <v>59</v>
      </c>
      <c r="C531" s="351" t="s">
        <v>732</v>
      </c>
      <c r="D531" s="62">
        <v>25</v>
      </c>
      <c r="E531" s="62" t="s">
        <v>33</v>
      </c>
      <c r="F531" s="63">
        <f>G531+H531+I531</f>
        <v>34.070004999999995</v>
      </c>
      <c r="G531" s="63">
        <v>1.887</v>
      </c>
      <c r="H531" s="63">
        <v>4</v>
      </c>
      <c r="I531" s="63">
        <v>28.183004999999998</v>
      </c>
      <c r="J531" s="63">
        <v>1511.07</v>
      </c>
      <c r="K531" s="63">
        <v>28.183004999999998</v>
      </c>
      <c r="L531" s="63">
        <v>1511.07</v>
      </c>
      <c r="M531" s="58">
        <f>K531/L531</f>
        <v>1.8651025432309554E-2</v>
      </c>
      <c r="N531" s="59">
        <v>49.5</v>
      </c>
      <c r="O531" s="60">
        <f>M531*N531</f>
        <v>0.9232257588993229</v>
      </c>
      <c r="P531" s="60">
        <f>M531*60*1000</f>
        <v>1119.0615259385731</v>
      </c>
      <c r="Q531" s="61">
        <f>P531*N531/1000</f>
        <v>55.393545533959369</v>
      </c>
    </row>
    <row r="532" spans="1:17" ht="12.75" customHeight="1" x14ac:dyDescent="0.2">
      <c r="A532" s="96"/>
      <c r="B532" s="89" t="s">
        <v>187</v>
      </c>
      <c r="C532" s="351" t="s">
        <v>284</v>
      </c>
      <c r="D532" s="62">
        <v>18</v>
      </c>
      <c r="E532" s="62" t="s">
        <v>33</v>
      </c>
      <c r="F532" s="59">
        <v>20.878</v>
      </c>
      <c r="G532" s="59">
        <v>1.135</v>
      </c>
      <c r="H532" s="59">
        <v>2.88</v>
      </c>
      <c r="I532" s="59">
        <v>16.863</v>
      </c>
      <c r="J532" s="63">
        <v>902.29</v>
      </c>
      <c r="K532" s="63">
        <v>16.863</v>
      </c>
      <c r="L532" s="63">
        <v>902.29</v>
      </c>
      <c r="M532" s="58">
        <f>K532/L532</f>
        <v>1.8689113256270158E-2</v>
      </c>
      <c r="N532" s="59">
        <v>74.099999999999994</v>
      </c>
      <c r="O532" s="60">
        <f>M532*N532</f>
        <v>1.3848632922896187</v>
      </c>
      <c r="P532" s="60">
        <f>M532*60*1000</f>
        <v>1121.3467953762095</v>
      </c>
      <c r="Q532" s="61">
        <f>P532*N532/1000</f>
        <v>83.091797537377118</v>
      </c>
    </row>
    <row r="533" spans="1:17" ht="12.75" customHeight="1" x14ac:dyDescent="0.2">
      <c r="A533" s="96"/>
      <c r="B533" s="89" t="s">
        <v>169</v>
      </c>
      <c r="C533" s="351" t="s">
        <v>615</v>
      </c>
      <c r="D533" s="62">
        <v>36</v>
      </c>
      <c r="E533" s="62">
        <v>1989</v>
      </c>
      <c r="F533" s="63">
        <v>54.155999999999999</v>
      </c>
      <c r="G533" s="63">
        <v>3.6880000000000002</v>
      </c>
      <c r="H533" s="63">
        <v>8.64</v>
      </c>
      <c r="I533" s="63">
        <v>41.828000000000003</v>
      </c>
      <c r="J533" s="63">
        <v>2231.4699999999998</v>
      </c>
      <c r="K533" s="63">
        <v>41.828000000000003</v>
      </c>
      <c r="L533" s="63">
        <v>2231.4699999999998</v>
      </c>
      <c r="M533" s="58">
        <f>K533/L533</f>
        <v>1.8744594370527053E-2</v>
      </c>
      <c r="N533" s="59">
        <v>47.9</v>
      </c>
      <c r="O533" s="60">
        <f>M533*N533</f>
        <v>0.89786607034824584</v>
      </c>
      <c r="P533" s="60">
        <f>M533*60*1000</f>
        <v>1124.6756622316232</v>
      </c>
      <c r="Q533" s="61">
        <f>P533*N533/1000</f>
        <v>53.871964220894746</v>
      </c>
    </row>
    <row r="534" spans="1:17" ht="12.75" customHeight="1" x14ac:dyDescent="0.2">
      <c r="A534" s="96"/>
      <c r="B534" s="90" t="s">
        <v>165</v>
      </c>
      <c r="C534" s="370" t="s">
        <v>836</v>
      </c>
      <c r="D534" s="74">
        <v>9</v>
      </c>
      <c r="E534" s="74" t="s">
        <v>33</v>
      </c>
      <c r="F534" s="75">
        <f>G534+H534+I534</f>
        <v>10.7</v>
      </c>
      <c r="G534" s="75">
        <v>0.92789999999999995</v>
      </c>
      <c r="H534" s="75">
        <v>1.44</v>
      </c>
      <c r="I534" s="75">
        <v>8.3321000000000005</v>
      </c>
      <c r="J534" s="75">
        <v>443.61</v>
      </c>
      <c r="K534" s="75">
        <f>I534</f>
        <v>8.3321000000000005</v>
      </c>
      <c r="L534" s="75">
        <f>J534</f>
        <v>443.61</v>
      </c>
      <c r="M534" s="76">
        <f>K534/L534</f>
        <v>1.8782489123329051E-2</v>
      </c>
      <c r="N534" s="77">
        <v>43.5</v>
      </c>
      <c r="O534" s="78">
        <f>M534*N534</f>
        <v>0.81703827686481378</v>
      </c>
      <c r="P534" s="78">
        <f>M534*60*1000</f>
        <v>1126.9493473997431</v>
      </c>
      <c r="Q534" s="79">
        <f>P534*N534/1000</f>
        <v>49.022296611888827</v>
      </c>
    </row>
    <row r="535" spans="1:17" ht="12.75" customHeight="1" x14ac:dyDescent="0.2">
      <c r="A535" s="96"/>
      <c r="B535" s="89" t="s">
        <v>155</v>
      </c>
      <c r="C535" s="351" t="s">
        <v>791</v>
      </c>
      <c r="D535" s="62">
        <v>12</v>
      </c>
      <c r="E535" s="62">
        <v>1954</v>
      </c>
      <c r="F535" s="352">
        <v>13.846</v>
      </c>
      <c r="G535" s="352">
        <v>1.097</v>
      </c>
      <c r="H535" s="352">
        <v>1.92</v>
      </c>
      <c r="I535" s="352">
        <f>F535-G535-H535</f>
        <v>10.829000000000001</v>
      </c>
      <c r="J535" s="63">
        <v>575.37</v>
      </c>
      <c r="K535" s="63">
        <v>10.829000000000001</v>
      </c>
      <c r="L535" s="63">
        <v>575.37</v>
      </c>
      <c r="M535" s="58">
        <f>K535/L535</f>
        <v>1.8820932617272364E-2</v>
      </c>
      <c r="N535" s="59">
        <v>46.43</v>
      </c>
      <c r="O535" s="60">
        <f>M535*N535</f>
        <v>0.87385590141995584</v>
      </c>
      <c r="P535" s="60">
        <f>M535*60*1000</f>
        <v>1129.2559570363419</v>
      </c>
      <c r="Q535" s="61">
        <f>P535*N535/1000</f>
        <v>52.431354085197356</v>
      </c>
    </row>
    <row r="536" spans="1:17" ht="12.75" customHeight="1" x14ac:dyDescent="0.2">
      <c r="A536" s="96"/>
      <c r="B536" s="89" t="s">
        <v>153</v>
      </c>
      <c r="C536" s="351" t="s">
        <v>149</v>
      </c>
      <c r="D536" s="62">
        <v>6</v>
      </c>
      <c r="E536" s="62">
        <v>1934</v>
      </c>
      <c r="F536" s="63">
        <v>5.9109999999999996</v>
      </c>
      <c r="G536" s="63">
        <v>1.492</v>
      </c>
      <c r="H536" s="63">
        <v>9.6000000000000002E-2</v>
      </c>
      <c r="I536" s="63">
        <v>4.3230000000000004</v>
      </c>
      <c r="J536" s="63">
        <v>229.18</v>
      </c>
      <c r="K536" s="63">
        <v>4.3230000000000004</v>
      </c>
      <c r="L536" s="63">
        <v>229.18</v>
      </c>
      <c r="M536" s="58">
        <f>K536/L536</f>
        <v>1.8862902522035083E-2</v>
      </c>
      <c r="N536" s="59">
        <v>67.361999999999995</v>
      </c>
      <c r="O536" s="60">
        <f>M536*N536</f>
        <v>1.2706428396893272</v>
      </c>
      <c r="P536" s="60">
        <f>M536*60*1000</f>
        <v>1131.7741513221049</v>
      </c>
      <c r="Q536" s="61">
        <f>P536*N536/1000</f>
        <v>76.238570381359622</v>
      </c>
    </row>
    <row r="537" spans="1:17" ht="12.75" customHeight="1" x14ac:dyDescent="0.2">
      <c r="A537" s="96"/>
      <c r="B537" s="89" t="s">
        <v>169</v>
      </c>
      <c r="C537" s="351" t="s">
        <v>619</v>
      </c>
      <c r="D537" s="62">
        <v>20</v>
      </c>
      <c r="E537" s="62">
        <v>1983</v>
      </c>
      <c r="F537" s="63">
        <v>25.667000000000002</v>
      </c>
      <c r="G537" s="63">
        <v>2.57</v>
      </c>
      <c r="H537" s="63">
        <v>3.2</v>
      </c>
      <c r="I537" s="63">
        <v>19.896000000000001</v>
      </c>
      <c r="J537" s="63">
        <v>1052.7</v>
      </c>
      <c r="K537" s="63">
        <v>19.896000000000001</v>
      </c>
      <c r="L537" s="63">
        <v>1052.7</v>
      </c>
      <c r="M537" s="58">
        <f>K537/L537</f>
        <v>1.8899971501852381E-2</v>
      </c>
      <c r="N537" s="59">
        <v>47.9</v>
      </c>
      <c r="O537" s="60">
        <f>M537*N537</f>
        <v>0.90530863493872904</v>
      </c>
      <c r="P537" s="60">
        <f>M537*60*1000</f>
        <v>1133.9982901111428</v>
      </c>
      <c r="Q537" s="61">
        <f>P537*N537/1000</f>
        <v>54.318518096323736</v>
      </c>
    </row>
    <row r="538" spans="1:17" ht="12.75" customHeight="1" x14ac:dyDescent="0.2">
      <c r="A538" s="96"/>
      <c r="B538" s="90" t="s">
        <v>486</v>
      </c>
      <c r="C538" s="374" t="s">
        <v>479</v>
      </c>
      <c r="D538" s="43">
        <v>50</v>
      </c>
      <c r="E538" s="43">
        <v>1985</v>
      </c>
      <c r="F538" s="44">
        <v>75.436999999999998</v>
      </c>
      <c r="G538" s="44">
        <v>5.4569999999999999</v>
      </c>
      <c r="H538" s="44">
        <v>8</v>
      </c>
      <c r="I538" s="44">
        <v>61.98</v>
      </c>
      <c r="J538" s="44">
        <v>3248.27</v>
      </c>
      <c r="K538" s="44">
        <v>61.98</v>
      </c>
      <c r="L538" s="44">
        <v>3248.27</v>
      </c>
      <c r="M538" s="45">
        <v>1.9080926154537645E-2</v>
      </c>
      <c r="N538" s="46">
        <v>58.206000000000003</v>
      </c>
      <c r="O538" s="46">
        <v>1.1106243877510182</v>
      </c>
      <c r="P538" s="46">
        <v>1144.8555692722587</v>
      </c>
      <c r="Q538" s="47">
        <v>66.637463265061086</v>
      </c>
    </row>
    <row r="539" spans="1:17" ht="12.75" customHeight="1" x14ac:dyDescent="0.2">
      <c r="A539" s="96"/>
      <c r="B539" s="89" t="s">
        <v>187</v>
      </c>
      <c r="C539" s="351" t="s">
        <v>286</v>
      </c>
      <c r="D539" s="62">
        <v>43</v>
      </c>
      <c r="E539" s="62" t="s">
        <v>33</v>
      </c>
      <c r="F539" s="59">
        <v>38.783000000000001</v>
      </c>
      <c r="G539" s="59">
        <v>1.635</v>
      </c>
      <c r="H539" s="59">
        <v>4.32</v>
      </c>
      <c r="I539" s="59">
        <v>32.828000000000003</v>
      </c>
      <c r="J539" s="63">
        <v>1713.13</v>
      </c>
      <c r="K539" s="63">
        <v>32.828000000000003</v>
      </c>
      <c r="L539" s="63">
        <v>1713.13</v>
      </c>
      <c r="M539" s="58">
        <f>K539/L539</f>
        <v>1.9162585443019502E-2</v>
      </c>
      <c r="N539" s="59">
        <v>74.099999999999994</v>
      </c>
      <c r="O539" s="60">
        <f>M539*N539</f>
        <v>1.4199475813277451</v>
      </c>
      <c r="P539" s="60">
        <f>M539*60*1000</f>
        <v>1149.7551265811701</v>
      </c>
      <c r="Q539" s="61">
        <f>P539*N539/1000</f>
        <v>85.196854879664699</v>
      </c>
    </row>
    <row r="540" spans="1:17" ht="12.75" customHeight="1" x14ac:dyDescent="0.2">
      <c r="A540" s="96"/>
      <c r="B540" s="90" t="s">
        <v>24</v>
      </c>
      <c r="C540" s="351" t="s">
        <v>584</v>
      </c>
      <c r="D540" s="62">
        <v>91</v>
      </c>
      <c r="E540" s="62" t="s">
        <v>28</v>
      </c>
      <c r="F540" s="63">
        <f>+G540+H540+I540</f>
        <v>103.68101</v>
      </c>
      <c r="G540" s="63">
        <v>5.2562509999999998</v>
      </c>
      <c r="H540" s="63">
        <v>10.337808000000001</v>
      </c>
      <c r="I540" s="63">
        <v>88.086950999999999</v>
      </c>
      <c r="J540" s="63">
        <v>4572.75</v>
      </c>
      <c r="K540" s="63">
        <v>88.086950999999999</v>
      </c>
      <c r="L540" s="63">
        <v>4572.75</v>
      </c>
      <c r="M540" s="58">
        <f>K540/L540</f>
        <v>1.9263452189601443E-2</v>
      </c>
      <c r="N540" s="59">
        <v>61.694000000000003</v>
      </c>
      <c r="O540" s="60">
        <f>M540*N540</f>
        <v>1.1884394193852714</v>
      </c>
      <c r="P540" s="60">
        <f>M540*60*1000</f>
        <v>1155.8071313760865</v>
      </c>
      <c r="Q540" s="61">
        <f>P540*N540/1000</f>
        <v>71.306365163116283</v>
      </c>
    </row>
    <row r="541" spans="1:17" ht="12.75" customHeight="1" x14ac:dyDescent="0.2">
      <c r="A541" s="96"/>
      <c r="B541" s="89" t="s">
        <v>155</v>
      </c>
      <c r="C541" s="351" t="s">
        <v>792</v>
      </c>
      <c r="D541" s="62">
        <v>70</v>
      </c>
      <c r="E541" s="62">
        <v>1962</v>
      </c>
      <c r="F541" s="352">
        <v>64.600999999999999</v>
      </c>
      <c r="G541" s="352">
        <v>5.7370000000000001</v>
      </c>
      <c r="H541" s="352">
        <v>0.7</v>
      </c>
      <c r="I541" s="352">
        <f>F541-G541-H541</f>
        <v>58.163999999999994</v>
      </c>
      <c r="J541" s="63">
        <v>3017.82</v>
      </c>
      <c r="K541" s="63">
        <v>58.164000000000001</v>
      </c>
      <c r="L541" s="63">
        <v>3017.82</v>
      </c>
      <c r="M541" s="58">
        <f>K541/L541</f>
        <v>1.9273515319005109E-2</v>
      </c>
      <c r="N541" s="59">
        <v>46.43</v>
      </c>
      <c r="O541" s="60">
        <f>M541*N541</f>
        <v>0.8948693162614072</v>
      </c>
      <c r="P541" s="60">
        <f>M541*60*1000</f>
        <v>1156.4109191403065</v>
      </c>
      <c r="Q541" s="61">
        <f>P541*N541/1000</f>
        <v>53.692158975684436</v>
      </c>
    </row>
    <row r="542" spans="1:17" ht="12.75" customHeight="1" x14ac:dyDescent="0.2">
      <c r="A542" s="96"/>
      <c r="B542" s="90" t="s">
        <v>165</v>
      </c>
      <c r="C542" s="370" t="s">
        <v>837</v>
      </c>
      <c r="D542" s="74">
        <v>20</v>
      </c>
      <c r="E542" s="74" t="s">
        <v>33</v>
      </c>
      <c r="F542" s="75">
        <f>G542+H542+I542</f>
        <v>26.759999999999998</v>
      </c>
      <c r="G542" s="75">
        <v>3.0019</v>
      </c>
      <c r="H542" s="75">
        <v>3.2</v>
      </c>
      <c r="I542" s="75">
        <v>20.5581</v>
      </c>
      <c r="J542" s="75">
        <v>1064.93</v>
      </c>
      <c r="K542" s="75">
        <f>I542</f>
        <v>20.5581</v>
      </c>
      <c r="L542" s="75">
        <f>J542</f>
        <v>1064.93</v>
      </c>
      <c r="M542" s="76">
        <f>K542/L542</f>
        <v>1.9304649131867822E-2</v>
      </c>
      <c r="N542" s="77">
        <v>43.5</v>
      </c>
      <c r="O542" s="78">
        <f>M542*N542</f>
        <v>0.83975223723625025</v>
      </c>
      <c r="P542" s="78">
        <f>M542*60*1000</f>
        <v>1158.2789479120695</v>
      </c>
      <c r="Q542" s="79">
        <f>P542*N542/1000</f>
        <v>50.38513423417502</v>
      </c>
    </row>
    <row r="543" spans="1:17" ht="12.75" customHeight="1" x14ac:dyDescent="0.2">
      <c r="A543" s="96"/>
      <c r="B543" s="89" t="s">
        <v>100</v>
      </c>
      <c r="C543" s="353" t="s">
        <v>89</v>
      </c>
      <c r="D543" s="80">
        <v>108</v>
      </c>
      <c r="E543" s="81" t="s">
        <v>33</v>
      </c>
      <c r="F543" s="354">
        <v>71.47</v>
      </c>
      <c r="G543" s="354">
        <v>4.6399999999999997</v>
      </c>
      <c r="H543" s="354">
        <v>17.28</v>
      </c>
      <c r="I543" s="354">
        <v>49.55</v>
      </c>
      <c r="J543" s="57">
        <v>2561.06</v>
      </c>
      <c r="K543" s="56">
        <v>49.55</v>
      </c>
      <c r="L543" s="57">
        <v>2561.06</v>
      </c>
      <c r="M543" s="58">
        <f>K543/L543</f>
        <v>1.9347457693298868E-2</v>
      </c>
      <c r="N543" s="355">
        <v>56.6</v>
      </c>
      <c r="O543" s="60">
        <f>M543*N543</f>
        <v>1.095066105440716</v>
      </c>
      <c r="P543" s="60">
        <f>M543*60*1000</f>
        <v>1160.8474615979321</v>
      </c>
      <c r="Q543" s="61">
        <f>P543*N543/1000</f>
        <v>65.703966326442952</v>
      </c>
    </row>
    <row r="544" spans="1:17" ht="12.75" customHeight="1" x14ac:dyDescent="0.2">
      <c r="A544" s="96"/>
      <c r="B544" s="89" t="s">
        <v>100</v>
      </c>
      <c r="C544" s="353" t="s">
        <v>86</v>
      </c>
      <c r="D544" s="80">
        <v>59</v>
      </c>
      <c r="E544" s="81" t="s">
        <v>33</v>
      </c>
      <c r="F544" s="354">
        <v>52.65</v>
      </c>
      <c r="G544" s="354">
        <v>5.44</v>
      </c>
      <c r="H544" s="354">
        <v>0.59</v>
      </c>
      <c r="I544" s="354">
        <v>46.62</v>
      </c>
      <c r="J544" s="57">
        <v>2449.7199999999998</v>
      </c>
      <c r="K544" s="56">
        <v>46.62</v>
      </c>
      <c r="L544" s="57">
        <v>2403.11</v>
      </c>
      <c r="M544" s="58">
        <f>K544/L544</f>
        <v>1.9399861013436753E-2</v>
      </c>
      <c r="N544" s="355">
        <v>56.6</v>
      </c>
      <c r="O544" s="60">
        <f>M544*N544</f>
        <v>1.0980321333605203</v>
      </c>
      <c r="P544" s="60">
        <f>M544*60*1000</f>
        <v>1163.9916608062051</v>
      </c>
      <c r="Q544" s="61">
        <f>P544*N544/1000</f>
        <v>65.881928001631209</v>
      </c>
    </row>
    <row r="545" spans="1:17" ht="12.75" customHeight="1" x14ac:dyDescent="0.2">
      <c r="A545" s="96"/>
      <c r="B545" s="90" t="s">
        <v>402</v>
      </c>
      <c r="C545" s="364" t="s">
        <v>385</v>
      </c>
      <c r="D545" s="365">
        <v>108</v>
      </c>
      <c r="E545" s="365" t="s">
        <v>33</v>
      </c>
      <c r="F545" s="366">
        <v>78.132000000000005</v>
      </c>
      <c r="G545" s="366">
        <v>9.6415769999999998</v>
      </c>
      <c r="H545" s="366">
        <v>17.2</v>
      </c>
      <c r="I545" s="366">
        <v>51.290432000000003</v>
      </c>
      <c r="J545" s="366">
        <v>2642.7</v>
      </c>
      <c r="K545" s="366">
        <v>51.290432000000003</v>
      </c>
      <c r="L545" s="366">
        <v>2642.7</v>
      </c>
      <c r="M545" s="367">
        <v>1.9408344496159233E-2</v>
      </c>
      <c r="N545" s="368">
        <v>55.59</v>
      </c>
      <c r="O545" s="368">
        <v>1.0789098705414919</v>
      </c>
      <c r="P545" s="368">
        <v>1164.500669769554</v>
      </c>
      <c r="Q545" s="369">
        <v>64.734592232489504</v>
      </c>
    </row>
    <row r="546" spans="1:17" ht="12.75" customHeight="1" x14ac:dyDescent="0.2">
      <c r="A546" s="96"/>
      <c r="B546" s="89" t="s">
        <v>746</v>
      </c>
      <c r="C546" s="375" t="s">
        <v>189</v>
      </c>
      <c r="D546" s="80">
        <v>21</v>
      </c>
      <c r="E546" s="55" t="s">
        <v>33</v>
      </c>
      <c r="F546" s="354">
        <v>26.85</v>
      </c>
      <c r="G546" s="354">
        <v>2.36</v>
      </c>
      <c r="H546" s="354">
        <v>3.36</v>
      </c>
      <c r="I546" s="354">
        <v>21.13</v>
      </c>
      <c r="J546" s="57">
        <v>1088.6600000000001</v>
      </c>
      <c r="K546" s="56">
        <v>21.13</v>
      </c>
      <c r="L546" s="57">
        <v>1088.6600000000001</v>
      </c>
      <c r="M546" s="58">
        <f>K546/L546</f>
        <v>1.9409181930079178E-2</v>
      </c>
      <c r="N546" s="355">
        <v>56.6</v>
      </c>
      <c r="O546" s="60">
        <f>M546*N546</f>
        <v>1.0985596972424816</v>
      </c>
      <c r="P546" s="60">
        <f>M546*60*1000</f>
        <v>1164.5509158047507</v>
      </c>
      <c r="Q546" s="61">
        <f>P546*N546/1000</f>
        <v>65.913581834548893</v>
      </c>
    </row>
    <row r="547" spans="1:17" ht="12.75" customHeight="1" x14ac:dyDescent="0.2">
      <c r="A547" s="96"/>
      <c r="B547" s="89" t="s">
        <v>567</v>
      </c>
      <c r="C547" s="376" t="s">
        <v>565</v>
      </c>
      <c r="D547" s="64">
        <v>45</v>
      </c>
      <c r="E547" s="64">
        <v>1982</v>
      </c>
      <c r="F547" s="65">
        <v>33.511000000000003</v>
      </c>
      <c r="G547" s="65">
        <v>2.7151380000000001</v>
      </c>
      <c r="H547" s="65">
        <v>0.44500000000000001</v>
      </c>
      <c r="I547" s="65">
        <v>30.350860999999998</v>
      </c>
      <c r="J547" s="65">
        <v>1563.22</v>
      </c>
      <c r="K547" s="65">
        <v>30.350860999999998</v>
      </c>
      <c r="L547" s="65">
        <v>1563.22</v>
      </c>
      <c r="M547" s="66">
        <v>1.9415604329524952E-2</v>
      </c>
      <c r="N547" s="67">
        <v>68.125</v>
      </c>
      <c r="O547" s="67">
        <v>1.3226880449488874</v>
      </c>
      <c r="P547" s="67">
        <v>1164.9362597714971</v>
      </c>
      <c r="Q547" s="68">
        <v>79.361282696933245</v>
      </c>
    </row>
    <row r="548" spans="1:17" ht="12.75" customHeight="1" x14ac:dyDescent="0.2">
      <c r="A548" s="96"/>
      <c r="B548" s="89" t="s">
        <v>552</v>
      </c>
      <c r="C548" s="48" t="s">
        <v>554</v>
      </c>
      <c r="D548" s="43">
        <v>40</v>
      </c>
      <c r="E548" s="43">
        <v>1986</v>
      </c>
      <c r="F548" s="44">
        <v>52.225000000000001</v>
      </c>
      <c r="G548" s="44">
        <v>2.3070360000000001</v>
      </c>
      <c r="H548" s="44">
        <v>6.4</v>
      </c>
      <c r="I548" s="44">
        <v>43.517964999999997</v>
      </c>
      <c r="J548" s="44">
        <v>2240.67</v>
      </c>
      <c r="K548" s="44">
        <v>43.517964999999997</v>
      </c>
      <c r="L548" s="44">
        <v>2240.67</v>
      </c>
      <c r="M548" s="45">
        <v>1.9421853731250025E-2</v>
      </c>
      <c r="N548" s="46">
        <v>59.514000000000003</v>
      </c>
      <c r="O548" s="46">
        <v>1.155872202961614</v>
      </c>
      <c r="P548" s="46">
        <v>1165.3112238750014</v>
      </c>
      <c r="Q548" s="47">
        <v>69.352332177696837</v>
      </c>
    </row>
    <row r="549" spans="1:17" ht="12.75" customHeight="1" x14ac:dyDescent="0.2">
      <c r="A549" s="96"/>
      <c r="B549" s="89" t="s">
        <v>100</v>
      </c>
      <c r="C549" s="353" t="s">
        <v>84</v>
      </c>
      <c r="D549" s="80">
        <v>107</v>
      </c>
      <c r="E549" s="81" t="s">
        <v>33</v>
      </c>
      <c r="F549" s="354">
        <v>75.58</v>
      </c>
      <c r="G549" s="354">
        <v>6.48</v>
      </c>
      <c r="H549" s="354">
        <v>16.96</v>
      </c>
      <c r="I549" s="354">
        <v>52.14</v>
      </c>
      <c r="J549" s="56">
        <v>2633.85</v>
      </c>
      <c r="K549" s="56">
        <v>50.97</v>
      </c>
      <c r="L549" s="56">
        <v>2613.5100000000002</v>
      </c>
      <c r="M549" s="58">
        <f>K549/L549</f>
        <v>1.9502508121262207E-2</v>
      </c>
      <c r="N549" s="355">
        <v>56.6</v>
      </c>
      <c r="O549" s="60">
        <f>M549*N549</f>
        <v>1.103841959663441</v>
      </c>
      <c r="P549" s="60">
        <f>M549*60*1000</f>
        <v>1170.1504872757325</v>
      </c>
      <c r="Q549" s="61">
        <f>P549*N549/1000</f>
        <v>66.23051757980646</v>
      </c>
    </row>
    <row r="550" spans="1:17" ht="12.75" customHeight="1" x14ac:dyDescent="0.2">
      <c r="A550" s="96"/>
      <c r="B550" s="90" t="s">
        <v>260</v>
      </c>
      <c r="C550" s="356" t="s">
        <v>256</v>
      </c>
      <c r="D550" s="130">
        <v>54</v>
      </c>
      <c r="E550" s="130">
        <v>1987</v>
      </c>
      <c r="F550" s="357">
        <v>58.53</v>
      </c>
      <c r="G550" s="358">
        <v>5.3672779999999998</v>
      </c>
      <c r="H550" s="358">
        <v>10.652736000000001</v>
      </c>
      <c r="I550" s="359">
        <v>42.51</v>
      </c>
      <c r="J550" s="360">
        <v>2179.6</v>
      </c>
      <c r="K550" s="360">
        <f>I550/J550*L550</f>
        <v>42.510390071572765</v>
      </c>
      <c r="L550" s="360">
        <v>2179.62</v>
      </c>
      <c r="M550" s="361">
        <f>K550/L550</f>
        <v>1.9503578638282254E-2</v>
      </c>
      <c r="N550" s="357">
        <v>52.973999999999997</v>
      </c>
      <c r="O550" s="357">
        <f>ROUND(M550*N550,2)</f>
        <v>1.03</v>
      </c>
      <c r="P550" s="357">
        <f>ROUND(M550*60*1000,2)</f>
        <v>1170.21</v>
      </c>
      <c r="Q550" s="362">
        <f>ROUND(P550*N550/1000,2)</f>
        <v>61.99</v>
      </c>
    </row>
    <row r="551" spans="1:17" ht="12.75" customHeight="1" x14ac:dyDescent="0.2">
      <c r="A551" s="96"/>
      <c r="B551" s="90" t="s">
        <v>165</v>
      </c>
      <c r="C551" s="370" t="s">
        <v>838</v>
      </c>
      <c r="D551" s="74">
        <v>20</v>
      </c>
      <c r="E551" s="74" t="s">
        <v>33</v>
      </c>
      <c r="F551" s="75">
        <f>G551+H551+I551</f>
        <v>25.177</v>
      </c>
      <c r="G551" s="75">
        <v>2.1286</v>
      </c>
      <c r="H551" s="75">
        <v>3.2</v>
      </c>
      <c r="I551" s="75">
        <v>19.848400000000002</v>
      </c>
      <c r="J551" s="75">
        <v>1017.37</v>
      </c>
      <c r="K551" s="75">
        <f>I551</f>
        <v>19.848400000000002</v>
      </c>
      <c r="L551" s="75">
        <f>J551</f>
        <v>1017.37</v>
      </c>
      <c r="M551" s="76">
        <f>K551/L551</f>
        <v>1.9509519643787415E-2</v>
      </c>
      <c r="N551" s="77">
        <v>43.5</v>
      </c>
      <c r="O551" s="78">
        <f>M551*N551</f>
        <v>0.8486641045047526</v>
      </c>
      <c r="P551" s="78">
        <f>M551*60*1000</f>
        <v>1170.5711786272448</v>
      </c>
      <c r="Q551" s="79">
        <f>P551*N551/1000</f>
        <v>50.919846270285149</v>
      </c>
    </row>
    <row r="552" spans="1:17" ht="12.75" customHeight="1" x14ac:dyDescent="0.2">
      <c r="A552" s="96"/>
      <c r="B552" s="90" t="s">
        <v>402</v>
      </c>
      <c r="C552" s="364" t="s">
        <v>383</v>
      </c>
      <c r="D552" s="365">
        <v>36</v>
      </c>
      <c r="E552" s="365">
        <v>1979</v>
      </c>
      <c r="F552" s="366">
        <v>54.732999999999997</v>
      </c>
      <c r="G552" s="366">
        <v>5.7618530000000003</v>
      </c>
      <c r="H552" s="366">
        <v>8.64</v>
      </c>
      <c r="I552" s="366">
        <v>40.331145999999997</v>
      </c>
      <c r="J552" s="366">
        <v>2065.8000000000002</v>
      </c>
      <c r="K552" s="366">
        <v>40.331145999999997</v>
      </c>
      <c r="L552" s="366">
        <v>2065.8000000000002</v>
      </c>
      <c r="M552" s="367">
        <v>1.9523257817794556E-2</v>
      </c>
      <c r="N552" s="368">
        <v>55.59</v>
      </c>
      <c r="O552" s="368">
        <v>1.0852979020911995</v>
      </c>
      <c r="P552" s="368">
        <v>1171.3954690676733</v>
      </c>
      <c r="Q552" s="369">
        <v>65.117874125471971</v>
      </c>
    </row>
    <row r="553" spans="1:17" ht="12.75" customHeight="1" x14ac:dyDescent="0.2">
      <c r="A553" s="96"/>
      <c r="B553" s="90" t="s">
        <v>402</v>
      </c>
      <c r="C553" s="364" t="s">
        <v>380</v>
      </c>
      <c r="D553" s="365">
        <v>71</v>
      </c>
      <c r="E553" s="365">
        <v>1985</v>
      </c>
      <c r="F553" s="366">
        <v>110.715</v>
      </c>
      <c r="G553" s="366">
        <v>8.847702</v>
      </c>
      <c r="H553" s="366">
        <v>17.28</v>
      </c>
      <c r="I553" s="366">
        <v>84.587292000000005</v>
      </c>
      <c r="J553" s="366">
        <v>4324.5</v>
      </c>
      <c r="K553" s="366">
        <v>84.587292000000005</v>
      </c>
      <c r="L553" s="366">
        <v>4324.5</v>
      </c>
      <c r="M553" s="367">
        <v>1.9560016649323622E-2</v>
      </c>
      <c r="N553" s="368">
        <v>55.59</v>
      </c>
      <c r="O553" s="368">
        <v>1.0873413255359001</v>
      </c>
      <c r="P553" s="368">
        <v>1173.6009989594174</v>
      </c>
      <c r="Q553" s="369">
        <v>65.240479532154026</v>
      </c>
    </row>
    <row r="554" spans="1:17" ht="12.75" customHeight="1" x14ac:dyDescent="0.2">
      <c r="A554" s="96"/>
      <c r="B554" s="90" t="s">
        <v>264</v>
      </c>
      <c r="C554" s="128" t="s">
        <v>703</v>
      </c>
      <c r="D554" s="120">
        <v>32</v>
      </c>
      <c r="E554" s="120">
        <v>1960</v>
      </c>
      <c r="F554" s="69">
        <v>29.193000000000001</v>
      </c>
      <c r="G554" s="69">
        <v>1.9756</v>
      </c>
      <c r="H554" s="69">
        <v>3.2</v>
      </c>
      <c r="I554" s="69">
        <v>24.017400000000002</v>
      </c>
      <c r="J554" s="69">
        <v>1224.3499999999999</v>
      </c>
      <c r="K554" s="69">
        <v>24.017400000000002</v>
      </c>
      <c r="L554" s="69">
        <v>1224.3499999999999</v>
      </c>
      <c r="M554" s="70">
        <v>1.9616449544656352E-2</v>
      </c>
      <c r="N554" s="71">
        <v>48.2</v>
      </c>
      <c r="O554" s="72">
        <v>0.94551286805243628</v>
      </c>
      <c r="P554" s="72">
        <v>1176.9869726793811</v>
      </c>
      <c r="Q554" s="73">
        <v>56.730772083146171</v>
      </c>
    </row>
    <row r="555" spans="1:17" ht="12.75" customHeight="1" x14ac:dyDescent="0.2">
      <c r="A555" s="96"/>
      <c r="B555" s="89" t="s">
        <v>153</v>
      </c>
      <c r="C555" s="351" t="s">
        <v>756</v>
      </c>
      <c r="D555" s="62">
        <v>8</v>
      </c>
      <c r="E555" s="62">
        <v>1962</v>
      </c>
      <c r="F555" s="63">
        <v>8.9429999999999996</v>
      </c>
      <c r="G555" s="63">
        <v>0.71599999999999997</v>
      </c>
      <c r="H555" s="63">
        <v>1.28</v>
      </c>
      <c r="I555" s="63">
        <v>6.9470000000000001</v>
      </c>
      <c r="J555" s="63">
        <v>372.35</v>
      </c>
      <c r="K555" s="63">
        <v>5.3719999999999999</v>
      </c>
      <c r="L555" s="63">
        <v>273.55</v>
      </c>
      <c r="M555" s="58">
        <f>K555/L555</f>
        <v>1.9638091756534453E-2</v>
      </c>
      <c r="N555" s="59">
        <v>67.361999999999995</v>
      </c>
      <c r="O555" s="60">
        <f>M555*N555</f>
        <v>1.3228611369036738</v>
      </c>
      <c r="P555" s="60">
        <f>M555*60*1000</f>
        <v>1178.2855053920671</v>
      </c>
      <c r="Q555" s="61">
        <f>P555*N555/1000</f>
        <v>79.371668214220421</v>
      </c>
    </row>
    <row r="556" spans="1:17" ht="12.75" customHeight="1" x14ac:dyDescent="0.2">
      <c r="A556" s="96"/>
      <c r="B556" s="90" t="s">
        <v>264</v>
      </c>
      <c r="C556" s="128" t="s">
        <v>704</v>
      </c>
      <c r="D556" s="120">
        <v>80</v>
      </c>
      <c r="E556" s="120">
        <v>1991</v>
      </c>
      <c r="F556" s="69">
        <v>125.90689999999999</v>
      </c>
      <c r="G556" s="69">
        <v>14.7971</v>
      </c>
      <c r="H556" s="69">
        <v>11.16</v>
      </c>
      <c r="I556" s="69">
        <v>99.949799999999996</v>
      </c>
      <c r="J556" s="69">
        <v>5084</v>
      </c>
      <c r="K556" s="69">
        <v>99.949799999999996</v>
      </c>
      <c r="L556" s="69">
        <v>5084</v>
      </c>
      <c r="M556" s="70">
        <v>1.9659677419354839E-2</v>
      </c>
      <c r="N556" s="71">
        <v>48.2</v>
      </c>
      <c r="O556" s="72">
        <v>0.94759645161290329</v>
      </c>
      <c r="P556" s="72">
        <v>1179.5806451612905</v>
      </c>
      <c r="Q556" s="73">
        <v>56.855787096774208</v>
      </c>
    </row>
    <row r="557" spans="1:17" ht="12.75" customHeight="1" x14ac:dyDescent="0.2">
      <c r="A557" s="96"/>
      <c r="B557" s="89" t="s">
        <v>153</v>
      </c>
      <c r="C557" s="351" t="s">
        <v>755</v>
      </c>
      <c r="D557" s="62">
        <v>46</v>
      </c>
      <c r="E557" s="62">
        <v>1975</v>
      </c>
      <c r="F557" s="63">
        <v>38.473999999999997</v>
      </c>
      <c r="G557" s="63">
        <v>3.1379999999999999</v>
      </c>
      <c r="H557" s="63">
        <v>0.72</v>
      </c>
      <c r="I557" s="63">
        <v>34.618000000000002</v>
      </c>
      <c r="J557" s="63">
        <v>1810.77</v>
      </c>
      <c r="K557" s="63">
        <v>30.800999999999998</v>
      </c>
      <c r="L557" s="63">
        <v>1565.53</v>
      </c>
      <c r="M557" s="58">
        <f>K557/L557</f>
        <v>1.9674487234355137E-2</v>
      </c>
      <c r="N557" s="59">
        <v>67.361999999999995</v>
      </c>
      <c r="O557" s="60">
        <f>M557*N557</f>
        <v>1.3253128090806305</v>
      </c>
      <c r="P557" s="60">
        <f>M557*60*1000</f>
        <v>1180.469234061308</v>
      </c>
      <c r="Q557" s="61">
        <f>P557*N557/1000</f>
        <v>79.518768544837826</v>
      </c>
    </row>
    <row r="558" spans="1:17" ht="12.75" customHeight="1" x14ac:dyDescent="0.2">
      <c r="A558" s="96"/>
      <c r="B558" s="89" t="s">
        <v>153</v>
      </c>
      <c r="C558" s="351" t="s">
        <v>152</v>
      </c>
      <c r="D558" s="62">
        <v>6</v>
      </c>
      <c r="E558" s="62">
        <v>1985</v>
      </c>
      <c r="F558" s="63">
        <v>5.9509999999999996</v>
      </c>
      <c r="G558" s="63">
        <v>0.45300000000000001</v>
      </c>
      <c r="H558" s="63">
        <v>0.96</v>
      </c>
      <c r="I558" s="63">
        <v>4.5380000000000003</v>
      </c>
      <c r="J558" s="63">
        <v>230.55</v>
      </c>
      <c r="K558" s="63">
        <v>4.1360000000000001</v>
      </c>
      <c r="L558" s="63">
        <v>210.17</v>
      </c>
      <c r="M558" s="58">
        <f>K558/L558</f>
        <v>1.9679307227482516E-2</v>
      </c>
      <c r="N558" s="59">
        <v>67.361999999999995</v>
      </c>
      <c r="O558" s="60">
        <f>M558*N558</f>
        <v>1.3256374934576771</v>
      </c>
      <c r="P558" s="60">
        <f>M558*60*1000</f>
        <v>1180.758433648951</v>
      </c>
      <c r="Q558" s="61">
        <f>P558*N558/1000</f>
        <v>79.538249607460628</v>
      </c>
    </row>
    <row r="559" spans="1:17" ht="12.75" customHeight="1" x14ac:dyDescent="0.2">
      <c r="A559" s="96"/>
      <c r="B559" s="89" t="s">
        <v>187</v>
      </c>
      <c r="C559" s="351" t="s">
        <v>282</v>
      </c>
      <c r="D559" s="62">
        <v>8</v>
      </c>
      <c r="E559" s="62" t="s">
        <v>33</v>
      </c>
      <c r="F559" s="59">
        <v>8.75</v>
      </c>
      <c r="G559" s="59">
        <v>0.51</v>
      </c>
      <c r="H559" s="59">
        <v>0.08</v>
      </c>
      <c r="I559" s="59">
        <v>8.16</v>
      </c>
      <c r="J559" s="63">
        <v>414.27</v>
      </c>
      <c r="K559" s="63">
        <v>8.16</v>
      </c>
      <c r="L559" s="63">
        <v>414.27</v>
      </c>
      <c r="M559" s="58">
        <f>K559/L559</f>
        <v>1.9697298863060323E-2</v>
      </c>
      <c r="N559" s="59">
        <v>74.099999999999994</v>
      </c>
      <c r="O559" s="60">
        <f>M559*N559</f>
        <v>1.4595698457527699</v>
      </c>
      <c r="P559" s="60">
        <f>M559*60*1000</f>
        <v>1181.8379317836193</v>
      </c>
      <c r="Q559" s="61">
        <f>P559*N559/1000</f>
        <v>87.574190745166177</v>
      </c>
    </row>
    <row r="560" spans="1:17" ht="12.75" customHeight="1" x14ac:dyDescent="0.2">
      <c r="A560" s="96"/>
      <c r="B560" s="90" t="s">
        <v>204</v>
      </c>
      <c r="C560" s="351" t="s">
        <v>812</v>
      </c>
      <c r="D560" s="62">
        <v>22</v>
      </c>
      <c r="E560" s="62">
        <v>1983</v>
      </c>
      <c r="F560" s="63">
        <v>27.9</v>
      </c>
      <c r="G560" s="63">
        <v>2.08</v>
      </c>
      <c r="H560" s="63">
        <v>2.62</v>
      </c>
      <c r="I560" s="63">
        <v>23.19</v>
      </c>
      <c r="J560" s="63">
        <v>1173.49</v>
      </c>
      <c r="K560" s="63">
        <v>23.19</v>
      </c>
      <c r="L560" s="63">
        <v>1173.49</v>
      </c>
      <c r="M560" s="58">
        <f>K560/L560</f>
        <v>1.9761565927276757E-2</v>
      </c>
      <c r="N560" s="59">
        <v>72.400000000000006</v>
      </c>
      <c r="O560" s="60">
        <f>M560*N560</f>
        <v>1.4307373731348374</v>
      </c>
      <c r="P560" s="60">
        <f>M560*60*1000</f>
        <v>1185.6939556366056</v>
      </c>
      <c r="Q560" s="61">
        <f>P560*N560/1000</f>
        <v>85.844242388090251</v>
      </c>
    </row>
    <row r="561" spans="1:17" ht="12.75" customHeight="1" x14ac:dyDescent="0.2">
      <c r="A561" s="96"/>
      <c r="B561" s="90" t="s">
        <v>486</v>
      </c>
      <c r="C561" s="374" t="s">
        <v>480</v>
      </c>
      <c r="D561" s="43">
        <v>37</v>
      </c>
      <c r="E561" s="43">
        <v>1986</v>
      </c>
      <c r="F561" s="44">
        <v>53.875999999999998</v>
      </c>
      <c r="G561" s="44">
        <v>3.468</v>
      </c>
      <c r="H561" s="44">
        <v>5.92</v>
      </c>
      <c r="I561" s="44">
        <v>44.488003999999997</v>
      </c>
      <c r="J561" s="44">
        <v>2244.37</v>
      </c>
      <c r="K561" s="44">
        <v>44.488003999999997</v>
      </c>
      <c r="L561" s="44">
        <v>2244.37</v>
      </c>
      <c r="M561" s="45">
        <v>1.9822045384673651E-2</v>
      </c>
      <c r="N561" s="46">
        <v>58.206000000000003</v>
      </c>
      <c r="O561" s="46">
        <v>1.1537619736603146</v>
      </c>
      <c r="P561" s="46">
        <v>1189.3227230804191</v>
      </c>
      <c r="Q561" s="47">
        <v>69.225718419618872</v>
      </c>
    </row>
    <row r="562" spans="1:17" ht="12.75" customHeight="1" x14ac:dyDescent="0.2">
      <c r="A562" s="96"/>
      <c r="B562" s="90" t="s">
        <v>260</v>
      </c>
      <c r="C562" s="356" t="s">
        <v>258</v>
      </c>
      <c r="D562" s="130">
        <v>47</v>
      </c>
      <c r="E562" s="130">
        <v>1981</v>
      </c>
      <c r="F562" s="357">
        <v>77.150000000000006</v>
      </c>
      <c r="G562" s="358">
        <v>6.9729770000000002</v>
      </c>
      <c r="H562" s="358">
        <v>11.07</v>
      </c>
      <c r="I562" s="359">
        <v>59.11</v>
      </c>
      <c r="J562" s="360">
        <v>2980.6</v>
      </c>
      <c r="K562" s="360">
        <f>I562/J562*L562</f>
        <v>56.596942494799706</v>
      </c>
      <c r="L562" s="360">
        <v>2853.88</v>
      </c>
      <c r="M562" s="361">
        <f>K562/L562</f>
        <v>1.9831577534724552E-2</v>
      </c>
      <c r="N562" s="357">
        <v>52.973999999999997</v>
      </c>
      <c r="O562" s="357">
        <f>ROUND(M562*N562,2)</f>
        <v>1.05</v>
      </c>
      <c r="P562" s="357">
        <f>ROUND(M562*60*1000,2)</f>
        <v>1189.8900000000001</v>
      </c>
      <c r="Q562" s="362">
        <f>ROUND(P562*N562/1000,2)</f>
        <v>63.03</v>
      </c>
    </row>
    <row r="563" spans="1:17" ht="12.75" customHeight="1" x14ac:dyDescent="0.2">
      <c r="A563" s="96"/>
      <c r="B563" s="90" t="s">
        <v>402</v>
      </c>
      <c r="C563" s="364" t="s">
        <v>371</v>
      </c>
      <c r="D563" s="365">
        <v>36</v>
      </c>
      <c r="E563" s="365">
        <v>1986</v>
      </c>
      <c r="F563" s="366">
        <v>50.273000000000003</v>
      </c>
      <c r="G563" s="366">
        <v>5.0655700000000001</v>
      </c>
      <c r="H563" s="366">
        <v>5.76</v>
      </c>
      <c r="I563" s="366">
        <v>39.447431999999999</v>
      </c>
      <c r="J563" s="366">
        <v>1988.92</v>
      </c>
      <c r="K563" s="366">
        <v>39.447431999999999</v>
      </c>
      <c r="L563" s="366">
        <v>1988.92</v>
      </c>
      <c r="M563" s="367">
        <v>1.9833594111377029E-2</v>
      </c>
      <c r="N563" s="368">
        <v>55.59</v>
      </c>
      <c r="O563" s="368">
        <v>1.1025494966514491</v>
      </c>
      <c r="P563" s="368">
        <v>1190.0156466826218</v>
      </c>
      <c r="Q563" s="369">
        <v>66.152969799086947</v>
      </c>
    </row>
    <row r="564" spans="1:17" ht="12.75" customHeight="1" x14ac:dyDescent="0.2">
      <c r="A564" s="96"/>
      <c r="B564" s="90" t="s">
        <v>402</v>
      </c>
      <c r="C564" s="364" t="s">
        <v>379</v>
      </c>
      <c r="D564" s="365">
        <v>31</v>
      </c>
      <c r="E564" s="365">
        <v>1986</v>
      </c>
      <c r="F564" s="366">
        <v>46.305</v>
      </c>
      <c r="G564" s="366">
        <v>4.2160820000000001</v>
      </c>
      <c r="H564" s="366">
        <v>4.96</v>
      </c>
      <c r="I564" s="366">
        <v>37.128919000000003</v>
      </c>
      <c r="J564" s="366">
        <v>1870.28</v>
      </c>
      <c r="K564" s="366">
        <v>37.128919000000003</v>
      </c>
      <c r="L564" s="366">
        <v>1870.28</v>
      </c>
      <c r="M564" s="367">
        <v>1.9852064396774817E-2</v>
      </c>
      <c r="N564" s="368">
        <v>55.59</v>
      </c>
      <c r="O564" s="368">
        <v>1.103576259816712</v>
      </c>
      <c r="P564" s="368">
        <v>1191.123863806489</v>
      </c>
      <c r="Q564" s="369">
        <v>66.21457558900272</v>
      </c>
    </row>
    <row r="565" spans="1:17" ht="12.75" customHeight="1" x14ac:dyDescent="0.2">
      <c r="A565" s="96"/>
      <c r="B565" s="90" t="s">
        <v>204</v>
      </c>
      <c r="C565" s="351" t="s">
        <v>813</v>
      </c>
      <c r="D565" s="62">
        <v>13</v>
      </c>
      <c r="E565" s="62">
        <v>1975</v>
      </c>
      <c r="F565" s="63">
        <v>17.428999999999998</v>
      </c>
      <c r="G565" s="63">
        <v>1.46</v>
      </c>
      <c r="H565" s="63">
        <v>1.92</v>
      </c>
      <c r="I565" s="63">
        <v>14.04</v>
      </c>
      <c r="J565" s="63">
        <v>707.11</v>
      </c>
      <c r="K565" s="63">
        <v>14.04</v>
      </c>
      <c r="L565" s="63">
        <v>707.11</v>
      </c>
      <c r="M565" s="58">
        <f>K565/L565</f>
        <v>1.9855468031847942E-2</v>
      </c>
      <c r="N565" s="59">
        <v>72.400000000000006</v>
      </c>
      <c r="O565" s="60">
        <f>M565*N565</f>
        <v>1.4375358855057911</v>
      </c>
      <c r="P565" s="60">
        <f>M565*60*1000</f>
        <v>1191.3280819108766</v>
      </c>
      <c r="Q565" s="61">
        <f>P565*N565/1000</f>
        <v>86.25215313034748</v>
      </c>
    </row>
    <row r="566" spans="1:17" ht="12.75" customHeight="1" x14ac:dyDescent="0.2">
      <c r="A566" s="96"/>
      <c r="B566" s="90" t="s">
        <v>139</v>
      </c>
      <c r="C566" s="356" t="s">
        <v>106</v>
      </c>
      <c r="D566" s="130">
        <v>20</v>
      </c>
      <c r="E566" s="130">
        <v>1994</v>
      </c>
      <c r="F566" s="357">
        <v>27.08</v>
      </c>
      <c r="G566" s="363">
        <v>2.10093</v>
      </c>
      <c r="H566" s="357">
        <v>2.72</v>
      </c>
      <c r="I566" s="363">
        <v>22.259072</v>
      </c>
      <c r="J566" s="360">
        <v>1120.8599999999999</v>
      </c>
      <c r="K566" s="360">
        <v>22.259072</v>
      </c>
      <c r="L566" s="360">
        <v>1120.8599999999999</v>
      </c>
      <c r="M566" s="361">
        <f>K566/L566</f>
        <v>1.9858922612993594E-2</v>
      </c>
      <c r="N566" s="357">
        <v>54.390999999999998</v>
      </c>
      <c r="O566" s="357">
        <f>M566*N566</f>
        <v>1.0801466598433345</v>
      </c>
      <c r="P566" s="357">
        <f>M566*1000*60</f>
        <v>1191.5353567796158</v>
      </c>
      <c r="Q566" s="362">
        <f>O566*60</f>
        <v>64.808799590600074</v>
      </c>
    </row>
    <row r="567" spans="1:17" ht="12.75" customHeight="1" x14ac:dyDescent="0.2">
      <c r="A567" s="96"/>
      <c r="B567" s="90" t="s">
        <v>139</v>
      </c>
      <c r="C567" s="356" t="s">
        <v>127</v>
      </c>
      <c r="D567" s="130">
        <v>60</v>
      </c>
      <c r="E567" s="130">
        <v>1985</v>
      </c>
      <c r="F567" s="357">
        <v>94.9</v>
      </c>
      <c r="G567" s="363">
        <v>7.7572799999999997</v>
      </c>
      <c r="H567" s="357">
        <v>9.36</v>
      </c>
      <c r="I567" s="363">
        <v>77.782700000000006</v>
      </c>
      <c r="J567" s="360">
        <v>3912.05</v>
      </c>
      <c r="K567" s="360">
        <v>77.782700000000006</v>
      </c>
      <c r="L567" s="360">
        <v>3912.05</v>
      </c>
      <c r="M567" s="361">
        <f>K567/L567</f>
        <v>1.9882849145588629E-2</v>
      </c>
      <c r="N567" s="357">
        <v>54.390999999999998</v>
      </c>
      <c r="O567" s="357">
        <f>M567*N567</f>
        <v>1.0814480478777111</v>
      </c>
      <c r="P567" s="357">
        <f>M567*1000*60</f>
        <v>1192.9709487353177</v>
      </c>
      <c r="Q567" s="362">
        <f>O567*60</f>
        <v>64.886882872662667</v>
      </c>
    </row>
    <row r="568" spans="1:17" ht="12.75" customHeight="1" x14ac:dyDescent="0.2">
      <c r="A568" s="96"/>
      <c r="B568" s="89" t="s">
        <v>100</v>
      </c>
      <c r="C568" s="353" t="s">
        <v>90</v>
      </c>
      <c r="D568" s="80">
        <v>12</v>
      </c>
      <c r="E568" s="81" t="s">
        <v>33</v>
      </c>
      <c r="F568" s="354">
        <v>13.92</v>
      </c>
      <c r="G568" s="354">
        <v>1.1599999999999999</v>
      </c>
      <c r="H568" s="354">
        <v>1.76</v>
      </c>
      <c r="I568" s="354">
        <v>11</v>
      </c>
      <c r="J568" s="57">
        <v>552.99</v>
      </c>
      <c r="K568" s="56">
        <v>11</v>
      </c>
      <c r="L568" s="57">
        <v>552.99</v>
      </c>
      <c r="M568" s="58">
        <f>K568/L568</f>
        <v>1.9891860612307636E-2</v>
      </c>
      <c r="N568" s="355">
        <v>56.6</v>
      </c>
      <c r="O568" s="60">
        <f>M568*N568</f>
        <v>1.1258793106566123</v>
      </c>
      <c r="P568" s="60">
        <f>M568*60*1000</f>
        <v>1193.5116367384583</v>
      </c>
      <c r="Q568" s="61">
        <f>P568*N568/1000</f>
        <v>67.552758639396743</v>
      </c>
    </row>
    <row r="569" spans="1:17" ht="12.75" customHeight="1" x14ac:dyDescent="0.2">
      <c r="A569" s="96"/>
      <c r="B569" s="90" t="s">
        <v>260</v>
      </c>
      <c r="C569" s="356" t="s">
        <v>48</v>
      </c>
      <c r="D569" s="130">
        <v>47</v>
      </c>
      <c r="E569" s="130">
        <v>1979</v>
      </c>
      <c r="F569" s="357">
        <v>72.98</v>
      </c>
      <c r="G569" s="358">
        <v>6.0026999999999999</v>
      </c>
      <c r="H569" s="358">
        <v>7.7767999999999997</v>
      </c>
      <c r="I569" s="359">
        <f>F569-G569-H569</f>
        <v>59.200499999999998</v>
      </c>
      <c r="J569" s="360">
        <v>2974.9</v>
      </c>
      <c r="K569" s="360">
        <f>I569/J569*L569</f>
        <v>58.073364190392958</v>
      </c>
      <c r="L569" s="360">
        <v>2918.26</v>
      </c>
      <c r="M569" s="361">
        <f>K569/L569</f>
        <v>1.9899996638542472E-2</v>
      </c>
      <c r="N569" s="357">
        <v>52.973999999999997</v>
      </c>
      <c r="O569" s="357">
        <f>ROUND(M569*N569,2)</f>
        <v>1.05</v>
      </c>
      <c r="P569" s="357">
        <f>ROUND(M569*60*1000,2)</f>
        <v>1194</v>
      </c>
      <c r="Q569" s="362">
        <f>ROUND(P569*N569/1000,2)</f>
        <v>63.25</v>
      </c>
    </row>
    <row r="570" spans="1:17" ht="12.75" customHeight="1" x14ac:dyDescent="0.2">
      <c r="A570" s="96"/>
      <c r="B570" s="89" t="s">
        <v>155</v>
      </c>
      <c r="C570" s="351" t="s">
        <v>793</v>
      </c>
      <c r="D570" s="62">
        <v>30</v>
      </c>
      <c r="E570" s="62">
        <v>1961</v>
      </c>
      <c r="F570" s="352">
        <v>31.43</v>
      </c>
      <c r="G570" s="352">
        <v>3.0449999999999999</v>
      </c>
      <c r="H570" s="352">
        <v>0.32</v>
      </c>
      <c r="I570" s="352">
        <f>F570-G570-H570</f>
        <v>28.064999999999998</v>
      </c>
      <c r="J570" s="63">
        <v>1410.26</v>
      </c>
      <c r="K570" s="63">
        <v>26.378</v>
      </c>
      <c r="L570" s="63">
        <v>1325.51</v>
      </c>
      <c r="M570" s="58">
        <f>K570/L570</f>
        <v>1.9900264803735922E-2</v>
      </c>
      <c r="N570" s="59">
        <v>46.43</v>
      </c>
      <c r="O570" s="60">
        <f>M570*N570</f>
        <v>0.92396929483745882</v>
      </c>
      <c r="P570" s="60">
        <f>M570*60*1000</f>
        <v>1194.0158882241553</v>
      </c>
      <c r="Q570" s="61">
        <f>P570*N570/1000</f>
        <v>55.438157690247536</v>
      </c>
    </row>
    <row r="571" spans="1:17" ht="12.75" customHeight="1" x14ac:dyDescent="0.2">
      <c r="A571" s="96"/>
      <c r="B571" s="89" t="s">
        <v>153</v>
      </c>
      <c r="C571" s="351" t="s">
        <v>303</v>
      </c>
      <c r="D571" s="62">
        <v>20</v>
      </c>
      <c r="E571" s="62">
        <v>1982</v>
      </c>
      <c r="F571" s="63">
        <v>25.852</v>
      </c>
      <c r="G571" s="63">
        <v>1.3</v>
      </c>
      <c r="H571" s="63">
        <v>3.2</v>
      </c>
      <c r="I571" s="63">
        <v>21.352</v>
      </c>
      <c r="J571" s="63">
        <v>1070.68</v>
      </c>
      <c r="K571" s="63">
        <v>19.736000000000001</v>
      </c>
      <c r="L571" s="63">
        <v>989.35</v>
      </c>
      <c r="M571" s="58">
        <f>K571/L571</f>
        <v>1.994845100318391E-2</v>
      </c>
      <c r="N571" s="59">
        <v>67.361999999999995</v>
      </c>
      <c r="O571" s="60">
        <f>M571*N571</f>
        <v>1.3437675564764744</v>
      </c>
      <c r="P571" s="60">
        <f>M571*60*1000</f>
        <v>1196.9070601910346</v>
      </c>
      <c r="Q571" s="61">
        <f>P571*N571/1000</f>
        <v>80.62605338858846</v>
      </c>
    </row>
    <row r="572" spans="1:17" ht="12.75" customHeight="1" x14ac:dyDescent="0.2">
      <c r="A572" s="96"/>
      <c r="B572" s="90" t="s">
        <v>24</v>
      </c>
      <c r="C572" s="351" t="s">
        <v>583</v>
      </c>
      <c r="D572" s="62">
        <v>24</v>
      </c>
      <c r="E572" s="62" t="s">
        <v>28</v>
      </c>
      <c r="F572" s="63">
        <f>+G572+H572+I572</f>
        <v>25.450001</v>
      </c>
      <c r="G572" s="63">
        <v>2.4106809999999999</v>
      </c>
      <c r="H572" s="63">
        <v>1.65</v>
      </c>
      <c r="I572" s="63">
        <v>21.389320000000001</v>
      </c>
      <c r="J572" s="63">
        <v>1071.6300000000001</v>
      </c>
      <c r="K572" s="63">
        <v>21.389320000000001</v>
      </c>
      <c r="L572" s="63">
        <v>1071.6300000000001</v>
      </c>
      <c r="M572" s="58">
        <f>K572/L572</f>
        <v>1.9959612926103227E-2</v>
      </c>
      <c r="N572" s="59">
        <v>61.694000000000003</v>
      </c>
      <c r="O572" s="60">
        <f>M572*N572</f>
        <v>1.2313883598630124</v>
      </c>
      <c r="P572" s="60">
        <f>M572*60*1000</f>
        <v>1197.5767755661936</v>
      </c>
      <c r="Q572" s="61">
        <f>P572*N572/1000</f>
        <v>73.88330159178075</v>
      </c>
    </row>
    <row r="573" spans="1:17" ht="12.75" customHeight="1" x14ac:dyDescent="0.2">
      <c r="A573" s="96"/>
      <c r="B573" s="89" t="s">
        <v>32</v>
      </c>
      <c r="C573" s="351" t="s">
        <v>633</v>
      </c>
      <c r="D573" s="62">
        <v>9</v>
      </c>
      <c r="E573" s="62">
        <v>1975</v>
      </c>
      <c r="F573" s="63">
        <v>12.477</v>
      </c>
      <c r="G573" s="63">
        <v>0.311</v>
      </c>
      <c r="H573" s="63">
        <v>1.44</v>
      </c>
      <c r="I573" s="63">
        <v>10.726000000000001</v>
      </c>
      <c r="J573" s="63">
        <v>536.79</v>
      </c>
      <c r="K573" s="63">
        <v>10.726000000000001</v>
      </c>
      <c r="L573" s="63">
        <v>536.79</v>
      </c>
      <c r="M573" s="58">
        <f>K573/L573</f>
        <v>1.9981743326067926E-2</v>
      </c>
      <c r="N573" s="59">
        <v>63.7</v>
      </c>
      <c r="O573" s="60">
        <f>M573*N573</f>
        <v>1.272837049870527</v>
      </c>
      <c r="P573" s="60">
        <f>M573*60*1000</f>
        <v>1198.9045995640754</v>
      </c>
      <c r="Q573" s="61">
        <f>P573*N573/1000</f>
        <v>76.370222992231604</v>
      </c>
    </row>
    <row r="574" spans="1:17" ht="12.75" customHeight="1" x14ac:dyDescent="0.2">
      <c r="A574" s="96"/>
      <c r="B574" s="89" t="s">
        <v>552</v>
      </c>
      <c r="C574" s="48" t="s">
        <v>553</v>
      </c>
      <c r="D574" s="43">
        <v>45</v>
      </c>
      <c r="E574" s="43">
        <v>1972</v>
      </c>
      <c r="F574" s="44">
        <v>47.374000000000002</v>
      </c>
      <c r="G574" s="44">
        <v>3.37059</v>
      </c>
      <c r="H574" s="44">
        <v>7.2</v>
      </c>
      <c r="I574" s="44">
        <v>36.803412000000002</v>
      </c>
      <c r="J574" s="44">
        <v>1840.92</v>
      </c>
      <c r="K574" s="44">
        <v>36.803412000000002</v>
      </c>
      <c r="L574" s="44">
        <v>1840.92</v>
      </c>
      <c r="M574" s="45">
        <v>1.9991858418616778E-2</v>
      </c>
      <c r="N574" s="46">
        <v>59.514000000000003</v>
      </c>
      <c r="O574" s="46">
        <v>1.1897954619255591</v>
      </c>
      <c r="P574" s="46">
        <v>1199.5115051170067</v>
      </c>
      <c r="Q574" s="47">
        <v>71.387727715533529</v>
      </c>
    </row>
    <row r="575" spans="1:17" ht="12.75" customHeight="1" x14ac:dyDescent="0.2">
      <c r="A575" s="96"/>
      <c r="B575" s="90" t="s">
        <v>204</v>
      </c>
      <c r="C575" s="351" t="s">
        <v>814</v>
      </c>
      <c r="D575" s="62">
        <v>25</v>
      </c>
      <c r="E575" s="62">
        <v>1990</v>
      </c>
      <c r="F575" s="63">
        <v>29.73</v>
      </c>
      <c r="G575" s="63">
        <v>1.36</v>
      </c>
      <c r="H575" s="63">
        <v>3.85</v>
      </c>
      <c r="I575" s="63">
        <v>24.52</v>
      </c>
      <c r="J575" s="63">
        <v>1221.9000000000001</v>
      </c>
      <c r="K575" s="63">
        <v>21.027999999999999</v>
      </c>
      <c r="L575" s="63">
        <v>1047.9000000000001</v>
      </c>
      <c r="M575" s="58">
        <f>K575/L575</f>
        <v>2.0066800267201066E-2</v>
      </c>
      <c r="N575" s="59">
        <v>72.400000000000006</v>
      </c>
      <c r="O575" s="60">
        <f>M575*N575</f>
        <v>1.4528363393453574</v>
      </c>
      <c r="P575" s="60">
        <f>M575*60*1000</f>
        <v>1204.0080160320638</v>
      </c>
      <c r="Q575" s="61">
        <f>P575*N575/1000</f>
        <v>87.170180360721417</v>
      </c>
    </row>
    <row r="576" spans="1:17" ht="12.75" customHeight="1" x14ac:dyDescent="0.2">
      <c r="A576" s="96"/>
      <c r="B576" s="89" t="s">
        <v>153</v>
      </c>
      <c r="C576" s="351" t="s">
        <v>754</v>
      </c>
      <c r="D576" s="62">
        <v>8</v>
      </c>
      <c r="E576" s="62">
        <v>1936</v>
      </c>
      <c r="F576" s="63">
        <v>4.7320000000000002</v>
      </c>
      <c r="G576" s="63">
        <v>0.36799999999999999</v>
      </c>
      <c r="H576" s="63">
        <v>0.27200000000000002</v>
      </c>
      <c r="I576" s="63">
        <v>4.0919999999999996</v>
      </c>
      <c r="J576" s="63">
        <v>203.07</v>
      </c>
      <c r="K576" s="63">
        <v>3.5640000000000001</v>
      </c>
      <c r="L576" s="63">
        <v>176.89</v>
      </c>
      <c r="M576" s="58">
        <f>K576/L576</f>
        <v>2.0148114647521059E-2</v>
      </c>
      <c r="N576" s="59">
        <v>67.361999999999995</v>
      </c>
      <c r="O576" s="60">
        <f>M576*N576</f>
        <v>1.3572172988863136</v>
      </c>
      <c r="P576" s="60">
        <f>M576*60*1000</f>
        <v>1208.8868788512634</v>
      </c>
      <c r="Q576" s="61">
        <f>P576*N576/1000</f>
        <v>81.433037933178795</v>
      </c>
    </row>
    <row r="577" spans="1:17" ht="12.75" customHeight="1" x14ac:dyDescent="0.2">
      <c r="A577" s="96"/>
      <c r="B577" s="90" t="s">
        <v>204</v>
      </c>
      <c r="C577" s="351" t="s">
        <v>333</v>
      </c>
      <c r="D577" s="62">
        <v>8</v>
      </c>
      <c r="E577" s="62">
        <v>1970</v>
      </c>
      <c r="F577" s="63">
        <v>12.41</v>
      </c>
      <c r="G577" s="63">
        <v>0.52900000000000003</v>
      </c>
      <c r="H577" s="63">
        <v>1.28</v>
      </c>
      <c r="I577" s="63">
        <v>10.605</v>
      </c>
      <c r="J577" s="63">
        <v>526.13</v>
      </c>
      <c r="K577" s="63">
        <v>10.605</v>
      </c>
      <c r="L577" s="63">
        <v>526.13</v>
      </c>
      <c r="M577" s="58">
        <f>K577/L577</f>
        <v>2.0156615285195675E-2</v>
      </c>
      <c r="N577" s="59">
        <v>72.400000000000006</v>
      </c>
      <c r="O577" s="60">
        <f>M577*N577</f>
        <v>1.459338946648167</v>
      </c>
      <c r="P577" s="60">
        <f>M577*60*1000</f>
        <v>1209.3969171117405</v>
      </c>
      <c r="Q577" s="61">
        <f>P577*N577/1000</f>
        <v>87.560336798890035</v>
      </c>
    </row>
    <row r="578" spans="1:17" ht="12.75" customHeight="1" x14ac:dyDescent="0.2">
      <c r="A578" s="96"/>
      <c r="B578" s="89" t="s">
        <v>169</v>
      </c>
      <c r="C578" s="351" t="s">
        <v>617</v>
      </c>
      <c r="D578" s="62">
        <v>20</v>
      </c>
      <c r="E578" s="62">
        <v>1984</v>
      </c>
      <c r="F578" s="63">
        <v>26.07</v>
      </c>
      <c r="G578" s="63">
        <v>1.6759999999999999</v>
      </c>
      <c r="H578" s="63">
        <v>3.2</v>
      </c>
      <c r="I578" s="63">
        <v>21.193000000000001</v>
      </c>
      <c r="J578" s="63">
        <v>1050.8499999999999</v>
      </c>
      <c r="K578" s="63">
        <v>21.193000000000001</v>
      </c>
      <c r="L578" s="63">
        <v>1050.8499999999999</v>
      </c>
      <c r="M578" s="58">
        <f>K578/L578</f>
        <v>2.0167483465765811E-2</v>
      </c>
      <c r="N578" s="59">
        <v>47.9</v>
      </c>
      <c r="O578" s="60">
        <f>M578*N578</f>
        <v>0.96602245801018238</v>
      </c>
      <c r="P578" s="60">
        <f>M578*60*1000</f>
        <v>1210.0490079459487</v>
      </c>
      <c r="Q578" s="61">
        <f>P578*N578/1000</f>
        <v>57.961347480610939</v>
      </c>
    </row>
    <row r="579" spans="1:17" ht="12.75" customHeight="1" x14ac:dyDescent="0.2">
      <c r="A579" s="96"/>
      <c r="B579" s="90" t="s">
        <v>402</v>
      </c>
      <c r="C579" s="364" t="s">
        <v>386</v>
      </c>
      <c r="D579" s="365">
        <v>60</v>
      </c>
      <c r="E579" s="365">
        <v>1988</v>
      </c>
      <c r="F579" s="366">
        <v>84.040999999999997</v>
      </c>
      <c r="G579" s="366">
        <v>9.1682240000000004</v>
      </c>
      <c r="H579" s="366">
        <v>9.6</v>
      </c>
      <c r="I579" s="366">
        <v>65.272778000000002</v>
      </c>
      <c r="J579" s="366">
        <v>3234.74</v>
      </c>
      <c r="K579" s="366">
        <v>65.272778000000002</v>
      </c>
      <c r="L579" s="366">
        <v>3234.74</v>
      </c>
      <c r="M579" s="367">
        <v>2.0178678348182544E-2</v>
      </c>
      <c r="N579" s="368">
        <v>55.59</v>
      </c>
      <c r="O579" s="368">
        <v>1.1217327293754678</v>
      </c>
      <c r="P579" s="368">
        <v>1210.7207008909527</v>
      </c>
      <c r="Q579" s="369">
        <v>67.303963762528056</v>
      </c>
    </row>
    <row r="580" spans="1:17" ht="12.75" customHeight="1" x14ac:dyDescent="0.2">
      <c r="A580" s="96"/>
      <c r="B580" s="90" t="s">
        <v>402</v>
      </c>
      <c r="C580" s="364" t="s">
        <v>382</v>
      </c>
      <c r="D580" s="365">
        <v>22</v>
      </c>
      <c r="E580" s="365">
        <v>1981</v>
      </c>
      <c r="F580" s="366">
        <v>30.733000000000001</v>
      </c>
      <c r="G580" s="366">
        <v>3.5737700000000001</v>
      </c>
      <c r="H580" s="366">
        <v>3.52</v>
      </c>
      <c r="I580" s="366">
        <v>23.639233999999998</v>
      </c>
      <c r="J580" s="366">
        <v>1167.51</v>
      </c>
      <c r="K580" s="366">
        <v>23.639233999999998</v>
      </c>
      <c r="L580" s="366">
        <v>1167.51</v>
      </c>
      <c r="M580" s="367">
        <v>2.0247564474822483E-2</v>
      </c>
      <c r="N580" s="368">
        <v>55.59</v>
      </c>
      <c r="O580" s="368">
        <v>1.1255621091553818</v>
      </c>
      <c r="P580" s="368">
        <v>1214.853868489349</v>
      </c>
      <c r="Q580" s="369">
        <v>67.533726549322921</v>
      </c>
    </row>
    <row r="581" spans="1:17" ht="12.75" customHeight="1" x14ac:dyDescent="0.2">
      <c r="A581" s="96"/>
      <c r="B581" s="89" t="s">
        <v>169</v>
      </c>
      <c r="C581" s="351" t="s">
        <v>624</v>
      </c>
      <c r="D581" s="62">
        <v>20</v>
      </c>
      <c r="E581" s="62">
        <v>1981</v>
      </c>
      <c r="F581" s="63">
        <v>28.378</v>
      </c>
      <c r="G581" s="63">
        <v>4.1349999999999998</v>
      </c>
      <c r="H581" s="63">
        <v>3.2</v>
      </c>
      <c r="I581" s="63">
        <v>21.042000000000002</v>
      </c>
      <c r="J581" s="63">
        <v>1038.74</v>
      </c>
      <c r="K581" s="63">
        <v>21.042000000000002</v>
      </c>
      <c r="L581" s="63">
        <v>1038.74</v>
      </c>
      <c r="M581" s="58">
        <f>K581/L581</f>
        <v>2.0257234726688104E-2</v>
      </c>
      <c r="N581" s="59">
        <v>47.9</v>
      </c>
      <c r="O581" s="60">
        <f>M581*N581</f>
        <v>0.97032154340836019</v>
      </c>
      <c r="P581" s="60">
        <f>M581*60*1000</f>
        <v>1215.4340836012861</v>
      </c>
      <c r="Q581" s="61">
        <f>P581*N581/1000</f>
        <v>58.219292604501604</v>
      </c>
    </row>
    <row r="582" spans="1:17" ht="12.75" customHeight="1" x14ac:dyDescent="0.2">
      <c r="A582" s="96"/>
      <c r="B582" s="89" t="s">
        <v>169</v>
      </c>
      <c r="C582" s="351" t="s">
        <v>622</v>
      </c>
      <c r="D582" s="62">
        <v>20</v>
      </c>
      <c r="E582" s="62">
        <v>1984</v>
      </c>
      <c r="F582" s="63">
        <v>27.196999999999999</v>
      </c>
      <c r="G582" s="63">
        <v>2.403</v>
      </c>
      <c r="H582" s="63">
        <v>3.2</v>
      </c>
      <c r="I582" s="63">
        <v>21.594000000000001</v>
      </c>
      <c r="J582" s="63">
        <v>1064.3</v>
      </c>
      <c r="K582" s="63">
        <v>21.594000000000001</v>
      </c>
      <c r="L582" s="63">
        <v>1064.3</v>
      </c>
      <c r="M582" s="58">
        <f>K582/L582</f>
        <v>2.0289392088696796E-2</v>
      </c>
      <c r="N582" s="59">
        <v>47.9</v>
      </c>
      <c r="O582" s="60">
        <f>M582*N582</f>
        <v>0.97186188104857651</v>
      </c>
      <c r="P582" s="60">
        <f>M582*60*1000</f>
        <v>1217.3635253218079</v>
      </c>
      <c r="Q582" s="61">
        <f>P582*N582/1000</f>
        <v>58.311712862914597</v>
      </c>
    </row>
    <row r="583" spans="1:17" ht="12.75" customHeight="1" x14ac:dyDescent="0.2">
      <c r="A583" s="96"/>
      <c r="B583" s="89" t="s">
        <v>100</v>
      </c>
      <c r="C583" s="353" t="s">
        <v>87</v>
      </c>
      <c r="D583" s="80">
        <v>105</v>
      </c>
      <c r="E583" s="55" t="s">
        <v>33</v>
      </c>
      <c r="F583" s="354">
        <v>75.66</v>
      </c>
      <c r="G583" s="354">
        <v>6</v>
      </c>
      <c r="H583" s="354">
        <v>16.96</v>
      </c>
      <c r="I583" s="354">
        <v>52.7</v>
      </c>
      <c r="J583" s="57">
        <v>2608.98</v>
      </c>
      <c r="K583" s="56">
        <v>51.68</v>
      </c>
      <c r="L583" s="57">
        <v>2539.69</v>
      </c>
      <c r="M583" s="58">
        <f>K583/L583</f>
        <v>2.034894022498809E-2</v>
      </c>
      <c r="N583" s="355">
        <v>56.6</v>
      </c>
      <c r="O583" s="60">
        <f>M583*N583</f>
        <v>1.151750016734326</v>
      </c>
      <c r="P583" s="60">
        <f>M583*60*1000</f>
        <v>1220.9364134992854</v>
      </c>
      <c r="Q583" s="61">
        <f>P583*N583/1000</f>
        <v>69.105001004059545</v>
      </c>
    </row>
    <row r="584" spans="1:17" ht="12.75" customHeight="1" x14ac:dyDescent="0.2">
      <c r="A584" s="96"/>
      <c r="B584" s="90" t="s">
        <v>402</v>
      </c>
      <c r="C584" s="364" t="s">
        <v>381</v>
      </c>
      <c r="D584" s="365">
        <v>59</v>
      </c>
      <c r="E584" s="365">
        <v>1964</v>
      </c>
      <c r="F584" s="366">
        <v>69.823999999999998</v>
      </c>
      <c r="G584" s="366">
        <v>6.8423249999999998</v>
      </c>
      <c r="H584" s="366">
        <v>9.1199999999999992</v>
      </c>
      <c r="I584" s="366">
        <v>53.861674000000001</v>
      </c>
      <c r="J584" s="366">
        <v>2642.27</v>
      </c>
      <c r="K584" s="366">
        <v>53.861674000000001</v>
      </c>
      <c r="L584" s="366">
        <v>2642.27</v>
      </c>
      <c r="M584" s="367">
        <v>2.0384621556464706E-2</v>
      </c>
      <c r="N584" s="368">
        <v>55.59</v>
      </c>
      <c r="O584" s="368">
        <v>1.1331811123238731</v>
      </c>
      <c r="P584" s="368">
        <v>1223.0772933878825</v>
      </c>
      <c r="Q584" s="369">
        <v>67.990866739432391</v>
      </c>
    </row>
    <row r="585" spans="1:17" ht="12.75" customHeight="1" x14ac:dyDescent="0.2">
      <c r="A585" s="96"/>
      <c r="B585" s="89" t="s">
        <v>153</v>
      </c>
      <c r="C585" s="351" t="s">
        <v>753</v>
      </c>
      <c r="D585" s="62">
        <v>5</v>
      </c>
      <c r="E585" s="62">
        <v>1932</v>
      </c>
      <c r="F585" s="63">
        <v>5.6459999999999999</v>
      </c>
      <c r="G585" s="63">
        <v>0.39700000000000002</v>
      </c>
      <c r="H585" s="63">
        <v>0.08</v>
      </c>
      <c r="I585" s="63">
        <v>5.1689999999999996</v>
      </c>
      <c r="J585" s="63">
        <v>253.41</v>
      </c>
      <c r="K585" s="63">
        <v>3.3340000000000001</v>
      </c>
      <c r="L585" s="63">
        <v>163.44</v>
      </c>
      <c r="M585" s="58">
        <f>K585/L585</f>
        <v>2.0398923152227119E-2</v>
      </c>
      <c r="N585" s="59">
        <v>67.361999999999995</v>
      </c>
      <c r="O585" s="60">
        <f>M585*N585</f>
        <v>1.3741122613803232</v>
      </c>
      <c r="P585" s="60">
        <f>M585*60*1000</f>
        <v>1223.935389133627</v>
      </c>
      <c r="Q585" s="61">
        <f>P585*N585/1000</f>
        <v>82.44673568281938</v>
      </c>
    </row>
    <row r="586" spans="1:17" ht="12.75" customHeight="1" x14ac:dyDescent="0.2">
      <c r="A586" s="96"/>
      <c r="B586" s="90" t="s">
        <v>204</v>
      </c>
      <c r="C586" s="351" t="s">
        <v>203</v>
      </c>
      <c r="D586" s="62">
        <v>12</v>
      </c>
      <c r="E586" s="62">
        <v>1963</v>
      </c>
      <c r="F586" s="63">
        <v>13.18</v>
      </c>
      <c r="G586" s="63">
        <v>1.1399999999999999</v>
      </c>
      <c r="H586" s="63">
        <v>1.92</v>
      </c>
      <c r="I586" s="63">
        <v>10.119999999999999</v>
      </c>
      <c r="J586" s="63">
        <v>495.62</v>
      </c>
      <c r="K586" s="63">
        <v>10.119999999999999</v>
      </c>
      <c r="L586" s="63">
        <v>495.62</v>
      </c>
      <c r="M586" s="58">
        <f>K586/L586</f>
        <v>2.0418869295024414E-2</v>
      </c>
      <c r="N586" s="59">
        <v>72.400000000000006</v>
      </c>
      <c r="O586" s="60">
        <f>M586*N586</f>
        <v>1.4783261369597678</v>
      </c>
      <c r="P586" s="60">
        <f>M586*60*1000</f>
        <v>1225.1321577014648</v>
      </c>
      <c r="Q586" s="61">
        <f>P586*N586/1000</f>
        <v>88.699568217586062</v>
      </c>
    </row>
    <row r="587" spans="1:17" ht="12.75" customHeight="1" x14ac:dyDescent="0.2">
      <c r="A587" s="96"/>
      <c r="B587" s="90" t="s">
        <v>264</v>
      </c>
      <c r="C587" s="128" t="s">
        <v>705</v>
      </c>
      <c r="D587" s="120">
        <v>37</v>
      </c>
      <c r="E587" s="120">
        <v>1980</v>
      </c>
      <c r="F587" s="69">
        <v>57.3</v>
      </c>
      <c r="G587" s="69">
        <v>7.3066000000000004</v>
      </c>
      <c r="H587" s="69">
        <v>3.7</v>
      </c>
      <c r="I587" s="69">
        <v>46.293399999999991</v>
      </c>
      <c r="J587" s="69">
        <v>2258.39</v>
      </c>
      <c r="K587" s="69">
        <v>46.293399999999991</v>
      </c>
      <c r="L587" s="69">
        <v>2258.39</v>
      </c>
      <c r="M587" s="70">
        <v>2.0498408158024076E-2</v>
      </c>
      <c r="N587" s="71">
        <v>48.2</v>
      </c>
      <c r="O587" s="72">
        <v>0.98802327321676053</v>
      </c>
      <c r="P587" s="72">
        <v>1229.9044894814447</v>
      </c>
      <c r="Q587" s="73">
        <v>59.281396393005636</v>
      </c>
    </row>
    <row r="588" spans="1:17" ht="12.75" customHeight="1" x14ac:dyDescent="0.2">
      <c r="A588" s="96"/>
      <c r="B588" s="89" t="s">
        <v>32</v>
      </c>
      <c r="C588" s="351" t="s">
        <v>170</v>
      </c>
      <c r="D588" s="62">
        <v>8</v>
      </c>
      <c r="E588" s="62">
        <v>1970</v>
      </c>
      <c r="F588" s="63">
        <v>9.9649999999999999</v>
      </c>
      <c r="G588" s="63">
        <v>0.46700000000000003</v>
      </c>
      <c r="H588" s="63">
        <v>1.28</v>
      </c>
      <c r="I588" s="63">
        <v>8.218</v>
      </c>
      <c r="J588" s="63">
        <v>400.74</v>
      </c>
      <c r="K588" s="63">
        <v>8.218</v>
      </c>
      <c r="L588" s="63">
        <v>400.74</v>
      </c>
      <c r="M588" s="58">
        <f>K588/L588</f>
        <v>2.0507061935419475E-2</v>
      </c>
      <c r="N588" s="59">
        <v>63.7</v>
      </c>
      <c r="O588" s="60">
        <f>M588*N588</f>
        <v>1.3062998452862207</v>
      </c>
      <c r="P588" s="60">
        <f>M588*60*1000</f>
        <v>1230.4237161251685</v>
      </c>
      <c r="Q588" s="61">
        <f>P588*N588/1000</f>
        <v>78.377990717173233</v>
      </c>
    </row>
    <row r="589" spans="1:17" ht="12.75" customHeight="1" x14ac:dyDescent="0.2">
      <c r="A589" s="96"/>
      <c r="B589" s="90" t="s">
        <v>204</v>
      </c>
      <c r="C589" s="351" t="s">
        <v>815</v>
      </c>
      <c r="D589" s="62">
        <v>37</v>
      </c>
      <c r="E589" s="62">
        <v>1969</v>
      </c>
      <c r="F589" s="63">
        <v>41.6</v>
      </c>
      <c r="G589" s="63">
        <v>3.18</v>
      </c>
      <c r="H589" s="63">
        <v>5.84</v>
      </c>
      <c r="I589" s="63">
        <v>32.57</v>
      </c>
      <c r="J589" s="63">
        <v>1586.93</v>
      </c>
      <c r="K589" s="63">
        <v>32.57</v>
      </c>
      <c r="L589" s="63">
        <v>1586.93</v>
      </c>
      <c r="M589" s="58">
        <f>K589/L589</f>
        <v>2.0523904646077645E-2</v>
      </c>
      <c r="N589" s="59">
        <v>72.400000000000006</v>
      </c>
      <c r="O589" s="60">
        <f>M589*N589</f>
        <v>1.4859306963760217</v>
      </c>
      <c r="P589" s="60">
        <f>M589*60*1000</f>
        <v>1231.4342787646585</v>
      </c>
      <c r="Q589" s="61">
        <f>P589*N589/1000</f>
        <v>89.155841782561282</v>
      </c>
    </row>
    <row r="590" spans="1:17" ht="12.75" customHeight="1" x14ac:dyDescent="0.2">
      <c r="A590" s="96"/>
      <c r="B590" s="89" t="s">
        <v>153</v>
      </c>
      <c r="C590" s="351" t="s">
        <v>147</v>
      </c>
      <c r="D590" s="62">
        <v>12</v>
      </c>
      <c r="E590" s="62">
        <v>1960</v>
      </c>
      <c r="F590" s="63">
        <v>14.253</v>
      </c>
      <c r="G590" s="63">
        <v>0.85899999999999999</v>
      </c>
      <c r="H590" s="63">
        <v>1.92</v>
      </c>
      <c r="I590" s="63">
        <v>11.474</v>
      </c>
      <c r="J590" s="63">
        <v>557.91</v>
      </c>
      <c r="K590" s="63">
        <v>8.6869999999999994</v>
      </c>
      <c r="L590" s="63">
        <v>422.39</v>
      </c>
      <c r="M590" s="58">
        <f>K590/L590</f>
        <v>2.0566301285541797E-2</v>
      </c>
      <c r="N590" s="59">
        <v>67.361999999999995</v>
      </c>
      <c r="O590" s="60">
        <f>M590*N590</f>
        <v>1.3853871871966665</v>
      </c>
      <c r="P590" s="60">
        <f>M590*60*1000</f>
        <v>1233.9780771325077</v>
      </c>
      <c r="Q590" s="61">
        <f>P590*N590/1000</f>
        <v>83.123231231799977</v>
      </c>
    </row>
    <row r="591" spans="1:17" ht="12.75" customHeight="1" x14ac:dyDescent="0.2">
      <c r="A591" s="96"/>
      <c r="B591" s="89" t="s">
        <v>29</v>
      </c>
      <c r="C591" s="351" t="s">
        <v>597</v>
      </c>
      <c r="D591" s="62">
        <v>9</v>
      </c>
      <c r="E591" s="62">
        <v>1988</v>
      </c>
      <c r="F591" s="352">
        <v>13.308999999999999</v>
      </c>
      <c r="G591" s="352">
        <v>0.97</v>
      </c>
      <c r="H591" s="352">
        <v>1.44</v>
      </c>
      <c r="I591" s="352">
        <v>10.898999999999999</v>
      </c>
      <c r="J591" s="63">
        <v>529.46</v>
      </c>
      <c r="K591" s="63">
        <v>10.898999999999999</v>
      </c>
      <c r="L591" s="63">
        <v>529.46</v>
      </c>
      <c r="M591" s="58">
        <f>K591/L591</f>
        <v>2.05851244664375E-2</v>
      </c>
      <c r="N591" s="59">
        <v>64.849999999999994</v>
      </c>
      <c r="O591" s="60">
        <f>M591*N591</f>
        <v>1.3349453216484717</v>
      </c>
      <c r="P591" s="60">
        <f>M591*60*1000</f>
        <v>1235.10746798625</v>
      </c>
      <c r="Q591" s="61">
        <f>P591*N591/1000</f>
        <v>80.096719298908297</v>
      </c>
    </row>
    <row r="592" spans="1:17" ht="12.75" customHeight="1" x14ac:dyDescent="0.2">
      <c r="A592" s="96"/>
      <c r="B592" s="90" t="s">
        <v>204</v>
      </c>
      <c r="C592" s="351" t="s">
        <v>329</v>
      </c>
      <c r="D592" s="62">
        <v>12</v>
      </c>
      <c r="E592" s="62">
        <v>1977</v>
      </c>
      <c r="F592" s="63">
        <v>13.718</v>
      </c>
      <c r="G592" s="63">
        <v>1.1890000000000001</v>
      </c>
      <c r="H592" s="63">
        <v>1.92</v>
      </c>
      <c r="I592" s="63">
        <v>10.61</v>
      </c>
      <c r="J592" s="63">
        <v>514.64</v>
      </c>
      <c r="K592" s="63">
        <v>10.61</v>
      </c>
      <c r="L592" s="63">
        <v>514.64</v>
      </c>
      <c r="M592" s="58">
        <f>K592/L592</f>
        <v>2.0616353178921187E-2</v>
      </c>
      <c r="N592" s="59">
        <v>72.400000000000006</v>
      </c>
      <c r="O592" s="60">
        <f>M592*N592</f>
        <v>1.4926239701538941</v>
      </c>
      <c r="P592" s="60">
        <f>M592*60*1000</f>
        <v>1236.9811907352712</v>
      </c>
      <c r="Q592" s="61">
        <f>P592*N592/1000</f>
        <v>89.557438209233652</v>
      </c>
    </row>
    <row r="593" spans="1:17" ht="12.75" customHeight="1" x14ac:dyDescent="0.2">
      <c r="A593" s="96"/>
      <c r="B593" s="89" t="s">
        <v>169</v>
      </c>
      <c r="C593" s="351" t="s">
        <v>235</v>
      </c>
      <c r="D593" s="62">
        <v>35</v>
      </c>
      <c r="E593" s="62">
        <v>1983</v>
      </c>
      <c r="F593" s="63">
        <v>55.802</v>
      </c>
      <c r="G593" s="63">
        <v>4.4139999999999997</v>
      </c>
      <c r="H593" s="63">
        <v>8.64</v>
      </c>
      <c r="I593" s="63">
        <v>42.747</v>
      </c>
      <c r="J593" s="63">
        <v>2073.3200000000002</v>
      </c>
      <c r="K593" s="63">
        <v>42.747</v>
      </c>
      <c r="L593" s="63">
        <v>2073.3200000000002</v>
      </c>
      <c r="M593" s="58">
        <f>K593/L593</f>
        <v>2.0617656705187812E-2</v>
      </c>
      <c r="N593" s="59">
        <v>47.9</v>
      </c>
      <c r="O593" s="60">
        <f>M593*N593</f>
        <v>0.9875857561784962</v>
      </c>
      <c r="P593" s="60">
        <f>M593*60*1000</f>
        <v>1237.0594023112687</v>
      </c>
      <c r="Q593" s="61">
        <f>P593*N593/1000</f>
        <v>59.255145370709769</v>
      </c>
    </row>
    <row r="594" spans="1:17" ht="12.75" customHeight="1" x14ac:dyDescent="0.2">
      <c r="A594" s="96"/>
      <c r="B594" s="90" t="s">
        <v>260</v>
      </c>
      <c r="C594" s="356" t="s">
        <v>49</v>
      </c>
      <c r="D594" s="130">
        <v>92</v>
      </c>
      <c r="E594" s="130">
        <v>1991</v>
      </c>
      <c r="F594" s="357">
        <v>100.86</v>
      </c>
      <c r="G594" s="358">
        <v>8.9586600000000001</v>
      </c>
      <c r="H594" s="358">
        <v>15.12</v>
      </c>
      <c r="I594" s="359">
        <f>F594-G594-H594</f>
        <v>76.78134</v>
      </c>
      <c r="J594" s="360">
        <v>3723.7</v>
      </c>
      <c r="K594" s="360">
        <f>I594/J594*L594</f>
        <v>73.169604491124417</v>
      </c>
      <c r="L594" s="360">
        <v>3548.54</v>
      </c>
      <c r="M594" s="361">
        <f>K594/L594</f>
        <v>2.0619636383167279E-2</v>
      </c>
      <c r="N594" s="357">
        <v>52.973999999999997</v>
      </c>
      <c r="O594" s="357">
        <f>ROUND(M594*N594,2)</f>
        <v>1.0900000000000001</v>
      </c>
      <c r="P594" s="357">
        <f>ROUND(M594*60*1000,2)</f>
        <v>1237.18</v>
      </c>
      <c r="Q594" s="362">
        <f>ROUND(P594*N594/1000,2)</f>
        <v>65.540000000000006</v>
      </c>
    </row>
    <row r="595" spans="1:17" ht="12.75" customHeight="1" x14ac:dyDescent="0.2">
      <c r="A595" s="96"/>
      <c r="B595" s="89" t="s">
        <v>169</v>
      </c>
      <c r="C595" s="351" t="s">
        <v>621</v>
      </c>
      <c r="D595" s="62">
        <v>20</v>
      </c>
      <c r="E595" s="62">
        <v>1984</v>
      </c>
      <c r="F595" s="63">
        <v>27.321999999999999</v>
      </c>
      <c r="G595" s="63">
        <v>2.1230000000000002</v>
      </c>
      <c r="H595" s="63">
        <v>3.2</v>
      </c>
      <c r="I595" s="63">
        <v>21.998999999999999</v>
      </c>
      <c r="J595" s="63">
        <v>1066.7</v>
      </c>
      <c r="K595" s="63">
        <v>21.998999999999999</v>
      </c>
      <c r="L595" s="63">
        <v>1066.7</v>
      </c>
      <c r="M595" s="58">
        <f>K595/L595</f>
        <v>2.0623418018186929E-2</v>
      </c>
      <c r="N595" s="59">
        <v>47.9</v>
      </c>
      <c r="O595" s="60">
        <f>M595*N595</f>
        <v>0.98786172307115383</v>
      </c>
      <c r="P595" s="60">
        <f>M595*60*1000</f>
        <v>1237.4050810912158</v>
      </c>
      <c r="Q595" s="61">
        <f>P595*N595/1000</f>
        <v>59.271703384269237</v>
      </c>
    </row>
    <row r="596" spans="1:17" ht="12.75" customHeight="1" x14ac:dyDescent="0.2">
      <c r="A596" s="96"/>
      <c r="B596" s="90" t="s">
        <v>204</v>
      </c>
      <c r="C596" s="351" t="s">
        <v>328</v>
      </c>
      <c r="D596" s="62">
        <v>10</v>
      </c>
      <c r="E596" s="62">
        <v>1978</v>
      </c>
      <c r="F596" s="63">
        <v>12</v>
      </c>
      <c r="G596" s="63">
        <v>0.502</v>
      </c>
      <c r="H596" s="63">
        <v>1.29</v>
      </c>
      <c r="I596" s="63">
        <v>10.210000000000001</v>
      </c>
      <c r="J596" s="63">
        <v>494.78</v>
      </c>
      <c r="K596" s="63">
        <v>10.210000000000001</v>
      </c>
      <c r="L596" s="63">
        <v>494.78</v>
      </c>
      <c r="M596" s="58">
        <f>K596/L596</f>
        <v>2.0635433930231623E-2</v>
      </c>
      <c r="N596" s="59">
        <v>72.400000000000006</v>
      </c>
      <c r="O596" s="60">
        <f>M596*N596</f>
        <v>1.4940054165487695</v>
      </c>
      <c r="P596" s="60">
        <f>M596*60*1000</f>
        <v>1238.1260358138975</v>
      </c>
      <c r="Q596" s="61">
        <f>P596*N596/1000</f>
        <v>89.640324992926182</v>
      </c>
    </row>
    <row r="597" spans="1:17" ht="12.75" customHeight="1" x14ac:dyDescent="0.2">
      <c r="A597" s="96"/>
      <c r="B597" s="90" t="s">
        <v>139</v>
      </c>
      <c r="C597" s="356" t="s">
        <v>129</v>
      </c>
      <c r="D597" s="130">
        <v>85</v>
      </c>
      <c r="E597" s="130">
        <v>1970</v>
      </c>
      <c r="F597" s="357">
        <v>99.31</v>
      </c>
      <c r="G597" s="363">
        <v>6.24892</v>
      </c>
      <c r="H597" s="360">
        <v>13.6</v>
      </c>
      <c r="I597" s="363">
        <v>79.461079999999995</v>
      </c>
      <c r="J597" s="360">
        <v>3839.76</v>
      </c>
      <c r="K597" s="360">
        <v>79.461079999999995</v>
      </c>
      <c r="L597" s="360">
        <v>3839.76</v>
      </c>
      <c r="M597" s="361">
        <f>K597/L597</f>
        <v>2.0694282976019333E-2</v>
      </c>
      <c r="N597" s="357">
        <v>54.390999999999998</v>
      </c>
      <c r="O597" s="357">
        <f>M597*N597</f>
        <v>1.1255827453486675</v>
      </c>
      <c r="P597" s="357">
        <f>M597*1000*60</f>
        <v>1241.65697856116</v>
      </c>
      <c r="Q597" s="362">
        <f>O597*60</f>
        <v>67.534964720920058</v>
      </c>
    </row>
    <row r="598" spans="1:17" ht="12.75" customHeight="1" x14ac:dyDescent="0.2">
      <c r="A598" s="96"/>
      <c r="B598" s="89" t="s">
        <v>155</v>
      </c>
      <c r="C598" s="351" t="s">
        <v>794</v>
      </c>
      <c r="D598" s="62">
        <v>73</v>
      </c>
      <c r="E598" s="62">
        <v>1973</v>
      </c>
      <c r="F598" s="352">
        <v>40.665999999999997</v>
      </c>
      <c r="G598" s="352">
        <v>5.3029999999999999</v>
      </c>
      <c r="H598" s="352">
        <v>0.49</v>
      </c>
      <c r="I598" s="352">
        <f>F598-G598-H598</f>
        <v>34.872999999999998</v>
      </c>
      <c r="J598" s="63">
        <v>1683.9</v>
      </c>
      <c r="K598" s="63">
        <v>34.872999999999998</v>
      </c>
      <c r="L598" s="63">
        <v>1683.9</v>
      </c>
      <c r="M598" s="58">
        <f>K598/L598</f>
        <v>2.0709662093948568E-2</v>
      </c>
      <c r="N598" s="59">
        <v>46.43</v>
      </c>
      <c r="O598" s="60">
        <f>M598*N598</f>
        <v>0.96154961102203196</v>
      </c>
      <c r="P598" s="60">
        <f>M598*60*1000</f>
        <v>1242.579725636914</v>
      </c>
      <c r="Q598" s="61">
        <f>P598*N598/1000</f>
        <v>57.692976661321921</v>
      </c>
    </row>
    <row r="599" spans="1:17" ht="12.75" customHeight="1" x14ac:dyDescent="0.2">
      <c r="A599" s="96"/>
      <c r="B599" s="90" t="s">
        <v>204</v>
      </c>
      <c r="C599" s="351" t="s">
        <v>332</v>
      </c>
      <c r="D599" s="62">
        <v>56</v>
      </c>
      <c r="E599" s="62">
        <v>1965</v>
      </c>
      <c r="F599" s="63">
        <v>53.36</v>
      </c>
      <c r="G599" s="63">
        <v>4.01</v>
      </c>
      <c r="H599" s="63">
        <v>0.52</v>
      </c>
      <c r="I599" s="63">
        <v>48.83</v>
      </c>
      <c r="J599" s="63">
        <v>2355.17</v>
      </c>
      <c r="K599" s="63">
        <v>44.33</v>
      </c>
      <c r="L599" s="63">
        <v>2138.36</v>
      </c>
      <c r="M599" s="58">
        <f>K599/L599</f>
        <v>2.0730840457172786E-2</v>
      </c>
      <c r="N599" s="59">
        <v>72.400000000000006</v>
      </c>
      <c r="O599" s="60">
        <f>M599*N599</f>
        <v>1.5009128490993098</v>
      </c>
      <c r="P599" s="60">
        <f>M599*60*1000</f>
        <v>1243.8504274303673</v>
      </c>
      <c r="Q599" s="61">
        <f>P599*N599/1000</f>
        <v>90.054770945958609</v>
      </c>
    </row>
    <row r="600" spans="1:17" ht="12.75" customHeight="1" x14ac:dyDescent="0.2">
      <c r="A600" s="96"/>
      <c r="B600" s="90" t="s">
        <v>204</v>
      </c>
      <c r="C600" s="351" t="s">
        <v>816</v>
      </c>
      <c r="D600" s="62">
        <v>22</v>
      </c>
      <c r="E600" s="62">
        <v>1981</v>
      </c>
      <c r="F600" s="63">
        <v>29.97</v>
      </c>
      <c r="G600" s="63">
        <v>1.87</v>
      </c>
      <c r="H600" s="63">
        <v>3.52</v>
      </c>
      <c r="I600" s="63">
        <v>24.57</v>
      </c>
      <c r="J600" s="63">
        <v>1177.79</v>
      </c>
      <c r="K600" s="63">
        <v>24.57</v>
      </c>
      <c r="L600" s="63">
        <v>1177.79</v>
      </c>
      <c r="M600" s="58">
        <f>K600/L600</f>
        <v>2.0861104271559447E-2</v>
      </c>
      <c r="N600" s="59">
        <v>72.400000000000006</v>
      </c>
      <c r="O600" s="60">
        <f>M600*N600</f>
        <v>1.5103439492609041</v>
      </c>
      <c r="P600" s="60">
        <f>M600*60*1000</f>
        <v>1251.6662562935667</v>
      </c>
      <c r="Q600" s="61">
        <f>P600*N600/1000</f>
        <v>90.620636955654234</v>
      </c>
    </row>
    <row r="601" spans="1:17" ht="12.75" customHeight="1" x14ac:dyDescent="0.2">
      <c r="A601" s="96"/>
      <c r="B601" s="89" t="s">
        <v>29</v>
      </c>
      <c r="C601" s="351" t="s">
        <v>219</v>
      </c>
      <c r="D601" s="62">
        <v>12</v>
      </c>
      <c r="E601" s="62">
        <v>1960</v>
      </c>
      <c r="F601" s="352">
        <v>11.401</v>
      </c>
      <c r="G601" s="352">
        <v>0.33800000000000002</v>
      </c>
      <c r="H601" s="352">
        <v>1.6</v>
      </c>
      <c r="I601" s="352">
        <v>9.4619999999999997</v>
      </c>
      <c r="J601" s="63">
        <v>453.51</v>
      </c>
      <c r="K601" s="63">
        <v>9.4619999999999997</v>
      </c>
      <c r="L601" s="63">
        <v>453.51</v>
      </c>
      <c r="M601" s="58">
        <f>K601/L601</f>
        <v>2.0863928028047894E-2</v>
      </c>
      <c r="N601" s="59">
        <v>64.849999999999994</v>
      </c>
      <c r="O601" s="60">
        <f>M601*N601</f>
        <v>1.3530257326189059</v>
      </c>
      <c r="P601" s="60">
        <f>M601*60*1000</f>
        <v>1251.8356816828737</v>
      </c>
      <c r="Q601" s="61">
        <f>P601*N601/1000</f>
        <v>81.181543957134352</v>
      </c>
    </row>
    <row r="602" spans="1:17" ht="12.75" customHeight="1" x14ac:dyDescent="0.2">
      <c r="A602" s="96"/>
      <c r="B602" s="90" t="s">
        <v>402</v>
      </c>
      <c r="C602" s="364" t="s">
        <v>384</v>
      </c>
      <c r="D602" s="365">
        <v>48</v>
      </c>
      <c r="E602" s="365">
        <v>1963</v>
      </c>
      <c r="F602" s="366">
        <v>47.3</v>
      </c>
      <c r="G602" s="366">
        <v>6.8361000000000001</v>
      </c>
      <c r="H602" s="366">
        <v>0.49</v>
      </c>
      <c r="I602" s="366">
        <v>39.973905999999999</v>
      </c>
      <c r="J602" s="366">
        <v>1913.87</v>
      </c>
      <c r="K602" s="366">
        <v>39.973905999999999</v>
      </c>
      <c r="L602" s="366">
        <v>1913.87</v>
      </c>
      <c r="M602" s="367">
        <v>2.0886426977798911E-2</v>
      </c>
      <c r="N602" s="368">
        <v>55.59</v>
      </c>
      <c r="O602" s="368">
        <v>1.1610764756958416</v>
      </c>
      <c r="P602" s="368">
        <v>1253.1856186679347</v>
      </c>
      <c r="Q602" s="369">
        <v>69.66458854175049</v>
      </c>
    </row>
    <row r="603" spans="1:17" ht="12.75" customHeight="1" x14ac:dyDescent="0.2">
      <c r="A603" s="96"/>
      <c r="B603" s="90" t="s">
        <v>24</v>
      </c>
      <c r="C603" s="351" t="s">
        <v>582</v>
      </c>
      <c r="D603" s="62">
        <v>48</v>
      </c>
      <c r="E603" s="62" t="s">
        <v>28</v>
      </c>
      <c r="F603" s="63">
        <f>+G603+H603+I603</f>
        <v>41.300001000000002</v>
      </c>
      <c r="G603" s="63">
        <v>1.0575669999999999</v>
      </c>
      <c r="H603" s="63">
        <v>0.42</v>
      </c>
      <c r="I603" s="63">
        <v>39.822434000000001</v>
      </c>
      <c r="J603" s="63">
        <v>1897.11</v>
      </c>
      <c r="K603" s="63">
        <v>39.822434000000001</v>
      </c>
      <c r="L603" s="63">
        <v>1897.11</v>
      </c>
      <c r="M603" s="58">
        <f>K603/L603</f>
        <v>2.0991104364006308E-2</v>
      </c>
      <c r="N603" s="59">
        <v>61.694000000000003</v>
      </c>
      <c r="O603" s="60">
        <f>M603*N603</f>
        <v>1.2950251926330052</v>
      </c>
      <c r="P603" s="60">
        <f>M603*60*1000</f>
        <v>1259.4662618403784</v>
      </c>
      <c r="Q603" s="61">
        <f>P603*N603/1000</f>
        <v>77.701511557980311</v>
      </c>
    </row>
    <row r="604" spans="1:17" ht="12.75" customHeight="1" x14ac:dyDescent="0.2">
      <c r="A604" s="96"/>
      <c r="B604" s="89" t="s">
        <v>153</v>
      </c>
      <c r="C604" s="351" t="s">
        <v>304</v>
      </c>
      <c r="D604" s="62">
        <v>40</v>
      </c>
      <c r="E604" s="62">
        <v>1984</v>
      </c>
      <c r="F604" s="63">
        <v>51.134</v>
      </c>
      <c r="G604" s="63">
        <v>2.86</v>
      </c>
      <c r="H604" s="63">
        <v>5.76</v>
      </c>
      <c r="I604" s="63">
        <v>42.514000000000003</v>
      </c>
      <c r="J604" s="63">
        <v>2237.98</v>
      </c>
      <c r="K604" s="63">
        <v>41.639000000000003</v>
      </c>
      <c r="L604" s="63">
        <v>1982.29</v>
      </c>
      <c r="M604" s="58">
        <f>K604/L604</f>
        <v>2.1005503735578551E-2</v>
      </c>
      <c r="N604" s="59">
        <v>67.361999999999995</v>
      </c>
      <c r="O604" s="60">
        <f>M604*N604</f>
        <v>1.4149727426360423</v>
      </c>
      <c r="P604" s="60">
        <f>M604*60*1000</f>
        <v>1260.3302241347133</v>
      </c>
      <c r="Q604" s="61">
        <f>P604*N604/1000</f>
        <v>84.898364558162541</v>
      </c>
    </row>
    <row r="605" spans="1:17" ht="12.75" customHeight="1" x14ac:dyDescent="0.2">
      <c r="A605" s="96"/>
      <c r="B605" s="89" t="s">
        <v>29</v>
      </c>
      <c r="C605" s="351" t="s">
        <v>217</v>
      </c>
      <c r="D605" s="62">
        <v>9</v>
      </c>
      <c r="E605" s="62">
        <v>1992</v>
      </c>
      <c r="F605" s="352">
        <v>11.956</v>
      </c>
      <c r="G605" s="352">
        <v>0.73199999999999998</v>
      </c>
      <c r="H605" s="352">
        <v>1.44</v>
      </c>
      <c r="I605" s="352">
        <v>9.7829999999999995</v>
      </c>
      <c r="J605" s="63">
        <v>464.07</v>
      </c>
      <c r="K605" s="63">
        <v>9.7829999999999995</v>
      </c>
      <c r="L605" s="63">
        <v>464.07</v>
      </c>
      <c r="M605" s="58">
        <f>K605/L605</f>
        <v>2.1080871420259873E-2</v>
      </c>
      <c r="N605" s="59">
        <v>64.849999999999994</v>
      </c>
      <c r="O605" s="60">
        <f>M605*N605</f>
        <v>1.3670945116038526</v>
      </c>
      <c r="P605" s="60">
        <f>M605*60*1000</f>
        <v>1264.8522852155922</v>
      </c>
      <c r="Q605" s="61">
        <f>P605*N605/1000</f>
        <v>82.025670696231145</v>
      </c>
    </row>
    <row r="606" spans="1:17" ht="12.75" customHeight="1" x14ac:dyDescent="0.2">
      <c r="A606" s="96"/>
      <c r="B606" s="90" t="s">
        <v>24</v>
      </c>
      <c r="C606" s="351" t="s">
        <v>581</v>
      </c>
      <c r="D606" s="62">
        <v>12</v>
      </c>
      <c r="E606" s="62" t="s">
        <v>28</v>
      </c>
      <c r="F606" s="63">
        <f>+G606+H606+I606</f>
        <v>11.3</v>
      </c>
      <c r="G606" s="63">
        <v>0</v>
      </c>
      <c r="H606" s="63">
        <v>0</v>
      </c>
      <c r="I606" s="63">
        <v>11.3</v>
      </c>
      <c r="J606" s="63">
        <v>534.97</v>
      </c>
      <c r="K606" s="63">
        <v>11.3</v>
      </c>
      <c r="L606" s="63">
        <v>534.97</v>
      </c>
      <c r="M606" s="58">
        <f>K606/L606</f>
        <v>2.1122679776436063E-2</v>
      </c>
      <c r="N606" s="59">
        <v>61.694000000000003</v>
      </c>
      <c r="O606" s="60">
        <f>M606*N606</f>
        <v>1.3031426061274465</v>
      </c>
      <c r="P606" s="60">
        <f>M606*60*1000</f>
        <v>1267.3607865861638</v>
      </c>
      <c r="Q606" s="61">
        <f>P606*N606/1000</f>
        <v>78.188556367646797</v>
      </c>
    </row>
    <row r="607" spans="1:17" ht="12.75" customHeight="1" x14ac:dyDescent="0.2">
      <c r="A607" s="96"/>
      <c r="B607" s="90" t="s">
        <v>24</v>
      </c>
      <c r="C607" s="351" t="s">
        <v>580</v>
      </c>
      <c r="D607" s="62">
        <v>56</v>
      </c>
      <c r="E607" s="62" t="s">
        <v>28</v>
      </c>
      <c r="F607" s="63">
        <f>+G607+H607+I607</f>
        <v>57.199998999999998</v>
      </c>
      <c r="G607" s="63">
        <v>5.3465280000000002</v>
      </c>
      <c r="H607" s="63">
        <v>0.51</v>
      </c>
      <c r="I607" s="63">
        <v>51.343471000000001</v>
      </c>
      <c r="J607" s="63">
        <v>2418.66</v>
      </c>
      <c r="K607" s="63">
        <v>51.343470000000003</v>
      </c>
      <c r="L607" s="63">
        <v>2418.66</v>
      </c>
      <c r="M607" s="58">
        <f>K607/L607</f>
        <v>2.1228064300066983E-2</v>
      </c>
      <c r="N607" s="59">
        <v>61.694000000000003</v>
      </c>
      <c r="O607" s="60">
        <f>M607*N607</f>
        <v>1.3096441989283325</v>
      </c>
      <c r="P607" s="60">
        <f>M607*60*1000</f>
        <v>1273.6838580040192</v>
      </c>
      <c r="Q607" s="61">
        <f>P607*N607/1000</f>
        <v>78.578651935699966</v>
      </c>
    </row>
    <row r="608" spans="1:17" ht="12.75" customHeight="1" x14ac:dyDescent="0.2">
      <c r="A608" s="96"/>
      <c r="B608" s="89" t="s">
        <v>187</v>
      </c>
      <c r="C608" s="351" t="s">
        <v>186</v>
      </c>
      <c r="D608" s="62">
        <v>7</v>
      </c>
      <c r="E608" s="62" t="s">
        <v>33</v>
      </c>
      <c r="F608" s="59">
        <v>9.875</v>
      </c>
      <c r="G608" s="59">
        <v>0.52300000000000002</v>
      </c>
      <c r="H608" s="59">
        <v>1.1200000000000001</v>
      </c>
      <c r="I608" s="59">
        <v>8.2319999999999993</v>
      </c>
      <c r="J608" s="63">
        <v>387.52</v>
      </c>
      <c r="K608" s="63">
        <v>8.2319999999999993</v>
      </c>
      <c r="L608" s="63">
        <v>387.52</v>
      </c>
      <c r="M608" s="58">
        <f>K608/L608</f>
        <v>2.1242774566473988E-2</v>
      </c>
      <c r="N608" s="59">
        <v>74.099999999999994</v>
      </c>
      <c r="O608" s="60">
        <f>M608*N608</f>
        <v>1.5740895953757224</v>
      </c>
      <c r="P608" s="60">
        <f>M608*60*1000</f>
        <v>1274.5664739884392</v>
      </c>
      <c r="Q608" s="61">
        <f>P608*N608/1000</f>
        <v>94.445375722543332</v>
      </c>
    </row>
    <row r="609" spans="1:17" ht="12.75" customHeight="1" x14ac:dyDescent="0.2">
      <c r="A609" s="96"/>
      <c r="B609" s="89" t="s">
        <v>886</v>
      </c>
      <c r="C609" s="351" t="s">
        <v>868</v>
      </c>
      <c r="D609" s="62">
        <v>20</v>
      </c>
      <c r="E609" s="62">
        <v>1992</v>
      </c>
      <c r="F609" s="63">
        <f>SUM(G609+H609+I609)</f>
        <v>29</v>
      </c>
      <c r="G609" s="63">
        <v>2.3460000000000001</v>
      </c>
      <c r="H609" s="63">
        <v>3.2</v>
      </c>
      <c r="I609" s="63">
        <v>23.454000000000001</v>
      </c>
      <c r="J609" s="63">
        <v>1101.98</v>
      </c>
      <c r="K609" s="63">
        <v>23.454000000000001</v>
      </c>
      <c r="L609" s="63">
        <v>1101.98</v>
      </c>
      <c r="M609" s="58">
        <f>K609/L609</f>
        <v>2.1283507867656402E-2</v>
      </c>
      <c r="N609" s="59">
        <v>50.58</v>
      </c>
      <c r="O609" s="60">
        <f>M609*N609</f>
        <v>1.0765198279460608</v>
      </c>
      <c r="P609" s="60">
        <f>M609*60*1000</f>
        <v>1277.010472059384</v>
      </c>
      <c r="Q609" s="61">
        <f>P609*N609/1000</f>
        <v>64.591189676763648</v>
      </c>
    </row>
    <row r="610" spans="1:17" ht="12.75" customHeight="1" x14ac:dyDescent="0.2">
      <c r="A610" s="96"/>
      <c r="B610" s="90" t="s">
        <v>264</v>
      </c>
      <c r="C610" s="128" t="s">
        <v>706</v>
      </c>
      <c r="D610" s="120">
        <v>50</v>
      </c>
      <c r="E610" s="120">
        <v>1978</v>
      </c>
      <c r="F610" s="69">
        <v>50.941400000000002</v>
      </c>
      <c r="G610" s="69">
        <v>6.7907999999999999</v>
      </c>
      <c r="H610" s="69">
        <v>5</v>
      </c>
      <c r="I610" s="69">
        <v>39.150600000000004</v>
      </c>
      <c r="J610" s="69">
        <v>1837.45</v>
      </c>
      <c r="K610" s="69">
        <v>39.150600000000004</v>
      </c>
      <c r="L610" s="69">
        <v>1837.45</v>
      </c>
      <c r="M610" s="70">
        <v>2.1307028762687422E-2</v>
      </c>
      <c r="N610" s="71">
        <v>48.2</v>
      </c>
      <c r="O610" s="72">
        <v>1.0269987863615337</v>
      </c>
      <c r="P610" s="72">
        <v>1278.4217257612454</v>
      </c>
      <c r="Q610" s="73">
        <v>61.619927181692027</v>
      </c>
    </row>
    <row r="611" spans="1:17" ht="12.75" customHeight="1" x14ac:dyDescent="0.2">
      <c r="A611" s="96"/>
      <c r="B611" s="89" t="s">
        <v>169</v>
      </c>
      <c r="C611" s="351" t="s">
        <v>623</v>
      </c>
      <c r="D611" s="62">
        <v>20</v>
      </c>
      <c r="E611" s="62">
        <v>1983</v>
      </c>
      <c r="F611" s="63">
        <v>27.207000000000001</v>
      </c>
      <c r="G611" s="63">
        <v>1.8440000000000001</v>
      </c>
      <c r="H611" s="63">
        <v>3.2</v>
      </c>
      <c r="I611" s="63">
        <v>22.161999999999999</v>
      </c>
      <c r="J611" s="63">
        <v>1036.97</v>
      </c>
      <c r="K611" s="63">
        <v>22.163</v>
      </c>
      <c r="L611" s="63">
        <v>1036.97</v>
      </c>
      <c r="M611" s="58">
        <f>K611/L611</f>
        <v>2.1372845887537729E-2</v>
      </c>
      <c r="N611" s="59">
        <v>47.9</v>
      </c>
      <c r="O611" s="60">
        <f>M611*N611</f>
        <v>1.0237593180130571</v>
      </c>
      <c r="P611" s="60">
        <f>M611*60*1000</f>
        <v>1282.3707532522637</v>
      </c>
      <c r="Q611" s="61">
        <f>P611*N611/1000</f>
        <v>61.42555908078343</v>
      </c>
    </row>
    <row r="612" spans="1:17" ht="12.75" customHeight="1" x14ac:dyDescent="0.2">
      <c r="A612" s="96"/>
      <c r="B612" s="89" t="s">
        <v>100</v>
      </c>
      <c r="C612" s="353" t="s">
        <v>83</v>
      </c>
      <c r="D612" s="80">
        <v>107</v>
      </c>
      <c r="E612" s="81" t="s">
        <v>33</v>
      </c>
      <c r="F612" s="354">
        <v>77.680000000000007</v>
      </c>
      <c r="G612" s="354">
        <v>5.66</v>
      </c>
      <c r="H612" s="354">
        <v>17.04</v>
      </c>
      <c r="I612" s="354">
        <v>54.98</v>
      </c>
      <c r="J612" s="57">
        <v>2563.58</v>
      </c>
      <c r="K612" s="56">
        <v>54.4</v>
      </c>
      <c r="L612" s="57">
        <v>2544.59</v>
      </c>
      <c r="M612" s="58">
        <f>K612/L612</f>
        <v>2.1378689690677081E-2</v>
      </c>
      <c r="N612" s="355">
        <v>56.6</v>
      </c>
      <c r="O612" s="60">
        <f>M612*N612</f>
        <v>1.2100338364923229</v>
      </c>
      <c r="P612" s="60">
        <f>M612*60*1000</f>
        <v>1282.7213814406248</v>
      </c>
      <c r="Q612" s="61">
        <f>P612*N612/1000</f>
        <v>72.602030189539363</v>
      </c>
    </row>
    <row r="613" spans="1:17" ht="12.75" customHeight="1" x14ac:dyDescent="0.2">
      <c r="A613" s="96"/>
      <c r="B613" s="89" t="s">
        <v>155</v>
      </c>
      <c r="C613" s="351" t="s">
        <v>324</v>
      </c>
      <c r="D613" s="62">
        <v>6</v>
      </c>
      <c r="E613" s="62">
        <v>1959</v>
      </c>
      <c r="F613" s="352">
        <v>8.1649999999999991</v>
      </c>
      <c r="G613" s="352">
        <v>0.40899999999999997</v>
      </c>
      <c r="H613" s="352">
        <v>0.8</v>
      </c>
      <c r="I613" s="352">
        <f>F613-G613-H613</f>
        <v>6.9559999999999995</v>
      </c>
      <c r="J613" s="63">
        <v>324.56</v>
      </c>
      <c r="K613" s="63">
        <v>6.9560000000000004</v>
      </c>
      <c r="L613" s="63">
        <v>324.56</v>
      </c>
      <c r="M613" s="58">
        <f>K613/L613</f>
        <v>2.1432092679319694E-2</v>
      </c>
      <c r="N613" s="59">
        <v>46.43</v>
      </c>
      <c r="O613" s="60">
        <f>M613*N613</f>
        <v>0.99509206310081344</v>
      </c>
      <c r="P613" s="60">
        <f>M613*60*1000</f>
        <v>1285.9255607591817</v>
      </c>
      <c r="Q613" s="61">
        <f>P613*N613/1000</f>
        <v>59.705523786048808</v>
      </c>
    </row>
    <row r="614" spans="1:17" ht="12.75" customHeight="1" x14ac:dyDescent="0.2">
      <c r="A614" s="96"/>
      <c r="B614" s="89" t="s">
        <v>187</v>
      </c>
      <c r="C614" s="351" t="s">
        <v>185</v>
      </c>
      <c r="D614" s="62">
        <v>9</v>
      </c>
      <c r="E614" s="62" t="s">
        <v>33</v>
      </c>
      <c r="F614" s="59">
        <v>13.609000000000002</v>
      </c>
      <c r="G614" s="59">
        <v>1.071</v>
      </c>
      <c r="H614" s="59">
        <v>1.44</v>
      </c>
      <c r="I614" s="59">
        <v>11.098000000000001</v>
      </c>
      <c r="J614" s="63">
        <v>515.76</v>
      </c>
      <c r="K614" s="63">
        <v>11.098000000000001</v>
      </c>
      <c r="L614" s="63">
        <v>515.76</v>
      </c>
      <c r="M614" s="58">
        <f>K614/L614</f>
        <v>2.1517760198541961E-2</v>
      </c>
      <c r="N614" s="59">
        <v>74.099999999999994</v>
      </c>
      <c r="O614" s="60">
        <f>M614*N614</f>
        <v>1.5944660307119591</v>
      </c>
      <c r="P614" s="60">
        <f>M614*60*1000</f>
        <v>1291.0656119125176</v>
      </c>
      <c r="Q614" s="61">
        <f>P614*N614/1000</f>
        <v>95.667961842717546</v>
      </c>
    </row>
    <row r="615" spans="1:17" ht="12.75" customHeight="1" x14ac:dyDescent="0.2">
      <c r="A615" s="96"/>
      <c r="B615" s="89" t="s">
        <v>886</v>
      </c>
      <c r="C615" s="351" t="s">
        <v>875</v>
      </c>
      <c r="D615" s="62">
        <v>12</v>
      </c>
      <c r="E615" s="62">
        <v>1960</v>
      </c>
      <c r="F615" s="63">
        <f>SUM(G615+H615+I615)</f>
        <v>8.51</v>
      </c>
      <c r="G615" s="63">
        <v>0</v>
      </c>
      <c r="H615" s="63">
        <v>0</v>
      </c>
      <c r="I615" s="63">
        <v>8.51</v>
      </c>
      <c r="J615" s="63">
        <v>393.99</v>
      </c>
      <c r="K615" s="63">
        <v>8.51</v>
      </c>
      <c r="L615" s="63">
        <v>393.99</v>
      </c>
      <c r="M615" s="58">
        <f>K615/L615</f>
        <v>2.1599532983070636E-2</v>
      </c>
      <c r="N615" s="59">
        <v>50.58</v>
      </c>
      <c r="O615" s="60">
        <f>M615*N615</f>
        <v>1.0925043782837127</v>
      </c>
      <c r="P615" s="60">
        <f>M615*60*1000</f>
        <v>1295.9719789842381</v>
      </c>
      <c r="Q615" s="61">
        <f>P615*N615/1000</f>
        <v>65.55026269702276</v>
      </c>
    </row>
    <row r="616" spans="1:17" ht="12.75" customHeight="1" x14ac:dyDescent="0.2">
      <c r="A616" s="96"/>
      <c r="B616" s="89" t="s">
        <v>567</v>
      </c>
      <c r="C616" s="376" t="s">
        <v>566</v>
      </c>
      <c r="D616" s="64">
        <v>6</v>
      </c>
      <c r="E616" s="64">
        <v>1956</v>
      </c>
      <c r="F616" s="65">
        <v>8.7119999999999997</v>
      </c>
      <c r="G616" s="65">
        <v>0.68115599999999998</v>
      </c>
      <c r="H616" s="65">
        <v>0.96</v>
      </c>
      <c r="I616" s="65">
        <v>7.070843</v>
      </c>
      <c r="J616" s="65">
        <v>327.26</v>
      </c>
      <c r="K616" s="65">
        <v>7.070843</v>
      </c>
      <c r="L616" s="65">
        <v>327.26</v>
      </c>
      <c r="M616" s="66">
        <v>2.1606193851983133E-2</v>
      </c>
      <c r="N616" s="67">
        <v>68.125</v>
      </c>
      <c r="O616" s="67">
        <v>1.4719219561663508</v>
      </c>
      <c r="P616" s="67">
        <v>1296.3716311189878</v>
      </c>
      <c r="Q616" s="68">
        <v>88.315317369981045</v>
      </c>
    </row>
    <row r="617" spans="1:17" ht="12.75" customHeight="1" x14ac:dyDescent="0.2">
      <c r="A617" s="96"/>
      <c r="B617" s="89" t="s">
        <v>169</v>
      </c>
      <c r="C617" s="351" t="s">
        <v>234</v>
      </c>
      <c r="D617" s="62">
        <v>20</v>
      </c>
      <c r="E617" s="62">
        <v>1983</v>
      </c>
      <c r="F617" s="63">
        <v>28.968</v>
      </c>
      <c r="G617" s="63">
        <v>2.347</v>
      </c>
      <c r="H617" s="63">
        <v>3.2</v>
      </c>
      <c r="I617" s="63">
        <v>23.420999999999999</v>
      </c>
      <c r="J617" s="63">
        <v>1080</v>
      </c>
      <c r="K617" s="63">
        <v>23.420999999999999</v>
      </c>
      <c r="L617" s="63">
        <v>1080</v>
      </c>
      <c r="M617" s="58">
        <f>K617/L617</f>
        <v>2.1686111111111111E-2</v>
      </c>
      <c r="N617" s="59">
        <v>47.9</v>
      </c>
      <c r="O617" s="60">
        <f>M617*N617</f>
        <v>1.0387647222222223</v>
      </c>
      <c r="P617" s="60">
        <f>M617*60*1000</f>
        <v>1301.1666666666665</v>
      </c>
      <c r="Q617" s="61">
        <f>P617*N617/1000</f>
        <v>62.325883333333323</v>
      </c>
    </row>
    <row r="618" spans="1:17" ht="12.75" customHeight="1" x14ac:dyDescent="0.2">
      <c r="A618" s="96"/>
      <c r="B618" s="89" t="s">
        <v>886</v>
      </c>
      <c r="C618" s="351" t="s">
        <v>867</v>
      </c>
      <c r="D618" s="62">
        <v>3</v>
      </c>
      <c r="E618" s="62">
        <v>1940</v>
      </c>
      <c r="F618" s="63">
        <f>SUM(G618+H618+I618)</f>
        <v>2.7530000000000001</v>
      </c>
      <c r="G618" s="63">
        <v>0</v>
      </c>
      <c r="H618" s="63">
        <v>0</v>
      </c>
      <c r="I618" s="63">
        <v>2.7530000000000001</v>
      </c>
      <c r="J618" s="63">
        <v>125.4</v>
      </c>
      <c r="K618" s="63">
        <v>2.7530000000000001</v>
      </c>
      <c r="L618" s="63">
        <v>125.4</v>
      </c>
      <c r="M618" s="58">
        <f>K618/L618</f>
        <v>2.1953748006379586E-2</v>
      </c>
      <c r="N618" s="59">
        <v>50.58</v>
      </c>
      <c r="O618" s="60">
        <f>M618*N618</f>
        <v>1.1104205741626794</v>
      </c>
      <c r="P618" s="60">
        <f>M618*60*1000</f>
        <v>1317.2248803827752</v>
      </c>
      <c r="Q618" s="61">
        <f>P618*N618/1000</f>
        <v>66.625234449760768</v>
      </c>
    </row>
    <row r="619" spans="1:17" ht="12.75" customHeight="1" x14ac:dyDescent="0.2">
      <c r="A619" s="96"/>
      <c r="B619" s="89" t="s">
        <v>886</v>
      </c>
      <c r="C619" s="351" t="s">
        <v>873</v>
      </c>
      <c r="D619" s="62">
        <v>10</v>
      </c>
      <c r="E619" s="62">
        <v>1945</v>
      </c>
      <c r="F619" s="63">
        <f>SUM(G619+H619+I619)</f>
        <v>5.9959999999999996</v>
      </c>
      <c r="G619" s="63">
        <v>0.86699999999999999</v>
      </c>
      <c r="H619" s="63">
        <v>0</v>
      </c>
      <c r="I619" s="63">
        <v>5.1289999999999996</v>
      </c>
      <c r="J619" s="63">
        <v>233.2</v>
      </c>
      <c r="K619" s="63">
        <v>5.1289999999999996</v>
      </c>
      <c r="L619" s="63">
        <v>233.2</v>
      </c>
      <c r="M619" s="58">
        <f>K619/L619</f>
        <v>2.1993996569468266E-2</v>
      </c>
      <c r="N619" s="59">
        <v>50.58</v>
      </c>
      <c r="O619" s="60">
        <f>M619*N619</f>
        <v>1.1124563464837049</v>
      </c>
      <c r="P619" s="60">
        <f>M619*60*1000</f>
        <v>1319.6397941680959</v>
      </c>
      <c r="Q619" s="61">
        <f>P619*N619/1000</f>
        <v>66.747380789022301</v>
      </c>
    </row>
    <row r="620" spans="1:17" ht="12.75" customHeight="1" x14ac:dyDescent="0.2">
      <c r="A620" s="96"/>
      <c r="B620" s="90" t="s">
        <v>264</v>
      </c>
      <c r="C620" s="128" t="s">
        <v>707</v>
      </c>
      <c r="D620" s="120">
        <v>48</v>
      </c>
      <c r="E620" s="120">
        <v>1963</v>
      </c>
      <c r="F620" s="69">
        <v>47.589199999999998</v>
      </c>
      <c r="G620" s="69">
        <v>4.1245000000000003</v>
      </c>
      <c r="H620" s="69">
        <v>0.47</v>
      </c>
      <c r="I620" s="69">
        <v>42.994700000000002</v>
      </c>
      <c r="J620" s="69">
        <v>1933.44</v>
      </c>
      <c r="K620" s="69">
        <v>42.994700000000002</v>
      </c>
      <c r="L620" s="69">
        <v>1933.44</v>
      </c>
      <c r="M620" s="70">
        <v>2.223741103939093E-2</v>
      </c>
      <c r="N620" s="71">
        <v>48.2</v>
      </c>
      <c r="O620" s="72">
        <v>1.071843212098643</v>
      </c>
      <c r="P620" s="72">
        <v>1334.2446623634557</v>
      </c>
      <c r="Q620" s="73">
        <v>64.310592725918568</v>
      </c>
    </row>
    <row r="621" spans="1:17" ht="12.75" customHeight="1" x14ac:dyDescent="0.2">
      <c r="A621" s="96"/>
      <c r="B621" s="89" t="s">
        <v>187</v>
      </c>
      <c r="C621" s="351" t="s">
        <v>290</v>
      </c>
      <c r="D621" s="62">
        <v>4</v>
      </c>
      <c r="E621" s="62" t="s">
        <v>33</v>
      </c>
      <c r="F621" s="59">
        <v>5.657</v>
      </c>
      <c r="G621" s="59">
        <v>0</v>
      </c>
      <c r="H621" s="59">
        <v>0</v>
      </c>
      <c r="I621" s="59">
        <v>5.657</v>
      </c>
      <c r="J621" s="63">
        <v>253.29</v>
      </c>
      <c r="K621" s="63">
        <v>5.657</v>
      </c>
      <c r="L621" s="63">
        <v>253.29</v>
      </c>
      <c r="M621" s="58">
        <f>K621/L621</f>
        <v>2.2334083461644755E-2</v>
      </c>
      <c r="N621" s="59">
        <v>74.099999999999994</v>
      </c>
      <c r="O621" s="60">
        <f>M621*N621</f>
        <v>1.6549555845078763</v>
      </c>
      <c r="P621" s="60">
        <f>M621*60*1000</f>
        <v>1340.0450076986851</v>
      </c>
      <c r="Q621" s="61">
        <f>P621*N621/1000</f>
        <v>99.297335070472556</v>
      </c>
    </row>
    <row r="622" spans="1:17" ht="12.75" customHeight="1" x14ac:dyDescent="0.2">
      <c r="A622" s="96"/>
      <c r="B622" s="89" t="s">
        <v>886</v>
      </c>
      <c r="C622" s="351" t="s">
        <v>869</v>
      </c>
      <c r="D622" s="62">
        <v>14</v>
      </c>
      <c r="E622" s="62">
        <v>1970</v>
      </c>
      <c r="F622" s="63">
        <f>SUM(G622+H622+I622)</f>
        <v>13.9</v>
      </c>
      <c r="G622" s="63">
        <v>1.544</v>
      </c>
      <c r="H622" s="63">
        <v>0</v>
      </c>
      <c r="I622" s="63">
        <v>12.356</v>
      </c>
      <c r="J622" s="63">
        <v>551.79</v>
      </c>
      <c r="K622" s="63">
        <v>12.356</v>
      </c>
      <c r="L622" s="63">
        <v>551.79</v>
      </c>
      <c r="M622" s="58">
        <f>K622/L622</f>
        <v>2.2392576886134219E-2</v>
      </c>
      <c r="N622" s="59">
        <v>50.58</v>
      </c>
      <c r="O622" s="60">
        <f>M622*N622</f>
        <v>1.1326165389006688</v>
      </c>
      <c r="P622" s="60">
        <f>M622*60*1000</f>
        <v>1343.554613168053</v>
      </c>
      <c r="Q622" s="61">
        <f>P622*N622/1000</f>
        <v>67.956992334040109</v>
      </c>
    </row>
    <row r="623" spans="1:17" ht="12.75" customHeight="1" x14ac:dyDescent="0.2">
      <c r="A623" s="96"/>
      <c r="B623" s="90" t="s">
        <v>24</v>
      </c>
      <c r="C623" s="351" t="s">
        <v>571</v>
      </c>
      <c r="D623" s="62">
        <v>55</v>
      </c>
      <c r="E623" s="62" t="s">
        <v>28</v>
      </c>
      <c r="F623" s="63">
        <f>+G623+H623+I623</f>
        <v>50.199997000000003</v>
      </c>
      <c r="G623" s="63">
        <v>3.8033649999999999</v>
      </c>
      <c r="H623" s="63">
        <v>8.56</v>
      </c>
      <c r="I623" s="63">
        <v>37.836632000000002</v>
      </c>
      <c r="J623" s="63">
        <v>2747.31</v>
      </c>
      <c r="K623" s="63">
        <v>61.694000000000003</v>
      </c>
      <c r="L623" s="63">
        <v>2747.31</v>
      </c>
      <c r="M623" s="58">
        <f>K623/L623</f>
        <v>2.2456148013875393E-2</v>
      </c>
      <c r="N623" s="59">
        <v>61.694000000000003</v>
      </c>
      <c r="O623" s="60">
        <f>M623*N623</f>
        <v>1.3854095955680286</v>
      </c>
      <c r="P623" s="60">
        <f>M623*60*1000</f>
        <v>1347.3688808325235</v>
      </c>
      <c r="Q623" s="61">
        <f>P623*N623/1000</f>
        <v>83.124575734081702</v>
      </c>
    </row>
    <row r="624" spans="1:17" ht="12.75" customHeight="1" x14ac:dyDescent="0.2">
      <c r="A624" s="96"/>
      <c r="B624" s="89" t="s">
        <v>155</v>
      </c>
      <c r="C624" s="351" t="s">
        <v>795</v>
      </c>
      <c r="D624" s="62">
        <v>79</v>
      </c>
      <c r="E624" s="62">
        <v>1960</v>
      </c>
      <c r="F624" s="352">
        <v>29.416</v>
      </c>
      <c r="G624" s="352">
        <v>0</v>
      </c>
      <c r="H624" s="352">
        <v>0</v>
      </c>
      <c r="I624" s="352">
        <f>F624-G624-H624</f>
        <v>29.416</v>
      </c>
      <c r="J624" s="63">
        <v>1307.98</v>
      </c>
      <c r="K624" s="63">
        <v>29.416</v>
      </c>
      <c r="L624" s="63">
        <v>1307.98</v>
      </c>
      <c r="M624" s="58">
        <f>K624/L624</f>
        <v>2.2489640514380953E-2</v>
      </c>
      <c r="N624" s="59">
        <v>46.43</v>
      </c>
      <c r="O624" s="60">
        <f>M624*N624</f>
        <v>1.0441940090827075</v>
      </c>
      <c r="P624" s="60">
        <f>M624*60*1000</f>
        <v>1349.3784308628572</v>
      </c>
      <c r="Q624" s="61">
        <f>P624*N624/1000</f>
        <v>62.651640544962461</v>
      </c>
    </row>
    <row r="625" spans="1:17" ht="12.75" customHeight="1" x14ac:dyDescent="0.2">
      <c r="A625" s="96"/>
      <c r="B625" s="89" t="s">
        <v>187</v>
      </c>
      <c r="C625" s="351" t="s">
        <v>285</v>
      </c>
      <c r="D625" s="62">
        <v>31</v>
      </c>
      <c r="E625" s="62" t="s">
        <v>33</v>
      </c>
      <c r="F625" s="59">
        <v>31.288</v>
      </c>
      <c r="G625" s="59">
        <v>2.04</v>
      </c>
      <c r="H625" s="59">
        <v>3.64</v>
      </c>
      <c r="I625" s="59">
        <v>25.608000000000001</v>
      </c>
      <c r="J625" s="63">
        <v>1135.42</v>
      </c>
      <c r="K625" s="63">
        <v>25.608000000000001</v>
      </c>
      <c r="L625" s="63">
        <v>1135.42</v>
      </c>
      <c r="M625" s="58">
        <f>K625/L625</f>
        <v>2.2553768649486532E-2</v>
      </c>
      <c r="N625" s="59">
        <v>74.099999999999994</v>
      </c>
      <c r="O625" s="60">
        <f>M625*N625</f>
        <v>1.6712342569269518</v>
      </c>
      <c r="P625" s="60">
        <f>M625*60*1000</f>
        <v>1353.2261189691919</v>
      </c>
      <c r="Q625" s="61">
        <f>P625*N625/1000</f>
        <v>100.27405541561711</v>
      </c>
    </row>
    <row r="626" spans="1:17" ht="12.75" customHeight="1" x14ac:dyDescent="0.2">
      <c r="A626" s="96"/>
      <c r="B626" s="89" t="s">
        <v>169</v>
      </c>
      <c r="C626" s="351" t="s">
        <v>236</v>
      </c>
      <c r="D626" s="62">
        <v>20</v>
      </c>
      <c r="E626" s="62">
        <v>1982</v>
      </c>
      <c r="F626" s="63">
        <v>28.768000000000001</v>
      </c>
      <c r="G626" s="63">
        <v>1.732</v>
      </c>
      <c r="H626" s="63">
        <v>3.2</v>
      </c>
      <c r="I626" s="63">
        <v>23.835999999999999</v>
      </c>
      <c r="J626" s="63">
        <v>1042.0899999999999</v>
      </c>
      <c r="K626" s="63">
        <v>23.834</v>
      </c>
      <c r="L626" s="63">
        <v>1042.0899999999999</v>
      </c>
      <c r="M626" s="58">
        <f>K626/L626</f>
        <v>2.2871345085357313E-2</v>
      </c>
      <c r="N626" s="59">
        <v>47.9</v>
      </c>
      <c r="O626" s="60">
        <f>M626*N626</f>
        <v>1.0955374295886153</v>
      </c>
      <c r="P626" s="60">
        <f>M626*60*1000</f>
        <v>1372.2807051214388</v>
      </c>
      <c r="Q626" s="61">
        <f>P626*N626/1000</f>
        <v>65.732245775316912</v>
      </c>
    </row>
    <row r="627" spans="1:17" ht="12.75" customHeight="1" x14ac:dyDescent="0.2">
      <c r="A627" s="96"/>
      <c r="B627" s="90" t="s">
        <v>264</v>
      </c>
      <c r="C627" s="128" t="s">
        <v>708</v>
      </c>
      <c r="D627" s="120">
        <v>18</v>
      </c>
      <c r="E627" s="120">
        <v>1954</v>
      </c>
      <c r="F627" s="69">
        <v>24.23</v>
      </c>
      <c r="G627" s="69">
        <v>1.7084999999999999</v>
      </c>
      <c r="H627" s="69">
        <v>1.44</v>
      </c>
      <c r="I627" s="69">
        <v>21.081499999999998</v>
      </c>
      <c r="J627" s="69">
        <v>919.43</v>
      </c>
      <c r="K627" s="69">
        <v>21.081499999999998</v>
      </c>
      <c r="L627" s="69">
        <v>919.43</v>
      </c>
      <c r="M627" s="70">
        <v>2.2928879849471954E-2</v>
      </c>
      <c r="N627" s="71">
        <v>48.2</v>
      </c>
      <c r="O627" s="72">
        <v>1.1051720087445482</v>
      </c>
      <c r="P627" s="72">
        <v>1375.7327909683172</v>
      </c>
      <c r="Q627" s="73">
        <v>66.310320524672889</v>
      </c>
    </row>
    <row r="628" spans="1:17" ht="12.75" customHeight="1" x14ac:dyDescent="0.2">
      <c r="A628" s="96"/>
      <c r="B628" s="89" t="s">
        <v>169</v>
      </c>
      <c r="C628" s="351" t="s">
        <v>237</v>
      </c>
      <c r="D628" s="62">
        <v>20</v>
      </c>
      <c r="E628" s="62">
        <v>1982</v>
      </c>
      <c r="F628" s="63">
        <v>28.460999999999999</v>
      </c>
      <c r="G628" s="63">
        <v>1.8440000000000001</v>
      </c>
      <c r="H628" s="63">
        <v>3.2</v>
      </c>
      <c r="I628" s="63">
        <v>23.716999999999999</v>
      </c>
      <c r="J628" s="63">
        <v>1027.75</v>
      </c>
      <c r="K628" s="63">
        <v>23.716999999999999</v>
      </c>
      <c r="L628" s="63">
        <v>1027.75</v>
      </c>
      <c r="M628" s="58">
        <f>K628/L628</f>
        <v>2.307662369253223E-2</v>
      </c>
      <c r="N628" s="59">
        <v>47.9</v>
      </c>
      <c r="O628" s="60">
        <f>M628*N628</f>
        <v>1.1053702748722938</v>
      </c>
      <c r="P628" s="60">
        <f>M628*60*1000</f>
        <v>1384.5974215519338</v>
      </c>
      <c r="Q628" s="61">
        <f>P628*N628/1000</f>
        <v>66.322216492337631</v>
      </c>
    </row>
    <row r="629" spans="1:17" ht="12.75" customHeight="1" x14ac:dyDescent="0.2">
      <c r="A629" s="96"/>
      <c r="B629" s="89" t="s">
        <v>886</v>
      </c>
      <c r="C629" s="351" t="s">
        <v>866</v>
      </c>
      <c r="D629" s="62">
        <v>22</v>
      </c>
      <c r="E629" s="62">
        <v>1982</v>
      </c>
      <c r="F629" s="63">
        <f>SUM(G629+H629+I629)</f>
        <v>32.036000000000001</v>
      </c>
      <c r="G629" s="63">
        <v>1.7470000000000001</v>
      </c>
      <c r="H629" s="63">
        <v>3.52</v>
      </c>
      <c r="I629" s="63">
        <v>26.768999999999998</v>
      </c>
      <c r="J629" s="63">
        <v>1153.74</v>
      </c>
      <c r="K629" s="63">
        <v>26.768999999999998</v>
      </c>
      <c r="L629" s="63">
        <v>1153.74</v>
      </c>
      <c r="M629" s="58">
        <f>K629/L629</f>
        <v>2.3201934577981174E-2</v>
      </c>
      <c r="N629" s="59">
        <v>50.58</v>
      </c>
      <c r="O629" s="60">
        <f>M629*N629</f>
        <v>1.1735538509542878</v>
      </c>
      <c r="P629" s="60">
        <f>M629*60*1000</f>
        <v>1392.1160746788703</v>
      </c>
      <c r="Q629" s="61">
        <f>P629*N629/1000</f>
        <v>70.413231057257264</v>
      </c>
    </row>
    <row r="630" spans="1:17" ht="12.75" customHeight="1" x14ac:dyDescent="0.2">
      <c r="A630" s="96"/>
      <c r="B630" s="89" t="s">
        <v>29</v>
      </c>
      <c r="C630" s="351" t="s">
        <v>218</v>
      </c>
      <c r="D630" s="62">
        <v>7</v>
      </c>
      <c r="E630" s="62">
        <v>1958</v>
      </c>
      <c r="F630" s="352">
        <v>9.15</v>
      </c>
      <c r="G630" s="352">
        <v>0.56100000000000005</v>
      </c>
      <c r="H630" s="352">
        <v>1.1200000000000001</v>
      </c>
      <c r="I630" s="352">
        <v>7.468</v>
      </c>
      <c r="J630" s="63">
        <v>321.56</v>
      </c>
      <c r="K630" s="63">
        <v>7.468</v>
      </c>
      <c r="L630" s="63">
        <v>321.56</v>
      </c>
      <c r="M630" s="58">
        <f>K630/L630</f>
        <v>2.3224281627068043E-2</v>
      </c>
      <c r="N630" s="59">
        <v>64.849999999999994</v>
      </c>
      <c r="O630" s="60">
        <f>M630*N630</f>
        <v>1.5060946635153625</v>
      </c>
      <c r="P630" s="60">
        <f>M630*60*1000</f>
        <v>1393.4568976240826</v>
      </c>
      <c r="Q630" s="61">
        <f>P630*N630/1000</f>
        <v>90.365679810921748</v>
      </c>
    </row>
    <row r="631" spans="1:17" ht="12.75" customHeight="1" x14ac:dyDescent="0.2">
      <c r="A631" s="96"/>
      <c r="B631" s="89" t="s">
        <v>886</v>
      </c>
      <c r="C631" s="351" t="s">
        <v>872</v>
      </c>
      <c r="D631" s="62">
        <v>8</v>
      </c>
      <c r="E631" s="62">
        <v>1960</v>
      </c>
      <c r="F631" s="63">
        <f>SUM(G631+H631+I631)</f>
        <v>10.374000000000001</v>
      </c>
      <c r="G631" s="63">
        <v>0.40799999999999997</v>
      </c>
      <c r="H631" s="63">
        <v>1.28</v>
      </c>
      <c r="I631" s="63">
        <v>8.6859999999999999</v>
      </c>
      <c r="J631" s="63">
        <v>372.64</v>
      </c>
      <c r="K631" s="63">
        <v>8.6859999999999999</v>
      </c>
      <c r="L631" s="63">
        <v>372.64</v>
      </c>
      <c r="M631" s="58">
        <f>K631/L631</f>
        <v>2.3309360240446546E-2</v>
      </c>
      <c r="N631" s="59">
        <v>50.58</v>
      </c>
      <c r="O631" s="60">
        <f>M631*N631</f>
        <v>1.1789874409617862</v>
      </c>
      <c r="P631" s="60">
        <f>M631*60*1000</f>
        <v>1398.5616144267926</v>
      </c>
      <c r="Q631" s="61">
        <f>P631*N631/1000</f>
        <v>70.739246457707168</v>
      </c>
    </row>
    <row r="632" spans="1:17" ht="12.75" customHeight="1" x14ac:dyDescent="0.2">
      <c r="A632" s="96"/>
      <c r="B632" s="89" t="s">
        <v>169</v>
      </c>
      <c r="C632" s="351" t="s">
        <v>625</v>
      </c>
      <c r="D632" s="62">
        <v>20</v>
      </c>
      <c r="E632" s="62">
        <v>1982</v>
      </c>
      <c r="F632" s="63">
        <v>29.69</v>
      </c>
      <c r="G632" s="63">
        <v>2.2909999999999999</v>
      </c>
      <c r="H632" s="63">
        <v>3.2</v>
      </c>
      <c r="I632" s="63">
        <v>24.199000000000002</v>
      </c>
      <c r="J632" s="63">
        <v>1035.05</v>
      </c>
      <c r="K632" s="63">
        <v>24.199000000000002</v>
      </c>
      <c r="L632" s="63">
        <v>1035.05</v>
      </c>
      <c r="M632" s="58">
        <f>K632/L632</f>
        <v>2.3379546881793153E-2</v>
      </c>
      <c r="N632" s="59">
        <v>47.9</v>
      </c>
      <c r="O632" s="60">
        <f>M632*N632</f>
        <v>1.1198802956378919</v>
      </c>
      <c r="P632" s="60">
        <f>M632*60*1000</f>
        <v>1402.7728129075892</v>
      </c>
      <c r="Q632" s="61">
        <f>P632*N632/1000</f>
        <v>67.192817738273519</v>
      </c>
    </row>
    <row r="633" spans="1:17" ht="12.75" customHeight="1" x14ac:dyDescent="0.2">
      <c r="A633" s="96"/>
      <c r="B633" s="89" t="s">
        <v>169</v>
      </c>
      <c r="C633" s="351" t="s">
        <v>620</v>
      </c>
      <c r="D633" s="62">
        <v>20</v>
      </c>
      <c r="E633" s="62">
        <v>1984</v>
      </c>
      <c r="F633" s="63">
        <v>30.254999999999999</v>
      </c>
      <c r="G633" s="63">
        <v>2.2909999999999999</v>
      </c>
      <c r="H633" s="63">
        <v>3.2</v>
      </c>
      <c r="I633" s="63">
        <v>24.763999999999999</v>
      </c>
      <c r="J633" s="63">
        <v>1058.05</v>
      </c>
      <c r="K633" s="63">
        <v>24.763999999999999</v>
      </c>
      <c r="L633" s="63">
        <v>1058.05</v>
      </c>
      <c r="M633" s="58">
        <f>K633/L633</f>
        <v>2.3405321109588394E-2</v>
      </c>
      <c r="N633" s="59">
        <v>47.9</v>
      </c>
      <c r="O633" s="60">
        <f>M633*N633</f>
        <v>1.1211148811492839</v>
      </c>
      <c r="P633" s="60">
        <f>M633*60*1000</f>
        <v>1404.3192665753038</v>
      </c>
      <c r="Q633" s="61">
        <f>P633*N633/1000</f>
        <v>67.266892868957044</v>
      </c>
    </row>
    <row r="634" spans="1:17" ht="12.75" customHeight="1" x14ac:dyDescent="0.2">
      <c r="A634" s="96"/>
      <c r="B634" s="89" t="s">
        <v>155</v>
      </c>
      <c r="C634" s="351" t="s">
        <v>796</v>
      </c>
      <c r="D634" s="62">
        <v>14</v>
      </c>
      <c r="E634" s="62">
        <v>1950</v>
      </c>
      <c r="F634" s="352">
        <v>11.365</v>
      </c>
      <c r="G634" s="352">
        <v>0</v>
      </c>
      <c r="H634" s="352">
        <v>0</v>
      </c>
      <c r="I634" s="352">
        <f>F634-G634-H634</f>
        <v>11.365</v>
      </c>
      <c r="J634" s="63">
        <v>483.99</v>
      </c>
      <c r="K634" s="63">
        <v>11.365</v>
      </c>
      <c r="L634" s="63">
        <v>483.99</v>
      </c>
      <c r="M634" s="58">
        <f>K634/L634</f>
        <v>2.3481890121696731E-2</v>
      </c>
      <c r="N634" s="59">
        <v>46.43</v>
      </c>
      <c r="O634" s="60">
        <f>M634*N634</f>
        <v>1.0902641583503792</v>
      </c>
      <c r="P634" s="60">
        <f>M634*60*1000</f>
        <v>1408.913407301804</v>
      </c>
      <c r="Q634" s="61">
        <f>P634*N634/1000</f>
        <v>65.415849501022763</v>
      </c>
    </row>
    <row r="635" spans="1:17" ht="12.75" customHeight="1" x14ac:dyDescent="0.2">
      <c r="A635" s="96"/>
      <c r="B635" s="89" t="s">
        <v>886</v>
      </c>
      <c r="C635" s="351" t="s">
        <v>871</v>
      </c>
      <c r="D635" s="62">
        <v>3</v>
      </c>
      <c r="E635" s="62">
        <v>1951</v>
      </c>
      <c r="F635" s="63">
        <f>SUM(G635+H635+I635)</f>
        <v>3.2749999999999999</v>
      </c>
      <c r="G635" s="63">
        <v>0</v>
      </c>
      <c r="H635" s="63">
        <v>0</v>
      </c>
      <c r="I635" s="63">
        <v>3.2749999999999999</v>
      </c>
      <c r="J635" s="63">
        <v>138.77000000000001</v>
      </c>
      <c r="K635" s="63">
        <v>3.2749999999999999</v>
      </c>
      <c r="L635" s="63">
        <v>138.77000000000001</v>
      </c>
      <c r="M635" s="58">
        <f>K635/L635</f>
        <v>2.3600201772717443E-2</v>
      </c>
      <c r="N635" s="59">
        <v>50.58</v>
      </c>
      <c r="O635" s="60">
        <f>M635*N635</f>
        <v>1.1936982056640482</v>
      </c>
      <c r="P635" s="60">
        <f>M635*60*1000</f>
        <v>1416.0121063630465</v>
      </c>
      <c r="Q635" s="61">
        <f>P635*N635/1000</f>
        <v>71.621892339842887</v>
      </c>
    </row>
    <row r="636" spans="1:17" ht="12.75" customHeight="1" x14ac:dyDescent="0.2">
      <c r="A636" s="96"/>
      <c r="B636" s="89" t="s">
        <v>886</v>
      </c>
      <c r="C636" s="351" t="s">
        <v>874</v>
      </c>
      <c r="D636" s="62">
        <v>18</v>
      </c>
      <c r="E636" s="62"/>
      <c r="F636" s="63">
        <f>SUM(G636+H636+I636)</f>
        <v>31.909999999999997</v>
      </c>
      <c r="G636" s="63">
        <v>1.4670000000000001</v>
      </c>
      <c r="H636" s="63">
        <v>2.88</v>
      </c>
      <c r="I636" s="63">
        <v>27.562999999999999</v>
      </c>
      <c r="J636" s="63">
        <v>1161.96</v>
      </c>
      <c r="K636" s="63">
        <v>27.562999999999999</v>
      </c>
      <c r="L636" s="63">
        <v>1161.96</v>
      </c>
      <c r="M636" s="58">
        <f>K636/L636</f>
        <v>2.3721126372680642E-2</v>
      </c>
      <c r="N636" s="59">
        <v>50.58</v>
      </c>
      <c r="O636" s="60">
        <f>M636*N636</f>
        <v>1.1998145719301869</v>
      </c>
      <c r="P636" s="60">
        <f>M636*60*1000</f>
        <v>1423.2675823608386</v>
      </c>
      <c r="Q636" s="61">
        <f>P636*N636/1000</f>
        <v>71.988874315811202</v>
      </c>
    </row>
    <row r="637" spans="1:17" ht="12.75" customHeight="1" x14ac:dyDescent="0.2">
      <c r="A637" s="96"/>
      <c r="B637" s="89" t="s">
        <v>886</v>
      </c>
      <c r="C637" s="351" t="s">
        <v>870</v>
      </c>
      <c r="D637" s="62">
        <v>8</v>
      </c>
      <c r="E637" s="62">
        <v>1980</v>
      </c>
      <c r="F637" s="63">
        <f>SUM(G637+H637+I637)</f>
        <v>11.309999999999999</v>
      </c>
      <c r="G637" s="63">
        <v>0.56100000000000005</v>
      </c>
      <c r="H637" s="63">
        <v>1.28</v>
      </c>
      <c r="I637" s="63">
        <v>9.4689999999999994</v>
      </c>
      <c r="J637" s="63">
        <v>398.99</v>
      </c>
      <c r="K637" s="63">
        <v>9.4689999999999994</v>
      </c>
      <c r="L637" s="63">
        <v>398.99</v>
      </c>
      <c r="M637" s="58">
        <f>K637/L637</f>
        <v>2.3732424371538132E-2</v>
      </c>
      <c r="N637" s="59">
        <v>50.58</v>
      </c>
      <c r="O637" s="60">
        <f>M637*N637</f>
        <v>1.2003860247123987</v>
      </c>
      <c r="P637" s="60">
        <f>M637*60*1000</f>
        <v>1423.9454622922881</v>
      </c>
      <c r="Q637" s="61">
        <f>P637*N637/1000</f>
        <v>72.02316148274393</v>
      </c>
    </row>
    <row r="638" spans="1:17" ht="12.75" customHeight="1" x14ac:dyDescent="0.2">
      <c r="A638" s="96"/>
      <c r="B638" s="89" t="s">
        <v>436</v>
      </c>
      <c r="C638" s="350" t="s">
        <v>426</v>
      </c>
      <c r="D638" s="49">
        <v>8</v>
      </c>
      <c r="E638" s="49">
        <v>1976</v>
      </c>
      <c r="F638" s="50">
        <v>12.176</v>
      </c>
      <c r="G638" s="50">
        <v>1.22451</v>
      </c>
      <c r="H638" s="50">
        <v>0.67</v>
      </c>
      <c r="I638" s="50">
        <v>10.281489000000001</v>
      </c>
      <c r="J638" s="50">
        <v>432.82</v>
      </c>
      <c r="K638" s="50">
        <v>10.281489000000001</v>
      </c>
      <c r="L638" s="50">
        <v>432.82</v>
      </c>
      <c r="M638" s="51">
        <v>2.375465320456541E-2</v>
      </c>
      <c r="N638" s="52">
        <v>71.722000000000008</v>
      </c>
      <c r="O638" s="52">
        <v>1.7037312371378406</v>
      </c>
      <c r="P638" s="52">
        <v>1425.2791922739245</v>
      </c>
      <c r="Q638" s="53">
        <v>102.22387422827043</v>
      </c>
    </row>
    <row r="639" spans="1:17" ht="12.75" customHeight="1" x14ac:dyDescent="0.2">
      <c r="A639" s="96"/>
      <c r="B639" s="89" t="s">
        <v>29</v>
      </c>
      <c r="C639" s="351" t="s">
        <v>223</v>
      </c>
      <c r="D639" s="62">
        <v>6</v>
      </c>
      <c r="E639" s="62">
        <v>1977</v>
      </c>
      <c r="F639" s="352">
        <v>7.7869999999999999</v>
      </c>
      <c r="G639" s="352">
        <v>0.24</v>
      </c>
      <c r="H639" s="352">
        <v>0.05</v>
      </c>
      <c r="I639" s="352">
        <v>7.4969999999999999</v>
      </c>
      <c r="J639" s="63">
        <v>301.38</v>
      </c>
      <c r="K639" s="63">
        <v>7.4969999999999999</v>
      </c>
      <c r="L639" s="63">
        <v>301.38</v>
      </c>
      <c r="M639" s="58">
        <f>K639/L639</f>
        <v>2.4875572367111288E-2</v>
      </c>
      <c r="N639" s="59">
        <v>64.849999999999994</v>
      </c>
      <c r="O639" s="60">
        <f>M639*N639</f>
        <v>1.6131808680071669</v>
      </c>
      <c r="P639" s="60">
        <f>M639*60*1000</f>
        <v>1492.5343420266772</v>
      </c>
      <c r="Q639" s="61">
        <f>P639*N639/1000</f>
        <v>96.79085208043</v>
      </c>
    </row>
    <row r="640" spans="1:17" ht="12.75" customHeight="1" x14ac:dyDescent="0.2">
      <c r="A640" s="96"/>
      <c r="B640" s="90" t="s">
        <v>260</v>
      </c>
      <c r="C640" s="356" t="s">
        <v>43</v>
      </c>
      <c r="D640" s="130">
        <v>108</v>
      </c>
      <c r="E640" s="130">
        <v>1968</v>
      </c>
      <c r="F640" s="357">
        <v>87.88</v>
      </c>
      <c r="G640" s="358">
        <v>6.6750590000000001</v>
      </c>
      <c r="H640" s="358">
        <v>17.2</v>
      </c>
      <c r="I640" s="359">
        <f>F640-G640-H640</f>
        <v>64.004940999999988</v>
      </c>
      <c r="J640" s="360">
        <v>2558.4</v>
      </c>
      <c r="K640" s="360">
        <f>I640/J640*L640</f>
        <v>64.005941702642261</v>
      </c>
      <c r="L640" s="360">
        <v>2558.44</v>
      </c>
      <c r="M640" s="361">
        <f>K640/L640</f>
        <v>2.5017566056910561E-2</v>
      </c>
      <c r="N640" s="357">
        <v>52.973999999999997</v>
      </c>
      <c r="O640" s="357">
        <f>ROUND(M640*N640,2)</f>
        <v>1.33</v>
      </c>
      <c r="P640" s="357">
        <f>ROUND(M640*60*1000,2)</f>
        <v>1501.05</v>
      </c>
      <c r="Q640" s="362">
        <f>ROUND(P640*N640/1000,2)</f>
        <v>79.52</v>
      </c>
    </row>
    <row r="641" spans="1:17" ht="12.75" customHeight="1" x14ac:dyDescent="0.2">
      <c r="A641" s="96"/>
      <c r="B641" s="90" t="s">
        <v>260</v>
      </c>
      <c r="C641" s="356" t="s">
        <v>47</v>
      </c>
      <c r="D641" s="130">
        <v>118</v>
      </c>
      <c r="E641" s="130">
        <v>1961</v>
      </c>
      <c r="F641" s="357">
        <v>78.27</v>
      </c>
      <c r="G641" s="358">
        <v>11.348520000000001</v>
      </c>
      <c r="H641" s="358">
        <v>0</v>
      </c>
      <c r="I641" s="359">
        <f>F641-G641-H641</f>
        <v>66.921480000000003</v>
      </c>
      <c r="J641" s="360">
        <v>2643.5</v>
      </c>
      <c r="K641" s="360">
        <f>I641/J641*L641</f>
        <v>66.921986309665215</v>
      </c>
      <c r="L641" s="360">
        <v>2643.52</v>
      </c>
      <c r="M641" s="361">
        <f>K641/L641</f>
        <v>2.5315483260828445E-2</v>
      </c>
      <c r="N641" s="357">
        <v>52.973999999999997</v>
      </c>
      <c r="O641" s="357">
        <f>ROUND(M641*N641,2)</f>
        <v>1.34</v>
      </c>
      <c r="P641" s="357">
        <f>ROUND(M641*60*1000,2)</f>
        <v>1518.93</v>
      </c>
      <c r="Q641" s="362">
        <f>ROUND(P641*N641/1000,2)</f>
        <v>80.459999999999994</v>
      </c>
    </row>
    <row r="642" spans="1:17" ht="12.75" customHeight="1" x14ac:dyDescent="0.2">
      <c r="A642" s="96"/>
      <c r="B642" s="89" t="s">
        <v>29</v>
      </c>
      <c r="C642" s="351" t="s">
        <v>598</v>
      </c>
      <c r="D642" s="62">
        <v>7</v>
      </c>
      <c r="E642" s="62">
        <v>1976</v>
      </c>
      <c r="F642" s="352">
        <v>10.14</v>
      </c>
      <c r="G642" s="352">
        <v>0.55200000000000005</v>
      </c>
      <c r="H642" s="352">
        <v>1.1200000000000001</v>
      </c>
      <c r="I642" s="352">
        <v>8.4670000000000005</v>
      </c>
      <c r="J642" s="63">
        <v>328.29</v>
      </c>
      <c r="K642" s="63">
        <v>8.4670000000000005</v>
      </c>
      <c r="L642" s="63">
        <v>328.29</v>
      </c>
      <c r="M642" s="58">
        <f>K642/L642</f>
        <v>2.5791221176398916E-2</v>
      </c>
      <c r="N642" s="59">
        <v>64.849999999999994</v>
      </c>
      <c r="O642" s="60">
        <f>M642*N642</f>
        <v>1.6725606932894697</v>
      </c>
      <c r="P642" s="60">
        <f>M642*60*1000</f>
        <v>1547.4732705839349</v>
      </c>
      <c r="Q642" s="61">
        <f>P642*N642/1000</f>
        <v>100.35364159736817</v>
      </c>
    </row>
    <row r="643" spans="1:17" ht="12.75" customHeight="1" thickBot="1" x14ac:dyDescent="0.25">
      <c r="A643" s="97"/>
      <c r="B643" s="377" t="s">
        <v>154</v>
      </c>
      <c r="C643" s="378" t="s">
        <v>318</v>
      </c>
      <c r="D643" s="82">
        <v>40</v>
      </c>
      <c r="E643" s="82">
        <v>1972</v>
      </c>
      <c r="F643" s="379">
        <v>39.185000000000002</v>
      </c>
      <c r="G643" s="379">
        <v>1.98</v>
      </c>
      <c r="H643" s="379">
        <v>5.92</v>
      </c>
      <c r="I643" s="379">
        <v>31.28</v>
      </c>
      <c r="J643" s="83">
        <v>1052.24</v>
      </c>
      <c r="K643" s="83">
        <v>31.28</v>
      </c>
      <c r="L643" s="83">
        <v>1052.24</v>
      </c>
      <c r="M643" s="84">
        <f>K643/L643</f>
        <v>2.9727058465749259E-2</v>
      </c>
      <c r="N643" s="85">
        <v>61.04</v>
      </c>
      <c r="O643" s="86">
        <f>M643*N643</f>
        <v>1.8145396487493348</v>
      </c>
      <c r="P643" s="86">
        <f>M643*60*1000</f>
        <v>1783.6235079449557</v>
      </c>
      <c r="Q643" s="87">
        <f>P643*N643/1000</f>
        <v>108.8723789249601</v>
      </c>
    </row>
    <row r="644" spans="1:17" ht="12.75" customHeight="1" x14ac:dyDescent="0.2">
      <c r="A644" s="98" t="s">
        <v>27</v>
      </c>
      <c r="B644" s="338" t="s">
        <v>100</v>
      </c>
      <c r="C644" s="315" t="s">
        <v>91</v>
      </c>
      <c r="D644" s="316">
        <v>20</v>
      </c>
      <c r="E644" s="317" t="s">
        <v>33</v>
      </c>
      <c r="F644" s="318">
        <v>24.25</v>
      </c>
      <c r="G644" s="318">
        <v>2.0299999999999998</v>
      </c>
      <c r="H644" s="318">
        <v>3.2</v>
      </c>
      <c r="I644" s="318">
        <v>19.02</v>
      </c>
      <c r="J644" s="319">
        <v>1079.8800000000001</v>
      </c>
      <c r="K644" s="320">
        <v>19.02</v>
      </c>
      <c r="L644" s="319">
        <v>1079.8800000000001</v>
      </c>
      <c r="M644" s="321">
        <f>K644/L644</f>
        <v>1.761306811867985E-2</v>
      </c>
      <c r="N644" s="322">
        <v>56.6</v>
      </c>
      <c r="O644" s="323">
        <f>M644*N644</f>
        <v>0.99689965551727955</v>
      </c>
      <c r="P644" s="323">
        <f>M644*60*1000</f>
        <v>1056.7840871207909</v>
      </c>
      <c r="Q644" s="324">
        <f>P644*N644/1000</f>
        <v>59.813979331036769</v>
      </c>
    </row>
    <row r="645" spans="1:17" ht="12.75" customHeight="1" x14ac:dyDescent="0.2">
      <c r="A645" s="99"/>
      <c r="B645" s="339" t="s">
        <v>154</v>
      </c>
      <c r="C645" s="268" t="s">
        <v>775</v>
      </c>
      <c r="D645" s="269">
        <v>20</v>
      </c>
      <c r="E645" s="269">
        <v>1974</v>
      </c>
      <c r="F645" s="270">
        <v>23.666</v>
      </c>
      <c r="G645" s="270">
        <v>1.64</v>
      </c>
      <c r="H645" s="270">
        <v>3.04</v>
      </c>
      <c r="I645" s="270">
        <v>16.829999999999998</v>
      </c>
      <c r="J645" s="271">
        <v>948.51</v>
      </c>
      <c r="K645" s="271">
        <v>16.829999999999998</v>
      </c>
      <c r="L645" s="271">
        <v>948.51</v>
      </c>
      <c r="M645" s="272">
        <f>K645/L645</f>
        <v>1.774361893917829E-2</v>
      </c>
      <c r="N645" s="273">
        <v>61.04</v>
      </c>
      <c r="O645" s="274">
        <f>M645*N645</f>
        <v>1.0830705000474428</v>
      </c>
      <c r="P645" s="274">
        <f>M645*60*1000</f>
        <v>1064.6171363506974</v>
      </c>
      <c r="Q645" s="325">
        <f>P645*N645/1000</f>
        <v>64.984230002846573</v>
      </c>
    </row>
    <row r="646" spans="1:17" ht="12.75" customHeight="1" x14ac:dyDescent="0.2">
      <c r="A646" s="99"/>
      <c r="B646" s="339" t="s">
        <v>154</v>
      </c>
      <c r="C646" s="268" t="s">
        <v>772</v>
      </c>
      <c r="D646" s="269">
        <v>32</v>
      </c>
      <c r="E646" s="269">
        <v>1978</v>
      </c>
      <c r="F646" s="270">
        <v>41.072000000000003</v>
      </c>
      <c r="G646" s="270">
        <v>2.44</v>
      </c>
      <c r="H646" s="270">
        <v>5.04</v>
      </c>
      <c r="I646" s="270">
        <v>33.590000000000003</v>
      </c>
      <c r="J646" s="271">
        <v>1793.66</v>
      </c>
      <c r="K646" s="271">
        <v>33.590000000000003</v>
      </c>
      <c r="L646" s="271">
        <v>1793.66</v>
      </c>
      <c r="M646" s="272">
        <f>K646/L646</f>
        <v>1.8727072020338305E-2</v>
      </c>
      <c r="N646" s="273">
        <v>61.04</v>
      </c>
      <c r="O646" s="274">
        <f>M646*N646</f>
        <v>1.14310047612145</v>
      </c>
      <c r="P646" s="274">
        <f>M646*60*1000</f>
        <v>1123.6243212202983</v>
      </c>
      <c r="Q646" s="325">
        <f>P646*N646/1000</f>
        <v>68.586028567287002</v>
      </c>
    </row>
    <row r="647" spans="1:17" ht="12.75" customHeight="1" x14ac:dyDescent="0.2">
      <c r="A647" s="99"/>
      <c r="B647" s="340" t="s">
        <v>260</v>
      </c>
      <c r="C647" s="276" t="s">
        <v>30</v>
      </c>
      <c r="D647" s="275">
        <v>55</v>
      </c>
      <c r="E647" s="275">
        <v>1977</v>
      </c>
      <c r="F647" s="277">
        <v>57.39</v>
      </c>
      <c r="G647" s="278">
        <v>4.8980399999999999</v>
      </c>
      <c r="H647" s="278">
        <v>10.701978</v>
      </c>
      <c r="I647" s="279">
        <v>41.79</v>
      </c>
      <c r="J647" s="280">
        <v>2217.3000000000002</v>
      </c>
      <c r="K647" s="280">
        <f>I647/J647*L647</f>
        <v>41.79037694493303</v>
      </c>
      <c r="L647" s="280">
        <v>2217.3200000000002</v>
      </c>
      <c r="M647" s="281">
        <f>K647/L647</f>
        <v>1.8847246651332701E-2</v>
      </c>
      <c r="N647" s="277">
        <v>52.973999999999997</v>
      </c>
      <c r="O647" s="277">
        <f>ROUND(M647*N647,2)</f>
        <v>1</v>
      </c>
      <c r="P647" s="277">
        <f>ROUND(M647*60*1000,2)</f>
        <v>1130.83</v>
      </c>
      <c r="Q647" s="326">
        <f>ROUND(P647*N647/1000,2)</f>
        <v>59.9</v>
      </c>
    </row>
    <row r="648" spans="1:17" ht="12.75" customHeight="1" x14ac:dyDescent="0.2">
      <c r="A648" s="99"/>
      <c r="B648" s="340" t="s">
        <v>59</v>
      </c>
      <c r="C648" s="268" t="s">
        <v>55</v>
      </c>
      <c r="D648" s="269">
        <v>10</v>
      </c>
      <c r="E648" s="269" t="s">
        <v>33</v>
      </c>
      <c r="F648" s="271">
        <f>G648+H648+I648</f>
        <v>12.420001000000001</v>
      </c>
      <c r="G648" s="271">
        <v>0.20399999999999999</v>
      </c>
      <c r="H648" s="271">
        <v>1.1300000000000001</v>
      </c>
      <c r="I648" s="271">
        <v>11.086001000000001</v>
      </c>
      <c r="J648" s="271">
        <v>584.33000000000004</v>
      </c>
      <c r="K648" s="271">
        <v>11.086001000000001</v>
      </c>
      <c r="L648" s="271">
        <v>584.33000000000004</v>
      </c>
      <c r="M648" s="272">
        <f>K648/L648</f>
        <v>1.8972157856006026E-2</v>
      </c>
      <c r="N648" s="273">
        <v>49.5</v>
      </c>
      <c r="O648" s="274">
        <f>M648*N648</f>
        <v>0.93912181387229832</v>
      </c>
      <c r="P648" s="274">
        <f>M648*60*1000</f>
        <v>1138.3294713603616</v>
      </c>
      <c r="Q648" s="325">
        <f>P648*N648/1000</f>
        <v>56.347308832337895</v>
      </c>
    </row>
    <row r="649" spans="1:17" ht="12.75" customHeight="1" x14ac:dyDescent="0.2">
      <c r="A649" s="99"/>
      <c r="B649" s="340" t="s">
        <v>59</v>
      </c>
      <c r="C649" s="268" t="s">
        <v>270</v>
      </c>
      <c r="D649" s="269">
        <v>20</v>
      </c>
      <c r="E649" s="269" t="s">
        <v>33</v>
      </c>
      <c r="F649" s="271">
        <f>G649+H649+I649</f>
        <v>24.844000000000001</v>
      </c>
      <c r="G649" s="271">
        <v>1.224</v>
      </c>
      <c r="H649" s="271">
        <v>3.12</v>
      </c>
      <c r="I649" s="271">
        <v>20.5</v>
      </c>
      <c r="J649" s="271">
        <v>1076.74</v>
      </c>
      <c r="K649" s="271">
        <v>20.5</v>
      </c>
      <c r="L649" s="271">
        <v>1076.74</v>
      </c>
      <c r="M649" s="272">
        <f>K649/L649</f>
        <v>1.9038950907368537E-2</v>
      </c>
      <c r="N649" s="273">
        <v>49.5</v>
      </c>
      <c r="O649" s="274">
        <f>M649*N649</f>
        <v>0.94242806991474259</v>
      </c>
      <c r="P649" s="274">
        <f>M649*60*1000</f>
        <v>1142.3370544421123</v>
      </c>
      <c r="Q649" s="325">
        <f>P649*N649/1000</f>
        <v>56.545684194884551</v>
      </c>
    </row>
    <row r="650" spans="1:17" ht="12.75" customHeight="1" x14ac:dyDescent="0.2">
      <c r="A650" s="99"/>
      <c r="B650" s="339" t="s">
        <v>154</v>
      </c>
      <c r="C650" s="268" t="s">
        <v>774</v>
      </c>
      <c r="D650" s="269">
        <v>20</v>
      </c>
      <c r="E650" s="269">
        <v>1974</v>
      </c>
      <c r="F650" s="270">
        <v>21.507999999999999</v>
      </c>
      <c r="G650" s="270">
        <v>1.59</v>
      </c>
      <c r="H650" s="270">
        <v>2.72</v>
      </c>
      <c r="I650" s="270">
        <v>17.23</v>
      </c>
      <c r="J650" s="271">
        <v>899.46</v>
      </c>
      <c r="K650" s="271">
        <v>17.23</v>
      </c>
      <c r="L650" s="271">
        <v>899.46</v>
      </c>
      <c r="M650" s="272">
        <f>K650/L650</f>
        <v>1.9155938007248793E-2</v>
      </c>
      <c r="N650" s="273">
        <v>61.04</v>
      </c>
      <c r="O650" s="274">
        <f>M650*N650</f>
        <v>1.1692784559624663</v>
      </c>
      <c r="P650" s="274">
        <f>M650*60*1000</f>
        <v>1149.3562804349276</v>
      </c>
      <c r="Q650" s="325">
        <f>P650*N650/1000</f>
        <v>70.156707357747976</v>
      </c>
    </row>
    <row r="651" spans="1:17" ht="12.75" customHeight="1" x14ac:dyDescent="0.2">
      <c r="A651" s="99"/>
      <c r="B651" s="340" t="s">
        <v>59</v>
      </c>
      <c r="C651" s="268" t="s">
        <v>271</v>
      </c>
      <c r="D651" s="269">
        <v>28</v>
      </c>
      <c r="E651" s="269" t="s">
        <v>33</v>
      </c>
      <c r="F651" s="271">
        <f>G651+H651+I651</f>
        <v>29.087001000000001</v>
      </c>
      <c r="G651" s="271">
        <v>0</v>
      </c>
      <c r="H651" s="271">
        <v>0</v>
      </c>
      <c r="I651" s="271">
        <v>29.087001000000001</v>
      </c>
      <c r="J651" s="271">
        <v>1512.77</v>
      </c>
      <c r="K651" s="271">
        <v>29.087001000000001</v>
      </c>
      <c r="L651" s="271">
        <v>1512.77</v>
      </c>
      <c r="M651" s="272">
        <f>K651/L651</f>
        <v>1.9227642668746738E-2</v>
      </c>
      <c r="N651" s="273">
        <v>49.5</v>
      </c>
      <c r="O651" s="274">
        <f>M651*N651</f>
        <v>0.95176831210296353</v>
      </c>
      <c r="P651" s="274">
        <f>M651*60*1000</f>
        <v>1153.6585601248044</v>
      </c>
      <c r="Q651" s="325">
        <f>P651*N651/1000</f>
        <v>57.106098726177812</v>
      </c>
    </row>
    <row r="652" spans="1:17" ht="12.75" customHeight="1" x14ac:dyDescent="0.2">
      <c r="A652" s="99"/>
      <c r="B652" s="339" t="s">
        <v>154</v>
      </c>
      <c r="C652" s="268" t="s">
        <v>769</v>
      </c>
      <c r="D652" s="269">
        <v>22</v>
      </c>
      <c r="E652" s="269">
        <v>1991</v>
      </c>
      <c r="F652" s="270">
        <v>29.776</v>
      </c>
      <c r="G652" s="270">
        <v>2.72</v>
      </c>
      <c r="H652" s="270">
        <v>3.52</v>
      </c>
      <c r="I652" s="270">
        <v>23.54</v>
      </c>
      <c r="J652" s="271">
        <v>1218.99</v>
      </c>
      <c r="K652" s="271">
        <v>23.54</v>
      </c>
      <c r="L652" s="271">
        <v>1218.99</v>
      </c>
      <c r="M652" s="272">
        <f>K652/L652</f>
        <v>1.931106899974569E-2</v>
      </c>
      <c r="N652" s="273">
        <v>61.04</v>
      </c>
      <c r="O652" s="274">
        <f>M652*N652</f>
        <v>1.1787476517444768</v>
      </c>
      <c r="P652" s="274">
        <f>M652*60*1000</f>
        <v>1158.6641399847415</v>
      </c>
      <c r="Q652" s="325">
        <f>P652*N652/1000</f>
        <v>70.724859104668624</v>
      </c>
    </row>
    <row r="653" spans="1:17" ht="12.75" customHeight="1" x14ac:dyDescent="0.2">
      <c r="A653" s="99"/>
      <c r="B653" s="339" t="s">
        <v>100</v>
      </c>
      <c r="C653" s="282" t="s">
        <v>92</v>
      </c>
      <c r="D653" s="283">
        <v>12</v>
      </c>
      <c r="E653" s="284" t="s">
        <v>33</v>
      </c>
      <c r="F653" s="285">
        <v>15.05</v>
      </c>
      <c r="G653" s="285">
        <v>1.02</v>
      </c>
      <c r="H653" s="285">
        <v>1.92</v>
      </c>
      <c r="I653" s="285">
        <v>12.11</v>
      </c>
      <c r="J653" s="286">
        <v>617.34</v>
      </c>
      <c r="K653" s="287">
        <v>12.11</v>
      </c>
      <c r="L653" s="286">
        <v>617.34</v>
      </c>
      <c r="M653" s="272">
        <f>K653/L653</f>
        <v>1.9616418829170309E-2</v>
      </c>
      <c r="N653" s="288">
        <v>56.6</v>
      </c>
      <c r="O653" s="274">
        <f>M653*N653</f>
        <v>1.1102893057310395</v>
      </c>
      <c r="P653" s="274">
        <f>M653*60*1000</f>
        <v>1176.9851297502184</v>
      </c>
      <c r="Q653" s="325">
        <f>P653*N653/1000</f>
        <v>66.617358343862364</v>
      </c>
    </row>
    <row r="654" spans="1:17" ht="12.75" customHeight="1" x14ac:dyDescent="0.2">
      <c r="A654" s="99"/>
      <c r="B654" s="339" t="s">
        <v>35</v>
      </c>
      <c r="C654" s="268" t="s">
        <v>657</v>
      </c>
      <c r="D654" s="269">
        <v>18</v>
      </c>
      <c r="E654" s="269">
        <v>1974</v>
      </c>
      <c r="F654" s="271">
        <f>G654+H654+I654</f>
        <v>20.022000000000002</v>
      </c>
      <c r="G654" s="271">
        <v>1.47316</v>
      </c>
      <c r="H654" s="271">
        <v>2.88</v>
      </c>
      <c r="I654" s="271">
        <v>15.668840000000001</v>
      </c>
      <c r="J654" s="271">
        <v>794.45</v>
      </c>
      <c r="K654" s="271">
        <v>15.668840000000001</v>
      </c>
      <c r="L654" s="271">
        <v>794.45</v>
      </c>
      <c r="M654" s="272">
        <f>K654/L654</f>
        <v>1.9722877462395368E-2</v>
      </c>
      <c r="N654" s="273">
        <v>50.685000000000002</v>
      </c>
      <c r="O654" s="274">
        <f>M654*N654</f>
        <v>0.99965404418150927</v>
      </c>
      <c r="P654" s="274">
        <f>M654*60*1000</f>
        <v>1183.3726477437222</v>
      </c>
      <c r="Q654" s="325">
        <f>P654*N654/1000</f>
        <v>59.979242650890562</v>
      </c>
    </row>
    <row r="655" spans="1:17" ht="12.75" customHeight="1" x14ac:dyDescent="0.2">
      <c r="A655" s="99"/>
      <c r="B655" s="339" t="s">
        <v>35</v>
      </c>
      <c r="C655" s="268" t="s">
        <v>34</v>
      </c>
      <c r="D655" s="269">
        <v>50</v>
      </c>
      <c r="E655" s="269">
        <v>1981</v>
      </c>
      <c r="F655" s="271">
        <f>G655+H655+I655</f>
        <v>33.93</v>
      </c>
      <c r="G655" s="271">
        <v>0</v>
      </c>
      <c r="H655" s="271">
        <v>0</v>
      </c>
      <c r="I655" s="271">
        <v>33.93</v>
      </c>
      <c r="J655" s="271">
        <v>1718.54</v>
      </c>
      <c r="K655" s="271">
        <v>33.93</v>
      </c>
      <c r="L655" s="271">
        <v>1718.54</v>
      </c>
      <c r="M655" s="272">
        <f>K655/L655</f>
        <v>1.9743503206209923E-2</v>
      </c>
      <c r="N655" s="273">
        <v>50.685000000000002</v>
      </c>
      <c r="O655" s="274">
        <f>M655*N655</f>
        <v>1.00069946000675</v>
      </c>
      <c r="P655" s="274">
        <f>M655*60*1000</f>
        <v>1184.6101923725953</v>
      </c>
      <c r="Q655" s="325">
        <f>P655*N655/1000</f>
        <v>60.041967600404995</v>
      </c>
    </row>
    <row r="656" spans="1:17" ht="12.75" customHeight="1" x14ac:dyDescent="0.2">
      <c r="A656" s="99"/>
      <c r="B656" s="339" t="s">
        <v>154</v>
      </c>
      <c r="C656" s="268" t="s">
        <v>773</v>
      </c>
      <c r="D656" s="269">
        <v>20</v>
      </c>
      <c r="E656" s="269">
        <v>1974</v>
      </c>
      <c r="F656" s="270">
        <v>21.533999999999999</v>
      </c>
      <c r="G656" s="270">
        <v>1.53</v>
      </c>
      <c r="H656" s="270">
        <v>3.2</v>
      </c>
      <c r="I656" s="270">
        <v>18.940000000000001</v>
      </c>
      <c r="J656" s="271">
        <v>958.43</v>
      </c>
      <c r="K656" s="271">
        <v>18.940000000000001</v>
      </c>
      <c r="L656" s="271">
        <v>958.43</v>
      </c>
      <c r="M656" s="272">
        <f>K656/L656</f>
        <v>1.9761484928476781E-2</v>
      </c>
      <c r="N656" s="273">
        <v>61.04</v>
      </c>
      <c r="O656" s="274">
        <f>M656*N656</f>
        <v>1.2062410400342227</v>
      </c>
      <c r="P656" s="274">
        <f>M656*60*1000</f>
        <v>1185.6890957086068</v>
      </c>
      <c r="Q656" s="325">
        <f>P656*N656/1000</f>
        <v>72.374462402053368</v>
      </c>
    </row>
    <row r="657" spans="1:17" ht="12.75" customHeight="1" x14ac:dyDescent="0.2">
      <c r="A657" s="99"/>
      <c r="B657" s="339" t="s">
        <v>436</v>
      </c>
      <c r="C657" s="289" t="s">
        <v>428</v>
      </c>
      <c r="D657" s="290">
        <v>8</v>
      </c>
      <c r="E657" s="290">
        <v>1956</v>
      </c>
      <c r="F657" s="291">
        <v>9.3320000000000007</v>
      </c>
      <c r="G657" s="291">
        <v>0</v>
      </c>
      <c r="H657" s="291">
        <v>0</v>
      </c>
      <c r="I657" s="291">
        <v>9.3320000000000007</v>
      </c>
      <c r="J657" s="291">
        <v>469.85</v>
      </c>
      <c r="K657" s="291">
        <v>9.3320000000000007</v>
      </c>
      <c r="L657" s="291">
        <v>469.85</v>
      </c>
      <c r="M657" s="292">
        <v>1.986165797594977E-2</v>
      </c>
      <c r="N657" s="293">
        <v>71.722000000000008</v>
      </c>
      <c r="O657" s="293">
        <v>1.4245178333510695</v>
      </c>
      <c r="P657" s="293">
        <v>1191.6994785569864</v>
      </c>
      <c r="Q657" s="327">
        <v>85.471070001064192</v>
      </c>
    </row>
    <row r="658" spans="1:17" ht="12.75" customHeight="1" x14ac:dyDescent="0.2">
      <c r="A658" s="99"/>
      <c r="B658" s="340" t="s">
        <v>59</v>
      </c>
      <c r="C658" s="268" t="s">
        <v>272</v>
      </c>
      <c r="D658" s="269">
        <v>109</v>
      </c>
      <c r="E658" s="269" t="s">
        <v>33</v>
      </c>
      <c r="F658" s="271">
        <f>G658+H658+I658</f>
        <v>71.340002999999996</v>
      </c>
      <c r="G658" s="271">
        <v>4.0289999999999999</v>
      </c>
      <c r="H658" s="271">
        <v>16.38</v>
      </c>
      <c r="I658" s="271">
        <v>50.931003000000004</v>
      </c>
      <c r="J658" s="271">
        <v>2560.75</v>
      </c>
      <c r="K658" s="271">
        <v>50.931003000000004</v>
      </c>
      <c r="L658" s="271">
        <v>2560.75</v>
      </c>
      <c r="M658" s="272">
        <f>K658/L658</f>
        <v>1.9889096163233429E-2</v>
      </c>
      <c r="N658" s="273">
        <v>49.5</v>
      </c>
      <c r="O658" s="274">
        <f>M658*N658</f>
        <v>0.98451026008005471</v>
      </c>
      <c r="P658" s="274">
        <f>M658*60*1000</f>
        <v>1193.3457697940057</v>
      </c>
      <c r="Q658" s="325">
        <f>P658*N658/1000</f>
        <v>59.070615604803287</v>
      </c>
    </row>
    <row r="659" spans="1:17" ht="12.75" customHeight="1" x14ac:dyDescent="0.2">
      <c r="A659" s="99"/>
      <c r="B659" s="339" t="s">
        <v>514</v>
      </c>
      <c r="C659" s="289" t="s">
        <v>510</v>
      </c>
      <c r="D659" s="290">
        <v>24</v>
      </c>
      <c r="E659" s="290">
        <v>1962</v>
      </c>
      <c r="F659" s="291">
        <v>23.608000000000001</v>
      </c>
      <c r="G659" s="291">
        <v>1.4946889999999999</v>
      </c>
      <c r="H659" s="291">
        <v>0</v>
      </c>
      <c r="I659" s="291">
        <v>22.113310999999999</v>
      </c>
      <c r="J659" s="291">
        <v>1108.08</v>
      </c>
      <c r="K659" s="291">
        <v>22.113310999999999</v>
      </c>
      <c r="L659" s="291">
        <v>1108.08</v>
      </c>
      <c r="M659" s="292">
        <v>1.9956421016533103E-2</v>
      </c>
      <c r="N659" s="293">
        <v>72.593999999999994</v>
      </c>
      <c r="O659" s="293">
        <v>1.4487164272742039</v>
      </c>
      <c r="P659" s="293">
        <v>1197.3852609919861</v>
      </c>
      <c r="Q659" s="327">
        <v>86.922985636452225</v>
      </c>
    </row>
    <row r="660" spans="1:17" ht="12.75" customHeight="1" x14ac:dyDescent="0.2">
      <c r="A660" s="99"/>
      <c r="B660" s="340" t="s">
        <v>139</v>
      </c>
      <c r="C660" s="276" t="s">
        <v>133</v>
      </c>
      <c r="D660" s="275">
        <v>9</v>
      </c>
      <c r="E660" s="275">
        <v>1961</v>
      </c>
      <c r="F660" s="277">
        <v>8.66</v>
      </c>
      <c r="G660" s="280"/>
      <c r="H660" s="280"/>
      <c r="I660" s="277">
        <v>8.66</v>
      </c>
      <c r="J660" s="280">
        <v>432.53</v>
      </c>
      <c r="K660" s="280">
        <v>8.66</v>
      </c>
      <c r="L660" s="280">
        <v>432.53</v>
      </c>
      <c r="M660" s="281">
        <f>K660/L660</f>
        <v>2.0021732596582898E-2</v>
      </c>
      <c r="N660" s="277">
        <v>54.390999999999998</v>
      </c>
      <c r="O660" s="277">
        <f>M660*N660</f>
        <v>1.0890020576607404</v>
      </c>
      <c r="P660" s="277">
        <f>M660*1000*60</f>
        <v>1201.3039557949737</v>
      </c>
      <c r="Q660" s="326">
        <f>O660*60</f>
        <v>65.340123459644431</v>
      </c>
    </row>
    <row r="661" spans="1:17" ht="12.75" customHeight="1" x14ac:dyDescent="0.2">
      <c r="A661" s="99"/>
      <c r="B661" s="340" t="s">
        <v>486</v>
      </c>
      <c r="C661" s="294" t="s">
        <v>483</v>
      </c>
      <c r="D661" s="295">
        <v>33</v>
      </c>
      <c r="E661" s="295">
        <v>1978</v>
      </c>
      <c r="F661" s="296">
        <v>23.695399999999999</v>
      </c>
      <c r="G661" s="296">
        <v>1.224</v>
      </c>
      <c r="H661" s="296">
        <v>0.27</v>
      </c>
      <c r="I661" s="296">
        <v>22.201398999999999</v>
      </c>
      <c r="J661" s="296">
        <v>1095.47</v>
      </c>
      <c r="K661" s="296">
        <v>22.201398999999999</v>
      </c>
      <c r="L661" s="296">
        <v>1095.47</v>
      </c>
      <c r="M661" s="297">
        <v>2.0266551343259057E-2</v>
      </c>
      <c r="N661" s="298">
        <v>58.206000000000003</v>
      </c>
      <c r="O661" s="298">
        <v>1.1796348874857367</v>
      </c>
      <c r="P661" s="298">
        <v>1215.9930805955435</v>
      </c>
      <c r="Q661" s="328">
        <v>70.778093249144206</v>
      </c>
    </row>
    <row r="662" spans="1:17" ht="12.75" customHeight="1" x14ac:dyDescent="0.2">
      <c r="A662" s="99"/>
      <c r="B662" s="339" t="s">
        <v>100</v>
      </c>
      <c r="C662" s="282" t="s">
        <v>93</v>
      </c>
      <c r="D662" s="299">
        <v>6</v>
      </c>
      <c r="E662" s="284" t="s">
        <v>33</v>
      </c>
      <c r="F662" s="285">
        <v>8.0399999999999991</v>
      </c>
      <c r="G662" s="285">
        <v>0.85</v>
      </c>
      <c r="H662" s="285">
        <v>0.96</v>
      </c>
      <c r="I662" s="285">
        <v>6.23</v>
      </c>
      <c r="J662" s="286">
        <v>305.61</v>
      </c>
      <c r="K662" s="287">
        <v>6.23</v>
      </c>
      <c r="L662" s="286">
        <v>305.61</v>
      </c>
      <c r="M662" s="272">
        <f>K662/L662</f>
        <v>2.0385458591014691E-2</v>
      </c>
      <c r="N662" s="288">
        <v>56.6</v>
      </c>
      <c r="O662" s="274">
        <f>M662*N662</f>
        <v>1.1538169562514315</v>
      </c>
      <c r="P662" s="274">
        <f>M662*60*1000</f>
        <v>1223.1275154608813</v>
      </c>
      <c r="Q662" s="325">
        <f>P662*N662/1000</f>
        <v>69.229017375085874</v>
      </c>
    </row>
    <row r="663" spans="1:17" ht="12.75" customHeight="1" x14ac:dyDescent="0.2">
      <c r="A663" s="99"/>
      <c r="B663" s="340" t="s">
        <v>538</v>
      </c>
      <c r="C663" s="289" t="s">
        <v>535</v>
      </c>
      <c r="D663" s="290">
        <v>7</v>
      </c>
      <c r="E663" s="290">
        <v>1989</v>
      </c>
      <c r="F663" s="291">
        <v>9.4179999999999993</v>
      </c>
      <c r="G663" s="291">
        <v>0</v>
      </c>
      <c r="H663" s="291">
        <v>0</v>
      </c>
      <c r="I663" s="291">
        <v>9.4180019999999995</v>
      </c>
      <c r="J663" s="291">
        <v>461.34</v>
      </c>
      <c r="K663" s="291">
        <v>9.4180019999999995</v>
      </c>
      <c r="L663" s="291">
        <v>461.34</v>
      </c>
      <c r="M663" s="292">
        <v>2.041444921316166E-2</v>
      </c>
      <c r="N663" s="293">
        <v>87.308999999999997</v>
      </c>
      <c r="O663" s="293">
        <v>1.7823651463519312</v>
      </c>
      <c r="P663" s="293">
        <v>1224.8669527896996</v>
      </c>
      <c r="Q663" s="327">
        <v>106.94190878111588</v>
      </c>
    </row>
    <row r="664" spans="1:17" ht="12.75" customHeight="1" x14ac:dyDescent="0.2">
      <c r="A664" s="99"/>
      <c r="B664" s="339" t="s">
        <v>514</v>
      </c>
      <c r="C664" s="289" t="s">
        <v>509</v>
      </c>
      <c r="D664" s="290">
        <v>6</v>
      </c>
      <c r="E664" s="290">
        <v>1968</v>
      </c>
      <c r="F664" s="291">
        <v>5.1879999999999997</v>
      </c>
      <c r="G664" s="291">
        <v>0</v>
      </c>
      <c r="H664" s="291">
        <v>0</v>
      </c>
      <c r="I664" s="291">
        <v>5.1880009999999999</v>
      </c>
      <c r="J664" s="291">
        <v>252.14</v>
      </c>
      <c r="K664" s="291">
        <v>5.1880009999999999</v>
      </c>
      <c r="L664" s="291">
        <v>252.14</v>
      </c>
      <c r="M664" s="292">
        <v>2.05758745141588E-2</v>
      </c>
      <c r="N664" s="293">
        <v>72.593999999999994</v>
      </c>
      <c r="O664" s="293">
        <v>1.4936850344808439</v>
      </c>
      <c r="P664" s="293">
        <v>1234.5524708495279</v>
      </c>
      <c r="Q664" s="327">
        <v>89.621102068850618</v>
      </c>
    </row>
    <row r="665" spans="1:17" ht="12.75" customHeight="1" x14ac:dyDescent="0.2">
      <c r="A665" s="99"/>
      <c r="B665" s="339" t="s">
        <v>35</v>
      </c>
      <c r="C665" s="268" t="s">
        <v>244</v>
      </c>
      <c r="D665" s="269">
        <v>65</v>
      </c>
      <c r="E665" s="269">
        <v>1989</v>
      </c>
      <c r="F665" s="271">
        <f>G665+H665+I665</f>
        <v>62.42</v>
      </c>
      <c r="G665" s="271">
        <v>3.6262400000000001</v>
      </c>
      <c r="H665" s="271">
        <v>10.16</v>
      </c>
      <c r="I665" s="271">
        <v>48.633760000000002</v>
      </c>
      <c r="J665" s="271">
        <v>2358.4</v>
      </c>
      <c r="K665" s="271">
        <v>48.633760000000002</v>
      </c>
      <c r="L665" s="271">
        <v>2358.4</v>
      </c>
      <c r="M665" s="272">
        <f>K665/L665</f>
        <v>2.0621506105834464E-2</v>
      </c>
      <c r="N665" s="273">
        <v>50.685000000000002</v>
      </c>
      <c r="O665" s="274">
        <f>M665*N665</f>
        <v>1.04520103697422</v>
      </c>
      <c r="P665" s="274">
        <f>M665*60*1000</f>
        <v>1237.2903663500679</v>
      </c>
      <c r="Q665" s="325">
        <f>P665*N665/1000</f>
        <v>62.712062218453191</v>
      </c>
    </row>
    <row r="666" spans="1:17" ht="12.75" customHeight="1" x14ac:dyDescent="0.2">
      <c r="A666" s="99"/>
      <c r="B666" s="339" t="s">
        <v>154</v>
      </c>
      <c r="C666" s="268" t="s">
        <v>771</v>
      </c>
      <c r="D666" s="269">
        <v>20</v>
      </c>
      <c r="E666" s="269">
        <v>1974</v>
      </c>
      <c r="F666" s="270">
        <v>20.509</v>
      </c>
      <c r="G666" s="270">
        <v>1.3</v>
      </c>
      <c r="H666" s="270">
        <v>3.2</v>
      </c>
      <c r="I666" s="270">
        <v>18.809999999999999</v>
      </c>
      <c r="J666" s="271">
        <v>910.74</v>
      </c>
      <c r="K666" s="271">
        <v>18.809999999999999</v>
      </c>
      <c r="L666" s="271">
        <v>910.74</v>
      </c>
      <c r="M666" s="272">
        <f>K666/L666</f>
        <v>2.0653534488437972E-2</v>
      </c>
      <c r="N666" s="273">
        <v>61.04</v>
      </c>
      <c r="O666" s="274">
        <f>M666*N666</f>
        <v>1.2606917451742539</v>
      </c>
      <c r="P666" s="274">
        <f>M666*60*1000</f>
        <v>1239.2120693062782</v>
      </c>
      <c r="Q666" s="325">
        <f>P666*N666/1000</f>
        <v>75.641504710455223</v>
      </c>
    </row>
    <row r="667" spans="1:17" ht="12.75" customHeight="1" x14ac:dyDescent="0.2">
      <c r="A667" s="99"/>
      <c r="B667" s="339" t="s">
        <v>35</v>
      </c>
      <c r="C667" s="268" t="s">
        <v>245</v>
      </c>
      <c r="D667" s="269">
        <v>8</v>
      </c>
      <c r="E667" s="269">
        <v>1970</v>
      </c>
      <c r="F667" s="271">
        <f>G667+H667+I667</f>
        <v>10.643000000000001</v>
      </c>
      <c r="G667" s="271">
        <v>1.0198800000000001</v>
      </c>
      <c r="H667" s="271">
        <v>1.28</v>
      </c>
      <c r="I667" s="271">
        <v>8.3431200000000008</v>
      </c>
      <c r="J667" s="271">
        <v>403.87</v>
      </c>
      <c r="K667" s="271">
        <v>8.3431200000000008</v>
      </c>
      <c r="L667" s="271">
        <v>403.87</v>
      </c>
      <c r="M667" s="272">
        <f>K667/L667</f>
        <v>2.0657934483868573E-2</v>
      </c>
      <c r="N667" s="273">
        <v>50.685000000000002</v>
      </c>
      <c r="O667" s="274">
        <f>M667*N667</f>
        <v>1.0470474093148787</v>
      </c>
      <c r="P667" s="274">
        <f>M667*60*1000</f>
        <v>1239.4760690321145</v>
      </c>
      <c r="Q667" s="325">
        <f>P667*N667/1000</f>
        <v>62.822844558892726</v>
      </c>
    </row>
    <row r="668" spans="1:17" ht="12.75" customHeight="1" x14ac:dyDescent="0.2">
      <c r="A668" s="99"/>
      <c r="B668" s="339" t="s">
        <v>35</v>
      </c>
      <c r="C668" s="268" t="s">
        <v>172</v>
      </c>
      <c r="D668" s="269">
        <v>22</v>
      </c>
      <c r="E668" s="269">
        <v>1990</v>
      </c>
      <c r="F668" s="271">
        <f>G668+H668+I668</f>
        <v>36.47</v>
      </c>
      <c r="G668" s="271">
        <v>2.9463200000000001</v>
      </c>
      <c r="H668" s="271">
        <v>3.52</v>
      </c>
      <c r="I668" s="271">
        <v>30.003679999999999</v>
      </c>
      <c r="J668" s="271">
        <v>1435.18</v>
      </c>
      <c r="K668" s="271">
        <v>30.003679999999999</v>
      </c>
      <c r="L668" s="271">
        <v>1435.18</v>
      </c>
      <c r="M668" s="272">
        <f>K668/L668</f>
        <v>2.090586546635265E-2</v>
      </c>
      <c r="N668" s="273">
        <v>50.685000000000002</v>
      </c>
      <c r="O668" s="274">
        <f>M668*N668</f>
        <v>1.0596137911620842</v>
      </c>
      <c r="P668" s="274">
        <f>M668*60*1000</f>
        <v>1254.351927981159</v>
      </c>
      <c r="Q668" s="325">
        <f>P668*N668/1000</f>
        <v>63.576827469725046</v>
      </c>
    </row>
    <row r="669" spans="1:17" ht="12.75" customHeight="1" x14ac:dyDescent="0.2">
      <c r="A669" s="99"/>
      <c r="B669" s="340" t="s">
        <v>165</v>
      </c>
      <c r="C669" s="300" t="s">
        <v>839</v>
      </c>
      <c r="D669" s="301">
        <v>18</v>
      </c>
      <c r="E669" s="301" t="s">
        <v>33</v>
      </c>
      <c r="F669" s="302">
        <f>G669+H669+I669</f>
        <v>18.3</v>
      </c>
      <c r="G669" s="302">
        <v>1.6919999999999999</v>
      </c>
      <c r="H669" s="302">
        <v>0</v>
      </c>
      <c r="I669" s="302">
        <v>16.608000000000001</v>
      </c>
      <c r="J669" s="302">
        <v>788.29</v>
      </c>
      <c r="K669" s="302">
        <f>I669</f>
        <v>16.608000000000001</v>
      </c>
      <c r="L669" s="302">
        <f>J669</f>
        <v>788.29</v>
      </c>
      <c r="M669" s="303">
        <f>K669/L669</f>
        <v>2.1068388537213465E-2</v>
      </c>
      <c r="N669" s="304">
        <v>43.5</v>
      </c>
      <c r="O669" s="305">
        <f>M669*N669</f>
        <v>0.91647490136878573</v>
      </c>
      <c r="P669" s="305">
        <f>M669*60*1000</f>
        <v>1264.1033122328079</v>
      </c>
      <c r="Q669" s="329">
        <f>P669*N669/1000</f>
        <v>54.988494082127147</v>
      </c>
    </row>
    <row r="670" spans="1:17" ht="12.75" customHeight="1" x14ac:dyDescent="0.2">
      <c r="A670" s="99"/>
      <c r="B670" s="339" t="s">
        <v>436</v>
      </c>
      <c r="C670" s="289" t="s">
        <v>433</v>
      </c>
      <c r="D670" s="290">
        <v>8</v>
      </c>
      <c r="E670" s="290">
        <v>1962</v>
      </c>
      <c r="F670" s="291">
        <v>9.4849999999999994</v>
      </c>
      <c r="G670" s="291">
        <v>0.76500000000000001</v>
      </c>
      <c r="H670" s="291">
        <v>0.97</v>
      </c>
      <c r="I670" s="291">
        <v>7.7499989999999999</v>
      </c>
      <c r="J670" s="291">
        <v>366.73</v>
      </c>
      <c r="K670" s="291">
        <v>7.7499989999999999</v>
      </c>
      <c r="L670" s="291">
        <v>366.73</v>
      </c>
      <c r="M670" s="292">
        <v>2.1132710713604012E-2</v>
      </c>
      <c r="N670" s="293">
        <v>71.722000000000008</v>
      </c>
      <c r="O670" s="293">
        <v>1.5156802778011071</v>
      </c>
      <c r="P670" s="293">
        <v>1267.9626428162408</v>
      </c>
      <c r="Q670" s="327">
        <v>90.940816668066432</v>
      </c>
    </row>
    <row r="671" spans="1:17" ht="12.75" customHeight="1" x14ac:dyDescent="0.2">
      <c r="A671" s="99"/>
      <c r="B671" s="339" t="s">
        <v>35</v>
      </c>
      <c r="C671" s="268" t="s">
        <v>658</v>
      </c>
      <c r="D671" s="269">
        <v>48</v>
      </c>
      <c r="E671" s="269">
        <v>1987</v>
      </c>
      <c r="F671" s="271">
        <f>G671+H671+I671</f>
        <v>46.760999999999996</v>
      </c>
      <c r="G671" s="271">
        <v>4.1928400000000003</v>
      </c>
      <c r="H671" s="271">
        <v>7.36</v>
      </c>
      <c r="I671" s="271">
        <v>35.208159999999999</v>
      </c>
      <c r="J671" s="271">
        <v>1659.41</v>
      </c>
      <c r="K671" s="271">
        <v>35.208159999999999</v>
      </c>
      <c r="L671" s="271">
        <v>1659.41</v>
      </c>
      <c r="M671" s="272">
        <f>K671/L671</f>
        <v>2.1217276019790166E-2</v>
      </c>
      <c r="N671" s="273">
        <v>50.685000000000002</v>
      </c>
      <c r="O671" s="274">
        <f>M671*N671</f>
        <v>1.0753976350630645</v>
      </c>
      <c r="P671" s="274">
        <f>M671*60*1000</f>
        <v>1273.0365611874099</v>
      </c>
      <c r="Q671" s="325">
        <f>P671*N671/1000</f>
        <v>64.52385810378388</v>
      </c>
    </row>
    <row r="672" spans="1:17" ht="12.75" customHeight="1" x14ac:dyDescent="0.2">
      <c r="A672" s="99"/>
      <c r="B672" s="340" t="s">
        <v>59</v>
      </c>
      <c r="C672" s="268" t="s">
        <v>733</v>
      </c>
      <c r="D672" s="269">
        <v>8</v>
      </c>
      <c r="E672" s="269" t="s">
        <v>33</v>
      </c>
      <c r="F672" s="271">
        <f>G672+H672+I672</f>
        <v>8.800002000000001</v>
      </c>
      <c r="G672" s="271">
        <v>0.255</v>
      </c>
      <c r="H672" s="271">
        <v>0.08</v>
      </c>
      <c r="I672" s="271">
        <v>8.4650020000000001</v>
      </c>
      <c r="J672" s="271">
        <v>396.8</v>
      </c>
      <c r="K672" s="271">
        <v>8.4650020000000001</v>
      </c>
      <c r="L672" s="271">
        <v>396.8</v>
      </c>
      <c r="M672" s="272">
        <f>K672/L672</f>
        <v>2.1333170362903227E-2</v>
      </c>
      <c r="N672" s="273">
        <v>49.5</v>
      </c>
      <c r="O672" s="274">
        <f>M672*N672</f>
        <v>1.0559919329637097</v>
      </c>
      <c r="P672" s="274">
        <f>M672*60*1000</f>
        <v>1279.9902217741937</v>
      </c>
      <c r="Q672" s="325">
        <f>P672*N672/1000</f>
        <v>63.359515977822596</v>
      </c>
    </row>
    <row r="673" spans="1:17" ht="12.75" customHeight="1" x14ac:dyDescent="0.2">
      <c r="A673" s="99"/>
      <c r="B673" s="339" t="s">
        <v>154</v>
      </c>
      <c r="C673" s="268" t="s">
        <v>767</v>
      </c>
      <c r="D673" s="269">
        <v>24</v>
      </c>
      <c r="E673" s="269">
        <v>1985</v>
      </c>
      <c r="F673" s="270">
        <v>38.686</v>
      </c>
      <c r="G673" s="270">
        <v>2.66</v>
      </c>
      <c r="H673" s="270">
        <v>3.84</v>
      </c>
      <c r="I673" s="270">
        <v>32.18</v>
      </c>
      <c r="J673" s="271">
        <v>1503.04</v>
      </c>
      <c r="K673" s="271">
        <v>32.18</v>
      </c>
      <c r="L673" s="271">
        <v>1503.04</v>
      </c>
      <c r="M673" s="272">
        <f>K673/L673</f>
        <v>2.1409942516499893E-2</v>
      </c>
      <c r="N673" s="273">
        <v>61.04</v>
      </c>
      <c r="O673" s="274">
        <f>M673*N673</f>
        <v>1.3068628912071534</v>
      </c>
      <c r="P673" s="274">
        <f>M673*60*1000</f>
        <v>1284.5965509899934</v>
      </c>
      <c r="Q673" s="325">
        <f>P673*N673/1000</f>
        <v>78.411773472429189</v>
      </c>
    </row>
    <row r="674" spans="1:17" ht="12.75" customHeight="1" x14ac:dyDescent="0.2">
      <c r="A674" s="99"/>
      <c r="B674" s="339" t="s">
        <v>29</v>
      </c>
      <c r="C674" s="268" t="s">
        <v>222</v>
      </c>
      <c r="D674" s="269">
        <v>48</v>
      </c>
      <c r="E674" s="269">
        <v>1992</v>
      </c>
      <c r="F674" s="270">
        <v>38.31</v>
      </c>
      <c r="G674" s="270">
        <v>2.9319999999999999</v>
      </c>
      <c r="H674" s="270">
        <v>0.48</v>
      </c>
      <c r="I674" s="270">
        <v>34.898000000000003</v>
      </c>
      <c r="J674" s="271">
        <v>1629.57</v>
      </c>
      <c r="K674" s="271">
        <v>34.898000000000003</v>
      </c>
      <c r="L674" s="271">
        <v>1629.57</v>
      </c>
      <c r="M674" s="272">
        <f>K674/L674</f>
        <v>2.1415465429530493E-2</v>
      </c>
      <c r="N674" s="273">
        <v>64.855000000000004</v>
      </c>
      <c r="O674" s="274">
        <f>M674*N674</f>
        <v>1.3889000104322002</v>
      </c>
      <c r="P674" s="274">
        <f>M674*60*1000</f>
        <v>1284.9279257718297</v>
      </c>
      <c r="Q674" s="325">
        <f>P674*N674/1000</f>
        <v>83.334000625932021</v>
      </c>
    </row>
    <row r="675" spans="1:17" ht="12.75" customHeight="1" x14ac:dyDescent="0.2">
      <c r="A675" s="99"/>
      <c r="B675" s="339" t="s">
        <v>35</v>
      </c>
      <c r="C675" s="268" t="s">
        <v>659</v>
      </c>
      <c r="D675" s="269">
        <v>120</v>
      </c>
      <c r="E675" s="269" t="s">
        <v>33</v>
      </c>
      <c r="F675" s="271">
        <f>G675+H675+I675</f>
        <v>91.44</v>
      </c>
      <c r="G675" s="271">
        <v>0</v>
      </c>
      <c r="H675" s="271">
        <v>0</v>
      </c>
      <c r="I675" s="271">
        <v>91.44</v>
      </c>
      <c r="J675" s="271">
        <v>4260.09</v>
      </c>
      <c r="K675" s="271">
        <v>91.44</v>
      </c>
      <c r="L675" s="271">
        <v>4260.09</v>
      </c>
      <c r="M675" s="272">
        <f>K675/L675</f>
        <v>2.1464335260522664E-2</v>
      </c>
      <c r="N675" s="273">
        <v>50.685000000000002</v>
      </c>
      <c r="O675" s="274">
        <f>M675*N675</f>
        <v>1.0879198326795914</v>
      </c>
      <c r="P675" s="274">
        <f>M675*60*1000</f>
        <v>1287.8601156313598</v>
      </c>
      <c r="Q675" s="325">
        <f>P675*N675/1000</f>
        <v>65.275189960775478</v>
      </c>
    </row>
    <row r="676" spans="1:17" ht="12.75" customHeight="1" x14ac:dyDescent="0.2">
      <c r="A676" s="99"/>
      <c r="B676" s="340" t="s">
        <v>59</v>
      </c>
      <c r="C676" s="268" t="s">
        <v>56</v>
      </c>
      <c r="D676" s="269">
        <v>23</v>
      </c>
      <c r="E676" s="269" t="s">
        <v>33</v>
      </c>
      <c r="F676" s="271">
        <f>G676+H676+I676</f>
        <v>26.200001</v>
      </c>
      <c r="G676" s="271">
        <v>0.153</v>
      </c>
      <c r="H676" s="271">
        <v>0.23</v>
      </c>
      <c r="I676" s="271">
        <v>25.817001000000001</v>
      </c>
      <c r="J676" s="271">
        <v>1196.19</v>
      </c>
      <c r="K676" s="271">
        <v>25.817001000000001</v>
      </c>
      <c r="L676" s="271">
        <v>1196.19</v>
      </c>
      <c r="M676" s="272">
        <f>K676/L676</f>
        <v>2.1582692548842576E-2</v>
      </c>
      <c r="N676" s="273">
        <v>49.5</v>
      </c>
      <c r="O676" s="274">
        <f>M676*N676</f>
        <v>1.0683432811677076</v>
      </c>
      <c r="P676" s="274">
        <f>M676*60*1000</f>
        <v>1294.9615529305545</v>
      </c>
      <c r="Q676" s="325">
        <f>P676*N676/1000</f>
        <v>64.100596870062446</v>
      </c>
    </row>
    <row r="677" spans="1:17" ht="12.75" customHeight="1" x14ac:dyDescent="0.2">
      <c r="A677" s="99"/>
      <c r="B677" s="339" t="s">
        <v>153</v>
      </c>
      <c r="C677" s="268" t="s">
        <v>301</v>
      </c>
      <c r="D677" s="269">
        <v>12</v>
      </c>
      <c r="E677" s="269">
        <v>1965</v>
      </c>
      <c r="F677" s="269">
        <v>13.74</v>
      </c>
      <c r="G677" s="269">
        <v>2.0819999999999999</v>
      </c>
      <c r="H677" s="269">
        <v>0.192</v>
      </c>
      <c r="I677" s="269">
        <v>11.465999999999999</v>
      </c>
      <c r="J677" s="271">
        <v>529.58000000000004</v>
      </c>
      <c r="K677" s="271">
        <v>10.391999999999999</v>
      </c>
      <c r="L677" s="271">
        <v>479.98</v>
      </c>
      <c r="M677" s="272">
        <f>K677/L677</f>
        <v>2.1650902120921703E-2</v>
      </c>
      <c r="N677" s="273">
        <v>67.361999999999995</v>
      </c>
      <c r="O677" s="274">
        <f>M677*N677</f>
        <v>1.4584480686695276</v>
      </c>
      <c r="P677" s="274">
        <f>M677*60*1000</f>
        <v>1299.0541272553023</v>
      </c>
      <c r="Q677" s="325">
        <f>P677*N677/1000</f>
        <v>87.506884120171676</v>
      </c>
    </row>
    <row r="678" spans="1:17" ht="12.75" customHeight="1" x14ac:dyDescent="0.2">
      <c r="A678" s="99"/>
      <c r="B678" s="339" t="s">
        <v>436</v>
      </c>
      <c r="C678" s="289" t="s">
        <v>430</v>
      </c>
      <c r="D678" s="290">
        <v>8</v>
      </c>
      <c r="E678" s="290">
        <v>1966</v>
      </c>
      <c r="F678" s="291">
        <v>8.5571000000000002</v>
      </c>
      <c r="G678" s="291">
        <v>0</v>
      </c>
      <c r="H678" s="291">
        <v>0</v>
      </c>
      <c r="I678" s="291">
        <v>8.5571009999999994</v>
      </c>
      <c r="J678" s="291">
        <v>393.89</v>
      </c>
      <c r="K678" s="291">
        <v>8.5571009999999994</v>
      </c>
      <c r="L678" s="291">
        <v>393.89</v>
      </c>
      <c r="M678" s="292">
        <v>2.1724595699306914E-2</v>
      </c>
      <c r="N678" s="293">
        <v>70.850000000000009</v>
      </c>
      <c r="O678" s="293">
        <v>1.539187605295895</v>
      </c>
      <c r="P678" s="293">
        <v>1303.4757419584148</v>
      </c>
      <c r="Q678" s="327">
        <v>92.351256317753695</v>
      </c>
    </row>
    <row r="679" spans="1:17" ht="12.75" customHeight="1" x14ac:dyDescent="0.2">
      <c r="A679" s="99"/>
      <c r="B679" s="340" t="s">
        <v>402</v>
      </c>
      <c r="C679" s="306" t="s">
        <v>388</v>
      </c>
      <c r="D679" s="307">
        <v>24</v>
      </c>
      <c r="E679" s="307">
        <v>1940</v>
      </c>
      <c r="F679" s="308">
        <v>38.920999999999999</v>
      </c>
      <c r="G679" s="308">
        <v>3.2719269999999998</v>
      </c>
      <c r="H679" s="308">
        <v>0.25</v>
      </c>
      <c r="I679" s="308">
        <v>35.399073999999999</v>
      </c>
      <c r="J679" s="308">
        <v>1626.2</v>
      </c>
      <c r="K679" s="308">
        <v>35.399073999999999</v>
      </c>
      <c r="L679" s="308">
        <v>1626.2</v>
      </c>
      <c r="M679" s="309">
        <v>2.1767970729307588E-2</v>
      </c>
      <c r="N679" s="310">
        <v>55.59</v>
      </c>
      <c r="O679" s="310">
        <v>1.2100814928422088</v>
      </c>
      <c r="P679" s="310">
        <v>1306.0782437584553</v>
      </c>
      <c r="Q679" s="330">
        <v>72.604889570532535</v>
      </c>
    </row>
    <row r="680" spans="1:17" ht="12.75" customHeight="1" x14ac:dyDescent="0.2">
      <c r="A680" s="99"/>
      <c r="B680" s="340" t="s">
        <v>402</v>
      </c>
      <c r="C680" s="306" t="s">
        <v>387</v>
      </c>
      <c r="D680" s="307">
        <v>25</v>
      </c>
      <c r="E680" s="307">
        <v>1940</v>
      </c>
      <c r="F680" s="308">
        <v>39.773000000000003</v>
      </c>
      <c r="G680" s="308">
        <v>2.5557050000000001</v>
      </c>
      <c r="H680" s="308">
        <v>3.52</v>
      </c>
      <c r="I680" s="308">
        <v>33.697291999999997</v>
      </c>
      <c r="J680" s="308">
        <v>1544.26</v>
      </c>
      <c r="K680" s="308">
        <v>33.697291999999997</v>
      </c>
      <c r="L680" s="308">
        <v>1544.26</v>
      </c>
      <c r="M680" s="309">
        <v>2.1820996464325955E-2</v>
      </c>
      <c r="N680" s="310">
        <v>55.59</v>
      </c>
      <c r="O680" s="310">
        <v>1.21302919345188</v>
      </c>
      <c r="P680" s="310">
        <v>1309.2597878595573</v>
      </c>
      <c r="Q680" s="330">
        <v>72.781751607112795</v>
      </c>
    </row>
    <row r="681" spans="1:17" ht="12.75" customHeight="1" x14ac:dyDescent="0.2">
      <c r="A681" s="99"/>
      <c r="B681" s="340" t="s">
        <v>538</v>
      </c>
      <c r="C681" s="289" t="s">
        <v>534</v>
      </c>
      <c r="D681" s="290">
        <v>5</v>
      </c>
      <c r="E681" s="290">
        <v>1962</v>
      </c>
      <c r="F681" s="291">
        <v>4.0880000000000001</v>
      </c>
      <c r="G681" s="291">
        <v>0</v>
      </c>
      <c r="H681" s="291">
        <v>0</v>
      </c>
      <c r="I681" s="291">
        <v>4.0879989999999999</v>
      </c>
      <c r="J681" s="291">
        <v>187.09</v>
      </c>
      <c r="K681" s="291">
        <v>4.0879989999999999</v>
      </c>
      <c r="L681" s="291">
        <v>187.09</v>
      </c>
      <c r="M681" s="292">
        <v>2.1850440964241807E-2</v>
      </c>
      <c r="N681" s="293">
        <v>87.308999999999997</v>
      </c>
      <c r="O681" s="293">
        <v>1.9077401501469879</v>
      </c>
      <c r="P681" s="293">
        <v>1311.0264578545084</v>
      </c>
      <c r="Q681" s="327">
        <v>114.46440900881927</v>
      </c>
    </row>
    <row r="682" spans="1:17" ht="12.75" customHeight="1" x14ac:dyDescent="0.2">
      <c r="A682" s="99"/>
      <c r="B682" s="339" t="s">
        <v>514</v>
      </c>
      <c r="C682" s="289" t="s">
        <v>511</v>
      </c>
      <c r="D682" s="290">
        <v>8</v>
      </c>
      <c r="E682" s="290">
        <v>1972</v>
      </c>
      <c r="F682" s="291">
        <v>10.68</v>
      </c>
      <c r="G682" s="291">
        <v>0.36911899999999997</v>
      </c>
      <c r="H682" s="291">
        <v>0.67</v>
      </c>
      <c r="I682" s="291">
        <v>9.6408819999999995</v>
      </c>
      <c r="J682" s="291">
        <v>440.39</v>
      </c>
      <c r="K682" s="291">
        <v>9.6408819999999995</v>
      </c>
      <c r="L682" s="291">
        <v>440.39</v>
      </c>
      <c r="M682" s="292">
        <v>2.1891691455300982E-2</v>
      </c>
      <c r="N682" s="293">
        <v>72.593999999999994</v>
      </c>
      <c r="O682" s="293">
        <v>1.5892054495061194</v>
      </c>
      <c r="P682" s="293">
        <v>1313.5014873180589</v>
      </c>
      <c r="Q682" s="327">
        <v>95.352326970367173</v>
      </c>
    </row>
    <row r="683" spans="1:17" ht="12.75" customHeight="1" x14ac:dyDescent="0.2">
      <c r="A683" s="99"/>
      <c r="B683" s="340" t="s">
        <v>139</v>
      </c>
      <c r="C683" s="276" t="s">
        <v>138</v>
      </c>
      <c r="D683" s="275">
        <v>8</v>
      </c>
      <c r="E683" s="275">
        <v>1960</v>
      </c>
      <c r="F683" s="277">
        <v>6.32</v>
      </c>
      <c r="G683" s="280"/>
      <c r="H683" s="280"/>
      <c r="I683" s="277">
        <v>6.32</v>
      </c>
      <c r="J683" s="280">
        <v>288.58</v>
      </c>
      <c r="K683" s="280">
        <v>6.32</v>
      </c>
      <c r="L683" s="280">
        <v>288.58</v>
      </c>
      <c r="M683" s="281">
        <f>K683/L683</f>
        <v>2.1900339593873452E-2</v>
      </c>
      <c r="N683" s="277">
        <v>54.390999999999998</v>
      </c>
      <c r="O683" s="277">
        <f>M683*N683</f>
        <v>1.1911813708503709</v>
      </c>
      <c r="P683" s="277">
        <f>M683*1000*60</f>
        <v>1314.020375632407</v>
      </c>
      <c r="Q683" s="326">
        <f>O683*60</f>
        <v>71.47088225102226</v>
      </c>
    </row>
    <row r="684" spans="1:17" ht="12.75" customHeight="1" x14ac:dyDescent="0.2">
      <c r="A684" s="99"/>
      <c r="B684" s="340" t="s">
        <v>486</v>
      </c>
      <c r="C684" s="294" t="s">
        <v>482</v>
      </c>
      <c r="D684" s="295">
        <v>45</v>
      </c>
      <c r="E684" s="295">
        <v>1973</v>
      </c>
      <c r="F684" s="296">
        <v>25.992000000000001</v>
      </c>
      <c r="G684" s="296">
        <v>0</v>
      </c>
      <c r="H684" s="296">
        <v>0</v>
      </c>
      <c r="I684" s="296">
        <v>25.992000999999998</v>
      </c>
      <c r="J684" s="296">
        <v>1179.28</v>
      </c>
      <c r="K684" s="296">
        <v>25.992000999999998</v>
      </c>
      <c r="L684" s="296">
        <v>1179.28</v>
      </c>
      <c r="M684" s="297">
        <v>2.2040567973678853E-2</v>
      </c>
      <c r="N684" s="298">
        <v>58.206000000000003</v>
      </c>
      <c r="O684" s="298">
        <v>1.2828932994759514</v>
      </c>
      <c r="P684" s="298">
        <v>1322.4340784207311</v>
      </c>
      <c r="Q684" s="328">
        <v>76.973597968557073</v>
      </c>
    </row>
    <row r="685" spans="1:17" ht="12.75" customHeight="1" x14ac:dyDescent="0.2">
      <c r="A685" s="99"/>
      <c r="B685" s="339" t="s">
        <v>436</v>
      </c>
      <c r="C685" s="289" t="s">
        <v>435</v>
      </c>
      <c r="D685" s="290">
        <v>6</v>
      </c>
      <c r="E685" s="290">
        <v>1959</v>
      </c>
      <c r="F685" s="291">
        <v>8.3249999999999993</v>
      </c>
      <c r="G685" s="291">
        <v>0.41993399999999997</v>
      </c>
      <c r="H685" s="291">
        <v>0.96</v>
      </c>
      <c r="I685" s="291">
        <v>6.9450649999999996</v>
      </c>
      <c r="J685" s="291">
        <v>313.25</v>
      </c>
      <c r="K685" s="291">
        <v>6.9450649999999996</v>
      </c>
      <c r="L685" s="291">
        <v>313.25</v>
      </c>
      <c r="M685" s="292">
        <v>2.2170997605746208E-2</v>
      </c>
      <c r="N685" s="293">
        <v>71.722000000000008</v>
      </c>
      <c r="O685" s="293">
        <v>1.5901482902793298</v>
      </c>
      <c r="P685" s="293">
        <v>1330.2598563447725</v>
      </c>
      <c r="Q685" s="327">
        <v>95.408897416759785</v>
      </c>
    </row>
    <row r="686" spans="1:17" ht="12.75" customHeight="1" x14ac:dyDescent="0.2">
      <c r="A686" s="99"/>
      <c r="B686" s="339" t="s">
        <v>153</v>
      </c>
      <c r="C686" s="268" t="s">
        <v>758</v>
      </c>
      <c r="D686" s="269">
        <v>36</v>
      </c>
      <c r="E686" s="269">
        <v>1968</v>
      </c>
      <c r="F686" s="271">
        <v>42.54</v>
      </c>
      <c r="G686" s="271">
        <v>2.706</v>
      </c>
      <c r="H686" s="271">
        <v>5.76</v>
      </c>
      <c r="I686" s="271">
        <v>34.073999999999998</v>
      </c>
      <c r="J686" s="271">
        <v>1531.52</v>
      </c>
      <c r="K686" s="271">
        <v>34.073999999999998</v>
      </c>
      <c r="L686" s="271">
        <v>1531.52</v>
      </c>
      <c r="M686" s="272">
        <f>K686/L686</f>
        <v>2.2248485165064773E-2</v>
      </c>
      <c r="N686" s="273">
        <v>67.361999999999995</v>
      </c>
      <c r="O686" s="274">
        <f>M686*N686</f>
        <v>1.498702457689093</v>
      </c>
      <c r="P686" s="274">
        <f>M686*60*1000</f>
        <v>1334.9091099038862</v>
      </c>
      <c r="Q686" s="325">
        <f>P686*N686/1000</f>
        <v>89.922147461345574</v>
      </c>
    </row>
    <row r="687" spans="1:17" ht="12.75" customHeight="1" x14ac:dyDescent="0.2">
      <c r="A687" s="99"/>
      <c r="B687" s="340" t="s">
        <v>402</v>
      </c>
      <c r="C687" s="306" t="s">
        <v>390</v>
      </c>
      <c r="D687" s="307">
        <v>60</v>
      </c>
      <c r="E687" s="307">
        <v>1981</v>
      </c>
      <c r="F687" s="308">
        <v>89.346999999999994</v>
      </c>
      <c r="G687" s="308">
        <v>9.7019099999999998</v>
      </c>
      <c r="H687" s="308">
        <v>9.6</v>
      </c>
      <c r="I687" s="308">
        <v>70.045095000000003</v>
      </c>
      <c r="J687" s="308">
        <v>3139.2</v>
      </c>
      <c r="K687" s="308">
        <v>70.045095000000003</v>
      </c>
      <c r="L687" s="308">
        <v>3139.2</v>
      </c>
      <c r="M687" s="309">
        <v>2.2313039946483183E-2</v>
      </c>
      <c r="N687" s="310">
        <v>55.59</v>
      </c>
      <c r="O687" s="310">
        <v>1.2403818906250001</v>
      </c>
      <c r="P687" s="310">
        <v>1338.7823967889908</v>
      </c>
      <c r="Q687" s="330">
        <v>74.4229134375</v>
      </c>
    </row>
    <row r="688" spans="1:17" ht="12.75" customHeight="1" x14ac:dyDescent="0.2">
      <c r="A688" s="99"/>
      <c r="B688" s="339" t="s">
        <v>436</v>
      </c>
      <c r="C688" s="289" t="s">
        <v>431</v>
      </c>
      <c r="D688" s="290">
        <v>12</v>
      </c>
      <c r="E688" s="290">
        <v>1971</v>
      </c>
      <c r="F688" s="291">
        <v>12.0319</v>
      </c>
      <c r="G688" s="291">
        <v>0</v>
      </c>
      <c r="H688" s="291">
        <v>0</v>
      </c>
      <c r="I688" s="291">
        <v>12.031898999999999</v>
      </c>
      <c r="J688" s="291">
        <v>538.79999999999995</v>
      </c>
      <c r="K688" s="291">
        <v>12.031898999999999</v>
      </c>
      <c r="L688" s="291">
        <v>538.79999999999995</v>
      </c>
      <c r="M688" s="292">
        <v>2.2330918708240534E-2</v>
      </c>
      <c r="N688" s="293">
        <v>71.722000000000008</v>
      </c>
      <c r="O688" s="293">
        <v>1.6016181515924277</v>
      </c>
      <c r="P688" s="293">
        <v>1339.855122494432</v>
      </c>
      <c r="Q688" s="327">
        <v>96.097089095545655</v>
      </c>
    </row>
    <row r="689" spans="1:17" ht="12.75" customHeight="1" x14ac:dyDescent="0.2">
      <c r="A689" s="99"/>
      <c r="B689" s="339" t="s">
        <v>514</v>
      </c>
      <c r="C689" s="289" t="s">
        <v>512</v>
      </c>
      <c r="D689" s="290">
        <v>17</v>
      </c>
      <c r="E689" s="290">
        <v>1983</v>
      </c>
      <c r="F689" s="291">
        <v>30.143000000000001</v>
      </c>
      <c r="G689" s="291">
        <v>1.3864890000000001</v>
      </c>
      <c r="H689" s="291">
        <v>2.88</v>
      </c>
      <c r="I689" s="291">
        <v>25.876512000000002</v>
      </c>
      <c r="J689" s="291">
        <v>1153.81</v>
      </c>
      <c r="K689" s="291">
        <v>25.876512000000002</v>
      </c>
      <c r="L689" s="291">
        <v>1153.81</v>
      </c>
      <c r="M689" s="292">
        <v>2.2427013113077546E-2</v>
      </c>
      <c r="N689" s="293">
        <v>72.593999999999994</v>
      </c>
      <c r="O689" s="293">
        <v>1.6280665899307514</v>
      </c>
      <c r="P689" s="293">
        <v>1345.6207867846529</v>
      </c>
      <c r="Q689" s="327">
        <v>97.683995395845074</v>
      </c>
    </row>
    <row r="690" spans="1:17" ht="12.75" customHeight="1" x14ac:dyDescent="0.2">
      <c r="A690" s="99"/>
      <c r="B690" s="340" t="s">
        <v>260</v>
      </c>
      <c r="C690" s="276" t="s">
        <v>50</v>
      </c>
      <c r="D690" s="275">
        <v>28</v>
      </c>
      <c r="E690" s="275">
        <v>1957</v>
      </c>
      <c r="F690" s="277">
        <f>I690</f>
        <v>33.01</v>
      </c>
      <c r="G690" s="278"/>
      <c r="H690" s="278"/>
      <c r="I690" s="279">
        <v>33.01</v>
      </c>
      <c r="J690" s="280">
        <v>1462.5</v>
      </c>
      <c r="K690" s="280">
        <f>I690/J690*L690</f>
        <v>29.366824547008544</v>
      </c>
      <c r="L690" s="280">
        <v>1301.0899999999999</v>
      </c>
      <c r="M690" s="281">
        <f>K690/L690</f>
        <v>2.2570940170940169E-2</v>
      </c>
      <c r="N690" s="277">
        <v>52.973999999999997</v>
      </c>
      <c r="O690" s="277">
        <f>ROUND(M690*N690,2)</f>
        <v>1.2</v>
      </c>
      <c r="P690" s="277">
        <f>ROUND(M690*60*1000,2)</f>
        <v>1354.26</v>
      </c>
      <c r="Q690" s="326">
        <f>ROUND(P690*N690/1000,2)</f>
        <v>71.739999999999995</v>
      </c>
    </row>
    <row r="691" spans="1:17" ht="12.75" customHeight="1" x14ac:dyDescent="0.2">
      <c r="A691" s="99"/>
      <c r="B691" s="339" t="s">
        <v>436</v>
      </c>
      <c r="C691" s="289" t="s">
        <v>429</v>
      </c>
      <c r="D691" s="290">
        <v>5</v>
      </c>
      <c r="E691" s="290">
        <v>1935</v>
      </c>
      <c r="F691" s="291">
        <v>7.7709999999999999</v>
      </c>
      <c r="G691" s="291">
        <v>0.184008</v>
      </c>
      <c r="H691" s="291">
        <v>0.32</v>
      </c>
      <c r="I691" s="291">
        <v>7.2669920000000001</v>
      </c>
      <c r="J691" s="291">
        <v>321.79000000000002</v>
      </c>
      <c r="K691" s="291">
        <v>7.2669920000000001</v>
      </c>
      <c r="L691" s="291">
        <v>321.79000000000002</v>
      </c>
      <c r="M691" s="292">
        <v>2.2583026197209359E-2</v>
      </c>
      <c r="N691" s="293">
        <v>71.722000000000008</v>
      </c>
      <c r="O691" s="293">
        <v>1.6196998049162499</v>
      </c>
      <c r="P691" s="293">
        <v>1354.9815718325615</v>
      </c>
      <c r="Q691" s="327">
        <v>97.181988294974985</v>
      </c>
    </row>
    <row r="692" spans="1:17" ht="12.75" customHeight="1" x14ac:dyDescent="0.2">
      <c r="A692" s="99"/>
      <c r="B692" s="339" t="s">
        <v>153</v>
      </c>
      <c r="C692" s="268" t="s">
        <v>146</v>
      </c>
      <c r="D692" s="269">
        <v>4</v>
      </c>
      <c r="E692" s="269">
        <v>1950</v>
      </c>
      <c r="F692" s="271">
        <v>6.2619999999999996</v>
      </c>
      <c r="G692" s="271">
        <v>1.2470000000000001</v>
      </c>
      <c r="H692" s="271">
        <v>0.64</v>
      </c>
      <c r="I692" s="271">
        <v>4.375</v>
      </c>
      <c r="J692" s="271">
        <v>193.31</v>
      </c>
      <c r="K692" s="271">
        <v>4.375</v>
      </c>
      <c r="L692" s="271">
        <v>193.31</v>
      </c>
      <c r="M692" s="272">
        <f>K692/L692</f>
        <v>2.2632041798148053E-2</v>
      </c>
      <c r="N692" s="273">
        <v>67.361999999999995</v>
      </c>
      <c r="O692" s="274">
        <f>M692*N692</f>
        <v>1.5245395996068491</v>
      </c>
      <c r="P692" s="274">
        <f>M692*60*1000</f>
        <v>1357.9225078888833</v>
      </c>
      <c r="Q692" s="325">
        <f>P692*N692/1000</f>
        <v>91.472375976410945</v>
      </c>
    </row>
    <row r="693" spans="1:17" ht="12.75" customHeight="1" x14ac:dyDescent="0.2">
      <c r="A693" s="99"/>
      <c r="B693" s="340" t="s">
        <v>165</v>
      </c>
      <c r="C693" s="300" t="s">
        <v>840</v>
      </c>
      <c r="D693" s="301">
        <v>6</v>
      </c>
      <c r="E693" s="301" t="s">
        <v>33</v>
      </c>
      <c r="F693" s="302">
        <f>G693+H693+I693</f>
        <v>8.9</v>
      </c>
      <c r="G693" s="302">
        <v>0.60040000000000004</v>
      </c>
      <c r="H693" s="302">
        <v>0.88</v>
      </c>
      <c r="I693" s="302">
        <v>7.4196</v>
      </c>
      <c r="J693" s="302">
        <v>326.67</v>
      </c>
      <c r="K693" s="302">
        <f>I693</f>
        <v>7.4196</v>
      </c>
      <c r="L693" s="302">
        <f>J693</f>
        <v>326.67</v>
      </c>
      <c r="M693" s="303">
        <f>K693/L693</f>
        <v>2.2712829460923865E-2</v>
      </c>
      <c r="N693" s="304">
        <v>43.5</v>
      </c>
      <c r="O693" s="305">
        <f>M693*N693</f>
        <v>0.98800808155018816</v>
      </c>
      <c r="P693" s="305">
        <f>M693*60*1000</f>
        <v>1362.7697676554319</v>
      </c>
      <c r="Q693" s="329">
        <f>P693*N693/1000</f>
        <v>59.280484893011284</v>
      </c>
    </row>
    <row r="694" spans="1:17" ht="12.75" customHeight="1" x14ac:dyDescent="0.2">
      <c r="A694" s="99"/>
      <c r="B694" s="340" t="s">
        <v>402</v>
      </c>
      <c r="C694" s="306" t="s">
        <v>391</v>
      </c>
      <c r="D694" s="307">
        <v>32</v>
      </c>
      <c r="E694" s="307">
        <v>1960</v>
      </c>
      <c r="F694" s="308">
        <v>31.347000000000001</v>
      </c>
      <c r="G694" s="308">
        <v>3.3797470000000001</v>
      </c>
      <c r="H694" s="308">
        <v>0.32</v>
      </c>
      <c r="I694" s="308">
        <v>27.647258000000001</v>
      </c>
      <c r="J694" s="308">
        <v>1214.6199999999999</v>
      </c>
      <c r="K694" s="308">
        <v>27.647258000000001</v>
      </c>
      <c r="L694" s="308">
        <v>1214.6199999999999</v>
      </c>
      <c r="M694" s="309">
        <v>2.2762063855362172E-2</v>
      </c>
      <c r="N694" s="310">
        <v>55.59</v>
      </c>
      <c r="O694" s="310">
        <v>1.2653431297195832</v>
      </c>
      <c r="P694" s="310">
        <v>1365.7238313217304</v>
      </c>
      <c r="Q694" s="330">
        <v>75.920587783174994</v>
      </c>
    </row>
    <row r="695" spans="1:17" ht="12.75" customHeight="1" x14ac:dyDescent="0.2">
      <c r="A695" s="99"/>
      <c r="B695" s="339" t="s">
        <v>228</v>
      </c>
      <c r="C695" s="268" t="s">
        <v>604</v>
      </c>
      <c r="D695" s="269">
        <v>13</v>
      </c>
      <c r="E695" s="269">
        <v>1984</v>
      </c>
      <c r="F695" s="271">
        <v>22.6</v>
      </c>
      <c r="G695" s="271">
        <v>1.5</v>
      </c>
      <c r="H695" s="271">
        <v>2</v>
      </c>
      <c r="I695" s="271">
        <v>19.04</v>
      </c>
      <c r="J695" s="271">
        <v>830</v>
      </c>
      <c r="K695" s="271">
        <v>19</v>
      </c>
      <c r="L695" s="271">
        <v>830</v>
      </c>
      <c r="M695" s="272">
        <f>K695/L695</f>
        <v>2.289156626506024E-2</v>
      </c>
      <c r="N695" s="273">
        <v>53.19</v>
      </c>
      <c r="O695" s="274">
        <f>M695*N695</f>
        <v>1.217602409638554</v>
      </c>
      <c r="P695" s="274">
        <f>M695*60*1000</f>
        <v>1373.4939759036145</v>
      </c>
      <c r="Q695" s="325">
        <f>P695*N695/1000</f>
        <v>73.056144578313251</v>
      </c>
    </row>
    <row r="696" spans="1:17" ht="12.75" customHeight="1" x14ac:dyDescent="0.2">
      <c r="A696" s="99"/>
      <c r="B696" s="340" t="s">
        <v>204</v>
      </c>
      <c r="C696" s="268" t="s">
        <v>335</v>
      </c>
      <c r="D696" s="269">
        <v>56</v>
      </c>
      <c r="E696" s="269">
        <v>1967</v>
      </c>
      <c r="F696" s="271">
        <v>70</v>
      </c>
      <c r="G696" s="271">
        <v>4</v>
      </c>
      <c r="H696" s="271">
        <v>8.7200000000000006</v>
      </c>
      <c r="I696" s="271">
        <v>57.28</v>
      </c>
      <c r="J696" s="271">
        <v>2494.33</v>
      </c>
      <c r="K696" s="271">
        <v>57.27</v>
      </c>
      <c r="L696" s="271">
        <v>2494.33</v>
      </c>
      <c r="M696" s="272">
        <f>K696/L696</f>
        <v>2.2960073446576839E-2</v>
      </c>
      <c r="N696" s="273">
        <v>72.400000000000006</v>
      </c>
      <c r="O696" s="274">
        <f>M696*N696</f>
        <v>1.6623093175321633</v>
      </c>
      <c r="P696" s="274">
        <f>M696*60*1000</f>
        <v>1377.6044067946102</v>
      </c>
      <c r="Q696" s="325">
        <f>P696*N696/1000</f>
        <v>99.738559051929784</v>
      </c>
    </row>
    <row r="697" spans="1:17" ht="12.75" customHeight="1" x14ac:dyDescent="0.2">
      <c r="A697" s="99"/>
      <c r="B697" s="339" t="s">
        <v>37</v>
      </c>
      <c r="C697" s="268" t="s">
        <v>668</v>
      </c>
      <c r="D697" s="269">
        <v>42</v>
      </c>
      <c r="E697" s="269" t="s">
        <v>33</v>
      </c>
      <c r="F697" s="270">
        <v>24.51</v>
      </c>
      <c r="G697" s="271">
        <v>0</v>
      </c>
      <c r="H697" s="271">
        <v>0</v>
      </c>
      <c r="I697" s="270">
        <v>24.51</v>
      </c>
      <c r="J697" s="271">
        <v>1067.17</v>
      </c>
      <c r="K697" s="271">
        <v>24.51</v>
      </c>
      <c r="L697" s="271">
        <v>1067.17</v>
      </c>
      <c r="M697" s="272">
        <f>K697/L697</f>
        <v>2.2967287311299982E-2</v>
      </c>
      <c r="N697" s="273">
        <v>59.41</v>
      </c>
      <c r="O697" s="274">
        <f>M697*N697</f>
        <v>1.3644865391643319</v>
      </c>
      <c r="P697" s="274">
        <f>M697*60*1000</f>
        <v>1378.0372386779989</v>
      </c>
      <c r="Q697" s="325">
        <f>P697*N697/1000</f>
        <v>81.869192349859901</v>
      </c>
    </row>
    <row r="698" spans="1:17" ht="12.75" customHeight="1" x14ac:dyDescent="0.2">
      <c r="A698" s="99"/>
      <c r="B698" s="339" t="s">
        <v>153</v>
      </c>
      <c r="C698" s="268" t="s">
        <v>757</v>
      </c>
      <c r="D698" s="269">
        <v>6</v>
      </c>
      <c r="E698" s="269">
        <v>1972</v>
      </c>
      <c r="F698" s="271">
        <v>4.4020000000000001</v>
      </c>
      <c r="G698" s="271">
        <v>0.45300000000000001</v>
      </c>
      <c r="H698" s="271">
        <v>0.08</v>
      </c>
      <c r="I698" s="271">
        <v>3.8690000000000002</v>
      </c>
      <c r="J698" s="271">
        <v>395.27</v>
      </c>
      <c r="K698" s="271">
        <v>3.637</v>
      </c>
      <c r="L698" s="271">
        <v>158.16</v>
      </c>
      <c r="M698" s="272">
        <f>K698/L698</f>
        <v>2.2995700556398584E-2</v>
      </c>
      <c r="N698" s="273">
        <v>67.361999999999995</v>
      </c>
      <c r="O698" s="274">
        <f>M698*N698</f>
        <v>1.5490363808801213</v>
      </c>
      <c r="P698" s="274">
        <f>M698*60*1000</f>
        <v>1379.742033383915</v>
      </c>
      <c r="Q698" s="325">
        <f>P698*N698/1000</f>
        <v>92.942182852807278</v>
      </c>
    </row>
    <row r="699" spans="1:17" ht="12.75" customHeight="1" x14ac:dyDescent="0.2">
      <c r="A699" s="99"/>
      <c r="B699" s="339" t="s">
        <v>35</v>
      </c>
      <c r="C699" s="268" t="s">
        <v>660</v>
      </c>
      <c r="D699" s="269">
        <v>9</v>
      </c>
      <c r="E699" s="269" t="s">
        <v>33</v>
      </c>
      <c r="F699" s="271">
        <f>G699+H699+I699</f>
        <v>11.835999999999999</v>
      </c>
      <c r="G699" s="271">
        <v>0</v>
      </c>
      <c r="H699" s="271">
        <v>0</v>
      </c>
      <c r="I699" s="271">
        <v>11.835999999999999</v>
      </c>
      <c r="J699" s="271">
        <v>513.52</v>
      </c>
      <c r="K699" s="271">
        <v>11.835999999999999</v>
      </c>
      <c r="L699" s="271">
        <v>513.52</v>
      </c>
      <c r="M699" s="272">
        <f>K699/L699</f>
        <v>2.3048761489328554E-2</v>
      </c>
      <c r="N699" s="273">
        <v>50.685000000000002</v>
      </c>
      <c r="O699" s="274">
        <f>M699*N699</f>
        <v>1.1682264760866179</v>
      </c>
      <c r="P699" s="274">
        <f>M699*60*1000</f>
        <v>1382.9256893597133</v>
      </c>
      <c r="Q699" s="325">
        <f>P699*N699/1000</f>
        <v>70.093588565197081</v>
      </c>
    </row>
    <row r="700" spans="1:17" ht="12.75" customHeight="1" x14ac:dyDescent="0.2">
      <c r="A700" s="99"/>
      <c r="B700" s="340" t="s">
        <v>165</v>
      </c>
      <c r="C700" s="300" t="s">
        <v>841</v>
      </c>
      <c r="D700" s="301">
        <v>6</v>
      </c>
      <c r="E700" s="301" t="s">
        <v>33</v>
      </c>
      <c r="F700" s="302">
        <f>G700+H700+I700</f>
        <v>5.7</v>
      </c>
      <c r="G700" s="302">
        <v>0.3821</v>
      </c>
      <c r="H700" s="302">
        <v>0</v>
      </c>
      <c r="I700" s="302">
        <v>5.3178999999999998</v>
      </c>
      <c r="J700" s="302">
        <v>229.69</v>
      </c>
      <c r="K700" s="302">
        <f>I700</f>
        <v>5.3178999999999998</v>
      </c>
      <c r="L700" s="302">
        <f>J700</f>
        <v>229.69</v>
      </c>
      <c r="M700" s="303">
        <f>K700/L700</f>
        <v>2.31525099046541E-2</v>
      </c>
      <c r="N700" s="304">
        <v>43.5</v>
      </c>
      <c r="O700" s="305">
        <f>M700*N700</f>
        <v>1.0071341808524534</v>
      </c>
      <c r="P700" s="305">
        <f>M700*60*1000</f>
        <v>1389.150594279246</v>
      </c>
      <c r="Q700" s="329">
        <f>P700*N700/1000</f>
        <v>60.428050851147198</v>
      </c>
    </row>
    <row r="701" spans="1:17" ht="12.75" customHeight="1" x14ac:dyDescent="0.2">
      <c r="A701" s="99"/>
      <c r="B701" s="340" t="s">
        <v>204</v>
      </c>
      <c r="C701" s="268" t="s">
        <v>330</v>
      </c>
      <c r="D701" s="269">
        <v>22</v>
      </c>
      <c r="E701" s="269">
        <v>1983</v>
      </c>
      <c r="F701" s="271">
        <v>33.700000000000003</v>
      </c>
      <c r="G701" s="271">
        <v>2.7570000000000001</v>
      </c>
      <c r="H701" s="271">
        <v>3.52</v>
      </c>
      <c r="I701" s="271">
        <v>27.42</v>
      </c>
      <c r="J701" s="271">
        <v>1182.51</v>
      </c>
      <c r="K701" s="271">
        <v>27.42</v>
      </c>
      <c r="L701" s="271">
        <v>1182.51</v>
      </c>
      <c r="M701" s="272">
        <f>K701/L701</f>
        <v>2.3187964583809017E-2</v>
      </c>
      <c r="N701" s="273">
        <v>72.400000000000006</v>
      </c>
      <c r="O701" s="274">
        <f>M701*N701</f>
        <v>1.678808635867773</v>
      </c>
      <c r="P701" s="274">
        <f>M701*60*1000</f>
        <v>1391.2778750285411</v>
      </c>
      <c r="Q701" s="325">
        <f>P701*N701/1000</f>
        <v>100.72851815206637</v>
      </c>
    </row>
    <row r="702" spans="1:17" ht="12.75" customHeight="1" x14ac:dyDescent="0.2">
      <c r="A702" s="99"/>
      <c r="B702" s="340" t="s">
        <v>486</v>
      </c>
      <c r="C702" s="294" t="s">
        <v>484</v>
      </c>
      <c r="D702" s="295">
        <v>12</v>
      </c>
      <c r="E702" s="295">
        <v>1967</v>
      </c>
      <c r="F702" s="296">
        <v>13.8986</v>
      </c>
      <c r="G702" s="296">
        <v>1.581</v>
      </c>
      <c r="H702" s="296">
        <v>0</v>
      </c>
      <c r="I702" s="296">
        <v>12.317599</v>
      </c>
      <c r="J702" s="296">
        <v>529.73</v>
      </c>
      <c r="K702" s="296">
        <v>12.317599</v>
      </c>
      <c r="L702" s="296">
        <v>529.73</v>
      </c>
      <c r="M702" s="297">
        <v>2.3252598493572196E-2</v>
      </c>
      <c r="N702" s="298">
        <v>58.206000000000003</v>
      </c>
      <c r="O702" s="298">
        <v>1.3534407479168633</v>
      </c>
      <c r="P702" s="298">
        <v>1395.1559096143317</v>
      </c>
      <c r="Q702" s="328">
        <v>81.206444875011783</v>
      </c>
    </row>
    <row r="703" spans="1:17" ht="12.75" customHeight="1" x14ac:dyDescent="0.2">
      <c r="A703" s="99"/>
      <c r="B703" s="339" t="s">
        <v>37</v>
      </c>
      <c r="C703" s="268" t="s">
        <v>247</v>
      </c>
      <c r="D703" s="269">
        <v>8</v>
      </c>
      <c r="E703" s="269" t="s">
        <v>33</v>
      </c>
      <c r="F703" s="270">
        <v>8.8140000000000001</v>
      </c>
      <c r="G703" s="271">
        <v>0</v>
      </c>
      <c r="H703" s="271">
        <v>0</v>
      </c>
      <c r="I703" s="270">
        <v>8.8140000000000001</v>
      </c>
      <c r="J703" s="271">
        <v>378.95</v>
      </c>
      <c r="K703" s="271">
        <v>8.8140000000000001</v>
      </c>
      <c r="L703" s="271">
        <v>378.95</v>
      </c>
      <c r="M703" s="272">
        <f>K703/L703</f>
        <v>2.3259005145797599E-2</v>
      </c>
      <c r="N703" s="273">
        <v>59.41</v>
      </c>
      <c r="O703" s="274">
        <f>M703*N703</f>
        <v>1.3818174957118352</v>
      </c>
      <c r="P703" s="274">
        <f>M703*60*1000</f>
        <v>1395.540308747856</v>
      </c>
      <c r="Q703" s="325">
        <f>P703*N703/1000</f>
        <v>82.909049742710124</v>
      </c>
    </row>
    <row r="704" spans="1:17" ht="12.75" customHeight="1" x14ac:dyDescent="0.2">
      <c r="A704" s="99"/>
      <c r="B704" s="340" t="s">
        <v>165</v>
      </c>
      <c r="C704" s="300" t="s">
        <v>340</v>
      </c>
      <c r="D704" s="301">
        <v>6</v>
      </c>
      <c r="E704" s="301" t="s">
        <v>33</v>
      </c>
      <c r="F704" s="302">
        <f>G704+H704+I704</f>
        <v>9.6069999999999993</v>
      </c>
      <c r="G704" s="302">
        <v>0.7641</v>
      </c>
      <c r="H704" s="302">
        <v>0.96</v>
      </c>
      <c r="I704" s="302">
        <v>7.8829000000000002</v>
      </c>
      <c r="J704" s="302">
        <v>337.61</v>
      </c>
      <c r="K704" s="302">
        <f>I704</f>
        <v>7.8829000000000002</v>
      </c>
      <c r="L704" s="302">
        <f>J704</f>
        <v>337.61</v>
      </c>
      <c r="M704" s="303">
        <f>K704/L704</f>
        <v>2.3349130653712864E-2</v>
      </c>
      <c r="N704" s="304">
        <v>43.5</v>
      </c>
      <c r="O704" s="305">
        <f>M704*N704</f>
        <v>1.0156871834365095</v>
      </c>
      <c r="P704" s="305">
        <f>M704*60*1000</f>
        <v>1400.9478392227718</v>
      </c>
      <c r="Q704" s="329">
        <f>P704*N704/1000</f>
        <v>60.941231006190577</v>
      </c>
    </row>
    <row r="705" spans="1:17" ht="12.75" customHeight="1" x14ac:dyDescent="0.2">
      <c r="A705" s="99"/>
      <c r="B705" s="339" t="s">
        <v>37</v>
      </c>
      <c r="C705" s="268" t="s">
        <v>669</v>
      </c>
      <c r="D705" s="269">
        <v>8</v>
      </c>
      <c r="E705" s="269" t="s">
        <v>33</v>
      </c>
      <c r="F705" s="270">
        <v>10.784000000000001</v>
      </c>
      <c r="G705" s="270">
        <v>1.351</v>
      </c>
      <c r="H705" s="273">
        <v>0.08</v>
      </c>
      <c r="I705" s="270">
        <v>9.3529999999999998</v>
      </c>
      <c r="J705" s="271">
        <v>400.21</v>
      </c>
      <c r="K705" s="271">
        <v>9.3529999999999998</v>
      </c>
      <c r="L705" s="271">
        <v>400.21</v>
      </c>
      <c r="M705" s="272">
        <f>K705/L705</f>
        <v>2.3370230628919818E-2</v>
      </c>
      <c r="N705" s="273">
        <v>59.41</v>
      </c>
      <c r="O705" s="274">
        <f>M705*N705</f>
        <v>1.3884254016641262</v>
      </c>
      <c r="P705" s="274">
        <f>M705*60*1000</f>
        <v>1402.2138377351891</v>
      </c>
      <c r="Q705" s="325">
        <f>P705*N705/1000</f>
        <v>83.305524099847574</v>
      </c>
    </row>
    <row r="706" spans="1:17" ht="12.75" customHeight="1" x14ac:dyDescent="0.2">
      <c r="A706" s="99"/>
      <c r="B706" s="340" t="s">
        <v>165</v>
      </c>
      <c r="C706" s="300" t="s">
        <v>842</v>
      </c>
      <c r="D706" s="301">
        <v>7</v>
      </c>
      <c r="E706" s="301" t="s">
        <v>33</v>
      </c>
      <c r="F706" s="302">
        <f>G706+H706+I706</f>
        <v>7.46</v>
      </c>
      <c r="G706" s="302">
        <v>0.32750000000000001</v>
      </c>
      <c r="H706" s="302">
        <v>0</v>
      </c>
      <c r="I706" s="302">
        <v>7.1325000000000003</v>
      </c>
      <c r="J706" s="302">
        <v>305.18</v>
      </c>
      <c r="K706" s="302">
        <f>I706</f>
        <v>7.1325000000000003</v>
      </c>
      <c r="L706" s="302">
        <f>J706</f>
        <v>305.18</v>
      </c>
      <c r="M706" s="303">
        <f>K706/L706</f>
        <v>2.337145291303493E-2</v>
      </c>
      <c r="N706" s="304">
        <v>43.5</v>
      </c>
      <c r="O706" s="305">
        <f>M706*N706</f>
        <v>1.0166582017170194</v>
      </c>
      <c r="P706" s="305">
        <f>M706*60*1000</f>
        <v>1402.2871747820957</v>
      </c>
      <c r="Q706" s="329">
        <f>P706*N706/1000</f>
        <v>60.999492103021161</v>
      </c>
    </row>
    <row r="707" spans="1:17" ht="12.75" customHeight="1" x14ac:dyDescent="0.2">
      <c r="A707" s="99"/>
      <c r="B707" s="339" t="s">
        <v>153</v>
      </c>
      <c r="C707" s="268" t="s">
        <v>150</v>
      </c>
      <c r="D707" s="269">
        <v>12</v>
      </c>
      <c r="E707" s="269">
        <v>1965</v>
      </c>
      <c r="F707" s="271">
        <v>13.879</v>
      </c>
      <c r="G707" s="271">
        <v>1.1220000000000001</v>
      </c>
      <c r="H707" s="271">
        <v>0.192</v>
      </c>
      <c r="I707" s="271">
        <v>12.565</v>
      </c>
      <c r="J707" s="271">
        <v>537.54999999999995</v>
      </c>
      <c r="K707" s="271">
        <v>11.574999999999999</v>
      </c>
      <c r="L707" s="271">
        <v>495.2</v>
      </c>
      <c r="M707" s="272">
        <f>K707/L707</f>
        <v>2.337439418416801E-2</v>
      </c>
      <c r="N707" s="273">
        <v>67.361999999999995</v>
      </c>
      <c r="O707" s="274">
        <f>M707*N707</f>
        <v>1.5745459410339253</v>
      </c>
      <c r="P707" s="274">
        <f>M707*60*1000</f>
        <v>1402.4636510500804</v>
      </c>
      <c r="Q707" s="325">
        <f>P707*N707/1000</f>
        <v>94.472756462035505</v>
      </c>
    </row>
    <row r="708" spans="1:17" ht="12.75" customHeight="1" x14ac:dyDescent="0.2">
      <c r="A708" s="99"/>
      <c r="B708" s="340" t="s">
        <v>264</v>
      </c>
      <c r="C708" s="118" t="s">
        <v>709</v>
      </c>
      <c r="D708" s="119">
        <v>108</v>
      </c>
      <c r="E708" s="119">
        <v>1967</v>
      </c>
      <c r="F708" s="132">
        <v>82.254900000000006</v>
      </c>
      <c r="G708" s="132">
        <v>10.3642</v>
      </c>
      <c r="H708" s="132">
        <v>10.8</v>
      </c>
      <c r="I708" s="132">
        <v>61.090700000000012</v>
      </c>
      <c r="J708" s="132">
        <v>2609.67</v>
      </c>
      <c r="K708" s="132">
        <v>61.090700000000012</v>
      </c>
      <c r="L708" s="132">
        <v>2609.67</v>
      </c>
      <c r="M708" s="133">
        <v>2.3409358271352321E-2</v>
      </c>
      <c r="N708" s="134">
        <v>48.2</v>
      </c>
      <c r="O708" s="135">
        <v>1.1283310686791819</v>
      </c>
      <c r="P708" s="135">
        <v>1404.5614962811392</v>
      </c>
      <c r="Q708" s="331">
        <v>67.699864120750902</v>
      </c>
    </row>
    <row r="709" spans="1:17" ht="12.75" customHeight="1" x14ac:dyDescent="0.2">
      <c r="A709" s="99"/>
      <c r="B709" s="339" t="s">
        <v>187</v>
      </c>
      <c r="C709" s="268" t="s">
        <v>287</v>
      </c>
      <c r="D709" s="269">
        <v>18</v>
      </c>
      <c r="E709" s="269" t="s">
        <v>33</v>
      </c>
      <c r="F709" s="273">
        <v>2.653</v>
      </c>
      <c r="G709" s="273">
        <v>0.10199999999999999</v>
      </c>
      <c r="H709" s="273">
        <v>0.02</v>
      </c>
      <c r="I709" s="273">
        <v>2.5310000000000001</v>
      </c>
      <c r="J709" s="271">
        <v>107.98</v>
      </c>
      <c r="K709" s="271">
        <v>2.5310000000000001</v>
      </c>
      <c r="L709" s="271">
        <v>107.98</v>
      </c>
      <c r="M709" s="272">
        <f>K709/L709</f>
        <v>2.3439525838118171E-2</v>
      </c>
      <c r="N709" s="273">
        <v>74.099999999999994</v>
      </c>
      <c r="O709" s="274">
        <f>M709*N709</f>
        <v>1.7368688646045565</v>
      </c>
      <c r="P709" s="274">
        <f>M709*60*1000</f>
        <v>1406.3715502870905</v>
      </c>
      <c r="Q709" s="325">
        <f>P709*N709/1000</f>
        <v>104.2121318762734</v>
      </c>
    </row>
    <row r="710" spans="1:17" ht="12.75" customHeight="1" x14ac:dyDescent="0.2">
      <c r="A710" s="99"/>
      <c r="B710" s="339" t="s">
        <v>187</v>
      </c>
      <c r="C710" s="268" t="s">
        <v>289</v>
      </c>
      <c r="D710" s="269">
        <v>14</v>
      </c>
      <c r="E710" s="269" t="s">
        <v>33</v>
      </c>
      <c r="F710" s="273">
        <v>15.77</v>
      </c>
      <c r="G710" s="273">
        <v>0.69899999999999995</v>
      </c>
      <c r="H710" s="273">
        <v>0.14000000000000001</v>
      </c>
      <c r="I710" s="273">
        <v>14.930999999999999</v>
      </c>
      <c r="J710" s="271">
        <v>635.91</v>
      </c>
      <c r="K710" s="271">
        <v>14.930999999999999</v>
      </c>
      <c r="L710" s="271">
        <v>635.91</v>
      </c>
      <c r="M710" s="272">
        <f>K710/L710</f>
        <v>2.3479737698730952E-2</v>
      </c>
      <c r="N710" s="273">
        <v>74.099999999999994</v>
      </c>
      <c r="O710" s="274">
        <f>M710*N710</f>
        <v>1.7398485634759635</v>
      </c>
      <c r="P710" s="274">
        <f>M710*60*1000</f>
        <v>1408.784261923857</v>
      </c>
      <c r="Q710" s="325">
        <f>P710*N710/1000</f>
        <v>104.3909138085578</v>
      </c>
    </row>
    <row r="711" spans="1:17" ht="12.75" customHeight="1" x14ac:dyDescent="0.2">
      <c r="A711" s="99"/>
      <c r="B711" s="339" t="s">
        <v>436</v>
      </c>
      <c r="C711" s="289" t="s">
        <v>434</v>
      </c>
      <c r="D711" s="290">
        <v>8</v>
      </c>
      <c r="E711" s="290">
        <v>1969</v>
      </c>
      <c r="F711" s="291">
        <v>9.8255999999999997</v>
      </c>
      <c r="G711" s="291">
        <v>0</v>
      </c>
      <c r="H711" s="291">
        <v>0</v>
      </c>
      <c r="I711" s="291">
        <v>9.8256010000000007</v>
      </c>
      <c r="J711" s="291">
        <v>416.7</v>
      </c>
      <c r="K711" s="291">
        <v>9.8256010000000007</v>
      </c>
      <c r="L711" s="291">
        <v>416.7</v>
      </c>
      <c r="M711" s="292">
        <v>2.357955603551716E-2</v>
      </c>
      <c r="N711" s="293">
        <v>70.850000000000009</v>
      </c>
      <c r="O711" s="293">
        <v>1.670611545116391</v>
      </c>
      <c r="P711" s="293">
        <v>1414.7733621310297</v>
      </c>
      <c r="Q711" s="327">
        <v>100.23669270698346</v>
      </c>
    </row>
    <row r="712" spans="1:17" ht="12.75" customHeight="1" x14ac:dyDescent="0.2">
      <c r="A712" s="99"/>
      <c r="B712" s="340" t="s">
        <v>165</v>
      </c>
      <c r="C712" s="300" t="s">
        <v>341</v>
      </c>
      <c r="D712" s="301">
        <v>7</v>
      </c>
      <c r="E712" s="301" t="s">
        <v>33</v>
      </c>
      <c r="F712" s="302">
        <f>G712+H712+I712</f>
        <v>9.4</v>
      </c>
      <c r="G712" s="302">
        <v>0.65500000000000003</v>
      </c>
      <c r="H712" s="302">
        <v>0.96</v>
      </c>
      <c r="I712" s="302">
        <v>7.7850000000000001</v>
      </c>
      <c r="J712" s="302">
        <v>328.92</v>
      </c>
      <c r="K712" s="302">
        <f>I712</f>
        <v>7.7850000000000001</v>
      </c>
      <c r="L712" s="302">
        <f>J712</f>
        <v>328.92</v>
      </c>
      <c r="M712" s="303">
        <f>K712/L712</f>
        <v>2.3668369208318132E-2</v>
      </c>
      <c r="N712" s="304">
        <v>43.5</v>
      </c>
      <c r="O712" s="305">
        <f>M712*N712</f>
        <v>1.0295740605618386</v>
      </c>
      <c r="P712" s="305">
        <f>M712*60*1000</f>
        <v>1420.1021524990881</v>
      </c>
      <c r="Q712" s="329">
        <f>P712*N712/1000</f>
        <v>61.774443633710334</v>
      </c>
    </row>
    <row r="713" spans="1:17" ht="12.75" customHeight="1" x14ac:dyDescent="0.2">
      <c r="A713" s="99"/>
      <c r="B713" s="340" t="s">
        <v>538</v>
      </c>
      <c r="C713" s="289" t="s">
        <v>536</v>
      </c>
      <c r="D713" s="290">
        <v>6</v>
      </c>
      <c r="E713" s="290">
        <v>1910</v>
      </c>
      <c r="F713" s="291">
        <v>8.6769999999999996</v>
      </c>
      <c r="G713" s="291">
        <v>0.51</v>
      </c>
      <c r="H713" s="291">
        <v>0.96</v>
      </c>
      <c r="I713" s="291">
        <v>7.2069989999999997</v>
      </c>
      <c r="J713" s="291">
        <v>303.89999999999998</v>
      </c>
      <c r="K713" s="291">
        <v>7.2069989999999997</v>
      </c>
      <c r="L713" s="291">
        <v>303.89999999999998</v>
      </c>
      <c r="M713" s="292">
        <v>2.3715034550839093E-2</v>
      </c>
      <c r="N713" s="293">
        <v>87.308999999999997</v>
      </c>
      <c r="O713" s="293">
        <v>2.0705359515992101</v>
      </c>
      <c r="P713" s="293">
        <v>1422.9020730503455</v>
      </c>
      <c r="Q713" s="327">
        <v>124.23215709595262</v>
      </c>
    </row>
    <row r="714" spans="1:17" ht="12.75" customHeight="1" x14ac:dyDescent="0.2">
      <c r="A714" s="99"/>
      <c r="B714" s="339" t="s">
        <v>32</v>
      </c>
      <c r="C714" s="268" t="s">
        <v>634</v>
      </c>
      <c r="D714" s="269">
        <v>15</v>
      </c>
      <c r="E714" s="269">
        <v>1983</v>
      </c>
      <c r="F714" s="271">
        <v>17.739999999999998</v>
      </c>
      <c r="G714" s="271">
        <v>0.56999999999999995</v>
      </c>
      <c r="H714" s="271">
        <v>2.4</v>
      </c>
      <c r="I714" s="271">
        <v>14.77</v>
      </c>
      <c r="J714" s="271">
        <v>622.54</v>
      </c>
      <c r="K714" s="271">
        <v>14.77</v>
      </c>
      <c r="L714" s="271">
        <v>622.54</v>
      </c>
      <c r="M714" s="272">
        <f>K714/L714</f>
        <v>2.3725383107912744E-2</v>
      </c>
      <c r="N714" s="273">
        <v>63.7</v>
      </c>
      <c r="O714" s="274">
        <f>M714*N714</f>
        <v>1.5113069039740419</v>
      </c>
      <c r="P714" s="274">
        <f>M714*60*1000</f>
        <v>1423.5229864747648</v>
      </c>
      <c r="Q714" s="325">
        <f>P714*N714/1000</f>
        <v>90.678414238442528</v>
      </c>
    </row>
    <row r="715" spans="1:17" ht="12.75" customHeight="1" x14ac:dyDescent="0.2">
      <c r="A715" s="99"/>
      <c r="B715" s="340" t="s">
        <v>139</v>
      </c>
      <c r="C715" s="276" t="s">
        <v>132</v>
      </c>
      <c r="D715" s="275">
        <v>8</v>
      </c>
      <c r="E715" s="275">
        <v>1976</v>
      </c>
      <c r="F715" s="277">
        <v>9.61</v>
      </c>
      <c r="G715" s="280"/>
      <c r="H715" s="280"/>
      <c r="I715" s="277">
        <v>9.61</v>
      </c>
      <c r="J715" s="280">
        <v>404.24</v>
      </c>
      <c r="K715" s="280">
        <v>9.61</v>
      </c>
      <c r="L715" s="280">
        <v>404.24</v>
      </c>
      <c r="M715" s="281">
        <f>K715/L715</f>
        <v>2.3773006134969323E-2</v>
      </c>
      <c r="N715" s="277">
        <v>54.390999999999998</v>
      </c>
      <c r="O715" s="277">
        <f>M715*N715</f>
        <v>1.2930375766871165</v>
      </c>
      <c r="P715" s="277">
        <f>M715*1000*60</f>
        <v>1426.3803680981594</v>
      </c>
      <c r="Q715" s="326">
        <f>O715*60</f>
        <v>77.582254601226992</v>
      </c>
    </row>
    <row r="716" spans="1:17" ht="12.75" customHeight="1" x14ac:dyDescent="0.2">
      <c r="A716" s="99"/>
      <c r="B716" s="339" t="s">
        <v>552</v>
      </c>
      <c r="C716" s="311" t="s">
        <v>556</v>
      </c>
      <c r="D716" s="312">
        <v>20</v>
      </c>
      <c r="E716" s="312">
        <v>1968</v>
      </c>
      <c r="F716" s="298">
        <v>19.696999999999999</v>
      </c>
      <c r="G716" s="296">
        <v>0</v>
      </c>
      <c r="H716" s="296">
        <v>0</v>
      </c>
      <c r="I716" s="296">
        <v>19.696998999999998</v>
      </c>
      <c r="J716" s="296">
        <v>828.47</v>
      </c>
      <c r="K716" s="296">
        <v>19.696998999999998</v>
      </c>
      <c r="L716" s="296">
        <v>828.47</v>
      </c>
      <c r="M716" s="297">
        <v>2.3775150578777743E-2</v>
      </c>
      <c r="N716" s="298">
        <v>59.514000000000003</v>
      </c>
      <c r="O716" s="298">
        <v>1.4149543115453787</v>
      </c>
      <c r="P716" s="298">
        <v>1426.5090347266644</v>
      </c>
      <c r="Q716" s="328">
        <v>84.897258692722716</v>
      </c>
    </row>
    <row r="717" spans="1:17" ht="12.75" customHeight="1" x14ac:dyDescent="0.2">
      <c r="A717" s="99"/>
      <c r="B717" s="339" t="s">
        <v>100</v>
      </c>
      <c r="C717" s="282" t="s">
        <v>94</v>
      </c>
      <c r="D717" s="299">
        <v>19</v>
      </c>
      <c r="E717" s="284" t="s">
        <v>33</v>
      </c>
      <c r="F717" s="285">
        <v>17.14</v>
      </c>
      <c r="G717" s="285">
        <v>0.69</v>
      </c>
      <c r="H717" s="285">
        <v>0.49</v>
      </c>
      <c r="I717" s="285">
        <v>15.96</v>
      </c>
      <c r="J717" s="286">
        <v>670.33</v>
      </c>
      <c r="K717" s="287">
        <v>15.96</v>
      </c>
      <c r="L717" s="286">
        <v>670.33</v>
      </c>
      <c r="M717" s="272">
        <f>K717/L717</f>
        <v>2.3809168618441665E-2</v>
      </c>
      <c r="N717" s="288">
        <v>56.6</v>
      </c>
      <c r="O717" s="274">
        <f>M717*N717</f>
        <v>1.3475989438037983</v>
      </c>
      <c r="P717" s="274">
        <f>M717*60*1000</f>
        <v>1428.5501171064998</v>
      </c>
      <c r="Q717" s="325">
        <f>P717*N717/1000</f>
        <v>80.855936628227894</v>
      </c>
    </row>
    <row r="718" spans="1:17" ht="12.75" customHeight="1" x14ac:dyDescent="0.2">
      <c r="A718" s="99"/>
      <c r="B718" s="340" t="s">
        <v>402</v>
      </c>
      <c r="C718" s="306" t="s">
        <v>393</v>
      </c>
      <c r="D718" s="307">
        <v>4</v>
      </c>
      <c r="E718" s="307">
        <v>1963</v>
      </c>
      <c r="F718" s="308">
        <v>4.1109999999999998</v>
      </c>
      <c r="G718" s="308">
        <v>0.465889</v>
      </c>
      <c r="H718" s="308">
        <v>0.04</v>
      </c>
      <c r="I718" s="308">
        <v>3.6051099999999998</v>
      </c>
      <c r="J718" s="308">
        <v>150.99</v>
      </c>
      <c r="K718" s="308">
        <v>3.6051099999999998</v>
      </c>
      <c r="L718" s="308">
        <v>150.99</v>
      </c>
      <c r="M718" s="309">
        <v>2.3876481886217629E-2</v>
      </c>
      <c r="N718" s="310">
        <v>55.59</v>
      </c>
      <c r="O718" s="310">
        <v>1.327293628054838</v>
      </c>
      <c r="P718" s="310">
        <v>1432.5889131730578</v>
      </c>
      <c r="Q718" s="330">
        <v>79.637617683290287</v>
      </c>
    </row>
    <row r="719" spans="1:17" ht="12.75" customHeight="1" x14ac:dyDescent="0.2">
      <c r="A719" s="99"/>
      <c r="B719" s="340" t="s">
        <v>486</v>
      </c>
      <c r="C719" s="294" t="s">
        <v>485</v>
      </c>
      <c r="D719" s="295">
        <v>51</v>
      </c>
      <c r="E719" s="295">
        <v>1986</v>
      </c>
      <c r="F719" s="296">
        <v>54.177999999999997</v>
      </c>
      <c r="G719" s="296">
        <v>3.3660000000000001</v>
      </c>
      <c r="H719" s="296">
        <v>6.79</v>
      </c>
      <c r="I719" s="296">
        <v>44.021999999999998</v>
      </c>
      <c r="J719" s="296">
        <v>1842.82</v>
      </c>
      <c r="K719" s="296">
        <v>44.021999999999998</v>
      </c>
      <c r="L719" s="296">
        <v>1842.82</v>
      </c>
      <c r="M719" s="297">
        <v>2.3888388448139265E-2</v>
      </c>
      <c r="N719" s="298">
        <v>58.206000000000003</v>
      </c>
      <c r="O719" s="298">
        <v>1.3904475380123942</v>
      </c>
      <c r="P719" s="298">
        <v>1433.3033068883558</v>
      </c>
      <c r="Q719" s="328">
        <v>83.426852280743645</v>
      </c>
    </row>
    <row r="720" spans="1:17" ht="12.75" customHeight="1" x14ac:dyDescent="0.2">
      <c r="A720" s="99"/>
      <c r="B720" s="339" t="s">
        <v>153</v>
      </c>
      <c r="C720" s="268" t="s">
        <v>302</v>
      </c>
      <c r="D720" s="269">
        <v>9</v>
      </c>
      <c r="E720" s="269">
        <v>1967</v>
      </c>
      <c r="F720" s="271">
        <v>10.981</v>
      </c>
      <c r="G720" s="271">
        <v>0.85</v>
      </c>
      <c r="H720" s="271">
        <v>0.14399999999999999</v>
      </c>
      <c r="I720" s="271">
        <v>0.98699999999999999</v>
      </c>
      <c r="J720" s="271">
        <v>416.33</v>
      </c>
      <c r="K720" s="271">
        <v>9.9870000000000001</v>
      </c>
      <c r="L720" s="271">
        <v>416.33</v>
      </c>
      <c r="M720" s="272">
        <f>K720/L720</f>
        <v>2.3988182451420748E-2</v>
      </c>
      <c r="N720" s="273">
        <v>67.361999999999995</v>
      </c>
      <c r="O720" s="274">
        <f>M720*N720</f>
        <v>1.6158919462926042</v>
      </c>
      <c r="P720" s="274">
        <f>M720*60*1000</f>
        <v>1439.2909470852449</v>
      </c>
      <c r="Q720" s="325">
        <f>P720*N720/1000</f>
        <v>96.95351677755626</v>
      </c>
    </row>
    <row r="721" spans="1:17" ht="12.75" customHeight="1" x14ac:dyDescent="0.2">
      <c r="A721" s="99"/>
      <c r="B721" s="340" t="s">
        <v>402</v>
      </c>
      <c r="C721" s="306" t="s">
        <v>389</v>
      </c>
      <c r="D721" s="307">
        <v>47</v>
      </c>
      <c r="E721" s="307" t="s">
        <v>33</v>
      </c>
      <c r="F721" s="308">
        <v>50.521000000000001</v>
      </c>
      <c r="G721" s="308">
        <v>5.1356200000000003</v>
      </c>
      <c r="H721" s="308">
        <v>0</v>
      </c>
      <c r="I721" s="308">
        <v>45.385378000000003</v>
      </c>
      <c r="J721" s="308">
        <v>1879.63</v>
      </c>
      <c r="K721" s="308">
        <v>45.385378000000003</v>
      </c>
      <c r="L721" s="308">
        <v>1879.63</v>
      </c>
      <c r="M721" s="309">
        <v>2.4145910631347658E-2</v>
      </c>
      <c r="N721" s="310">
        <v>55.59</v>
      </c>
      <c r="O721" s="310">
        <v>1.3422711719966163</v>
      </c>
      <c r="P721" s="310">
        <v>1448.7546378808595</v>
      </c>
      <c r="Q721" s="330">
        <v>80.536270319796984</v>
      </c>
    </row>
    <row r="722" spans="1:17" ht="12.75" customHeight="1" x14ac:dyDescent="0.2">
      <c r="A722" s="99"/>
      <c r="B722" s="339" t="s">
        <v>747</v>
      </c>
      <c r="C722" s="313" t="s">
        <v>95</v>
      </c>
      <c r="D722" s="299">
        <v>39</v>
      </c>
      <c r="E722" s="284" t="s">
        <v>33</v>
      </c>
      <c r="F722" s="285">
        <v>35.42</v>
      </c>
      <c r="G722" s="285">
        <v>1.87</v>
      </c>
      <c r="H722" s="285">
        <v>4.84</v>
      </c>
      <c r="I722" s="285">
        <v>28.71</v>
      </c>
      <c r="J722" s="287">
        <v>1183.53</v>
      </c>
      <c r="K722" s="287">
        <v>28.71</v>
      </c>
      <c r="L722" s="287">
        <v>1183.53</v>
      </c>
      <c r="M722" s="272">
        <f>K722/L722</f>
        <v>2.4257940229651973E-2</v>
      </c>
      <c r="N722" s="288">
        <v>56.6</v>
      </c>
      <c r="O722" s="274">
        <f>M722*N722</f>
        <v>1.3729994169983017</v>
      </c>
      <c r="P722" s="274">
        <f>M722*60*1000</f>
        <v>1455.4764137791183</v>
      </c>
      <c r="Q722" s="325">
        <f>P722*N722/1000</f>
        <v>82.379965019898094</v>
      </c>
    </row>
    <row r="723" spans="1:17" ht="12.75" customHeight="1" x14ac:dyDescent="0.2">
      <c r="A723" s="99"/>
      <c r="B723" s="340" t="s">
        <v>264</v>
      </c>
      <c r="C723" s="118" t="s">
        <v>261</v>
      </c>
      <c r="D723" s="119">
        <v>73</v>
      </c>
      <c r="E723" s="119">
        <v>1961</v>
      </c>
      <c r="F723" s="132">
        <v>35.538800000000002</v>
      </c>
      <c r="G723" s="132">
        <v>2.2172000000000001</v>
      </c>
      <c r="H723" s="132">
        <v>0.73</v>
      </c>
      <c r="I723" s="132">
        <v>32.591600000000007</v>
      </c>
      <c r="J723" s="132">
        <v>1341.84</v>
      </c>
      <c r="K723" s="132">
        <v>32.591600000000007</v>
      </c>
      <c r="L723" s="132">
        <v>1341.84</v>
      </c>
      <c r="M723" s="133">
        <v>2.428873785250105E-2</v>
      </c>
      <c r="N723" s="134">
        <v>48.2</v>
      </c>
      <c r="O723" s="135">
        <v>1.1707171644905507</v>
      </c>
      <c r="P723" s="135">
        <v>1457.3242711500629</v>
      </c>
      <c r="Q723" s="331">
        <v>70.243029869433045</v>
      </c>
    </row>
    <row r="724" spans="1:17" ht="12.75" customHeight="1" x14ac:dyDescent="0.2">
      <c r="A724" s="99"/>
      <c r="B724" s="340" t="s">
        <v>139</v>
      </c>
      <c r="C724" s="276" t="s">
        <v>135</v>
      </c>
      <c r="D724" s="275">
        <v>24</v>
      </c>
      <c r="E724" s="275">
        <v>1960</v>
      </c>
      <c r="F724" s="277">
        <v>22.23</v>
      </c>
      <c r="G724" s="280"/>
      <c r="H724" s="280"/>
      <c r="I724" s="277">
        <v>22.23</v>
      </c>
      <c r="J724" s="280">
        <v>914.41</v>
      </c>
      <c r="K724" s="280">
        <v>22.23</v>
      </c>
      <c r="L724" s="280">
        <v>914.41</v>
      </c>
      <c r="M724" s="281">
        <f>K724/L724</f>
        <v>2.4310757756367495E-2</v>
      </c>
      <c r="N724" s="277">
        <v>54.390999999999998</v>
      </c>
      <c r="O724" s="277">
        <f>M724*N724</f>
        <v>1.3222864251265845</v>
      </c>
      <c r="P724" s="277">
        <f>M724*1000*60</f>
        <v>1458.6454653820497</v>
      </c>
      <c r="Q724" s="326">
        <f>O724*60</f>
        <v>79.337185507595066</v>
      </c>
    </row>
    <row r="725" spans="1:17" ht="12.75" customHeight="1" x14ac:dyDescent="0.2">
      <c r="A725" s="99"/>
      <c r="B725" s="339" t="s">
        <v>187</v>
      </c>
      <c r="C725" s="268" t="s">
        <v>293</v>
      </c>
      <c r="D725" s="269">
        <v>15</v>
      </c>
      <c r="E725" s="269" t="s">
        <v>33</v>
      </c>
      <c r="F725" s="273">
        <v>13.071</v>
      </c>
      <c r="G725" s="273">
        <v>0.68799999999999994</v>
      </c>
      <c r="H725" s="273">
        <v>0.14000000000000001</v>
      </c>
      <c r="I725" s="273">
        <v>12.243</v>
      </c>
      <c r="J725" s="271">
        <v>502.04</v>
      </c>
      <c r="K725" s="271">
        <v>12.243</v>
      </c>
      <c r="L725" s="271">
        <v>502.04</v>
      </c>
      <c r="M725" s="272">
        <f>K725/L725</f>
        <v>2.4386503067484661E-2</v>
      </c>
      <c r="N725" s="273">
        <v>74.099999999999994</v>
      </c>
      <c r="O725" s="274">
        <f>M725*N725</f>
        <v>1.8070398773006131</v>
      </c>
      <c r="P725" s="274">
        <f>M725*60*1000</f>
        <v>1463.1901840490796</v>
      </c>
      <c r="Q725" s="325">
        <f>P725*N725/1000</f>
        <v>108.4223926380368</v>
      </c>
    </row>
    <row r="726" spans="1:17" ht="12.75" customHeight="1" x14ac:dyDescent="0.2">
      <c r="A726" s="99"/>
      <c r="B726" s="339" t="s">
        <v>187</v>
      </c>
      <c r="C726" s="268" t="s">
        <v>294</v>
      </c>
      <c r="D726" s="269">
        <v>6</v>
      </c>
      <c r="E726" s="269" t="s">
        <v>33</v>
      </c>
      <c r="F726" s="273">
        <v>5.7350000000000003</v>
      </c>
      <c r="G726" s="273">
        <v>0</v>
      </c>
      <c r="H726" s="273">
        <v>0</v>
      </c>
      <c r="I726" s="273">
        <v>5.7350000000000003</v>
      </c>
      <c r="J726" s="271">
        <v>234.73</v>
      </c>
      <c r="K726" s="271">
        <v>5.7350000000000003</v>
      </c>
      <c r="L726" s="271">
        <v>234.73</v>
      </c>
      <c r="M726" s="272">
        <f>K726/L726</f>
        <v>2.4432326502790442E-2</v>
      </c>
      <c r="N726" s="273">
        <v>74.099999999999994</v>
      </c>
      <c r="O726" s="274">
        <f>M726*N726</f>
        <v>1.8104353938567717</v>
      </c>
      <c r="P726" s="274">
        <f>M726*60*1000</f>
        <v>1465.9395901674266</v>
      </c>
      <c r="Q726" s="325">
        <f>P726*N726/1000</f>
        <v>108.6261236314063</v>
      </c>
    </row>
    <row r="727" spans="1:17" ht="12.75" customHeight="1" x14ac:dyDescent="0.2">
      <c r="A727" s="99"/>
      <c r="B727" s="340" t="s">
        <v>204</v>
      </c>
      <c r="C727" s="268" t="s">
        <v>817</v>
      </c>
      <c r="D727" s="269">
        <v>28</v>
      </c>
      <c r="E727" s="269">
        <v>1957</v>
      </c>
      <c r="F727" s="271">
        <v>34.9</v>
      </c>
      <c r="G727" s="271">
        <v>0</v>
      </c>
      <c r="H727" s="271">
        <v>0</v>
      </c>
      <c r="I727" s="271">
        <v>34.9</v>
      </c>
      <c r="J727" s="271">
        <v>1486.32</v>
      </c>
      <c r="K727" s="271">
        <v>32.33</v>
      </c>
      <c r="L727" s="271">
        <v>1322.95</v>
      </c>
      <c r="M727" s="272">
        <f>K727/L727</f>
        <v>2.4437809441021956E-2</v>
      </c>
      <c r="N727" s="273">
        <v>72.400000000000006</v>
      </c>
      <c r="O727" s="274">
        <f>M727*N727</f>
        <v>1.7692974035299898</v>
      </c>
      <c r="P727" s="274">
        <f>M727*60*1000</f>
        <v>1466.2685664613173</v>
      </c>
      <c r="Q727" s="325">
        <f>P727*N727/1000</f>
        <v>106.15784421179939</v>
      </c>
    </row>
    <row r="728" spans="1:17" ht="12.75" customHeight="1" x14ac:dyDescent="0.2">
      <c r="A728" s="99"/>
      <c r="B728" s="339" t="s">
        <v>37</v>
      </c>
      <c r="C728" s="268" t="s">
        <v>666</v>
      </c>
      <c r="D728" s="269">
        <v>8</v>
      </c>
      <c r="E728" s="269" t="s">
        <v>33</v>
      </c>
      <c r="F728" s="270">
        <v>8.4079999999999995</v>
      </c>
      <c r="G728" s="271">
        <v>0</v>
      </c>
      <c r="H728" s="271">
        <v>0</v>
      </c>
      <c r="I728" s="270">
        <v>8.4079999999999995</v>
      </c>
      <c r="J728" s="271">
        <v>342.1</v>
      </c>
      <c r="K728" s="271">
        <v>8.4079999999999995</v>
      </c>
      <c r="L728" s="271">
        <v>342.1</v>
      </c>
      <c r="M728" s="272">
        <f>K728/L728</f>
        <v>2.4577608886290556E-2</v>
      </c>
      <c r="N728" s="273">
        <v>59.41</v>
      </c>
      <c r="O728" s="274">
        <f>M728*N728</f>
        <v>1.4601557439345219</v>
      </c>
      <c r="P728" s="274">
        <f>M728*60*1000</f>
        <v>1474.6565331774332</v>
      </c>
      <c r="Q728" s="325">
        <f>P728*N728/1000</f>
        <v>87.609344636071299</v>
      </c>
    </row>
    <row r="729" spans="1:17" ht="12.75" customHeight="1" x14ac:dyDescent="0.2">
      <c r="A729" s="99"/>
      <c r="B729" s="340" t="s">
        <v>204</v>
      </c>
      <c r="C729" s="268" t="s">
        <v>818</v>
      </c>
      <c r="D729" s="269">
        <v>13</v>
      </c>
      <c r="E729" s="269">
        <v>1960</v>
      </c>
      <c r="F729" s="271">
        <v>13</v>
      </c>
      <c r="G729" s="271">
        <v>0</v>
      </c>
      <c r="H729" s="271">
        <v>0</v>
      </c>
      <c r="I729" s="271">
        <v>13</v>
      </c>
      <c r="J729" s="271">
        <v>526.47</v>
      </c>
      <c r="K729" s="271">
        <v>13</v>
      </c>
      <c r="L729" s="271">
        <v>526.47</v>
      </c>
      <c r="M729" s="272">
        <f>K729/L729</f>
        <v>2.4692765019849183E-2</v>
      </c>
      <c r="N729" s="273">
        <v>72.400000000000006</v>
      </c>
      <c r="O729" s="274">
        <f>M729*N729</f>
        <v>1.7877561874370811</v>
      </c>
      <c r="P729" s="274">
        <f>M729*60*1000</f>
        <v>1481.5659011909511</v>
      </c>
      <c r="Q729" s="325">
        <f>P729*N729/1000</f>
        <v>107.26537124622486</v>
      </c>
    </row>
    <row r="730" spans="1:17" ht="12.75" customHeight="1" x14ac:dyDescent="0.2">
      <c r="A730" s="99"/>
      <c r="B730" s="340" t="s">
        <v>260</v>
      </c>
      <c r="C730" s="276" t="s">
        <v>675</v>
      </c>
      <c r="D730" s="275">
        <v>22</v>
      </c>
      <c r="E730" s="275">
        <v>1958</v>
      </c>
      <c r="F730" s="277">
        <f>I730</f>
        <v>37.93</v>
      </c>
      <c r="G730" s="278"/>
      <c r="H730" s="278"/>
      <c r="I730" s="279">
        <v>37.93</v>
      </c>
      <c r="J730" s="280">
        <v>1528.3</v>
      </c>
      <c r="K730" s="280">
        <f>I730/J730*L730</f>
        <v>27.639536151279202</v>
      </c>
      <c r="L730" s="280">
        <v>1113.67</v>
      </c>
      <c r="M730" s="281">
        <f>K730/L730</f>
        <v>2.4818425701760127E-2</v>
      </c>
      <c r="N730" s="277">
        <v>52.973999999999997</v>
      </c>
      <c r="O730" s="277">
        <f>ROUND(M730*N730,2)</f>
        <v>1.31</v>
      </c>
      <c r="P730" s="277">
        <f>ROUND(M730*60*1000,2)</f>
        <v>1489.11</v>
      </c>
      <c r="Q730" s="326">
        <f>ROUND(P730*N730/1000,2)</f>
        <v>78.88</v>
      </c>
    </row>
    <row r="731" spans="1:17" ht="12.75" customHeight="1" x14ac:dyDescent="0.2">
      <c r="A731" s="99"/>
      <c r="B731" s="339" t="s">
        <v>37</v>
      </c>
      <c r="C731" s="268" t="s">
        <v>36</v>
      </c>
      <c r="D731" s="269">
        <v>35</v>
      </c>
      <c r="E731" s="269" t="s">
        <v>33</v>
      </c>
      <c r="F731" s="270">
        <v>30.52</v>
      </c>
      <c r="G731" s="271">
        <v>0</v>
      </c>
      <c r="H731" s="271">
        <v>0</v>
      </c>
      <c r="I731" s="270">
        <v>30.52</v>
      </c>
      <c r="J731" s="271">
        <v>1229.69</v>
      </c>
      <c r="K731" s="271">
        <v>30.52</v>
      </c>
      <c r="L731" s="271">
        <v>1229.69</v>
      </c>
      <c r="M731" s="272">
        <f>K731/L731</f>
        <v>2.4819263391586497E-2</v>
      </c>
      <c r="N731" s="273">
        <v>59.41</v>
      </c>
      <c r="O731" s="274">
        <f>M731*N731</f>
        <v>1.4745124380941537</v>
      </c>
      <c r="P731" s="274">
        <f>M731*60*1000</f>
        <v>1489.1558034951897</v>
      </c>
      <c r="Q731" s="325">
        <f>P731*N731/1000</f>
        <v>88.470746285649227</v>
      </c>
    </row>
    <row r="732" spans="1:17" ht="12.75" customHeight="1" x14ac:dyDescent="0.2">
      <c r="A732" s="99"/>
      <c r="B732" s="340" t="s">
        <v>264</v>
      </c>
      <c r="C732" s="118" t="s">
        <v>710</v>
      </c>
      <c r="D732" s="119">
        <v>48</v>
      </c>
      <c r="E732" s="119">
        <v>1960</v>
      </c>
      <c r="F732" s="132">
        <v>51.762300000000003</v>
      </c>
      <c r="G732" s="132">
        <v>3.5398999999999998</v>
      </c>
      <c r="H732" s="132">
        <v>0.48</v>
      </c>
      <c r="I732" s="132">
        <v>47.742400000000004</v>
      </c>
      <c r="J732" s="132">
        <v>1920.3</v>
      </c>
      <c r="K732" s="132">
        <v>47.742400000000004</v>
      </c>
      <c r="L732" s="132">
        <v>1920.3</v>
      </c>
      <c r="M732" s="133">
        <v>2.4861948653856172E-2</v>
      </c>
      <c r="N732" s="134">
        <v>48.2</v>
      </c>
      <c r="O732" s="135">
        <v>1.1983459251158677</v>
      </c>
      <c r="P732" s="135">
        <v>1491.7169192313704</v>
      </c>
      <c r="Q732" s="331">
        <v>71.900755506952066</v>
      </c>
    </row>
    <row r="733" spans="1:17" ht="12.75" customHeight="1" x14ac:dyDescent="0.2">
      <c r="A733" s="99"/>
      <c r="B733" s="340" t="s">
        <v>204</v>
      </c>
      <c r="C733" s="268" t="s">
        <v>819</v>
      </c>
      <c r="D733" s="269">
        <v>6</v>
      </c>
      <c r="E733" s="269">
        <v>1986</v>
      </c>
      <c r="F733" s="271">
        <v>10.77</v>
      </c>
      <c r="G733" s="271">
        <v>0.47</v>
      </c>
      <c r="H733" s="271">
        <v>0.88</v>
      </c>
      <c r="I733" s="271">
        <v>9.4</v>
      </c>
      <c r="J733" s="271">
        <v>378.43</v>
      </c>
      <c r="K733" s="271">
        <v>7.5960000000000001</v>
      </c>
      <c r="L733" s="271">
        <v>305.16000000000003</v>
      </c>
      <c r="M733" s="272">
        <f>K733/L733</f>
        <v>2.4891860007864725E-2</v>
      </c>
      <c r="N733" s="273">
        <v>72.400000000000006</v>
      </c>
      <c r="O733" s="274">
        <f>M733*N733</f>
        <v>1.8021706645694062</v>
      </c>
      <c r="P733" s="274">
        <f>M733*60*1000</f>
        <v>1493.5116004718836</v>
      </c>
      <c r="Q733" s="325">
        <f>P733*N733/1000</f>
        <v>108.13023987416439</v>
      </c>
    </row>
    <row r="734" spans="1:17" ht="12.75" customHeight="1" x14ac:dyDescent="0.2">
      <c r="A734" s="99"/>
      <c r="B734" s="340" t="s">
        <v>538</v>
      </c>
      <c r="C734" s="289" t="s">
        <v>537</v>
      </c>
      <c r="D734" s="290">
        <v>6</v>
      </c>
      <c r="E734" s="290">
        <v>1930</v>
      </c>
      <c r="F734" s="291">
        <v>7.625</v>
      </c>
      <c r="G734" s="291">
        <v>0.153</v>
      </c>
      <c r="H734" s="291">
        <v>0.8</v>
      </c>
      <c r="I734" s="291">
        <v>6.6720000000000006</v>
      </c>
      <c r="J734" s="291">
        <v>266.7</v>
      </c>
      <c r="K734" s="291">
        <v>6.6720000000000006</v>
      </c>
      <c r="L734" s="291">
        <v>266.7</v>
      </c>
      <c r="M734" s="292">
        <v>2.5016872890888643E-2</v>
      </c>
      <c r="N734" s="293">
        <v>87.308999999999997</v>
      </c>
      <c r="O734" s="293">
        <v>2.1841981552305967</v>
      </c>
      <c r="P734" s="293">
        <v>1501.0123734533186</v>
      </c>
      <c r="Q734" s="327">
        <v>131.05188931383577</v>
      </c>
    </row>
    <row r="735" spans="1:17" ht="12.75" customHeight="1" x14ac:dyDescent="0.2">
      <c r="A735" s="99"/>
      <c r="B735" s="340" t="s">
        <v>260</v>
      </c>
      <c r="C735" s="276" t="s">
        <v>53</v>
      </c>
      <c r="D735" s="275">
        <v>25</v>
      </c>
      <c r="E735" s="275">
        <v>1957</v>
      </c>
      <c r="F735" s="277">
        <v>39.19</v>
      </c>
      <c r="G735" s="278"/>
      <c r="H735" s="278"/>
      <c r="I735" s="279">
        <v>39.19</v>
      </c>
      <c r="J735" s="280">
        <v>1561.5</v>
      </c>
      <c r="K735" s="280">
        <f>I735/J735*L735</f>
        <v>39.188996093499838</v>
      </c>
      <c r="L735" s="280">
        <v>1561.46</v>
      </c>
      <c r="M735" s="281">
        <f>K735/L735</f>
        <v>2.5097662504002562E-2</v>
      </c>
      <c r="N735" s="277">
        <v>52.973999999999997</v>
      </c>
      <c r="O735" s="277">
        <f>ROUND(M735*N735,2)</f>
        <v>1.33</v>
      </c>
      <c r="P735" s="277">
        <f>ROUND(M735*60*1000,2)</f>
        <v>1505.86</v>
      </c>
      <c r="Q735" s="326">
        <f>ROUND(P735*N735/1000,2)</f>
        <v>79.77</v>
      </c>
    </row>
    <row r="736" spans="1:17" ht="12.75" customHeight="1" x14ac:dyDescent="0.2">
      <c r="A736" s="99"/>
      <c r="B736" s="339" t="s">
        <v>187</v>
      </c>
      <c r="C736" s="268" t="s">
        <v>291</v>
      </c>
      <c r="D736" s="269">
        <v>8</v>
      </c>
      <c r="E736" s="269" t="s">
        <v>33</v>
      </c>
      <c r="F736" s="273">
        <v>9.2210000000000001</v>
      </c>
      <c r="G736" s="273">
        <v>0</v>
      </c>
      <c r="H736" s="273">
        <v>0</v>
      </c>
      <c r="I736" s="273">
        <v>9.2210000000000001</v>
      </c>
      <c r="J736" s="271">
        <v>366.13</v>
      </c>
      <c r="K736" s="271">
        <v>9.2210000000000001</v>
      </c>
      <c r="L736" s="271">
        <v>366.13</v>
      </c>
      <c r="M736" s="272">
        <f>K736/L736</f>
        <v>2.5185043563761507E-2</v>
      </c>
      <c r="N736" s="273">
        <v>74.099999999999994</v>
      </c>
      <c r="O736" s="274">
        <f>M736*N736</f>
        <v>1.8662117280747275</v>
      </c>
      <c r="P736" s="274">
        <f>M736*60*1000</f>
        <v>1511.1026138256905</v>
      </c>
      <c r="Q736" s="325">
        <f>P736*N736/1000</f>
        <v>111.97270368448366</v>
      </c>
    </row>
    <row r="737" spans="1:17" ht="12.75" customHeight="1" x14ac:dyDescent="0.2">
      <c r="A737" s="99"/>
      <c r="B737" s="340" t="s">
        <v>260</v>
      </c>
      <c r="C737" s="276" t="s">
        <v>51</v>
      </c>
      <c r="D737" s="275">
        <v>77</v>
      </c>
      <c r="E737" s="275">
        <v>1960</v>
      </c>
      <c r="F737" s="277">
        <v>38.17</v>
      </c>
      <c r="G737" s="278">
        <v>5.1382500000000002</v>
      </c>
      <c r="H737" s="278">
        <v>1.1599999999999999</v>
      </c>
      <c r="I737" s="279">
        <f>F737-G737-H737</f>
        <v>31.871750000000002</v>
      </c>
      <c r="J737" s="280">
        <v>1264.2</v>
      </c>
      <c r="K737" s="280">
        <f>I737/J737*L737</f>
        <v>31.483752663739914</v>
      </c>
      <c r="L737" s="280">
        <v>1248.81</v>
      </c>
      <c r="M737" s="281">
        <f>K737/L737</f>
        <v>2.5211003005853504E-2</v>
      </c>
      <c r="N737" s="277">
        <v>52.973999999999997</v>
      </c>
      <c r="O737" s="277">
        <f>ROUND(M737*N737,2)</f>
        <v>1.34</v>
      </c>
      <c r="P737" s="277">
        <f>ROUND(M737*60*1000,2)</f>
        <v>1512.66</v>
      </c>
      <c r="Q737" s="326">
        <f>ROUND(P737*N737/1000,2)</f>
        <v>80.13</v>
      </c>
    </row>
    <row r="738" spans="1:17" ht="12.75" customHeight="1" x14ac:dyDescent="0.2">
      <c r="A738" s="99"/>
      <c r="B738" s="339" t="s">
        <v>32</v>
      </c>
      <c r="C738" s="268" t="s">
        <v>635</v>
      </c>
      <c r="D738" s="269">
        <v>24</v>
      </c>
      <c r="E738" s="269">
        <v>1981</v>
      </c>
      <c r="F738" s="271">
        <v>30.097000000000001</v>
      </c>
      <c r="G738" s="271">
        <v>1.0880000000000001</v>
      </c>
      <c r="H738" s="271">
        <v>3.84</v>
      </c>
      <c r="I738" s="271">
        <v>25.167999999999999</v>
      </c>
      <c r="J738" s="271">
        <v>996.18</v>
      </c>
      <c r="K738" s="271">
        <v>25.167999999999999</v>
      </c>
      <c r="L738" s="271">
        <v>996.18</v>
      </c>
      <c r="M738" s="272">
        <f>K738/L738</f>
        <v>2.5264510429841996E-2</v>
      </c>
      <c r="N738" s="273">
        <v>63.7</v>
      </c>
      <c r="O738" s="274">
        <f>M738*N738</f>
        <v>1.6093493143809352</v>
      </c>
      <c r="P738" s="274">
        <f>M738*60*1000</f>
        <v>1515.8706257905196</v>
      </c>
      <c r="Q738" s="325">
        <f>P738*N738/1000</f>
        <v>96.560958862856097</v>
      </c>
    </row>
    <row r="739" spans="1:17" ht="12.75" customHeight="1" x14ac:dyDescent="0.2">
      <c r="A739" s="99"/>
      <c r="B739" s="340" t="s">
        <v>204</v>
      </c>
      <c r="C739" s="268" t="s">
        <v>327</v>
      </c>
      <c r="D739" s="269">
        <v>24</v>
      </c>
      <c r="E739" s="269">
        <v>1963</v>
      </c>
      <c r="F739" s="271">
        <v>29.57</v>
      </c>
      <c r="G739" s="271">
        <v>2.3570000000000002</v>
      </c>
      <c r="H739" s="271">
        <v>0.23</v>
      </c>
      <c r="I739" s="271">
        <v>26.98</v>
      </c>
      <c r="J739" s="271">
        <v>1066.5999999999999</v>
      </c>
      <c r="K739" s="271">
        <v>26.98</v>
      </c>
      <c r="L739" s="271">
        <v>1066.5999999999999</v>
      </c>
      <c r="M739" s="272">
        <f>K739/L739</f>
        <v>2.529533095818489E-2</v>
      </c>
      <c r="N739" s="273">
        <v>72.400000000000006</v>
      </c>
      <c r="O739" s="274">
        <f>M739*N739</f>
        <v>1.8313819613725861</v>
      </c>
      <c r="P739" s="274">
        <f>M739*60*1000</f>
        <v>1517.7198574910935</v>
      </c>
      <c r="Q739" s="325">
        <f>P739*N739/1000</f>
        <v>109.88291768235518</v>
      </c>
    </row>
    <row r="740" spans="1:17" ht="12.75" customHeight="1" x14ac:dyDescent="0.2">
      <c r="A740" s="99"/>
      <c r="B740" s="340" t="s">
        <v>204</v>
      </c>
      <c r="C740" s="268" t="s">
        <v>331</v>
      </c>
      <c r="D740" s="269">
        <v>8</v>
      </c>
      <c r="E740" s="269">
        <v>1955</v>
      </c>
      <c r="F740" s="271">
        <v>11.9</v>
      </c>
      <c r="G740" s="271">
        <v>0.81899999999999995</v>
      </c>
      <c r="H740" s="271">
        <v>1.2</v>
      </c>
      <c r="I740" s="271">
        <v>9.8800000000000008</v>
      </c>
      <c r="J740" s="271">
        <v>390.37</v>
      </c>
      <c r="K740" s="271">
        <v>9.8800000000000008</v>
      </c>
      <c r="L740" s="271">
        <v>390.37</v>
      </c>
      <c r="M740" s="272">
        <f>K740/L740</f>
        <v>2.5309321925352873E-2</v>
      </c>
      <c r="N740" s="273">
        <v>72.400000000000006</v>
      </c>
      <c r="O740" s="274">
        <f>M740*N740</f>
        <v>1.8323949073955481</v>
      </c>
      <c r="P740" s="274">
        <f>M740*60*1000</f>
        <v>1518.5593155211725</v>
      </c>
      <c r="Q740" s="325">
        <f>P740*N740/1000</f>
        <v>109.94369444373289</v>
      </c>
    </row>
    <row r="741" spans="1:17" ht="12.75" customHeight="1" x14ac:dyDescent="0.2">
      <c r="A741" s="99"/>
      <c r="B741" s="339" t="s">
        <v>187</v>
      </c>
      <c r="C741" s="268" t="s">
        <v>296</v>
      </c>
      <c r="D741" s="269">
        <v>5</v>
      </c>
      <c r="E741" s="269" t="s">
        <v>33</v>
      </c>
      <c r="F741" s="273">
        <v>6.6559999999999997</v>
      </c>
      <c r="G741" s="273">
        <v>0.28000000000000003</v>
      </c>
      <c r="H741" s="273">
        <v>0.8</v>
      </c>
      <c r="I741" s="273">
        <v>5.5759999999999996</v>
      </c>
      <c r="J741" s="271">
        <v>220.11</v>
      </c>
      <c r="K741" s="271">
        <v>5.5759999999999996</v>
      </c>
      <c r="L741" s="271">
        <v>220.11</v>
      </c>
      <c r="M741" s="272">
        <f>K741/L741</f>
        <v>2.5332788151378852E-2</v>
      </c>
      <c r="N741" s="273">
        <v>74.099999999999994</v>
      </c>
      <c r="O741" s="274">
        <f>M741*N741</f>
        <v>1.8771596020171728</v>
      </c>
      <c r="P741" s="274">
        <f>M741*60*1000</f>
        <v>1519.9672890827312</v>
      </c>
      <c r="Q741" s="325">
        <f>P741*N741/1000</f>
        <v>112.62957612103038</v>
      </c>
    </row>
    <row r="742" spans="1:17" ht="12.75" customHeight="1" x14ac:dyDescent="0.2">
      <c r="A742" s="99"/>
      <c r="B742" s="339" t="s">
        <v>187</v>
      </c>
      <c r="C742" s="268" t="s">
        <v>295</v>
      </c>
      <c r="D742" s="269">
        <v>5</v>
      </c>
      <c r="E742" s="269" t="s">
        <v>33</v>
      </c>
      <c r="F742" s="273">
        <v>4.8209999999999997</v>
      </c>
      <c r="G742" s="273">
        <v>0</v>
      </c>
      <c r="H742" s="273">
        <v>0</v>
      </c>
      <c r="I742" s="273">
        <v>4.8209999999999997</v>
      </c>
      <c r="J742" s="271">
        <v>190.21</v>
      </c>
      <c r="K742" s="271">
        <v>4.8209999999999997</v>
      </c>
      <c r="L742" s="271">
        <v>190.21</v>
      </c>
      <c r="M742" s="272">
        <f>K742/L742</f>
        <v>2.534567057462804E-2</v>
      </c>
      <c r="N742" s="273">
        <v>74.099999999999994</v>
      </c>
      <c r="O742" s="274">
        <f>M742*N742</f>
        <v>1.8781141895799376</v>
      </c>
      <c r="P742" s="274">
        <f>M742*60*1000</f>
        <v>1520.7402344776824</v>
      </c>
      <c r="Q742" s="325">
        <f>P742*N742/1000</f>
        <v>112.68685137479626</v>
      </c>
    </row>
    <row r="743" spans="1:17" ht="12.75" customHeight="1" x14ac:dyDescent="0.2">
      <c r="A743" s="99"/>
      <c r="B743" s="339" t="s">
        <v>37</v>
      </c>
      <c r="C743" s="268" t="s">
        <v>667</v>
      </c>
      <c r="D743" s="269">
        <v>12</v>
      </c>
      <c r="E743" s="269" t="s">
        <v>33</v>
      </c>
      <c r="F743" s="270">
        <v>17.13</v>
      </c>
      <c r="G743" s="271">
        <v>0</v>
      </c>
      <c r="H743" s="271">
        <v>0</v>
      </c>
      <c r="I743" s="270">
        <v>17.13</v>
      </c>
      <c r="J743" s="271">
        <v>673.93</v>
      </c>
      <c r="K743" s="271">
        <v>17.13</v>
      </c>
      <c r="L743" s="271">
        <v>673.93</v>
      </c>
      <c r="M743" s="272">
        <f>K743/L743</f>
        <v>2.5418070125977476E-2</v>
      </c>
      <c r="N743" s="273">
        <v>59.41</v>
      </c>
      <c r="O743" s="274">
        <f>M743*N743</f>
        <v>1.5100875461843217</v>
      </c>
      <c r="P743" s="274">
        <f>M743*60*1000</f>
        <v>1525.0842075586486</v>
      </c>
      <c r="Q743" s="325">
        <f>P743*N743/1000</f>
        <v>90.605252771059313</v>
      </c>
    </row>
    <row r="744" spans="1:17" ht="12.75" customHeight="1" x14ac:dyDescent="0.2">
      <c r="A744" s="99"/>
      <c r="B744" s="339" t="s">
        <v>886</v>
      </c>
      <c r="C744" s="268" t="s">
        <v>882</v>
      </c>
      <c r="D744" s="269">
        <v>11</v>
      </c>
      <c r="E744" s="269"/>
      <c r="F744" s="271">
        <f>SUM(G744+H744+I744)</f>
        <v>13.561</v>
      </c>
      <c r="G744" s="271">
        <v>0</v>
      </c>
      <c r="H744" s="271">
        <v>0</v>
      </c>
      <c r="I744" s="271">
        <v>13.561</v>
      </c>
      <c r="J744" s="271">
        <v>533.47</v>
      </c>
      <c r="K744" s="271">
        <v>13.561</v>
      </c>
      <c r="L744" s="271">
        <v>533.47</v>
      </c>
      <c r="M744" s="272">
        <f>K744/L744</f>
        <v>2.5420361032485423E-2</v>
      </c>
      <c r="N744" s="273">
        <v>50.58</v>
      </c>
      <c r="O744" s="274">
        <f>M744*N744</f>
        <v>1.2857618610231127</v>
      </c>
      <c r="P744" s="274">
        <f>M744*60*1000</f>
        <v>1525.2216619491255</v>
      </c>
      <c r="Q744" s="325">
        <f>P744*N744/1000</f>
        <v>77.14571166138677</v>
      </c>
    </row>
    <row r="745" spans="1:17" ht="12.75" customHeight="1" x14ac:dyDescent="0.2">
      <c r="A745" s="99"/>
      <c r="B745" s="339" t="s">
        <v>886</v>
      </c>
      <c r="C745" s="268" t="s">
        <v>880</v>
      </c>
      <c r="D745" s="269">
        <v>8</v>
      </c>
      <c r="E745" s="269"/>
      <c r="F745" s="271">
        <f>SUM(G745+H745+I745)</f>
        <v>12.465</v>
      </c>
      <c r="G745" s="271">
        <v>0</v>
      </c>
      <c r="H745" s="271">
        <v>0</v>
      </c>
      <c r="I745" s="271">
        <v>12.465</v>
      </c>
      <c r="J745" s="271">
        <v>487.61</v>
      </c>
      <c r="K745" s="271">
        <v>12.465</v>
      </c>
      <c r="L745" s="271">
        <v>487.61</v>
      </c>
      <c r="M745" s="272">
        <f>K745/L745</f>
        <v>2.5563462603310022E-2</v>
      </c>
      <c r="N745" s="273">
        <v>50.58</v>
      </c>
      <c r="O745" s="274">
        <f>M745*N745</f>
        <v>1.2929999384754209</v>
      </c>
      <c r="P745" s="274">
        <f>M745*60*1000</f>
        <v>1533.8077561986015</v>
      </c>
      <c r="Q745" s="325">
        <f>P745*N745/1000</f>
        <v>77.579996308525267</v>
      </c>
    </row>
    <row r="746" spans="1:17" ht="12.75" customHeight="1" x14ac:dyDescent="0.2">
      <c r="A746" s="99"/>
      <c r="B746" s="339" t="s">
        <v>886</v>
      </c>
      <c r="C746" s="268" t="s">
        <v>883</v>
      </c>
      <c r="D746" s="269">
        <v>4</v>
      </c>
      <c r="E746" s="269"/>
      <c r="F746" s="271">
        <f>SUM(G746+H746+I746)</f>
        <v>4.2839999999999998</v>
      </c>
      <c r="G746" s="271">
        <v>0</v>
      </c>
      <c r="H746" s="271">
        <v>0</v>
      </c>
      <c r="I746" s="271">
        <v>4.2839999999999998</v>
      </c>
      <c r="J746" s="271">
        <v>167.13</v>
      </c>
      <c r="K746" s="271">
        <v>4.2839999999999998</v>
      </c>
      <c r="L746" s="271">
        <v>167.13</v>
      </c>
      <c r="M746" s="272">
        <f>K746/L746</f>
        <v>2.563274098007539E-2</v>
      </c>
      <c r="N746" s="273">
        <v>50.58</v>
      </c>
      <c r="O746" s="274">
        <f>M746*N746</f>
        <v>1.2965040387722131</v>
      </c>
      <c r="P746" s="274">
        <f>M746*60*1000</f>
        <v>1537.9644588045235</v>
      </c>
      <c r="Q746" s="325">
        <f>P746*N746/1000</f>
        <v>77.790242326332788</v>
      </c>
    </row>
    <row r="747" spans="1:17" ht="12.75" customHeight="1" x14ac:dyDescent="0.2">
      <c r="A747" s="99"/>
      <c r="B747" s="339" t="s">
        <v>100</v>
      </c>
      <c r="C747" s="282" t="s">
        <v>97</v>
      </c>
      <c r="D747" s="299">
        <v>4</v>
      </c>
      <c r="E747" s="284" t="s">
        <v>33</v>
      </c>
      <c r="F747" s="285">
        <v>6.69</v>
      </c>
      <c r="G747" s="285">
        <v>0.49</v>
      </c>
      <c r="H747" s="285">
        <v>0.64</v>
      </c>
      <c r="I747" s="285">
        <v>5.56</v>
      </c>
      <c r="J747" s="286">
        <v>215.91</v>
      </c>
      <c r="K747" s="287">
        <v>5.56</v>
      </c>
      <c r="L747" s="286">
        <v>215.91</v>
      </c>
      <c r="M747" s="272">
        <f>K747/L747</f>
        <v>2.5751470520124123E-2</v>
      </c>
      <c r="N747" s="288">
        <v>56.6</v>
      </c>
      <c r="O747" s="274">
        <f>M747*N747</f>
        <v>1.4575332314390255</v>
      </c>
      <c r="P747" s="274">
        <f>M747*60*1000</f>
        <v>1545.0882312074475</v>
      </c>
      <c r="Q747" s="325">
        <f>P747*N747/1000</f>
        <v>87.451993886341526</v>
      </c>
    </row>
    <row r="748" spans="1:17" ht="12.75" customHeight="1" x14ac:dyDescent="0.2">
      <c r="A748" s="99"/>
      <c r="B748" s="340" t="s">
        <v>264</v>
      </c>
      <c r="C748" s="118" t="s">
        <v>711</v>
      </c>
      <c r="D748" s="119">
        <v>31</v>
      </c>
      <c r="E748" s="119">
        <v>1964</v>
      </c>
      <c r="F748" s="132">
        <v>18.600000000000001</v>
      </c>
      <c r="G748" s="132">
        <v>1.5</v>
      </c>
      <c r="H748" s="132">
        <v>0</v>
      </c>
      <c r="I748" s="132">
        <v>17.100000000000001</v>
      </c>
      <c r="J748" s="132">
        <v>663.47</v>
      </c>
      <c r="K748" s="132">
        <v>17.100000000000001</v>
      </c>
      <c r="L748" s="132">
        <v>663.47</v>
      </c>
      <c r="M748" s="133">
        <v>2.5773584336895413E-2</v>
      </c>
      <c r="N748" s="134">
        <v>48.2</v>
      </c>
      <c r="O748" s="135">
        <v>1.2422867650383589</v>
      </c>
      <c r="P748" s="135">
        <v>1546.4150602137247</v>
      </c>
      <c r="Q748" s="331">
        <v>74.537205902301537</v>
      </c>
    </row>
    <row r="749" spans="1:17" ht="12.75" customHeight="1" x14ac:dyDescent="0.2">
      <c r="A749" s="99"/>
      <c r="B749" s="339" t="s">
        <v>155</v>
      </c>
      <c r="C749" s="268" t="s">
        <v>200</v>
      </c>
      <c r="D749" s="269">
        <v>81</v>
      </c>
      <c r="E749" s="269">
        <v>1961</v>
      </c>
      <c r="F749" s="270">
        <v>39.247999999999998</v>
      </c>
      <c r="G749" s="270">
        <v>3.6939299999999999</v>
      </c>
      <c r="H749" s="270">
        <v>0.8</v>
      </c>
      <c r="I749" s="270">
        <f>F749-G749-H749</f>
        <v>34.754069999999999</v>
      </c>
      <c r="J749" s="271">
        <v>1344.76</v>
      </c>
      <c r="K749" s="271">
        <v>34.753999999999998</v>
      </c>
      <c r="L749" s="271">
        <v>1344.76</v>
      </c>
      <c r="M749" s="272">
        <f>K749/L749</f>
        <v>2.5844016776227725E-2</v>
      </c>
      <c r="N749" s="273">
        <v>46.43</v>
      </c>
      <c r="O749" s="274">
        <f>M749*N749</f>
        <v>1.1999376989202533</v>
      </c>
      <c r="P749" s="274">
        <f>M749*60*1000</f>
        <v>1550.6410065736636</v>
      </c>
      <c r="Q749" s="325">
        <f>P749*N749/1000</f>
        <v>71.996261935215202</v>
      </c>
    </row>
    <row r="750" spans="1:17" ht="12.75" customHeight="1" x14ac:dyDescent="0.2">
      <c r="A750" s="99"/>
      <c r="B750" s="339" t="s">
        <v>886</v>
      </c>
      <c r="C750" s="268" t="s">
        <v>879</v>
      </c>
      <c r="D750" s="269">
        <v>6</v>
      </c>
      <c r="E750" s="269"/>
      <c r="F750" s="271">
        <f>SUM(G750+H750+I750)</f>
        <v>8.1430000000000007</v>
      </c>
      <c r="G750" s="271">
        <v>0</v>
      </c>
      <c r="H750" s="271">
        <v>0</v>
      </c>
      <c r="I750" s="271">
        <v>8.1430000000000007</v>
      </c>
      <c r="J750" s="271">
        <v>314.12</v>
      </c>
      <c r="K750" s="271">
        <v>8.1430000000000007</v>
      </c>
      <c r="L750" s="271">
        <v>314.12</v>
      </c>
      <c r="M750" s="272">
        <f>K750/L750</f>
        <v>2.5923214058321663E-2</v>
      </c>
      <c r="N750" s="273">
        <v>50.58</v>
      </c>
      <c r="O750" s="274">
        <f>M750*N750</f>
        <v>1.3111961670699097</v>
      </c>
      <c r="P750" s="274">
        <f>M750*60*1000</f>
        <v>1555.3928434992999</v>
      </c>
      <c r="Q750" s="325">
        <f>P750*N750/1000</f>
        <v>78.671770024194586</v>
      </c>
    </row>
    <row r="751" spans="1:17" ht="12.75" customHeight="1" x14ac:dyDescent="0.2">
      <c r="A751" s="99"/>
      <c r="B751" s="340" t="s">
        <v>204</v>
      </c>
      <c r="C751" s="268" t="s">
        <v>336</v>
      </c>
      <c r="D751" s="269">
        <v>9</v>
      </c>
      <c r="E751" s="269">
        <v>1958</v>
      </c>
      <c r="F751" s="271">
        <v>5.4</v>
      </c>
      <c r="G751" s="271">
        <v>0</v>
      </c>
      <c r="H751" s="271">
        <v>0</v>
      </c>
      <c r="I751" s="271">
        <v>5.4</v>
      </c>
      <c r="J751" s="271">
        <v>206.92</v>
      </c>
      <c r="K751" s="271">
        <v>5.4</v>
      </c>
      <c r="L751" s="271">
        <v>206.92</v>
      </c>
      <c r="M751" s="272">
        <f>K751/L751</f>
        <v>2.6097042335202013E-2</v>
      </c>
      <c r="N751" s="273">
        <v>72.400000000000006</v>
      </c>
      <c r="O751" s="274">
        <f>M751*N751</f>
        <v>1.889425865068626</v>
      </c>
      <c r="P751" s="274">
        <f>M751*60*1000</f>
        <v>1565.8225401121208</v>
      </c>
      <c r="Q751" s="325">
        <f>P751*N751/1000</f>
        <v>113.36555190411755</v>
      </c>
    </row>
    <row r="752" spans="1:17" ht="12.75" customHeight="1" x14ac:dyDescent="0.2">
      <c r="A752" s="99"/>
      <c r="B752" s="339" t="s">
        <v>155</v>
      </c>
      <c r="C752" s="268" t="s">
        <v>325</v>
      </c>
      <c r="D752" s="269">
        <v>8</v>
      </c>
      <c r="E752" s="269">
        <v>1953</v>
      </c>
      <c r="F752" s="270">
        <v>8.0410000000000004</v>
      </c>
      <c r="G752" s="270">
        <v>0.78690000000000004</v>
      </c>
      <c r="H752" s="270">
        <v>0.08</v>
      </c>
      <c r="I752" s="270">
        <f>F752-G752-H752</f>
        <v>7.1741000000000001</v>
      </c>
      <c r="J752" s="271">
        <v>273.27999999999997</v>
      </c>
      <c r="K752" s="271">
        <v>5.3897399999999998</v>
      </c>
      <c r="L752" s="271">
        <v>205.31</v>
      </c>
      <c r="M752" s="272">
        <f>K752/L752</f>
        <v>2.6251716915883298E-2</v>
      </c>
      <c r="N752" s="273">
        <v>46.43</v>
      </c>
      <c r="O752" s="274">
        <f>M752*N752</f>
        <v>1.2188672164044616</v>
      </c>
      <c r="P752" s="274">
        <f>M752*60*1000</f>
        <v>1575.1030149529979</v>
      </c>
      <c r="Q752" s="325">
        <f>P752*N752/1000</f>
        <v>73.132032984267681</v>
      </c>
    </row>
    <row r="753" spans="1:17" ht="12.75" customHeight="1" x14ac:dyDescent="0.2">
      <c r="A753" s="99"/>
      <c r="B753" s="339" t="s">
        <v>514</v>
      </c>
      <c r="C753" s="289" t="s">
        <v>513</v>
      </c>
      <c r="D753" s="290">
        <v>6</v>
      </c>
      <c r="E753" s="290">
        <v>1961</v>
      </c>
      <c r="F753" s="291">
        <v>9.5109999999999992</v>
      </c>
      <c r="G753" s="291">
        <v>0</v>
      </c>
      <c r="H753" s="291">
        <v>0</v>
      </c>
      <c r="I753" s="291">
        <v>9.5109999999999992</v>
      </c>
      <c r="J753" s="291">
        <v>362.24</v>
      </c>
      <c r="K753" s="291">
        <v>9.5109999999999992</v>
      </c>
      <c r="L753" s="291">
        <v>362.24</v>
      </c>
      <c r="M753" s="292">
        <v>2.6256073321554767E-2</v>
      </c>
      <c r="N753" s="293">
        <v>72.593999999999994</v>
      </c>
      <c r="O753" s="293">
        <v>1.9060333867049466</v>
      </c>
      <c r="P753" s="293">
        <v>1575.3643992932859</v>
      </c>
      <c r="Q753" s="327">
        <v>114.36200320229679</v>
      </c>
    </row>
    <row r="754" spans="1:17" ht="12.75" customHeight="1" x14ac:dyDescent="0.2">
      <c r="A754" s="99"/>
      <c r="B754" s="339" t="s">
        <v>35</v>
      </c>
      <c r="C754" s="268" t="s">
        <v>246</v>
      </c>
      <c r="D754" s="269">
        <v>9</v>
      </c>
      <c r="E754" s="269" t="s">
        <v>33</v>
      </c>
      <c r="F754" s="269">
        <f>G754+H754+I754</f>
        <v>13.581</v>
      </c>
      <c r="G754" s="269">
        <v>0</v>
      </c>
      <c r="H754" s="269">
        <v>0</v>
      </c>
      <c r="I754" s="273">
        <v>13.581</v>
      </c>
      <c r="J754" s="271">
        <v>513.61</v>
      </c>
      <c r="K754" s="271">
        <v>13.581</v>
      </c>
      <c r="L754" s="271">
        <v>513.61</v>
      </c>
      <c r="M754" s="272">
        <f>K754/L754</f>
        <v>2.6442242168182081E-2</v>
      </c>
      <c r="N754" s="273">
        <v>50.685000000000002</v>
      </c>
      <c r="O754" s="274">
        <f>M754*N754</f>
        <v>1.3402250442943089</v>
      </c>
      <c r="P754" s="274">
        <f>M754*60*1000</f>
        <v>1586.5345300909248</v>
      </c>
      <c r="Q754" s="325">
        <f>P754*N754/1000</f>
        <v>80.413502657658526</v>
      </c>
    </row>
    <row r="755" spans="1:17" ht="12.75" customHeight="1" x14ac:dyDescent="0.2">
      <c r="A755" s="99"/>
      <c r="B755" s="339" t="s">
        <v>155</v>
      </c>
      <c r="C755" s="268" t="s">
        <v>198</v>
      </c>
      <c r="D755" s="269">
        <v>40</v>
      </c>
      <c r="E755" s="269">
        <v>1961</v>
      </c>
      <c r="F755" s="270">
        <v>50.264000000000003</v>
      </c>
      <c r="G755" s="270">
        <v>3.98055</v>
      </c>
      <c r="H755" s="270">
        <v>0.4</v>
      </c>
      <c r="I755" s="270">
        <f>F755-G755-H755</f>
        <v>45.883450000000003</v>
      </c>
      <c r="J755" s="271">
        <v>1732.11</v>
      </c>
      <c r="K755" s="271">
        <v>45.883000000000003</v>
      </c>
      <c r="L755" s="271">
        <v>1732.11</v>
      </c>
      <c r="M755" s="272">
        <f>K755/L755</f>
        <v>2.6489657123392858E-2</v>
      </c>
      <c r="N755" s="273">
        <v>46.43</v>
      </c>
      <c r="O755" s="274">
        <f>M755*N755</f>
        <v>1.2299147802391304</v>
      </c>
      <c r="P755" s="274">
        <f>M755*60*1000</f>
        <v>1589.3794274035715</v>
      </c>
      <c r="Q755" s="325">
        <f>P755*N755/1000</f>
        <v>73.794886814347834</v>
      </c>
    </row>
    <row r="756" spans="1:17" ht="12.75" customHeight="1" x14ac:dyDescent="0.2">
      <c r="A756" s="99"/>
      <c r="B756" s="339" t="s">
        <v>37</v>
      </c>
      <c r="C756" s="268" t="s">
        <v>248</v>
      </c>
      <c r="D756" s="269">
        <v>8</v>
      </c>
      <c r="E756" s="269" t="s">
        <v>33</v>
      </c>
      <c r="F756" s="270">
        <v>10.38</v>
      </c>
      <c r="G756" s="271">
        <v>0</v>
      </c>
      <c r="H756" s="273">
        <v>0.02</v>
      </c>
      <c r="I756" s="270">
        <v>10.38</v>
      </c>
      <c r="J756" s="271">
        <v>389.52</v>
      </c>
      <c r="K756" s="271">
        <v>10.36</v>
      </c>
      <c r="L756" s="271">
        <v>389.52</v>
      </c>
      <c r="M756" s="272">
        <f>K756/L756</f>
        <v>2.6596837132881496E-2</v>
      </c>
      <c r="N756" s="273">
        <v>59.41</v>
      </c>
      <c r="O756" s="274">
        <f>M756*N756</f>
        <v>1.5801180940644897</v>
      </c>
      <c r="P756" s="274">
        <f>M756*60*1000</f>
        <v>1595.8102279728896</v>
      </c>
      <c r="Q756" s="325">
        <f>P756*N756/1000</f>
        <v>94.807085643869357</v>
      </c>
    </row>
    <row r="757" spans="1:17" ht="12.75" customHeight="1" x14ac:dyDescent="0.2">
      <c r="A757" s="99"/>
      <c r="B757" s="340" t="s">
        <v>264</v>
      </c>
      <c r="C757" s="118" t="s">
        <v>712</v>
      </c>
      <c r="D757" s="119">
        <v>76</v>
      </c>
      <c r="E757" s="119">
        <v>1963</v>
      </c>
      <c r="F757" s="132">
        <v>40.317</v>
      </c>
      <c r="G757" s="132">
        <v>4.2003000000000004</v>
      </c>
      <c r="H757" s="132">
        <v>0.76</v>
      </c>
      <c r="I757" s="132">
        <v>35.356700000000004</v>
      </c>
      <c r="J757" s="132">
        <v>1323.17</v>
      </c>
      <c r="K757" s="132">
        <v>35.356700000000004</v>
      </c>
      <c r="L757" s="132">
        <v>1323.17</v>
      </c>
      <c r="M757" s="133">
        <v>2.6721207403432666E-2</v>
      </c>
      <c r="N757" s="134">
        <v>48.2</v>
      </c>
      <c r="O757" s="135">
        <v>1.2879621968454547</v>
      </c>
      <c r="P757" s="135">
        <v>1603.27244420596</v>
      </c>
      <c r="Q757" s="331">
        <v>77.277731810727275</v>
      </c>
    </row>
    <row r="758" spans="1:17" ht="12.75" customHeight="1" x14ac:dyDescent="0.2">
      <c r="A758" s="99"/>
      <c r="B758" s="340" t="s">
        <v>59</v>
      </c>
      <c r="C758" s="268" t="s">
        <v>57</v>
      </c>
      <c r="D758" s="269">
        <v>12</v>
      </c>
      <c r="E758" s="269" t="s">
        <v>33</v>
      </c>
      <c r="F758" s="271">
        <f>G758+H758+I758</f>
        <v>16.640999000000001</v>
      </c>
      <c r="G758" s="271">
        <v>0.255</v>
      </c>
      <c r="H758" s="271">
        <v>1.92</v>
      </c>
      <c r="I758" s="271">
        <v>14.465999</v>
      </c>
      <c r="J758" s="271">
        <v>540.32000000000005</v>
      </c>
      <c r="K758" s="271">
        <v>14.46</v>
      </c>
      <c r="L758" s="271">
        <v>540.32000000000005</v>
      </c>
      <c r="M758" s="272">
        <f>K758/L758</f>
        <v>2.6761918862896059E-2</v>
      </c>
      <c r="N758" s="273">
        <v>49.5</v>
      </c>
      <c r="O758" s="274">
        <f>M758*N758</f>
        <v>1.3247149837133549</v>
      </c>
      <c r="P758" s="274">
        <f>M758*60*1000</f>
        <v>1605.7151317737635</v>
      </c>
      <c r="Q758" s="325">
        <f>P758*N758/1000</f>
        <v>79.482899022801291</v>
      </c>
    </row>
    <row r="759" spans="1:17" ht="12.75" customHeight="1" x14ac:dyDescent="0.2">
      <c r="A759" s="99"/>
      <c r="B759" s="339" t="s">
        <v>155</v>
      </c>
      <c r="C759" s="268" t="s">
        <v>323</v>
      </c>
      <c r="D759" s="269">
        <v>4</v>
      </c>
      <c r="E759" s="269">
        <v>1954</v>
      </c>
      <c r="F759" s="270">
        <v>7.97</v>
      </c>
      <c r="G759" s="270">
        <v>0.122</v>
      </c>
      <c r="H759" s="270">
        <v>0.64</v>
      </c>
      <c r="I759" s="270">
        <f>F759-G759-H759</f>
        <v>7.2080000000000002</v>
      </c>
      <c r="J759" s="271">
        <v>268.89999999999998</v>
      </c>
      <c r="K759" s="271">
        <v>7.2076000000000002</v>
      </c>
      <c r="L759" s="271">
        <v>268.89999999999998</v>
      </c>
      <c r="M759" s="272">
        <f>K759/L759</f>
        <v>2.680401636296021E-2</v>
      </c>
      <c r="N759" s="273">
        <v>46.43</v>
      </c>
      <c r="O759" s="274">
        <f>M759*N759</f>
        <v>1.2445104797322426</v>
      </c>
      <c r="P759" s="274">
        <f>M759*60*1000</f>
        <v>1608.2409817776127</v>
      </c>
      <c r="Q759" s="325">
        <f>P759*N759/1000</f>
        <v>74.670628783934561</v>
      </c>
    </row>
    <row r="760" spans="1:17" ht="12.75" customHeight="1" x14ac:dyDescent="0.2">
      <c r="A760" s="99"/>
      <c r="B760" s="340" t="s">
        <v>165</v>
      </c>
      <c r="C760" s="300" t="s">
        <v>843</v>
      </c>
      <c r="D760" s="301">
        <v>12</v>
      </c>
      <c r="E760" s="301" t="s">
        <v>33</v>
      </c>
      <c r="F760" s="302">
        <f>G760+H760+I760</f>
        <v>15.5</v>
      </c>
      <c r="G760" s="302">
        <v>1.2881</v>
      </c>
      <c r="H760" s="302">
        <v>0</v>
      </c>
      <c r="I760" s="302">
        <v>14.2119</v>
      </c>
      <c r="J760" s="302">
        <v>529.6</v>
      </c>
      <c r="K760" s="302">
        <f>I760</f>
        <v>14.2119</v>
      </c>
      <c r="L760" s="302">
        <f>J760</f>
        <v>529.6</v>
      </c>
      <c r="M760" s="303">
        <f>K760/L760</f>
        <v>2.6835158610271904E-2</v>
      </c>
      <c r="N760" s="304">
        <v>43.5</v>
      </c>
      <c r="O760" s="305">
        <f>M760*N760</f>
        <v>1.1673293995468279</v>
      </c>
      <c r="P760" s="305">
        <f>M760*60*1000</f>
        <v>1610.1095166163143</v>
      </c>
      <c r="Q760" s="329">
        <f>P760*N760/1000</f>
        <v>70.039763972809666</v>
      </c>
    </row>
    <row r="761" spans="1:17" ht="12.75" customHeight="1" x14ac:dyDescent="0.2">
      <c r="A761" s="99"/>
      <c r="B761" s="340" t="s">
        <v>402</v>
      </c>
      <c r="C761" s="306" t="s">
        <v>394</v>
      </c>
      <c r="D761" s="307">
        <v>12</v>
      </c>
      <c r="E761" s="307">
        <v>1952</v>
      </c>
      <c r="F761" s="308">
        <v>16.349</v>
      </c>
      <c r="G761" s="308">
        <v>1.447106</v>
      </c>
      <c r="H761" s="308">
        <v>0.12</v>
      </c>
      <c r="I761" s="308">
        <v>14.781895</v>
      </c>
      <c r="J761" s="308">
        <v>548.26</v>
      </c>
      <c r="K761" s="308">
        <v>14.781895</v>
      </c>
      <c r="L761" s="308">
        <v>548.26</v>
      </c>
      <c r="M761" s="309">
        <v>2.696146901105315E-2</v>
      </c>
      <c r="N761" s="310">
        <v>55.59</v>
      </c>
      <c r="O761" s="310">
        <v>1.4987880623244447</v>
      </c>
      <c r="P761" s="310">
        <v>1617.688140663189</v>
      </c>
      <c r="Q761" s="330">
        <v>89.927283739466688</v>
      </c>
    </row>
    <row r="762" spans="1:17" ht="12.75" customHeight="1" x14ac:dyDescent="0.2">
      <c r="A762" s="99"/>
      <c r="B762" s="340" t="s">
        <v>204</v>
      </c>
      <c r="C762" s="268" t="s">
        <v>334</v>
      </c>
      <c r="D762" s="269">
        <v>12</v>
      </c>
      <c r="E762" s="269">
        <v>1965</v>
      </c>
      <c r="F762" s="269">
        <v>13.4</v>
      </c>
      <c r="G762" s="269">
        <v>0.82</v>
      </c>
      <c r="H762" s="269">
        <v>0.11</v>
      </c>
      <c r="I762" s="269">
        <v>12.46</v>
      </c>
      <c r="J762" s="271">
        <v>461.73</v>
      </c>
      <c r="K762" s="271">
        <v>12.46</v>
      </c>
      <c r="L762" s="271">
        <v>461.73</v>
      </c>
      <c r="M762" s="272">
        <f>K762/L762</f>
        <v>2.6985467697572176E-2</v>
      </c>
      <c r="N762" s="273">
        <v>72.400000000000006</v>
      </c>
      <c r="O762" s="274">
        <f>M762*N762</f>
        <v>1.9537478613042256</v>
      </c>
      <c r="P762" s="274">
        <f>M762*60*1000</f>
        <v>1619.1280618543308</v>
      </c>
      <c r="Q762" s="325">
        <f>P762*N762/1000</f>
        <v>117.22487167825356</v>
      </c>
    </row>
    <row r="763" spans="1:17" ht="12.75" customHeight="1" x14ac:dyDescent="0.2">
      <c r="A763" s="99"/>
      <c r="B763" s="339" t="s">
        <v>153</v>
      </c>
      <c r="C763" s="268" t="s">
        <v>151</v>
      </c>
      <c r="D763" s="269">
        <v>3</v>
      </c>
      <c r="E763" s="269">
        <v>1988</v>
      </c>
      <c r="F763" s="271">
        <v>5.1680000000000001</v>
      </c>
      <c r="G763" s="271">
        <v>0.17</v>
      </c>
      <c r="H763" s="271">
        <v>0.48</v>
      </c>
      <c r="I763" s="271">
        <v>4.5179999999999998</v>
      </c>
      <c r="J763" s="271">
        <v>167.31</v>
      </c>
      <c r="K763" s="271">
        <v>4.5179999999999998</v>
      </c>
      <c r="L763" s="271">
        <v>167.31</v>
      </c>
      <c r="M763" s="272">
        <f>K763/L763</f>
        <v>2.7003765465303926E-2</v>
      </c>
      <c r="N763" s="273">
        <v>67.361999999999995</v>
      </c>
      <c r="O763" s="274">
        <f>M763*N763</f>
        <v>1.8190276492738029</v>
      </c>
      <c r="P763" s="274">
        <f>M763*60*1000</f>
        <v>1620.2259279182356</v>
      </c>
      <c r="Q763" s="325">
        <f>P763*N763/1000</f>
        <v>109.14165895642817</v>
      </c>
    </row>
    <row r="764" spans="1:17" ht="12.75" customHeight="1" x14ac:dyDescent="0.2">
      <c r="A764" s="99"/>
      <c r="B764" s="339" t="s">
        <v>29</v>
      </c>
      <c r="C764" s="268" t="s">
        <v>600</v>
      </c>
      <c r="D764" s="269">
        <v>6</v>
      </c>
      <c r="E764" s="269">
        <v>1987</v>
      </c>
      <c r="F764" s="270">
        <v>9.1329999999999991</v>
      </c>
      <c r="G764" s="270">
        <v>0.08</v>
      </c>
      <c r="H764" s="270">
        <v>0.06</v>
      </c>
      <c r="I764" s="270">
        <v>8.9930000000000003</v>
      </c>
      <c r="J764" s="271">
        <v>332.66</v>
      </c>
      <c r="K764" s="271">
        <v>8.9930000000000003</v>
      </c>
      <c r="L764" s="271">
        <v>332.66</v>
      </c>
      <c r="M764" s="272">
        <f>K764/L764</f>
        <v>2.7033607887933624E-2</v>
      </c>
      <c r="N764" s="273">
        <v>64.855000000000004</v>
      </c>
      <c r="O764" s="274">
        <f>M764*N764</f>
        <v>1.7532646395719353</v>
      </c>
      <c r="P764" s="274">
        <f>M764*60*1000</f>
        <v>1622.0164732760175</v>
      </c>
      <c r="Q764" s="325">
        <f>P764*N764/1000</f>
        <v>105.19587837431612</v>
      </c>
    </row>
    <row r="765" spans="1:17" ht="12.75" customHeight="1" x14ac:dyDescent="0.2">
      <c r="A765" s="99"/>
      <c r="B765" s="339" t="s">
        <v>886</v>
      </c>
      <c r="C765" s="268" t="s">
        <v>881</v>
      </c>
      <c r="D765" s="269">
        <v>8</v>
      </c>
      <c r="E765" s="269">
        <v>1960</v>
      </c>
      <c r="F765" s="271">
        <f>SUM(G765+H765+I765)</f>
        <v>11.875</v>
      </c>
      <c r="G765" s="271">
        <v>0.81599999999999995</v>
      </c>
      <c r="H765" s="271">
        <v>1.28</v>
      </c>
      <c r="I765" s="271">
        <v>9.7789999999999999</v>
      </c>
      <c r="J765" s="271">
        <v>358.27</v>
      </c>
      <c r="K765" s="271">
        <v>9.7789999999999999</v>
      </c>
      <c r="L765" s="271">
        <v>358.27</v>
      </c>
      <c r="M765" s="272">
        <f>K765/L765</f>
        <v>2.7295056800736874E-2</v>
      </c>
      <c r="N765" s="273">
        <v>50.58</v>
      </c>
      <c r="O765" s="274">
        <f>M765*N765</f>
        <v>1.380583972981271</v>
      </c>
      <c r="P765" s="274">
        <f>M765*60*1000</f>
        <v>1637.7034080442124</v>
      </c>
      <c r="Q765" s="325">
        <f>P765*N765/1000</f>
        <v>82.835038378876249</v>
      </c>
    </row>
    <row r="766" spans="1:17" ht="12.75" customHeight="1" x14ac:dyDescent="0.2">
      <c r="A766" s="99"/>
      <c r="B766" s="340" t="s">
        <v>402</v>
      </c>
      <c r="C766" s="306" t="s">
        <v>392</v>
      </c>
      <c r="D766" s="307">
        <v>4</v>
      </c>
      <c r="E766" s="307">
        <v>1951</v>
      </c>
      <c r="F766" s="308">
        <v>6.952</v>
      </c>
      <c r="G766" s="308">
        <v>0.803481</v>
      </c>
      <c r="H766" s="308">
        <v>0</v>
      </c>
      <c r="I766" s="308">
        <v>6.1485180000000001</v>
      </c>
      <c r="J766" s="308">
        <v>224.57</v>
      </c>
      <c r="K766" s="308">
        <v>6.1485180000000001</v>
      </c>
      <c r="L766" s="308">
        <v>224.57</v>
      </c>
      <c r="M766" s="309">
        <v>2.7379071113683932E-2</v>
      </c>
      <c r="N766" s="310">
        <v>55.59</v>
      </c>
      <c r="O766" s="310">
        <v>1.5220025632096899</v>
      </c>
      <c r="P766" s="310">
        <v>1642.7442668210358</v>
      </c>
      <c r="Q766" s="330">
        <v>91.320153792581394</v>
      </c>
    </row>
    <row r="767" spans="1:17" ht="12.75" customHeight="1" x14ac:dyDescent="0.2">
      <c r="A767" s="99"/>
      <c r="B767" s="340" t="s">
        <v>264</v>
      </c>
      <c r="C767" s="118" t="s">
        <v>713</v>
      </c>
      <c r="D767" s="119">
        <v>132</v>
      </c>
      <c r="E767" s="119">
        <v>1963</v>
      </c>
      <c r="F767" s="132">
        <v>78.947999999999993</v>
      </c>
      <c r="G767" s="132">
        <v>8.2125000000000004</v>
      </c>
      <c r="H767" s="132">
        <v>0</v>
      </c>
      <c r="I767" s="132">
        <v>70.735499999999988</v>
      </c>
      <c r="J767" s="132">
        <v>2577.5700000000002</v>
      </c>
      <c r="K767" s="132">
        <v>70.735499999999988</v>
      </c>
      <c r="L767" s="132">
        <v>2577.5700000000002</v>
      </c>
      <c r="M767" s="133">
        <v>2.7442707666523115E-2</v>
      </c>
      <c r="N767" s="134">
        <v>48.2</v>
      </c>
      <c r="O767" s="135">
        <v>1.3227385095264141</v>
      </c>
      <c r="P767" s="135">
        <v>1646.5624599913867</v>
      </c>
      <c r="Q767" s="331">
        <v>79.364310571584852</v>
      </c>
    </row>
    <row r="768" spans="1:17" ht="12.75" customHeight="1" x14ac:dyDescent="0.2">
      <c r="A768" s="99"/>
      <c r="B768" s="339" t="s">
        <v>100</v>
      </c>
      <c r="C768" s="282" t="s">
        <v>96</v>
      </c>
      <c r="D768" s="283">
        <v>16</v>
      </c>
      <c r="E768" s="284" t="s">
        <v>33</v>
      </c>
      <c r="F768" s="285">
        <v>29.99</v>
      </c>
      <c r="G768" s="285">
        <v>1.86</v>
      </c>
      <c r="H768" s="285">
        <v>2.3199999999999998</v>
      </c>
      <c r="I768" s="285">
        <v>25.81</v>
      </c>
      <c r="J768" s="286">
        <v>939.96</v>
      </c>
      <c r="K768" s="287">
        <v>23.94</v>
      </c>
      <c r="L768" s="287">
        <v>872.36</v>
      </c>
      <c r="M768" s="272">
        <f>K768/L768</f>
        <v>2.7442798844513734E-2</v>
      </c>
      <c r="N768" s="288">
        <v>56.6</v>
      </c>
      <c r="O768" s="274">
        <f>M768*N768</f>
        <v>1.5532624145994773</v>
      </c>
      <c r="P768" s="274">
        <f>M768*60*1000</f>
        <v>1646.5679306708241</v>
      </c>
      <c r="Q768" s="325">
        <f>P768*N768/1000</f>
        <v>93.195744875968657</v>
      </c>
    </row>
    <row r="769" spans="1:17" ht="12.75" customHeight="1" x14ac:dyDescent="0.2">
      <c r="A769" s="99"/>
      <c r="B769" s="339" t="s">
        <v>153</v>
      </c>
      <c r="C769" s="268" t="s">
        <v>193</v>
      </c>
      <c r="D769" s="269">
        <v>5</v>
      </c>
      <c r="E769" s="269">
        <v>1986</v>
      </c>
      <c r="F769" s="271">
        <v>8.8699999999999992</v>
      </c>
      <c r="G769" s="271">
        <v>0</v>
      </c>
      <c r="H769" s="271">
        <v>0</v>
      </c>
      <c r="I769" s="271">
        <v>8.8699999999999992</v>
      </c>
      <c r="J769" s="271">
        <v>407.89</v>
      </c>
      <c r="K769" s="271">
        <v>5.3280000000000003</v>
      </c>
      <c r="L769" s="271">
        <v>193.9</v>
      </c>
      <c r="M769" s="272">
        <f>K769/L769</f>
        <v>2.7478081485301703E-2</v>
      </c>
      <c r="N769" s="273">
        <v>67.361999999999995</v>
      </c>
      <c r="O769" s="274">
        <f>M769*N769</f>
        <v>1.8509785250128932</v>
      </c>
      <c r="P769" s="274">
        <f>M769*60*1000</f>
        <v>1648.6848891181021</v>
      </c>
      <c r="Q769" s="325">
        <f>P769*N769/1000</f>
        <v>111.05871150077358</v>
      </c>
    </row>
    <row r="770" spans="1:17" ht="12.75" customHeight="1" x14ac:dyDescent="0.2">
      <c r="A770" s="99"/>
      <c r="B770" s="339" t="s">
        <v>29</v>
      </c>
      <c r="C770" s="268" t="s">
        <v>220</v>
      </c>
      <c r="D770" s="269">
        <v>4</v>
      </c>
      <c r="E770" s="269">
        <v>1989</v>
      </c>
      <c r="F770" s="270">
        <v>7.4039999999999999</v>
      </c>
      <c r="G770" s="270">
        <v>0.16600000000000001</v>
      </c>
      <c r="H770" s="270">
        <v>0.64</v>
      </c>
      <c r="I770" s="270">
        <v>6.5979999999999999</v>
      </c>
      <c r="J770" s="271">
        <v>238.57</v>
      </c>
      <c r="K770" s="271">
        <v>6.5979999999999999</v>
      </c>
      <c r="L770" s="271">
        <v>238.57</v>
      </c>
      <c r="M770" s="272">
        <f>K770/L770</f>
        <v>2.7656453032652892E-2</v>
      </c>
      <c r="N770" s="273">
        <v>64.855000000000004</v>
      </c>
      <c r="O770" s="274">
        <f>M770*N770</f>
        <v>1.7936592614327034</v>
      </c>
      <c r="P770" s="274">
        <f>M770*60*1000</f>
        <v>1659.3871819591734</v>
      </c>
      <c r="Q770" s="325">
        <f>P770*N770/1000</f>
        <v>107.6195556859622</v>
      </c>
    </row>
    <row r="771" spans="1:17" ht="12.75" customHeight="1" x14ac:dyDescent="0.2">
      <c r="A771" s="99"/>
      <c r="B771" s="340" t="s">
        <v>165</v>
      </c>
      <c r="C771" s="300" t="s">
        <v>844</v>
      </c>
      <c r="D771" s="301">
        <v>4</v>
      </c>
      <c r="E771" s="301" t="s">
        <v>33</v>
      </c>
      <c r="F771" s="302">
        <f>G771+H771+I771</f>
        <v>5.2740000000000009</v>
      </c>
      <c r="G771" s="302">
        <v>0.27289999999999998</v>
      </c>
      <c r="H771" s="302">
        <v>0.64</v>
      </c>
      <c r="I771" s="302">
        <v>4.3611000000000004</v>
      </c>
      <c r="J771" s="302">
        <v>156.81</v>
      </c>
      <c r="K771" s="302">
        <f>I771</f>
        <v>4.3611000000000004</v>
      </c>
      <c r="L771" s="302">
        <f>J771</f>
        <v>156.81</v>
      </c>
      <c r="M771" s="303">
        <f>K771/L771</f>
        <v>2.7811364071168933E-2</v>
      </c>
      <c r="N771" s="304">
        <v>43.5</v>
      </c>
      <c r="O771" s="305">
        <f>M771*N771</f>
        <v>1.2097943370958486</v>
      </c>
      <c r="P771" s="305">
        <f>M771*60*1000</f>
        <v>1668.681844270136</v>
      </c>
      <c r="Q771" s="329">
        <f>P771*N771/1000</f>
        <v>72.587660225750923</v>
      </c>
    </row>
    <row r="772" spans="1:17" ht="12.75" customHeight="1" x14ac:dyDescent="0.2">
      <c r="A772" s="99"/>
      <c r="B772" s="339" t="s">
        <v>29</v>
      </c>
      <c r="C772" s="268" t="s">
        <v>599</v>
      </c>
      <c r="D772" s="269">
        <v>3</v>
      </c>
      <c r="E772" s="269">
        <v>1979</v>
      </c>
      <c r="F772" s="270">
        <v>6.0629999999999997</v>
      </c>
      <c r="G772" s="270">
        <v>0.217</v>
      </c>
      <c r="H772" s="270">
        <v>0.70899999999999996</v>
      </c>
      <c r="I772" s="270">
        <v>5.1360000000000001</v>
      </c>
      <c r="J772" s="271">
        <v>184.25</v>
      </c>
      <c r="K772" s="271">
        <v>5.1360000000000001</v>
      </c>
      <c r="L772" s="271">
        <v>184.25</v>
      </c>
      <c r="M772" s="272">
        <f>K772/L772</f>
        <v>2.787516960651289E-2</v>
      </c>
      <c r="N772" s="273">
        <v>64.855000000000004</v>
      </c>
      <c r="O772" s="274">
        <f>M772*N772</f>
        <v>1.8078441248303936</v>
      </c>
      <c r="P772" s="274">
        <f>M772*60*1000</f>
        <v>1672.5101763907735</v>
      </c>
      <c r="Q772" s="325">
        <f>P772*N772/1000</f>
        <v>108.47064748982362</v>
      </c>
    </row>
    <row r="773" spans="1:17" ht="12.75" customHeight="1" x14ac:dyDescent="0.2">
      <c r="A773" s="99"/>
      <c r="B773" s="339" t="s">
        <v>29</v>
      </c>
      <c r="C773" s="268" t="s">
        <v>225</v>
      </c>
      <c r="D773" s="269">
        <v>3</v>
      </c>
      <c r="E773" s="269">
        <v>1979</v>
      </c>
      <c r="F773" s="270">
        <v>6.0629999999999997</v>
      </c>
      <c r="G773" s="270">
        <v>0.217</v>
      </c>
      <c r="H773" s="270">
        <v>0.71</v>
      </c>
      <c r="I773" s="270">
        <v>5.1360000000000001</v>
      </c>
      <c r="J773" s="271">
        <v>184.25</v>
      </c>
      <c r="K773" s="271">
        <v>5.1360000000000001</v>
      </c>
      <c r="L773" s="271">
        <v>184.25</v>
      </c>
      <c r="M773" s="272">
        <f>K773/L773</f>
        <v>2.787516960651289E-2</v>
      </c>
      <c r="N773" s="273">
        <v>64.855000000000004</v>
      </c>
      <c r="O773" s="274">
        <f>M773*N773</f>
        <v>1.8078441248303936</v>
      </c>
      <c r="P773" s="274">
        <f>M773*60*1000</f>
        <v>1672.5101763907735</v>
      </c>
      <c r="Q773" s="325">
        <f>P773*N773/1000</f>
        <v>108.47064748982362</v>
      </c>
    </row>
    <row r="774" spans="1:17" ht="12.75" customHeight="1" x14ac:dyDescent="0.2">
      <c r="A774" s="99"/>
      <c r="B774" s="339" t="s">
        <v>886</v>
      </c>
      <c r="C774" s="268" t="s">
        <v>884</v>
      </c>
      <c r="D774" s="269">
        <v>3</v>
      </c>
      <c r="E774" s="269"/>
      <c r="F774" s="269">
        <f>SUM(G774+H774+I774)</f>
        <v>5.1319999999999997</v>
      </c>
      <c r="G774" s="269">
        <v>0</v>
      </c>
      <c r="H774" s="269">
        <v>0</v>
      </c>
      <c r="I774" s="269">
        <v>5.1319999999999997</v>
      </c>
      <c r="J774" s="271">
        <v>182.98</v>
      </c>
      <c r="K774" s="271">
        <v>5.1319999999999997</v>
      </c>
      <c r="L774" s="271">
        <v>182.98</v>
      </c>
      <c r="M774" s="272">
        <f>K774/L774</f>
        <v>2.8046781068969285E-2</v>
      </c>
      <c r="N774" s="273">
        <v>50.58</v>
      </c>
      <c r="O774" s="274">
        <f>M774*N774</f>
        <v>1.4186061864684665</v>
      </c>
      <c r="P774" s="274">
        <f>M774*60*1000</f>
        <v>1682.8068641381572</v>
      </c>
      <c r="Q774" s="325">
        <f>P774*N774/1000</f>
        <v>85.116371188107976</v>
      </c>
    </row>
    <row r="775" spans="1:17" ht="12.75" customHeight="1" x14ac:dyDescent="0.2">
      <c r="A775" s="99"/>
      <c r="B775" s="340" t="s">
        <v>139</v>
      </c>
      <c r="C775" s="276" t="s">
        <v>131</v>
      </c>
      <c r="D775" s="275">
        <v>7</v>
      </c>
      <c r="E775" s="275">
        <v>1955</v>
      </c>
      <c r="F775" s="277">
        <v>9.15</v>
      </c>
      <c r="G775" s="280"/>
      <c r="H775" s="280"/>
      <c r="I775" s="277">
        <v>9.15</v>
      </c>
      <c r="J775" s="280">
        <v>326.22000000000003</v>
      </c>
      <c r="K775" s="280">
        <v>9.15</v>
      </c>
      <c r="L775" s="280">
        <v>326.22000000000003</v>
      </c>
      <c r="M775" s="281">
        <f>K775/L775</f>
        <v>2.8048556189074855E-2</v>
      </c>
      <c r="N775" s="277">
        <v>54.390999999999998</v>
      </c>
      <c r="O775" s="277">
        <f>M775*N775</f>
        <v>1.5255890196799704</v>
      </c>
      <c r="P775" s="277">
        <f>M775*1000*60</f>
        <v>1682.9133713444912</v>
      </c>
      <c r="Q775" s="326">
        <f>O775*60</f>
        <v>91.535341180798227</v>
      </c>
    </row>
    <row r="776" spans="1:17" ht="12.75" customHeight="1" x14ac:dyDescent="0.2">
      <c r="A776" s="99"/>
      <c r="B776" s="339" t="s">
        <v>187</v>
      </c>
      <c r="C776" s="268" t="s">
        <v>292</v>
      </c>
      <c r="D776" s="269">
        <v>4</v>
      </c>
      <c r="E776" s="269" t="s">
        <v>33</v>
      </c>
      <c r="F776" s="273">
        <v>5.0119999999999996</v>
      </c>
      <c r="G776" s="273">
        <v>0.10199999999999999</v>
      </c>
      <c r="H776" s="273">
        <v>0.64</v>
      </c>
      <c r="I776" s="273">
        <v>4.2699999999999996</v>
      </c>
      <c r="J776" s="271">
        <v>151.85</v>
      </c>
      <c r="K776" s="271">
        <v>4.2699999999999996</v>
      </c>
      <c r="L776" s="271">
        <v>151.85</v>
      </c>
      <c r="M776" s="272">
        <f>K776/L776</f>
        <v>2.8119855120184389E-2</v>
      </c>
      <c r="N776" s="273">
        <v>74.099999999999994</v>
      </c>
      <c r="O776" s="274">
        <f>M776*N776</f>
        <v>2.083681264405663</v>
      </c>
      <c r="P776" s="274">
        <f>M776*60*1000</f>
        <v>1687.1913072110633</v>
      </c>
      <c r="Q776" s="325">
        <f>P776*N776/1000</f>
        <v>125.02087586433977</v>
      </c>
    </row>
    <row r="777" spans="1:17" ht="12.75" customHeight="1" x14ac:dyDescent="0.2">
      <c r="A777" s="99"/>
      <c r="B777" s="339" t="s">
        <v>155</v>
      </c>
      <c r="C777" s="268" t="s">
        <v>199</v>
      </c>
      <c r="D777" s="269">
        <v>6</v>
      </c>
      <c r="E777" s="269">
        <v>1953</v>
      </c>
      <c r="F777" s="270">
        <v>5.5529999999999999</v>
      </c>
      <c r="G777" s="270">
        <v>0.26200000000000001</v>
      </c>
      <c r="H777" s="270">
        <v>0.04</v>
      </c>
      <c r="I777" s="270">
        <f>F777-G777-H777</f>
        <v>5.2510000000000003</v>
      </c>
      <c r="J777" s="271">
        <v>272.16000000000003</v>
      </c>
      <c r="K777" s="271">
        <v>4.05</v>
      </c>
      <c r="L777" s="271">
        <v>142.96</v>
      </c>
      <c r="M777" s="272">
        <f>K777/L777</f>
        <v>2.8329602686066029E-2</v>
      </c>
      <c r="N777" s="273">
        <v>46.43</v>
      </c>
      <c r="O777" s="274">
        <f>M777*N777</f>
        <v>1.3153434527140457</v>
      </c>
      <c r="P777" s="274">
        <f>M777*60*1000</f>
        <v>1699.7761611639617</v>
      </c>
      <c r="Q777" s="325">
        <f>P777*N777/1000</f>
        <v>78.920607162842742</v>
      </c>
    </row>
    <row r="778" spans="1:17" ht="12.75" customHeight="1" x14ac:dyDescent="0.2">
      <c r="A778" s="99"/>
      <c r="B778" s="340" t="s">
        <v>139</v>
      </c>
      <c r="C778" s="276" t="s">
        <v>136</v>
      </c>
      <c r="D778" s="275">
        <v>24</v>
      </c>
      <c r="E778" s="275">
        <v>1961</v>
      </c>
      <c r="F778" s="277">
        <v>25.82</v>
      </c>
      <c r="G778" s="280"/>
      <c r="H778" s="280"/>
      <c r="I778" s="277">
        <v>25.82</v>
      </c>
      <c r="J778" s="280">
        <v>909.58</v>
      </c>
      <c r="K778" s="280">
        <v>25.82</v>
      </c>
      <c r="L778" s="280">
        <v>909.58</v>
      </c>
      <c r="M778" s="281">
        <f>K778/L778</f>
        <v>2.8386727940368083E-2</v>
      </c>
      <c r="N778" s="277">
        <v>54.390999999999998</v>
      </c>
      <c r="O778" s="277">
        <f>M778*N778</f>
        <v>1.5439825194045602</v>
      </c>
      <c r="P778" s="277">
        <f>M778*1000*60</f>
        <v>1703.203676422085</v>
      </c>
      <c r="Q778" s="326">
        <f>O778*60</f>
        <v>92.638951164273607</v>
      </c>
    </row>
    <row r="779" spans="1:17" ht="12.75" customHeight="1" x14ac:dyDescent="0.2">
      <c r="A779" s="99"/>
      <c r="B779" s="339" t="s">
        <v>29</v>
      </c>
      <c r="C779" s="268" t="s">
        <v>224</v>
      </c>
      <c r="D779" s="269">
        <v>8</v>
      </c>
      <c r="E779" s="269">
        <v>1987</v>
      </c>
      <c r="F779" s="270">
        <v>9.3119999999999994</v>
      </c>
      <c r="G779" s="270">
        <v>0.36399999999999999</v>
      </c>
      <c r="H779" s="270">
        <v>7.0000000000000007E-2</v>
      </c>
      <c r="I779" s="270">
        <v>8.8780000000000001</v>
      </c>
      <c r="J779" s="271">
        <v>310.43</v>
      </c>
      <c r="K779" s="271">
        <v>8.8780000000000001</v>
      </c>
      <c r="L779" s="271">
        <v>310.43</v>
      </c>
      <c r="M779" s="272">
        <f>K779/L779</f>
        <v>2.8599040041233127E-2</v>
      </c>
      <c r="N779" s="273">
        <v>64.855000000000004</v>
      </c>
      <c r="O779" s="274">
        <f>M779*N779</f>
        <v>1.8547907418741745</v>
      </c>
      <c r="P779" s="274">
        <f>M779*60*1000</f>
        <v>1715.9424024739876</v>
      </c>
      <c r="Q779" s="325">
        <f>P779*N779/1000</f>
        <v>111.28744451245048</v>
      </c>
    </row>
    <row r="780" spans="1:17" ht="12.75" customHeight="1" x14ac:dyDescent="0.2">
      <c r="A780" s="99"/>
      <c r="B780" s="340" t="s">
        <v>24</v>
      </c>
      <c r="C780" s="268" t="s">
        <v>589</v>
      </c>
      <c r="D780" s="269">
        <v>7</v>
      </c>
      <c r="E780" s="269" t="s">
        <v>28</v>
      </c>
      <c r="F780" s="271">
        <f>+G780+H780+I780</f>
        <v>10.057184000000001</v>
      </c>
      <c r="G780" s="271">
        <v>0.17718400000000001</v>
      </c>
      <c r="H780" s="271">
        <v>0</v>
      </c>
      <c r="I780" s="271">
        <v>9.8800000000000008</v>
      </c>
      <c r="J780" s="271">
        <v>343.01</v>
      </c>
      <c r="K780" s="271">
        <v>9.8800000000000008</v>
      </c>
      <c r="L780" s="271">
        <v>343.01</v>
      </c>
      <c r="M780" s="272">
        <f>K780/L780</f>
        <v>2.8803824961371391E-2</v>
      </c>
      <c r="N780" s="273">
        <v>61.69</v>
      </c>
      <c r="O780" s="274">
        <f>M780*N780</f>
        <v>1.776907961867001</v>
      </c>
      <c r="P780" s="274">
        <f>M780*60*1000</f>
        <v>1728.2294976822834</v>
      </c>
      <c r="Q780" s="325">
        <f>P780*N780/1000</f>
        <v>106.61447771202006</v>
      </c>
    </row>
    <row r="781" spans="1:17" ht="12.75" customHeight="1" x14ac:dyDescent="0.2">
      <c r="A781" s="99"/>
      <c r="B781" s="340" t="s">
        <v>264</v>
      </c>
      <c r="C781" s="118" t="s">
        <v>714</v>
      </c>
      <c r="D781" s="119">
        <v>6</v>
      </c>
      <c r="E781" s="119">
        <v>1958</v>
      </c>
      <c r="F781" s="132">
        <v>10.2278</v>
      </c>
      <c r="G781" s="132">
        <v>0.49780000000000002</v>
      </c>
      <c r="H781" s="132">
        <v>0</v>
      </c>
      <c r="I781" s="132">
        <v>9.73</v>
      </c>
      <c r="J781" s="132">
        <v>337.5</v>
      </c>
      <c r="K781" s="132">
        <v>9.73</v>
      </c>
      <c r="L781" s="132">
        <v>337.5</v>
      </c>
      <c r="M781" s="133">
        <v>2.8829629629629632E-2</v>
      </c>
      <c r="N781" s="134">
        <v>48.2</v>
      </c>
      <c r="O781" s="135">
        <v>1.3895881481481485</v>
      </c>
      <c r="P781" s="135">
        <v>1729.7777777777778</v>
      </c>
      <c r="Q781" s="331">
        <v>83.375288888888903</v>
      </c>
    </row>
    <row r="782" spans="1:17" ht="12.75" customHeight="1" x14ac:dyDescent="0.2">
      <c r="A782" s="99"/>
      <c r="B782" s="339" t="s">
        <v>155</v>
      </c>
      <c r="C782" s="268" t="s">
        <v>201</v>
      </c>
      <c r="D782" s="269">
        <v>20</v>
      </c>
      <c r="E782" s="269">
        <v>1957</v>
      </c>
      <c r="F782" s="270">
        <v>20.309000000000001</v>
      </c>
      <c r="G782" s="270">
        <v>1.2199199999999999</v>
      </c>
      <c r="H782" s="270">
        <v>0.16</v>
      </c>
      <c r="I782" s="270">
        <f>F782-G782-H782</f>
        <v>18.929080000000003</v>
      </c>
      <c r="J782" s="271">
        <v>654.08000000000004</v>
      </c>
      <c r="K782" s="271">
        <v>18.928999999999998</v>
      </c>
      <c r="L782" s="271">
        <v>654.08000000000004</v>
      </c>
      <c r="M782" s="272">
        <f>K782/L782</f>
        <v>2.8939885029354202E-2</v>
      </c>
      <c r="N782" s="273">
        <v>46.43</v>
      </c>
      <c r="O782" s="274">
        <f>M782*N782</f>
        <v>1.3436788619129156</v>
      </c>
      <c r="P782" s="274">
        <f>M782*60*1000</f>
        <v>1736.3931017612522</v>
      </c>
      <c r="Q782" s="325">
        <f>P782*N782/1000</f>
        <v>80.620731714774948</v>
      </c>
    </row>
    <row r="783" spans="1:17" ht="12.75" customHeight="1" x14ac:dyDescent="0.2">
      <c r="A783" s="99"/>
      <c r="B783" s="339" t="s">
        <v>155</v>
      </c>
      <c r="C783" s="268" t="s">
        <v>797</v>
      </c>
      <c r="D783" s="269">
        <v>18</v>
      </c>
      <c r="E783" s="269">
        <v>1975</v>
      </c>
      <c r="F783" s="270">
        <v>17.026</v>
      </c>
      <c r="G783" s="270"/>
      <c r="H783" s="270"/>
      <c r="I783" s="270">
        <f>F783-G783-H783</f>
        <v>17.026</v>
      </c>
      <c r="J783" s="271">
        <v>561.87</v>
      </c>
      <c r="K783" s="271">
        <v>16.356999999999999</v>
      </c>
      <c r="L783" s="271">
        <v>561.87</v>
      </c>
      <c r="M783" s="272">
        <f>K783/L783</f>
        <v>2.9111716233292399E-2</v>
      </c>
      <c r="N783" s="273">
        <v>46.43</v>
      </c>
      <c r="O783" s="274">
        <f>M783*N783</f>
        <v>1.3516569847117661</v>
      </c>
      <c r="P783" s="274">
        <f>M783*60*1000</f>
        <v>1746.7029739975439</v>
      </c>
      <c r="Q783" s="325">
        <f>P783*N783/1000</f>
        <v>81.099419082705964</v>
      </c>
    </row>
    <row r="784" spans="1:17" ht="12.75" customHeight="1" x14ac:dyDescent="0.2">
      <c r="A784" s="99"/>
      <c r="B784" s="340" t="s">
        <v>165</v>
      </c>
      <c r="C784" s="300" t="s">
        <v>164</v>
      </c>
      <c r="D784" s="301">
        <v>4</v>
      </c>
      <c r="E784" s="301" t="s">
        <v>33</v>
      </c>
      <c r="F784" s="302">
        <f>G784+H784+I784</f>
        <v>5.6</v>
      </c>
      <c r="G784" s="304">
        <v>0.27289999999999998</v>
      </c>
      <c r="H784" s="301">
        <v>0.56000000000000005</v>
      </c>
      <c r="I784" s="302">
        <v>4.7671000000000001</v>
      </c>
      <c r="J784" s="302">
        <v>162.94</v>
      </c>
      <c r="K784" s="302">
        <f>I784</f>
        <v>4.7671000000000001</v>
      </c>
      <c r="L784" s="302">
        <f>J784</f>
        <v>162.94</v>
      </c>
      <c r="M784" s="303">
        <f>K784/L784</f>
        <v>2.9256781637412545E-2</v>
      </c>
      <c r="N784" s="304">
        <v>43.5</v>
      </c>
      <c r="O784" s="305">
        <f>M784*N784</f>
        <v>1.2726700012274457</v>
      </c>
      <c r="P784" s="305">
        <f>M784*60*1000</f>
        <v>1755.4068982447527</v>
      </c>
      <c r="Q784" s="329">
        <f>P784*N784/1000</f>
        <v>76.360200073646752</v>
      </c>
    </row>
    <row r="785" spans="1:17" ht="12.75" customHeight="1" x14ac:dyDescent="0.2">
      <c r="A785" s="99"/>
      <c r="B785" s="340" t="s">
        <v>260</v>
      </c>
      <c r="C785" s="276" t="s">
        <v>52</v>
      </c>
      <c r="D785" s="275">
        <v>18</v>
      </c>
      <c r="E785" s="275">
        <v>1959</v>
      </c>
      <c r="F785" s="277">
        <v>31.26</v>
      </c>
      <c r="G785" s="278">
        <v>2.9580000000000002</v>
      </c>
      <c r="H785" s="278">
        <v>0</v>
      </c>
      <c r="I785" s="279">
        <f>F785-G785-H785</f>
        <v>28.302</v>
      </c>
      <c r="J785" s="280">
        <v>963.8</v>
      </c>
      <c r="K785" s="280">
        <f>I785/J785*L785</f>
        <v>28.300825399460471</v>
      </c>
      <c r="L785" s="280">
        <v>963.76</v>
      </c>
      <c r="M785" s="281">
        <f>K785/L785</f>
        <v>2.9365013488275579E-2</v>
      </c>
      <c r="N785" s="277">
        <v>52.973999999999997</v>
      </c>
      <c r="O785" s="277">
        <f>ROUND(M785*N785,2)</f>
        <v>1.56</v>
      </c>
      <c r="P785" s="277">
        <f>ROUND(M785*60*1000,2)</f>
        <v>1761.9</v>
      </c>
      <c r="Q785" s="326">
        <f>ROUND(P785*N785/1000,2)</f>
        <v>93.33</v>
      </c>
    </row>
    <row r="786" spans="1:17" ht="12.75" customHeight="1" x14ac:dyDescent="0.2">
      <c r="A786" s="99"/>
      <c r="B786" s="340" t="s">
        <v>260</v>
      </c>
      <c r="C786" s="276" t="s">
        <v>676</v>
      </c>
      <c r="D786" s="275">
        <v>7</v>
      </c>
      <c r="E786" s="275">
        <v>1959</v>
      </c>
      <c r="F786" s="277">
        <f>I786</f>
        <v>9.5500000000000007</v>
      </c>
      <c r="G786" s="278"/>
      <c r="H786" s="278"/>
      <c r="I786" s="279">
        <v>9.5500000000000007</v>
      </c>
      <c r="J786" s="280">
        <v>322</v>
      </c>
      <c r="K786" s="280">
        <f>I786/J786*L786</f>
        <v>9.5494068322981374</v>
      </c>
      <c r="L786" s="280">
        <v>321.98</v>
      </c>
      <c r="M786" s="281">
        <f>K786/L786</f>
        <v>2.9658385093167702E-2</v>
      </c>
      <c r="N786" s="277">
        <v>52.973999999999997</v>
      </c>
      <c r="O786" s="277">
        <f>ROUND(M786*N786,2)</f>
        <v>1.57</v>
      </c>
      <c r="P786" s="277">
        <f>ROUND(M786*60*1000,2)</f>
        <v>1779.5</v>
      </c>
      <c r="Q786" s="326">
        <f>ROUND(P786*N786/1000,2)</f>
        <v>94.27</v>
      </c>
    </row>
    <row r="787" spans="1:17" ht="12.75" customHeight="1" x14ac:dyDescent="0.2">
      <c r="A787" s="99"/>
      <c r="B787" s="339" t="s">
        <v>187</v>
      </c>
      <c r="C787" s="268" t="s">
        <v>184</v>
      </c>
      <c r="D787" s="269">
        <v>5</v>
      </c>
      <c r="E787" s="269" t="s">
        <v>33</v>
      </c>
      <c r="F787" s="273">
        <v>9.2469999999999999</v>
      </c>
      <c r="G787" s="273">
        <v>0.153</v>
      </c>
      <c r="H787" s="273">
        <v>1.2</v>
      </c>
      <c r="I787" s="273">
        <v>7.8940000000000001</v>
      </c>
      <c r="J787" s="271">
        <v>265.25</v>
      </c>
      <c r="K787" s="271">
        <v>7.8940000000000001</v>
      </c>
      <c r="L787" s="271">
        <v>265.25</v>
      </c>
      <c r="M787" s="272">
        <f>K787/L787</f>
        <v>2.9760603204524033E-2</v>
      </c>
      <c r="N787" s="273">
        <v>74.099999999999994</v>
      </c>
      <c r="O787" s="274">
        <f>M787*N787</f>
        <v>2.2052606974552309</v>
      </c>
      <c r="P787" s="274">
        <f>M787*60*1000</f>
        <v>1785.636192271442</v>
      </c>
      <c r="Q787" s="325">
        <f>P787*N787/1000</f>
        <v>132.31564184731386</v>
      </c>
    </row>
    <row r="788" spans="1:17" ht="12.75" customHeight="1" x14ac:dyDescent="0.2">
      <c r="A788" s="99"/>
      <c r="B788" s="340" t="s">
        <v>260</v>
      </c>
      <c r="C788" s="276" t="s">
        <v>677</v>
      </c>
      <c r="D788" s="275">
        <v>24</v>
      </c>
      <c r="E788" s="275">
        <v>1962</v>
      </c>
      <c r="F788" s="277">
        <f>I788</f>
        <v>12.022</v>
      </c>
      <c r="G788" s="278"/>
      <c r="H788" s="278"/>
      <c r="I788" s="279">
        <v>12.022</v>
      </c>
      <c r="J788" s="280">
        <v>402</v>
      </c>
      <c r="K788" s="280">
        <f>I788/J788*L788</f>
        <v>12.022897164179104</v>
      </c>
      <c r="L788" s="280">
        <v>402.03</v>
      </c>
      <c r="M788" s="281">
        <f>K788/L788</f>
        <v>2.9905472636815922E-2</v>
      </c>
      <c r="N788" s="277">
        <v>52.973999999999997</v>
      </c>
      <c r="O788" s="277">
        <f>ROUND(M788*N788,2)</f>
        <v>1.58</v>
      </c>
      <c r="P788" s="277">
        <f>ROUND(M788*60*1000,2)</f>
        <v>1794.33</v>
      </c>
      <c r="Q788" s="326">
        <f>ROUND(P788*N788/1000,2)</f>
        <v>95.05</v>
      </c>
    </row>
    <row r="789" spans="1:17" ht="12.75" customHeight="1" x14ac:dyDescent="0.2">
      <c r="A789" s="99"/>
      <c r="B789" s="340" t="s">
        <v>139</v>
      </c>
      <c r="C789" s="276" t="s">
        <v>134</v>
      </c>
      <c r="D789" s="275">
        <v>16</v>
      </c>
      <c r="E789" s="275">
        <v>1964</v>
      </c>
      <c r="F789" s="277">
        <v>18.149999999999999</v>
      </c>
      <c r="G789" s="280"/>
      <c r="H789" s="280"/>
      <c r="I789" s="277">
        <v>18.149999999999999</v>
      </c>
      <c r="J789" s="280">
        <v>606.77</v>
      </c>
      <c r="K789" s="280">
        <v>18.149999999999999</v>
      </c>
      <c r="L789" s="280">
        <v>606.77</v>
      </c>
      <c r="M789" s="281">
        <f>K789/L789</f>
        <v>2.9912487433459135E-2</v>
      </c>
      <c r="N789" s="277">
        <v>54.390999999999998</v>
      </c>
      <c r="O789" s="277">
        <f>M789*N789</f>
        <v>1.6269701039932758</v>
      </c>
      <c r="P789" s="277">
        <f>M789*1000*60</f>
        <v>1794.749246007548</v>
      </c>
      <c r="Q789" s="326">
        <f>O789*60</f>
        <v>97.618206239596546</v>
      </c>
    </row>
    <row r="790" spans="1:17" ht="12.75" customHeight="1" x14ac:dyDescent="0.2">
      <c r="A790" s="99"/>
      <c r="B790" s="340" t="s">
        <v>264</v>
      </c>
      <c r="C790" s="118" t="s">
        <v>262</v>
      </c>
      <c r="D790" s="119">
        <v>12</v>
      </c>
      <c r="E790" s="119">
        <v>1961</v>
      </c>
      <c r="F790" s="132">
        <v>17.839500000000001</v>
      </c>
      <c r="G790" s="132">
        <v>1.224</v>
      </c>
      <c r="H790" s="132">
        <v>0.12</v>
      </c>
      <c r="I790" s="132">
        <v>16.4955</v>
      </c>
      <c r="J790" s="132">
        <v>548.89</v>
      </c>
      <c r="K790" s="132">
        <v>16.4955</v>
      </c>
      <c r="L790" s="132">
        <v>548.89</v>
      </c>
      <c r="M790" s="133">
        <v>3.0052469529413907E-2</v>
      </c>
      <c r="N790" s="134">
        <v>48.2</v>
      </c>
      <c r="O790" s="135">
        <v>1.4485290313177503</v>
      </c>
      <c r="P790" s="135">
        <v>1803.1481717648344</v>
      </c>
      <c r="Q790" s="331">
        <v>86.911741879065033</v>
      </c>
    </row>
    <row r="791" spans="1:17" ht="12.75" customHeight="1" x14ac:dyDescent="0.2">
      <c r="A791" s="99"/>
      <c r="B791" s="339" t="s">
        <v>886</v>
      </c>
      <c r="C791" s="268" t="s">
        <v>878</v>
      </c>
      <c r="D791" s="269">
        <v>8</v>
      </c>
      <c r="E791" s="269"/>
      <c r="F791" s="271">
        <f>SUM(G791+H791+I791)</f>
        <v>11.493</v>
      </c>
      <c r="G791" s="271">
        <v>0</v>
      </c>
      <c r="H791" s="271">
        <v>0</v>
      </c>
      <c r="I791" s="271">
        <v>11.493</v>
      </c>
      <c r="J791" s="271">
        <v>381.84</v>
      </c>
      <c r="K791" s="271">
        <v>11.493</v>
      </c>
      <c r="L791" s="271">
        <v>381.84</v>
      </c>
      <c r="M791" s="272">
        <f>K791/L791</f>
        <v>3.0098994343180391E-2</v>
      </c>
      <c r="N791" s="273">
        <v>50.58</v>
      </c>
      <c r="O791" s="274">
        <f>M791*N791</f>
        <v>1.522407133878064</v>
      </c>
      <c r="P791" s="274">
        <f>M791*60*1000</f>
        <v>1805.9396605908232</v>
      </c>
      <c r="Q791" s="325">
        <f>P791*N791/1000</f>
        <v>91.344428032683837</v>
      </c>
    </row>
    <row r="792" spans="1:17" ht="12.75" customHeight="1" x14ac:dyDescent="0.2">
      <c r="A792" s="99"/>
      <c r="B792" s="339" t="s">
        <v>886</v>
      </c>
      <c r="C792" s="268" t="s">
        <v>885</v>
      </c>
      <c r="D792" s="269">
        <v>9</v>
      </c>
      <c r="E792" s="269">
        <v>1969</v>
      </c>
      <c r="F792" s="269">
        <f>SUM(G792+H792+I792)</f>
        <v>8.5179999999999989</v>
      </c>
      <c r="G792" s="269">
        <v>0.41799999999999998</v>
      </c>
      <c r="H792" s="269">
        <v>0</v>
      </c>
      <c r="I792" s="269">
        <v>8.1</v>
      </c>
      <c r="J792" s="271">
        <v>268.74</v>
      </c>
      <c r="K792" s="271">
        <v>8.1</v>
      </c>
      <c r="L792" s="271">
        <v>268.74</v>
      </c>
      <c r="M792" s="272">
        <f>K792/L792</f>
        <v>3.0140656396517078E-2</v>
      </c>
      <c r="N792" s="273">
        <v>50.58</v>
      </c>
      <c r="O792" s="274">
        <f>M792*N792</f>
        <v>1.5245144005358338</v>
      </c>
      <c r="P792" s="274">
        <f>M792*60*1000</f>
        <v>1808.4393837910247</v>
      </c>
      <c r="Q792" s="325">
        <f>P792*N792/1000</f>
        <v>91.470864032150033</v>
      </c>
    </row>
    <row r="793" spans="1:17" ht="12.75" customHeight="1" x14ac:dyDescent="0.2">
      <c r="A793" s="99"/>
      <c r="B793" s="339" t="s">
        <v>155</v>
      </c>
      <c r="C793" s="268" t="s">
        <v>202</v>
      </c>
      <c r="D793" s="269">
        <v>6</v>
      </c>
      <c r="E793" s="269">
        <v>1955</v>
      </c>
      <c r="F793" s="270">
        <v>8.0619999999999994</v>
      </c>
      <c r="G793" s="270">
        <v>0.43</v>
      </c>
      <c r="H793" s="270">
        <v>0.06</v>
      </c>
      <c r="I793" s="270">
        <f>F793-G793-H793</f>
        <v>7.5720000000000001</v>
      </c>
      <c r="J793" s="271">
        <v>249.66</v>
      </c>
      <c r="K793" s="271">
        <v>6.2619999999999996</v>
      </c>
      <c r="L793" s="271">
        <v>206.48</v>
      </c>
      <c r="M793" s="272">
        <f>K793/L793</f>
        <v>3.0327392483533513E-2</v>
      </c>
      <c r="N793" s="273">
        <v>46.43</v>
      </c>
      <c r="O793" s="274">
        <f>M793*N793</f>
        <v>1.408100833010461</v>
      </c>
      <c r="P793" s="274">
        <f>M793*60*1000</f>
        <v>1819.6435490120109</v>
      </c>
      <c r="Q793" s="325">
        <f>P793*N793/1000</f>
        <v>84.486049980627669</v>
      </c>
    </row>
    <row r="794" spans="1:17" ht="12.75" customHeight="1" x14ac:dyDescent="0.2">
      <c r="A794" s="99"/>
      <c r="B794" s="339" t="s">
        <v>32</v>
      </c>
      <c r="C794" s="268" t="s">
        <v>636</v>
      </c>
      <c r="D794" s="269">
        <v>8</v>
      </c>
      <c r="E794" s="269">
        <v>1992</v>
      </c>
      <c r="F794" s="271">
        <v>12.471</v>
      </c>
      <c r="G794" s="271">
        <v>0.51800000000000002</v>
      </c>
      <c r="H794" s="271">
        <v>0.08</v>
      </c>
      <c r="I794" s="271">
        <v>11.879</v>
      </c>
      <c r="J794" s="271">
        <v>390.46</v>
      </c>
      <c r="K794" s="271">
        <v>11.872999999999999</v>
      </c>
      <c r="L794" s="271">
        <v>390.46</v>
      </c>
      <c r="M794" s="272">
        <f>K794/L794</f>
        <v>3.0407724222711673E-2</v>
      </c>
      <c r="N794" s="273">
        <v>63.7</v>
      </c>
      <c r="O794" s="274">
        <f>M794*N794</f>
        <v>1.9369720329867337</v>
      </c>
      <c r="P794" s="274">
        <f>M794*60*1000</f>
        <v>1824.4634533627004</v>
      </c>
      <c r="Q794" s="325">
        <f>P794*N794/1000</f>
        <v>116.21832197920402</v>
      </c>
    </row>
    <row r="795" spans="1:17" ht="12.75" customHeight="1" x14ac:dyDescent="0.2">
      <c r="A795" s="99"/>
      <c r="B795" s="339" t="s">
        <v>100</v>
      </c>
      <c r="C795" s="282" t="s">
        <v>98</v>
      </c>
      <c r="D795" s="299">
        <v>4</v>
      </c>
      <c r="E795" s="284" t="s">
        <v>33</v>
      </c>
      <c r="F795" s="285">
        <v>5.0199999999999996</v>
      </c>
      <c r="G795" s="285">
        <v>0.14000000000000001</v>
      </c>
      <c r="H795" s="285">
        <v>0.04</v>
      </c>
      <c r="I795" s="285">
        <v>4.84</v>
      </c>
      <c r="J795" s="286">
        <v>158.1</v>
      </c>
      <c r="K795" s="287">
        <v>4.84</v>
      </c>
      <c r="L795" s="286">
        <v>158.1</v>
      </c>
      <c r="M795" s="272">
        <f>K795/L795</f>
        <v>3.0613535736875395E-2</v>
      </c>
      <c r="N795" s="288">
        <v>56.6</v>
      </c>
      <c r="O795" s="274">
        <f>M795*N795</f>
        <v>1.7327261227071473</v>
      </c>
      <c r="P795" s="274">
        <f>M795*60*1000</f>
        <v>1836.8121442125237</v>
      </c>
      <c r="Q795" s="325">
        <f>P795*N795/1000</f>
        <v>103.96356736242885</v>
      </c>
    </row>
    <row r="796" spans="1:17" ht="12.75" customHeight="1" x14ac:dyDescent="0.2">
      <c r="A796" s="99"/>
      <c r="B796" s="340" t="s">
        <v>260</v>
      </c>
      <c r="C796" s="276" t="s">
        <v>54</v>
      </c>
      <c r="D796" s="275">
        <v>8</v>
      </c>
      <c r="E796" s="275">
        <v>1901</v>
      </c>
      <c r="F796" s="279">
        <f>I796</f>
        <v>10.186999999999999</v>
      </c>
      <c r="G796" s="278"/>
      <c r="H796" s="278"/>
      <c r="I796" s="279">
        <v>10.186999999999999</v>
      </c>
      <c r="J796" s="280">
        <v>330.1</v>
      </c>
      <c r="K796" s="280">
        <f>I796/J796*L796</f>
        <v>9.0883717055437732</v>
      </c>
      <c r="L796" s="280">
        <v>294.5</v>
      </c>
      <c r="M796" s="281">
        <f>K796/L796</f>
        <v>3.0860345349893965E-2</v>
      </c>
      <c r="N796" s="277">
        <v>52.973999999999997</v>
      </c>
      <c r="O796" s="277">
        <f>ROUND(M796*N796,2)</f>
        <v>1.63</v>
      </c>
      <c r="P796" s="277">
        <f>ROUND(M796*60*1000,2)</f>
        <v>1851.62</v>
      </c>
      <c r="Q796" s="326">
        <f>ROUND(P796*N796/1000,2)</f>
        <v>98.09</v>
      </c>
    </row>
    <row r="797" spans="1:17" ht="12.75" customHeight="1" x14ac:dyDescent="0.2">
      <c r="A797" s="99"/>
      <c r="B797" s="339" t="s">
        <v>153</v>
      </c>
      <c r="C797" s="268" t="s">
        <v>148</v>
      </c>
      <c r="D797" s="269">
        <v>6</v>
      </c>
      <c r="E797" s="269">
        <v>1957</v>
      </c>
      <c r="F797" s="271">
        <v>10.545999999999999</v>
      </c>
      <c r="G797" s="271">
        <v>0.59499999999999997</v>
      </c>
      <c r="H797" s="271">
        <v>0.08</v>
      </c>
      <c r="I797" s="271">
        <v>9.8710000000000004</v>
      </c>
      <c r="J797" s="271">
        <v>319.77999999999997</v>
      </c>
      <c r="K797" s="271">
        <v>9.8710000000000004</v>
      </c>
      <c r="L797" s="271">
        <v>319.77999999999997</v>
      </c>
      <c r="M797" s="272">
        <f>K797/L797</f>
        <v>3.0868096816561389E-2</v>
      </c>
      <c r="N797" s="273">
        <v>67.361999999999995</v>
      </c>
      <c r="O797" s="274">
        <f>M797*N797</f>
        <v>2.0793367377572083</v>
      </c>
      <c r="P797" s="274">
        <f>M797*60*1000</f>
        <v>1852.0858089936833</v>
      </c>
      <c r="Q797" s="325">
        <f>P797*N797/1000</f>
        <v>124.76020426543248</v>
      </c>
    </row>
    <row r="798" spans="1:17" ht="12.75" customHeight="1" x14ac:dyDescent="0.2">
      <c r="A798" s="99"/>
      <c r="B798" s="340" t="s">
        <v>204</v>
      </c>
      <c r="C798" s="268" t="s">
        <v>157</v>
      </c>
      <c r="D798" s="269">
        <v>9</v>
      </c>
      <c r="E798" s="269">
        <v>1977</v>
      </c>
      <c r="F798" s="269">
        <v>16.5</v>
      </c>
      <c r="G798" s="269">
        <v>0.82</v>
      </c>
      <c r="H798" s="269">
        <v>1.44</v>
      </c>
      <c r="I798" s="273">
        <v>14.239000000000001</v>
      </c>
      <c r="J798" s="271">
        <v>460.02</v>
      </c>
      <c r="K798" s="271">
        <v>14.239000000000001</v>
      </c>
      <c r="L798" s="271">
        <v>460.02</v>
      </c>
      <c r="M798" s="272">
        <f>K798/L798</f>
        <v>3.0953002043389421E-2</v>
      </c>
      <c r="N798" s="273">
        <v>72.400000000000006</v>
      </c>
      <c r="O798" s="274">
        <f>M798*N798</f>
        <v>2.240997347941394</v>
      </c>
      <c r="P798" s="274">
        <f>M798*60*1000</f>
        <v>1857.1801226033654</v>
      </c>
      <c r="Q798" s="325">
        <f>P798*N798/1000</f>
        <v>134.45984087648364</v>
      </c>
    </row>
    <row r="799" spans="1:17" ht="12.75" customHeight="1" x14ac:dyDescent="0.2">
      <c r="A799" s="99"/>
      <c r="B799" s="340" t="s">
        <v>402</v>
      </c>
      <c r="C799" s="306" t="s">
        <v>397</v>
      </c>
      <c r="D799" s="307">
        <v>6</v>
      </c>
      <c r="E799" s="307">
        <v>1959</v>
      </c>
      <c r="F799" s="308">
        <v>10.773999999999999</v>
      </c>
      <c r="G799" s="308">
        <v>1.0103660000000001</v>
      </c>
      <c r="H799" s="308">
        <v>0.06</v>
      </c>
      <c r="I799" s="308">
        <v>9.7036359999999995</v>
      </c>
      <c r="J799" s="308">
        <v>310.93</v>
      </c>
      <c r="K799" s="308">
        <v>9.7036359999999995</v>
      </c>
      <c r="L799" s="308">
        <v>310.93</v>
      </c>
      <c r="M799" s="309">
        <v>3.1208426333901518E-2</v>
      </c>
      <c r="N799" s="310">
        <v>55.59</v>
      </c>
      <c r="O799" s="310">
        <v>1.7348764199015856</v>
      </c>
      <c r="P799" s="310">
        <v>1872.5055800340911</v>
      </c>
      <c r="Q799" s="330">
        <v>104.09258519409512</v>
      </c>
    </row>
    <row r="800" spans="1:17" ht="12.75" customHeight="1" x14ac:dyDescent="0.2">
      <c r="A800" s="99"/>
      <c r="B800" s="340" t="s">
        <v>24</v>
      </c>
      <c r="C800" s="268" t="s">
        <v>588</v>
      </c>
      <c r="D800" s="269">
        <v>8</v>
      </c>
      <c r="E800" s="269" t="s">
        <v>28</v>
      </c>
      <c r="F800" s="271">
        <f>+G800+H800+I800</f>
        <v>11.054999</v>
      </c>
      <c r="G800" s="271">
        <v>0</v>
      </c>
      <c r="H800" s="271">
        <v>0</v>
      </c>
      <c r="I800" s="271">
        <v>11.054999</v>
      </c>
      <c r="J800" s="271">
        <v>351.52</v>
      </c>
      <c r="K800" s="271">
        <v>11.054999</v>
      </c>
      <c r="L800" s="271">
        <v>351.52</v>
      </c>
      <c r="M800" s="272">
        <f>K800/L800</f>
        <v>3.1449132339553938E-2</v>
      </c>
      <c r="N800" s="273">
        <v>61.694000000000003</v>
      </c>
      <c r="O800" s="274">
        <f>M800*N800</f>
        <v>1.9402227705564408</v>
      </c>
      <c r="P800" s="274">
        <f>M800*60*1000</f>
        <v>1886.9479403732364</v>
      </c>
      <c r="Q800" s="325">
        <f>P800*N800/1000</f>
        <v>116.41336623338645</v>
      </c>
    </row>
    <row r="801" spans="1:17" ht="12.75" customHeight="1" x14ac:dyDescent="0.2">
      <c r="A801" s="99"/>
      <c r="B801" s="339" t="s">
        <v>155</v>
      </c>
      <c r="C801" s="268" t="s">
        <v>798</v>
      </c>
      <c r="D801" s="269">
        <v>6</v>
      </c>
      <c r="E801" s="269">
        <v>1926</v>
      </c>
      <c r="F801" s="270">
        <v>9.2569999999999997</v>
      </c>
      <c r="G801" s="270">
        <v>0.40400000000000003</v>
      </c>
      <c r="H801" s="270">
        <v>0.8</v>
      </c>
      <c r="I801" s="270">
        <f>F801-G801-H801</f>
        <v>8.052999999999999</v>
      </c>
      <c r="J801" s="271">
        <v>254.15</v>
      </c>
      <c r="K801" s="271">
        <v>6.1556199999999999</v>
      </c>
      <c r="L801" s="271">
        <v>194.28</v>
      </c>
      <c r="M801" s="272">
        <f>K801/L801</f>
        <v>3.1684270125591926E-2</v>
      </c>
      <c r="N801" s="273">
        <v>46.43</v>
      </c>
      <c r="O801" s="274">
        <f>M801*N801</f>
        <v>1.4711006619312332</v>
      </c>
      <c r="P801" s="274">
        <f>M801*60*1000</f>
        <v>1901.0562075355156</v>
      </c>
      <c r="Q801" s="325">
        <f>P801*N801/1000</f>
        <v>88.266039715874001</v>
      </c>
    </row>
    <row r="802" spans="1:17" ht="12.75" customHeight="1" x14ac:dyDescent="0.2">
      <c r="A802" s="99"/>
      <c r="B802" s="340" t="s">
        <v>260</v>
      </c>
      <c r="C802" s="276" t="s">
        <v>678</v>
      </c>
      <c r="D802" s="275">
        <v>8</v>
      </c>
      <c r="E802" s="275" t="s">
        <v>33</v>
      </c>
      <c r="F802" s="279">
        <v>12.327999999999999</v>
      </c>
      <c r="G802" s="278">
        <v>0.76500000000000001</v>
      </c>
      <c r="H802" s="278">
        <v>0</v>
      </c>
      <c r="I802" s="279">
        <f>F802-G802-H802</f>
        <v>11.562999999999999</v>
      </c>
      <c r="J802" s="280">
        <v>364.3</v>
      </c>
      <c r="K802" s="280">
        <f>I802/J802*L802</f>
        <v>11.561412983804555</v>
      </c>
      <c r="L802" s="280">
        <v>364.25</v>
      </c>
      <c r="M802" s="281">
        <f>K802/L802</f>
        <v>3.1740323908866316E-2</v>
      </c>
      <c r="N802" s="277">
        <v>52.973999999999997</v>
      </c>
      <c r="O802" s="277">
        <f>ROUND(M802*N802,2)</f>
        <v>1.68</v>
      </c>
      <c r="P802" s="277">
        <f>ROUND(M802*60*1000,2)</f>
        <v>1904.42</v>
      </c>
      <c r="Q802" s="326">
        <f>ROUND(P802*N802/1000,2)</f>
        <v>100.88</v>
      </c>
    </row>
    <row r="803" spans="1:17" ht="12.75" customHeight="1" x14ac:dyDescent="0.2">
      <c r="A803" s="99"/>
      <c r="B803" s="340" t="s">
        <v>165</v>
      </c>
      <c r="C803" s="300" t="s">
        <v>163</v>
      </c>
      <c r="D803" s="301">
        <v>5</v>
      </c>
      <c r="E803" s="301" t="s">
        <v>33</v>
      </c>
      <c r="F803" s="302">
        <f>G803+H803+I803</f>
        <v>7.3</v>
      </c>
      <c r="G803" s="304">
        <v>0.3821</v>
      </c>
      <c r="H803" s="301">
        <v>0.8</v>
      </c>
      <c r="I803" s="302">
        <v>6.1178999999999997</v>
      </c>
      <c r="J803" s="302">
        <v>192.6</v>
      </c>
      <c r="K803" s="302">
        <f>I803</f>
        <v>6.1178999999999997</v>
      </c>
      <c r="L803" s="302">
        <f>J803</f>
        <v>192.6</v>
      </c>
      <c r="M803" s="303">
        <f>K803/L803</f>
        <v>3.1764797507788163E-2</v>
      </c>
      <c r="N803" s="304">
        <v>43.5</v>
      </c>
      <c r="O803" s="305">
        <f>M803*N803</f>
        <v>1.381768691588785</v>
      </c>
      <c r="P803" s="305">
        <f>M803*60*1000</f>
        <v>1905.8878504672898</v>
      </c>
      <c r="Q803" s="329">
        <f>P803*N803/1000</f>
        <v>82.906121495327113</v>
      </c>
    </row>
    <row r="804" spans="1:17" ht="12.75" customHeight="1" x14ac:dyDescent="0.2">
      <c r="A804" s="99"/>
      <c r="B804" s="340" t="s">
        <v>264</v>
      </c>
      <c r="C804" s="118" t="s">
        <v>715</v>
      </c>
      <c r="D804" s="119">
        <v>12</v>
      </c>
      <c r="E804" s="119">
        <v>1961</v>
      </c>
      <c r="F804" s="119">
        <v>18.621500000000001</v>
      </c>
      <c r="G804" s="119">
        <v>1.7084999999999999</v>
      </c>
      <c r="H804" s="119">
        <v>0</v>
      </c>
      <c r="I804" s="132">
        <v>16.913</v>
      </c>
      <c r="J804" s="132">
        <v>531.74</v>
      </c>
      <c r="K804" s="132">
        <v>16.913</v>
      </c>
      <c r="L804" s="132">
        <v>531.74</v>
      </c>
      <c r="M804" s="133">
        <v>3.180689810809794E-2</v>
      </c>
      <c r="N804" s="134">
        <v>48.2</v>
      </c>
      <c r="O804" s="135">
        <v>1.5330924888103208</v>
      </c>
      <c r="P804" s="135">
        <v>1908.4138864858764</v>
      </c>
      <c r="Q804" s="331">
        <v>91.985549328619257</v>
      </c>
    </row>
    <row r="805" spans="1:17" ht="12.75" customHeight="1" x14ac:dyDescent="0.2">
      <c r="A805" s="99"/>
      <c r="B805" s="340" t="s">
        <v>24</v>
      </c>
      <c r="C805" s="268" t="s">
        <v>587</v>
      </c>
      <c r="D805" s="269">
        <v>12</v>
      </c>
      <c r="E805" s="269" t="s">
        <v>28</v>
      </c>
      <c r="F805" s="271">
        <f>+G805+H805+I805</f>
        <v>17.100000999999999</v>
      </c>
      <c r="G805" s="271">
        <v>0</v>
      </c>
      <c r="H805" s="271">
        <v>0</v>
      </c>
      <c r="I805" s="271">
        <v>17.100000999999999</v>
      </c>
      <c r="J805" s="271">
        <v>535.41999999999996</v>
      </c>
      <c r="K805" s="271">
        <v>17.100000999999999</v>
      </c>
      <c r="L805" s="271">
        <v>535.41999999999996</v>
      </c>
      <c r="M805" s="272">
        <f>K805/L805</f>
        <v>3.1937546225393153E-2</v>
      </c>
      <c r="N805" s="273">
        <v>61.694000000000003</v>
      </c>
      <c r="O805" s="274">
        <f>M805*N805</f>
        <v>1.9703549768294053</v>
      </c>
      <c r="P805" s="274">
        <f>M805*60*1000</f>
        <v>1916.2527735235892</v>
      </c>
      <c r="Q805" s="325">
        <f>P805*N805/1000</f>
        <v>118.22129860976432</v>
      </c>
    </row>
    <row r="806" spans="1:17" ht="12.75" customHeight="1" x14ac:dyDescent="0.2">
      <c r="A806" s="99"/>
      <c r="B806" s="340" t="s">
        <v>402</v>
      </c>
      <c r="C806" s="306" t="s">
        <v>396</v>
      </c>
      <c r="D806" s="307">
        <v>4</v>
      </c>
      <c r="E806" s="307">
        <v>1955</v>
      </c>
      <c r="F806" s="308">
        <v>6.8840000000000003</v>
      </c>
      <c r="G806" s="308">
        <v>0</v>
      </c>
      <c r="H806" s="308">
        <v>0</v>
      </c>
      <c r="I806" s="308">
        <v>6.8840000000000003</v>
      </c>
      <c r="J806" s="308">
        <v>214.32</v>
      </c>
      <c r="K806" s="308">
        <v>6.8840000000000003</v>
      </c>
      <c r="L806" s="308">
        <v>214.32</v>
      </c>
      <c r="M806" s="309">
        <v>3.2120194102276969E-2</v>
      </c>
      <c r="N806" s="310">
        <v>55.59</v>
      </c>
      <c r="O806" s="310">
        <v>1.7855615901455768</v>
      </c>
      <c r="P806" s="310">
        <v>1927.2116461366181</v>
      </c>
      <c r="Q806" s="330">
        <v>107.13369540873461</v>
      </c>
    </row>
    <row r="807" spans="1:17" ht="12.75" customHeight="1" x14ac:dyDescent="0.2">
      <c r="A807" s="99"/>
      <c r="B807" s="339" t="s">
        <v>29</v>
      </c>
      <c r="C807" s="268" t="s">
        <v>221</v>
      </c>
      <c r="D807" s="269">
        <v>8</v>
      </c>
      <c r="E807" s="269">
        <v>1992</v>
      </c>
      <c r="F807" s="270">
        <v>7.8550000000000004</v>
      </c>
      <c r="G807" s="270">
        <v>0.249</v>
      </c>
      <c r="H807" s="270">
        <v>0.64</v>
      </c>
      <c r="I807" s="270">
        <v>6.9660000000000002</v>
      </c>
      <c r="J807" s="271">
        <v>216.32</v>
      </c>
      <c r="K807" s="271">
        <v>6.9660000000000002</v>
      </c>
      <c r="L807" s="271">
        <v>216.32</v>
      </c>
      <c r="M807" s="272">
        <f>K807/L807</f>
        <v>3.2202292899408284E-2</v>
      </c>
      <c r="N807" s="273">
        <v>64.855000000000004</v>
      </c>
      <c r="O807" s="274">
        <f>M807*N807</f>
        <v>2.0884797059911242</v>
      </c>
      <c r="P807" s="274">
        <f>M807*60*1000</f>
        <v>1932.1375739644971</v>
      </c>
      <c r="Q807" s="325">
        <f>P807*N807/1000</f>
        <v>125.30878235946747</v>
      </c>
    </row>
    <row r="808" spans="1:17" ht="12.75" customHeight="1" x14ac:dyDescent="0.2">
      <c r="A808" s="99"/>
      <c r="B808" s="339" t="s">
        <v>228</v>
      </c>
      <c r="C808" s="268" t="s">
        <v>603</v>
      </c>
      <c r="D808" s="269">
        <v>6</v>
      </c>
      <c r="E808" s="269">
        <v>1980</v>
      </c>
      <c r="F808" s="271">
        <v>10.5</v>
      </c>
      <c r="G808" s="271">
        <v>0.6</v>
      </c>
      <c r="H808" s="271">
        <v>0.9</v>
      </c>
      <c r="I808" s="271">
        <v>8.9</v>
      </c>
      <c r="J808" s="271">
        <v>275</v>
      </c>
      <c r="K808" s="271">
        <v>8.9</v>
      </c>
      <c r="L808" s="271">
        <v>275</v>
      </c>
      <c r="M808" s="272">
        <f>K808/L808</f>
        <v>3.2363636363636365E-2</v>
      </c>
      <c r="N808" s="273">
        <v>53.19</v>
      </c>
      <c r="O808" s="274">
        <f>M808*N808</f>
        <v>1.7214218181818182</v>
      </c>
      <c r="P808" s="274">
        <f>M808*60*1000</f>
        <v>1941.818181818182</v>
      </c>
      <c r="Q808" s="325">
        <f>P808*N808/1000</f>
        <v>103.2853090909091</v>
      </c>
    </row>
    <row r="809" spans="1:17" ht="12.75" customHeight="1" x14ac:dyDescent="0.2">
      <c r="A809" s="99"/>
      <c r="B809" s="339" t="s">
        <v>100</v>
      </c>
      <c r="C809" s="282" t="s">
        <v>99</v>
      </c>
      <c r="D809" s="299">
        <v>4</v>
      </c>
      <c r="E809" s="314" t="s">
        <v>33</v>
      </c>
      <c r="F809" s="285">
        <v>6.83</v>
      </c>
      <c r="G809" s="285">
        <v>0.18</v>
      </c>
      <c r="H809" s="285">
        <v>0.4</v>
      </c>
      <c r="I809" s="285">
        <v>6.25</v>
      </c>
      <c r="J809" s="286">
        <v>191.55</v>
      </c>
      <c r="K809" s="287">
        <v>6.25</v>
      </c>
      <c r="L809" s="286">
        <v>191.55</v>
      </c>
      <c r="M809" s="272">
        <f>K809/L809</f>
        <v>3.2628556512659876E-2</v>
      </c>
      <c r="N809" s="288">
        <v>56.6</v>
      </c>
      <c r="O809" s="274">
        <f>M809*N809</f>
        <v>1.846776298616549</v>
      </c>
      <c r="P809" s="274">
        <f>M809*60*1000</f>
        <v>1957.7133907595926</v>
      </c>
      <c r="Q809" s="325">
        <f>P809*N809/1000</f>
        <v>110.80657791699295</v>
      </c>
    </row>
    <row r="810" spans="1:17" ht="12.75" customHeight="1" x14ac:dyDescent="0.2">
      <c r="A810" s="99"/>
      <c r="B810" s="339" t="s">
        <v>886</v>
      </c>
      <c r="C810" s="268" t="s">
        <v>877</v>
      </c>
      <c r="D810" s="269">
        <v>3</v>
      </c>
      <c r="E810" s="269">
        <v>1940</v>
      </c>
      <c r="F810" s="271">
        <f>SUM(G810+H810+I810)</f>
        <v>3.8</v>
      </c>
      <c r="G810" s="271">
        <v>0</v>
      </c>
      <c r="H810" s="271">
        <v>0</v>
      </c>
      <c r="I810" s="271">
        <v>3.8</v>
      </c>
      <c r="J810" s="271">
        <v>112.26</v>
      </c>
      <c r="K810" s="271">
        <v>3.8</v>
      </c>
      <c r="L810" s="271">
        <v>112.26</v>
      </c>
      <c r="M810" s="272">
        <f>K810/L810</f>
        <v>3.3849991092107602E-2</v>
      </c>
      <c r="N810" s="273">
        <v>50.58</v>
      </c>
      <c r="O810" s="274">
        <f>M810*N810</f>
        <v>1.7121325494388024</v>
      </c>
      <c r="P810" s="274">
        <f>M810*60*1000</f>
        <v>2030.9994655264561</v>
      </c>
      <c r="Q810" s="325">
        <f>P810*N810/1000</f>
        <v>102.72795296632815</v>
      </c>
    </row>
    <row r="811" spans="1:17" ht="12.75" customHeight="1" x14ac:dyDescent="0.2">
      <c r="A811" s="99"/>
      <c r="B811" s="340" t="s">
        <v>24</v>
      </c>
      <c r="C811" s="268" t="s">
        <v>586</v>
      </c>
      <c r="D811" s="269">
        <v>5</v>
      </c>
      <c r="E811" s="269" t="s">
        <v>28</v>
      </c>
      <c r="F811" s="271">
        <f>+G811+H811+I811</f>
        <v>7.6219999999999999</v>
      </c>
      <c r="G811" s="271">
        <v>0</v>
      </c>
      <c r="H811" s="271">
        <v>0</v>
      </c>
      <c r="I811" s="271">
        <v>7.6219999999999999</v>
      </c>
      <c r="J811" s="271">
        <v>224.51</v>
      </c>
      <c r="K811" s="271">
        <v>7.6619999999999999</v>
      </c>
      <c r="L811" s="271">
        <v>224.51</v>
      </c>
      <c r="M811" s="272">
        <f>K811/L811</f>
        <v>3.4127655783706738E-2</v>
      </c>
      <c r="N811" s="273">
        <v>61.694000000000003</v>
      </c>
      <c r="O811" s="274">
        <f>M811*N811</f>
        <v>2.1054715959200037</v>
      </c>
      <c r="P811" s="274">
        <f>M811*60*1000</f>
        <v>2047.6593470224045</v>
      </c>
      <c r="Q811" s="325">
        <f>P811*N811/1000</f>
        <v>126.32829575520023</v>
      </c>
    </row>
    <row r="812" spans="1:17" ht="12.75" customHeight="1" x14ac:dyDescent="0.2">
      <c r="A812" s="99"/>
      <c r="B812" s="340" t="s">
        <v>402</v>
      </c>
      <c r="C812" s="306" t="s">
        <v>398</v>
      </c>
      <c r="D812" s="307">
        <v>4</v>
      </c>
      <c r="E812" s="307">
        <v>1952</v>
      </c>
      <c r="F812" s="308">
        <v>3.728218</v>
      </c>
      <c r="G812" s="308">
        <v>0</v>
      </c>
      <c r="H812" s="308">
        <v>0</v>
      </c>
      <c r="I812" s="308">
        <v>3.728218</v>
      </c>
      <c r="J812" s="308">
        <v>108</v>
      </c>
      <c r="K812" s="308">
        <v>3.728218</v>
      </c>
      <c r="L812" s="308">
        <v>108</v>
      </c>
      <c r="M812" s="309">
        <v>3.4520537037037037E-2</v>
      </c>
      <c r="N812" s="310">
        <v>55.59</v>
      </c>
      <c r="O812" s="310">
        <v>1.918996653888889</v>
      </c>
      <c r="P812" s="310">
        <v>2071.2322222222219</v>
      </c>
      <c r="Q812" s="330">
        <v>115.13979923333332</v>
      </c>
    </row>
    <row r="813" spans="1:17" ht="12.75" customHeight="1" x14ac:dyDescent="0.2">
      <c r="A813" s="99"/>
      <c r="B813" s="340" t="s">
        <v>139</v>
      </c>
      <c r="C813" s="276" t="s">
        <v>137</v>
      </c>
      <c r="D813" s="275">
        <v>10</v>
      </c>
      <c r="E813" s="275">
        <v>1938</v>
      </c>
      <c r="F813" s="277">
        <v>10.53</v>
      </c>
      <c r="G813" s="280"/>
      <c r="H813" s="280"/>
      <c r="I813" s="277">
        <v>10.53</v>
      </c>
      <c r="J813" s="280">
        <v>304.82</v>
      </c>
      <c r="K813" s="280">
        <v>10.53</v>
      </c>
      <c r="L813" s="280">
        <v>304.82</v>
      </c>
      <c r="M813" s="281">
        <f>K813/L813</f>
        <v>3.4544977363690048E-2</v>
      </c>
      <c r="N813" s="277">
        <v>54.390999999999998</v>
      </c>
      <c r="O813" s="277">
        <f>M813*N813</f>
        <v>1.8789358637884652</v>
      </c>
      <c r="P813" s="277">
        <f>M813*1000*60</f>
        <v>2072.6986418214028</v>
      </c>
      <c r="Q813" s="326">
        <f>O813*60</f>
        <v>112.73615182730791</v>
      </c>
    </row>
    <row r="814" spans="1:17" ht="12.75" customHeight="1" x14ac:dyDescent="0.2">
      <c r="A814" s="99"/>
      <c r="B814" s="339" t="s">
        <v>886</v>
      </c>
      <c r="C814" s="268" t="s">
        <v>876</v>
      </c>
      <c r="D814" s="269">
        <v>4</v>
      </c>
      <c r="E814" s="269"/>
      <c r="F814" s="271">
        <f>SUM(G814+H814+I814)</f>
        <v>5.6959999999999997</v>
      </c>
      <c r="G814" s="271">
        <v>0</v>
      </c>
      <c r="H814" s="271">
        <v>0</v>
      </c>
      <c r="I814" s="271">
        <v>5.6959999999999997</v>
      </c>
      <c r="J814" s="271">
        <v>160.13</v>
      </c>
      <c r="K814" s="271">
        <v>5.6959999999999997</v>
      </c>
      <c r="L814" s="271">
        <v>160.13</v>
      </c>
      <c r="M814" s="272">
        <f>K814/L814</f>
        <v>3.557109848248298E-2</v>
      </c>
      <c r="N814" s="273">
        <v>50.58</v>
      </c>
      <c r="O814" s="274">
        <f>M814*N814</f>
        <v>1.799186161243989</v>
      </c>
      <c r="P814" s="274">
        <f>M814*60*1000</f>
        <v>2134.2659089489789</v>
      </c>
      <c r="Q814" s="325">
        <f>P814*N814/1000</f>
        <v>107.95116967463935</v>
      </c>
    </row>
    <row r="815" spans="1:17" ht="12.75" customHeight="1" x14ac:dyDescent="0.2">
      <c r="A815" s="99"/>
      <c r="B815" s="340" t="s">
        <v>402</v>
      </c>
      <c r="C815" s="306" t="s">
        <v>395</v>
      </c>
      <c r="D815" s="307">
        <v>4</v>
      </c>
      <c r="E815" s="307">
        <v>1940</v>
      </c>
      <c r="F815" s="308">
        <v>15.394</v>
      </c>
      <c r="G815" s="308">
        <v>1.6408370000000001</v>
      </c>
      <c r="H815" s="308">
        <v>0.04</v>
      </c>
      <c r="I815" s="308">
        <v>13.713164000000001</v>
      </c>
      <c r="J815" s="308">
        <v>383.02000000000004</v>
      </c>
      <c r="K815" s="308">
        <v>13.713164000000001</v>
      </c>
      <c r="L815" s="308">
        <v>383.02000000000004</v>
      </c>
      <c r="M815" s="309">
        <v>3.5802736149548327E-2</v>
      </c>
      <c r="N815" s="310">
        <v>55.59</v>
      </c>
      <c r="O815" s="310">
        <v>1.9902741025533917</v>
      </c>
      <c r="P815" s="310">
        <v>2148.1641689728995</v>
      </c>
      <c r="Q815" s="330">
        <v>119.41644615320349</v>
      </c>
    </row>
    <row r="816" spans="1:17" ht="12.75" customHeight="1" x14ac:dyDescent="0.2">
      <c r="A816" s="99"/>
      <c r="B816" s="339" t="s">
        <v>155</v>
      </c>
      <c r="C816" s="268" t="s">
        <v>799</v>
      </c>
      <c r="D816" s="269">
        <v>23</v>
      </c>
      <c r="E816" s="269">
        <v>1963</v>
      </c>
      <c r="F816" s="270">
        <v>18.076000000000001</v>
      </c>
      <c r="G816" s="270"/>
      <c r="H816" s="270"/>
      <c r="I816" s="270">
        <f>F816-G816-H816</f>
        <v>18.076000000000001</v>
      </c>
      <c r="J816" s="271">
        <v>502.6</v>
      </c>
      <c r="K816" s="271">
        <v>18.076000000000001</v>
      </c>
      <c r="L816" s="271">
        <v>502.6</v>
      </c>
      <c r="M816" s="272">
        <f>K816/L816</f>
        <v>3.5964982093115799E-2</v>
      </c>
      <c r="N816" s="273">
        <v>46.43</v>
      </c>
      <c r="O816" s="274">
        <f>M816*N816</f>
        <v>1.6698541185833666</v>
      </c>
      <c r="P816" s="274">
        <f>M816*60*1000</f>
        <v>2157.8989255869478</v>
      </c>
      <c r="Q816" s="325">
        <f>P816*N816/1000</f>
        <v>100.19124711500199</v>
      </c>
    </row>
    <row r="817" spans="1:17" ht="12.75" customHeight="1" x14ac:dyDescent="0.2">
      <c r="A817" s="99"/>
      <c r="B817" s="340" t="s">
        <v>59</v>
      </c>
      <c r="C817" s="268" t="s">
        <v>58</v>
      </c>
      <c r="D817" s="269">
        <v>4</v>
      </c>
      <c r="E817" s="269" t="s">
        <v>33</v>
      </c>
      <c r="F817" s="271">
        <f>G817+H817+I817</f>
        <v>4.9000000000000004</v>
      </c>
      <c r="G817" s="271">
        <v>0</v>
      </c>
      <c r="H817" s="271">
        <v>0</v>
      </c>
      <c r="I817" s="271">
        <v>4.9000000000000004</v>
      </c>
      <c r="J817" s="271">
        <v>135.59</v>
      </c>
      <c r="K817" s="271">
        <v>4.9000000000000004</v>
      </c>
      <c r="L817" s="271">
        <v>135.59</v>
      </c>
      <c r="M817" s="272">
        <f>K817/L817</f>
        <v>3.6138358286009295E-2</v>
      </c>
      <c r="N817" s="273">
        <v>49.5</v>
      </c>
      <c r="O817" s="274">
        <f>M817*N817</f>
        <v>1.78884873515746</v>
      </c>
      <c r="P817" s="274">
        <f>M817*60*1000</f>
        <v>2168.3014971605576</v>
      </c>
      <c r="Q817" s="325">
        <f>P817*N817/1000</f>
        <v>107.33092410944761</v>
      </c>
    </row>
    <row r="818" spans="1:17" ht="12.75" customHeight="1" x14ac:dyDescent="0.2">
      <c r="A818" s="99"/>
      <c r="B818" s="340" t="s">
        <v>24</v>
      </c>
      <c r="C818" s="268" t="s">
        <v>585</v>
      </c>
      <c r="D818" s="269">
        <v>12</v>
      </c>
      <c r="E818" s="269" t="s">
        <v>28</v>
      </c>
      <c r="F818" s="271">
        <f>+G818+H818+I818</f>
        <v>20.62</v>
      </c>
      <c r="G818" s="271">
        <v>0.54763799999999996</v>
      </c>
      <c r="H818" s="271">
        <v>0.4</v>
      </c>
      <c r="I818" s="271">
        <v>19.672362</v>
      </c>
      <c r="J818" s="271">
        <v>543.66999999999996</v>
      </c>
      <c r="K818" s="271">
        <v>19.672362</v>
      </c>
      <c r="L818" s="271">
        <v>543.66999999999996</v>
      </c>
      <c r="M818" s="272">
        <f>K818/L818</f>
        <v>3.6184380230654629E-2</v>
      </c>
      <c r="N818" s="273">
        <v>61.694000000000003</v>
      </c>
      <c r="O818" s="274">
        <f>M818*N818</f>
        <v>2.2323591539500067</v>
      </c>
      <c r="P818" s="274">
        <f>M818*60*1000</f>
        <v>2171.0628138392776</v>
      </c>
      <c r="Q818" s="325">
        <f>P818*N818/1000</f>
        <v>133.9415492370004</v>
      </c>
    </row>
    <row r="819" spans="1:17" ht="12.75" customHeight="1" x14ac:dyDescent="0.2">
      <c r="A819" s="99"/>
      <c r="B819" s="340" t="s">
        <v>402</v>
      </c>
      <c r="C819" s="306" t="s">
        <v>400</v>
      </c>
      <c r="D819" s="307">
        <v>8</v>
      </c>
      <c r="E819" s="307" t="s">
        <v>33</v>
      </c>
      <c r="F819" s="308">
        <v>9.2490000000000006</v>
      </c>
      <c r="G819" s="308">
        <v>0</v>
      </c>
      <c r="H819" s="308">
        <v>0</v>
      </c>
      <c r="I819" s="308">
        <v>9.2490009999999998</v>
      </c>
      <c r="J819" s="308">
        <v>248.01</v>
      </c>
      <c r="K819" s="308">
        <v>9.2490009999999998</v>
      </c>
      <c r="L819" s="308">
        <v>248.01</v>
      </c>
      <c r="M819" s="309">
        <v>3.7292855126809403E-2</v>
      </c>
      <c r="N819" s="310">
        <v>55.59</v>
      </c>
      <c r="O819" s="310">
        <v>2.0731098164993349</v>
      </c>
      <c r="P819" s="310">
        <v>2237.5713076085644</v>
      </c>
      <c r="Q819" s="330">
        <v>124.3865889899601</v>
      </c>
    </row>
    <row r="820" spans="1:17" ht="12.75" customHeight="1" x14ac:dyDescent="0.2">
      <c r="A820" s="99"/>
      <c r="B820" s="340" t="s">
        <v>264</v>
      </c>
      <c r="C820" s="118" t="s">
        <v>263</v>
      </c>
      <c r="D820" s="119">
        <v>12</v>
      </c>
      <c r="E820" s="119">
        <v>1960</v>
      </c>
      <c r="F820" s="119">
        <v>21.882999999999999</v>
      </c>
      <c r="G820" s="119">
        <v>1.4056</v>
      </c>
      <c r="H820" s="119">
        <v>0.12</v>
      </c>
      <c r="I820" s="132">
        <v>20.357399999999998</v>
      </c>
      <c r="J820" s="132">
        <v>537.52</v>
      </c>
      <c r="K820" s="132">
        <v>20.357399999999998</v>
      </c>
      <c r="L820" s="132">
        <v>537.52</v>
      </c>
      <c r="M820" s="133">
        <v>3.7872823336806069E-2</v>
      </c>
      <c r="N820" s="134">
        <v>48.2</v>
      </c>
      <c r="O820" s="135">
        <v>1.8254700848340526</v>
      </c>
      <c r="P820" s="135">
        <v>2272.3694002083639</v>
      </c>
      <c r="Q820" s="331">
        <v>109.52820509004314</v>
      </c>
    </row>
    <row r="821" spans="1:17" ht="12.75" customHeight="1" x14ac:dyDescent="0.2">
      <c r="A821" s="99"/>
      <c r="B821" s="340" t="s">
        <v>402</v>
      </c>
      <c r="C821" s="306" t="s">
        <v>399</v>
      </c>
      <c r="D821" s="307">
        <v>13</v>
      </c>
      <c r="E821" s="307" t="s">
        <v>33</v>
      </c>
      <c r="F821" s="308">
        <v>15.236000000000001</v>
      </c>
      <c r="G821" s="308">
        <v>0</v>
      </c>
      <c r="H821" s="308">
        <v>0</v>
      </c>
      <c r="I821" s="308">
        <v>15.236000000000001</v>
      </c>
      <c r="J821" s="308">
        <v>397.64</v>
      </c>
      <c r="K821" s="308">
        <v>15.236000000000001</v>
      </c>
      <c r="L821" s="308">
        <v>397.64</v>
      </c>
      <c r="M821" s="309">
        <v>3.8316064782215074E-2</v>
      </c>
      <c r="N821" s="310">
        <v>55.59</v>
      </c>
      <c r="O821" s="310">
        <v>2.1299900412433361</v>
      </c>
      <c r="P821" s="310">
        <v>2298.9638869329046</v>
      </c>
      <c r="Q821" s="330">
        <v>127.79940247460019</v>
      </c>
    </row>
    <row r="822" spans="1:17" ht="12.75" customHeight="1" thickBot="1" x14ac:dyDescent="0.25">
      <c r="A822" s="100"/>
      <c r="B822" s="341" t="s">
        <v>402</v>
      </c>
      <c r="C822" s="332" t="s">
        <v>401</v>
      </c>
      <c r="D822" s="333">
        <v>6</v>
      </c>
      <c r="E822" s="333">
        <v>1940</v>
      </c>
      <c r="F822" s="334">
        <v>11.079000000000001</v>
      </c>
      <c r="G822" s="334">
        <v>5.3679999999999999E-2</v>
      </c>
      <c r="H822" s="334">
        <v>0</v>
      </c>
      <c r="I822" s="334">
        <v>11.025318</v>
      </c>
      <c r="J822" s="334">
        <v>250.65</v>
      </c>
      <c r="K822" s="334">
        <v>11.025318</v>
      </c>
      <c r="L822" s="334">
        <v>250.65</v>
      </c>
      <c r="M822" s="335">
        <v>4.398690604428486E-2</v>
      </c>
      <c r="N822" s="336">
        <v>55.59</v>
      </c>
      <c r="O822" s="336">
        <v>2.4452321070017957</v>
      </c>
      <c r="P822" s="336">
        <v>2639.2143626570914</v>
      </c>
      <c r="Q822" s="337">
        <v>146.71392642010773</v>
      </c>
    </row>
  </sheetData>
  <sortState ref="B210:R416">
    <sortCondition ref="M210:M416"/>
  </sortState>
  <mergeCells count="19">
    <mergeCell ref="A210:A416"/>
    <mergeCell ref="A417:A643"/>
    <mergeCell ref="A644:A822"/>
    <mergeCell ref="D2:D3"/>
    <mergeCell ref="J2:J3"/>
    <mergeCell ref="K2:K3"/>
    <mergeCell ref="A6:A209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</mergeCells>
  <phoneticPr fontId="3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2016_lapkritis</vt:lpstr>
      <vt:lpstr>'2016_lapkritis'!Print_Titles</vt:lpstr>
    </vt:vector>
  </TitlesOfParts>
  <Company>LŠTA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Ramune</cp:lastModifiedBy>
  <cp:lastPrinted>2013-11-18T06:30:13Z</cp:lastPrinted>
  <dcterms:created xsi:type="dcterms:W3CDTF">2007-12-03T08:09:16Z</dcterms:created>
  <dcterms:modified xsi:type="dcterms:W3CDTF">2016-12-14T09:24:29Z</dcterms:modified>
</cp:coreProperties>
</file>