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450" windowWidth="28860" windowHeight="6510"/>
  </bookViews>
  <sheets>
    <sheet name="2015_RUGPJUC" sheetId="5" r:id="rId1"/>
  </sheets>
  <calcPr calcId="125725"/>
</workbook>
</file>

<file path=xl/calcChain.xml><?xml version="1.0" encoding="utf-8"?>
<calcChain xmlns="http://schemas.openxmlformats.org/spreadsheetml/2006/main">
  <c r="V571" i="5"/>
  <c r="Q571"/>
  <c r="P571"/>
  <c r="N571"/>
  <c r="I571"/>
  <c r="V570"/>
  <c r="Q570"/>
  <c r="P570"/>
  <c r="N570"/>
  <c r="I570"/>
  <c r="V569"/>
  <c r="Q569"/>
  <c r="P569"/>
  <c r="N569"/>
  <c r="I569"/>
  <c r="V568"/>
  <c r="Q568"/>
  <c r="P568"/>
  <c r="N568"/>
  <c r="I568"/>
  <c r="V567"/>
  <c r="Q567"/>
  <c r="P567"/>
  <c r="N567"/>
  <c r="I567"/>
  <c r="V566"/>
  <c r="Q566"/>
  <c r="P566"/>
  <c r="N566"/>
  <c r="I566"/>
  <c r="V565"/>
  <c r="Q565"/>
  <c r="P565"/>
  <c r="N565"/>
  <c r="I565"/>
  <c r="V564"/>
  <c r="Q564"/>
  <c r="P564"/>
  <c r="N564"/>
  <c r="I564"/>
  <c r="V563"/>
  <c r="Q563"/>
  <c r="P563"/>
  <c r="N563"/>
  <c r="I563"/>
  <c r="V373"/>
  <c r="Q373"/>
  <c r="P373"/>
  <c r="N373"/>
  <c r="I373"/>
  <c r="V562"/>
  <c r="Q562"/>
  <c r="P562"/>
  <c r="N562"/>
  <c r="I562"/>
  <c r="V561"/>
  <c r="Q561"/>
  <c r="P561"/>
  <c r="N561"/>
  <c r="I561"/>
  <c r="V317"/>
  <c r="Q317"/>
  <c r="P317"/>
  <c r="N317"/>
  <c r="I317"/>
  <c r="V560"/>
  <c r="Q560"/>
  <c r="P560"/>
  <c r="N560"/>
  <c r="I560"/>
  <c r="V559"/>
  <c r="Q559"/>
  <c r="P559"/>
  <c r="N559"/>
  <c r="I559"/>
  <c r="V372"/>
  <c r="Q372"/>
  <c r="P372"/>
  <c r="N372"/>
  <c r="I372"/>
  <c r="V235"/>
  <c r="Q235"/>
  <c r="P235"/>
  <c r="N235"/>
  <c r="I235"/>
  <c r="V234"/>
  <c r="Q234"/>
  <c r="P234"/>
  <c r="N234"/>
  <c r="I234"/>
  <c r="V233"/>
  <c r="Q233"/>
  <c r="P233"/>
  <c r="N233"/>
  <c r="I233"/>
  <c r="V232"/>
  <c r="Q232"/>
  <c r="P232"/>
  <c r="N232"/>
  <c r="I232"/>
  <c r="V231"/>
  <c r="Q231"/>
  <c r="P231"/>
  <c r="N231"/>
  <c r="I231"/>
  <c r="V230"/>
  <c r="Q230"/>
  <c r="P230"/>
  <c r="N230"/>
  <c r="I230"/>
  <c r="V229"/>
  <c r="Q229"/>
  <c r="P229"/>
  <c r="N229"/>
  <c r="I229"/>
  <c r="V228"/>
  <c r="Q228"/>
  <c r="P228"/>
  <c r="N228"/>
  <c r="I228"/>
  <c r="V227"/>
  <c r="Q227"/>
  <c r="P227"/>
  <c r="N227"/>
  <c r="I227"/>
  <c r="V226"/>
  <c r="Q226"/>
  <c r="P226"/>
  <c r="N226"/>
  <c r="I226"/>
  <c r="V225"/>
  <c r="Q225"/>
  <c r="P225"/>
  <c r="N225"/>
  <c r="I225"/>
  <c r="V224"/>
  <c r="Q224"/>
  <c r="P224"/>
  <c r="N224"/>
  <c r="I224"/>
  <c r="V223"/>
  <c r="Q223"/>
  <c r="P223"/>
  <c r="N223"/>
  <c r="I223"/>
  <c r="V222"/>
  <c r="Q222"/>
  <c r="P222"/>
  <c r="N222"/>
  <c r="I222"/>
  <c r="V221"/>
  <c r="Q221"/>
  <c r="P221"/>
  <c r="N221"/>
  <c r="I221"/>
  <c r="V220"/>
  <c r="Q220"/>
  <c r="P220"/>
  <c r="N220"/>
  <c r="I220"/>
  <c r="V219"/>
  <c r="Q219"/>
  <c r="P219"/>
  <c r="N219"/>
  <c r="I219"/>
  <c r="V218"/>
  <c r="Q218"/>
  <c r="P218"/>
  <c r="N218"/>
  <c r="I218"/>
  <c r="V217"/>
  <c r="Q217"/>
  <c r="P217"/>
  <c r="N217"/>
  <c r="I217"/>
  <c r="V216"/>
  <c r="Q216"/>
  <c r="P216"/>
  <c r="N216"/>
  <c r="I216"/>
  <c r="K562" l="1"/>
  <c r="R562" s="1"/>
  <c r="U564"/>
  <c r="L231"/>
  <c r="L567"/>
  <c r="T567" s="1"/>
  <c r="L571"/>
  <c r="S571" s="1"/>
  <c r="U216"/>
  <c r="L224"/>
  <c r="L228"/>
  <c r="T228" s="1"/>
  <c r="U231"/>
  <c r="L232"/>
  <c r="T232" s="1"/>
  <c r="U571"/>
  <c r="K226"/>
  <c r="R226" s="1"/>
  <c r="U229"/>
  <c r="K234"/>
  <c r="R234" s="1"/>
  <c r="L560"/>
  <c r="T560" s="1"/>
  <c r="L229"/>
  <c r="T229" s="1"/>
  <c r="K221"/>
  <c r="R221" s="1"/>
  <c r="K225"/>
  <c r="R225" s="1"/>
  <c r="U228"/>
  <c r="K233"/>
  <c r="R233" s="1"/>
  <c r="K568"/>
  <c r="R568" s="1"/>
  <c r="U570"/>
  <c r="K571"/>
  <c r="R571" s="1"/>
  <c r="U218"/>
  <c r="U234"/>
  <c r="K373"/>
  <c r="R373" s="1"/>
  <c r="U565"/>
  <c r="K566"/>
  <c r="R566" s="1"/>
  <c r="U569"/>
  <c r="L230"/>
  <c r="T230" s="1"/>
  <c r="K560"/>
  <c r="R560" s="1"/>
  <c r="L565"/>
  <c r="T565" s="1"/>
  <c r="U233"/>
  <c r="U559"/>
  <c r="U563"/>
  <c r="L566"/>
  <c r="S566" s="1"/>
  <c r="L216"/>
  <c r="S216" s="1"/>
  <c r="U219"/>
  <c r="U222"/>
  <c r="U226"/>
  <c r="U372"/>
  <c r="L559"/>
  <c r="S559" s="1"/>
  <c r="U317"/>
  <c r="L561"/>
  <c r="S561" s="1"/>
  <c r="U562"/>
  <c r="U373"/>
  <c r="L563"/>
  <c r="S563" s="1"/>
  <c r="L570"/>
  <c r="S570" s="1"/>
  <c r="L219"/>
  <c r="T219" s="1"/>
  <c r="L372"/>
  <c r="S372" s="1"/>
  <c r="T563"/>
  <c r="U217"/>
  <c r="K218"/>
  <c r="R218" s="1"/>
  <c r="U220"/>
  <c r="L221"/>
  <c r="T221" s="1"/>
  <c r="U223"/>
  <c r="U225"/>
  <c r="U227"/>
  <c r="K230"/>
  <c r="R230" s="1"/>
  <c r="U232"/>
  <c r="L233"/>
  <c r="T233" s="1"/>
  <c r="L234"/>
  <c r="T234" s="1"/>
  <c r="K559"/>
  <c r="R559" s="1"/>
  <c r="U560"/>
  <c r="L317"/>
  <c r="T317" s="1"/>
  <c r="K565"/>
  <c r="R565" s="1"/>
  <c r="U566"/>
  <c r="U568"/>
  <c r="L569"/>
  <c r="T569" s="1"/>
  <c r="L223"/>
  <c r="S223" s="1"/>
  <c r="L227"/>
  <c r="T227" s="1"/>
  <c r="L217"/>
  <c r="T217" s="1"/>
  <c r="L220"/>
  <c r="T220" s="1"/>
  <c r="L225"/>
  <c r="K219"/>
  <c r="R219" s="1"/>
  <c r="U221"/>
  <c r="K222"/>
  <c r="R222" s="1"/>
  <c r="U224"/>
  <c r="L226"/>
  <c r="T226" s="1"/>
  <c r="K229"/>
  <c r="R229" s="1"/>
  <c r="U230"/>
  <c r="U235"/>
  <c r="U561"/>
  <c r="L562"/>
  <c r="S562" s="1"/>
  <c r="L373"/>
  <c r="T373" s="1"/>
  <c r="K564"/>
  <c r="R564" s="1"/>
  <c r="U567"/>
  <c r="L235"/>
  <c r="T235" s="1"/>
  <c r="S231"/>
  <c r="T231"/>
  <c r="T562"/>
  <c r="S229"/>
  <c r="S235"/>
  <c r="T561"/>
  <c r="S221"/>
  <c r="S224"/>
  <c r="T224"/>
  <c r="S228"/>
  <c r="S217"/>
  <c r="S227"/>
  <c r="T559"/>
  <c r="K216"/>
  <c r="R216" s="1"/>
  <c r="K220"/>
  <c r="R220" s="1"/>
  <c r="K224"/>
  <c r="R224" s="1"/>
  <c r="S226"/>
  <c r="K228"/>
  <c r="R228" s="1"/>
  <c r="K232"/>
  <c r="R232" s="1"/>
  <c r="K372"/>
  <c r="R372" s="1"/>
  <c r="S560"/>
  <c r="K561"/>
  <c r="R561" s="1"/>
  <c r="K570"/>
  <c r="R570" s="1"/>
  <c r="K217"/>
  <c r="R217" s="1"/>
  <c r="L218"/>
  <c r="L222"/>
  <c r="L564"/>
  <c r="T566"/>
  <c r="K567"/>
  <c r="R567" s="1"/>
  <c r="L568"/>
  <c r="K223"/>
  <c r="R223" s="1"/>
  <c r="K227"/>
  <c r="R227" s="1"/>
  <c r="K231"/>
  <c r="R231" s="1"/>
  <c r="K235"/>
  <c r="R235" s="1"/>
  <c r="K317"/>
  <c r="R317" s="1"/>
  <c r="K563"/>
  <c r="R563" s="1"/>
  <c r="K569"/>
  <c r="R569" s="1"/>
  <c r="V558"/>
  <c r="P558"/>
  <c r="L558" s="1"/>
  <c r="N558"/>
  <c r="J558"/>
  <c r="V557"/>
  <c r="P557"/>
  <c r="L557" s="1"/>
  <c r="S557" s="1"/>
  <c r="N557"/>
  <c r="K557" s="1"/>
  <c r="R557" s="1"/>
  <c r="J557"/>
  <c r="V556"/>
  <c r="P556"/>
  <c r="L556" s="1"/>
  <c r="N556"/>
  <c r="J556"/>
  <c r="V555"/>
  <c r="P555"/>
  <c r="L555" s="1"/>
  <c r="S555" s="1"/>
  <c r="N555"/>
  <c r="K555" s="1"/>
  <c r="R555" s="1"/>
  <c r="J555"/>
  <c r="V554"/>
  <c r="P554"/>
  <c r="L554" s="1"/>
  <c r="N554"/>
  <c r="J554"/>
  <c r="V553"/>
  <c r="P553"/>
  <c r="L553" s="1"/>
  <c r="S553" s="1"/>
  <c r="N553"/>
  <c r="K553" s="1"/>
  <c r="R553" s="1"/>
  <c r="J553"/>
  <c r="V552"/>
  <c r="P552"/>
  <c r="L552" s="1"/>
  <c r="N552"/>
  <c r="J552"/>
  <c r="V551"/>
  <c r="P551"/>
  <c r="L551" s="1"/>
  <c r="S551" s="1"/>
  <c r="N551"/>
  <c r="J551"/>
  <c r="V550"/>
  <c r="P550"/>
  <c r="L550" s="1"/>
  <c r="N550"/>
  <c r="J550"/>
  <c r="V549"/>
  <c r="P549"/>
  <c r="L549" s="1"/>
  <c r="S549" s="1"/>
  <c r="N549"/>
  <c r="K549" s="1"/>
  <c r="R549" s="1"/>
  <c r="J549"/>
  <c r="V548"/>
  <c r="P548"/>
  <c r="L548" s="1"/>
  <c r="N548"/>
  <c r="J548"/>
  <c r="V547"/>
  <c r="P547"/>
  <c r="L547" s="1"/>
  <c r="S547" s="1"/>
  <c r="N547"/>
  <c r="J547"/>
  <c r="V546"/>
  <c r="P546"/>
  <c r="L546" s="1"/>
  <c r="N546"/>
  <c r="J546"/>
  <c r="V316"/>
  <c r="P316"/>
  <c r="L316" s="1"/>
  <c r="S316" s="1"/>
  <c r="N316"/>
  <c r="K316" s="1"/>
  <c r="R316" s="1"/>
  <c r="J316"/>
  <c r="V371"/>
  <c r="P371"/>
  <c r="L371" s="1"/>
  <c r="N371"/>
  <c r="J371"/>
  <c r="V545"/>
  <c r="P545"/>
  <c r="L545" s="1"/>
  <c r="S545" s="1"/>
  <c r="N545"/>
  <c r="J545"/>
  <c r="V544"/>
  <c r="P544"/>
  <c r="L544" s="1"/>
  <c r="N544"/>
  <c r="J544"/>
  <c r="V315"/>
  <c r="P315"/>
  <c r="L315" s="1"/>
  <c r="S315" s="1"/>
  <c r="N315"/>
  <c r="K315" s="1"/>
  <c r="R315" s="1"/>
  <c r="J315"/>
  <c r="V370"/>
  <c r="P370"/>
  <c r="L370" s="1"/>
  <c r="N370"/>
  <c r="J370"/>
  <c r="V369"/>
  <c r="P369"/>
  <c r="L369" s="1"/>
  <c r="S369" s="1"/>
  <c r="N369"/>
  <c r="J369"/>
  <c r="V215"/>
  <c r="P215"/>
  <c r="L215" s="1"/>
  <c r="N215"/>
  <c r="J215"/>
  <c r="V214"/>
  <c r="P214"/>
  <c r="L214" s="1"/>
  <c r="S214" s="1"/>
  <c r="N214"/>
  <c r="K214" s="1"/>
  <c r="R214" s="1"/>
  <c r="J214"/>
  <c r="V213"/>
  <c r="P213"/>
  <c r="L213" s="1"/>
  <c r="N213"/>
  <c r="J213"/>
  <c r="V212"/>
  <c r="P212"/>
  <c r="L212" s="1"/>
  <c r="S212" s="1"/>
  <c r="N212"/>
  <c r="J212"/>
  <c r="V211"/>
  <c r="P211"/>
  <c r="L211" s="1"/>
  <c r="N211"/>
  <c r="J211"/>
  <c r="V210"/>
  <c r="P210"/>
  <c r="L210" s="1"/>
  <c r="S210" s="1"/>
  <c r="N210"/>
  <c r="K210" s="1"/>
  <c r="R210" s="1"/>
  <c r="J210"/>
  <c r="V209"/>
  <c r="P209"/>
  <c r="L209" s="1"/>
  <c r="N209"/>
  <c r="J209"/>
  <c r="V208"/>
  <c r="P208"/>
  <c r="L208" s="1"/>
  <c r="S208" s="1"/>
  <c r="N208"/>
  <c r="J208"/>
  <c r="V207"/>
  <c r="P207"/>
  <c r="L207" s="1"/>
  <c r="N207"/>
  <c r="J207"/>
  <c r="V206"/>
  <c r="P206"/>
  <c r="L206" s="1"/>
  <c r="S206" s="1"/>
  <c r="N206"/>
  <c r="J206"/>
  <c r="V205"/>
  <c r="P205"/>
  <c r="L205" s="1"/>
  <c r="N205"/>
  <c r="J205"/>
  <c r="V204"/>
  <c r="P204"/>
  <c r="L204" s="1"/>
  <c r="S204" s="1"/>
  <c r="N204"/>
  <c r="K204" s="1"/>
  <c r="R204" s="1"/>
  <c r="J204"/>
  <c r="V203"/>
  <c r="P203"/>
  <c r="L203" s="1"/>
  <c r="N203"/>
  <c r="J203"/>
  <c r="V202"/>
  <c r="P202"/>
  <c r="L202" s="1"/>
  <c r="S202" s="1"/>
  <c r="N202"/>
  <c r="J202"/>
  <c r="V201"/>
  <c r="P201"/>
  <c r="L201" s="1"/>
  <c r="N201"/>
  <c r="J201"/>
  <c r="V200"/>
  <c r="P200"/>
  <c r="L200" s="1"/>
  <c r="S200" s="1"/>
  <c r="N200"/>
  <c r="J200"/>
  <c r="V199"/>
  <c r="P199"/>
  <c r="L199" s="1"/>
  <c r="N199"/>
  <c r="J199"/>
  <c r="V198"/>
  <c r="P198"/>
  <c r="L198" s="1"/>
  <c r="S198" s="1"/>
  <c r="N198"/>
  <c r="K198" s="1"/>
  <c r="R198" s="1"/>
  <c r="J198"/>
  <c r="V197"/>
  <c r="P197"/>
  <c r="L197" s="1"/>
  <c r="N197"/>
  <c r="J197"/>
  <c r="V196"/>
  <c r="P196"/>
  <c r="L196" s="1"/>
  <c r="S196" s="1"/>
  <c r="N196"/>
  <c r="K196" s="1"/>
  <c r="R196" s="1"/>
  <c r="J196"/>
  <c r="V543"/>
  <c r="Q543"/>
  <c r="P543"/>
  <c r="L543" s="1"/>
  <c r="S543" s="1"/>
  <c r="N543"/>
  <c r="V542"/>
  <c r="Q542"/>
  <c r="P542"/>
  <c r="L542" s="1"/>
  <c r="N542"/>
  <c r="V541"/>
  <c r="Q541"/>
  <c r="P541"/>
  <c r="L541" s="1"/>
  <c r="S541" s="1"/>
  <c r="N541"/>
  <c r="K541" s="1"/>
  <c r="R541" s="1"/>
  <c r="V540"/>
  <c r="Q540"/>
  <c r="P540"/>
  <c r="L540" s="1"/>
  <c r="N540"/>
  <c r="V539"/>
  <c r="Q539"/>
  <c r="P539"/>
  <c r="L539" s="1"/>
  <c r="S539" s="1"/>
  <c r="N539"/>
  <c r="K539" s="1"/>
  <c r="R539" s="1"/>
  <c r="V368"/>
  <c r="Q368"/>
  <c r="P368"/>
  <c r="L368" s="1"/>
  <c r="N368"/>
  <c r="V538"/>
  <c r="Q538"/>
  <c r="P538"/>
  <c r="L538" s="1"/>
  <c r="S538" s="1"/>
  <c r="N538"/>
  <c r="K538" s="1"/>
  <c r="R538" s="1"/>
  <c r="V537"/>
  <c r="Q537"/>
  <c r="P537"/>
  <c r="L537" s="1"/>
  <c r="N537"/>
  <c r="V536"/>
  <c r="Q536"/>
  <c r="P536"/>
  <c r="L536" s="1"/>
  <c r="S536" s="1"/>
  <c r="N536"/>
  <c r="V535"/>
  <c r="Q535"/>
  <c r="P535"/>
  <c r="L535" s="1"/>
  <c r="N535"/>
  <c r="V534"/>
  <c r="Q534"/>
  <c r="P534"/>
  <c r="L534" s="1"/>
  <c r="S534" s="1"/>
  <c r="N534"/>
  <c r="K534" s="1"/>
  <c r="R534" s="1"/>
  <c r="V533"/>
  <c r="Q533"/>
  <c r="P533"/>
  <c r="L533" s="1"/>
  <c r="N533"/>
  <c r="V532"/>
  <c r="Q532"/>
  <c r="P532"/>
  <c r="L532" s="1"/>
  <c r="S532" s="1"/>
  <c r="N532"/>
  <c r="V367"/>
  <c r="Q367"/>
  <c r="P367"/>
  <c r="L367" s="1"/>
  <c r="N367"/>
  <c r="V531"/>
  <c r="Q531"/>
  <c r="P531"/>
  <c r="L531" s="1"/>
  <c r="S531" s="1"/>
  <c r="N531"/>
  <c r="V366"/>
  <c r="Q366"/>
  <c r="P366"/>
  <c r="L366" s="1"/>
  <c r="N366"/>
  <c r="V530"/>
  <c r="Q530"/>
  <c r="P530"/>
  <c r="L530" s="1"/>
  <c r="S530" s="1"/>
  <c r="N530"/>
  <c r="K530"/>
  <c r="R530" s="1"/>
  <c r="V365"/>
  <c r="Q365"/>
  <c r="P365"/>
  <c r="L365" s="1"/>
  <c r="N365"/>
  <c r="V364"/>
  <c r="Q364"/>
  <c r="P364"/>
  <c r="L364" s="1"/>
  <c r="S364" s="1"/>
  <c r="N364"/>
  <c r="K364" s="1"/>
  <c r="R364" s="1"/>
  <c r="V314"/>
  <c r="Q314"/>
  <c r="P314"/>
  <c r="L314" s="1"/>
  <c r="N314"/>
  <c r="V195"/>
  <c r="Q195"/>
  <c r="P195"/>
  <c r="L195" s="1"/>
  <c r="S195" s="1"/>
  <c r="N195"/>
  <c r="V194"/>
  <c r="Q194"/>
  <c r="P194"/>
  <c r="L194" s="1"/>
  <c r="N194"/>
  <c r="V193"/>
  <c r="Q193"/>
  <c r="P193"/>
  <c r="L193" s="1"/>
  <c r="S193" s="1"/>
  <c r="N193"/>
  <c r="K193" s="1"/>
  <c r="R193" s="1"/>
  <c r="V192"/>
  <c r="Q192"/>
  <c r="P192"/>
  <c r="L192" s="1"/>
  <c r="N192"/>
  <c r="V191"/>
  <c r="Q191"/>
  <c r="P191"/>
  <c r="L191" s="1"/>
  <c r="S191" s="1"/>
  <c r="N191"/>
  <c r="K191" s="1"/>
  <c r="R191" s="1"/>
  <c r="V190"/>
  <c r="Q190"/>
  <c r="P190"/>
  <c r="L190" s="1"/>
  <c r="N190"/>
  <c r="V189"/>
  <c r="Q189"/>
  <c r="P189"/>
  <c r="L189" s="1"/>
  <c r="S189" s="1"/>
  <c r="N189"/>
  <c r="K189" s="1"/>
  <c r="R189" s="1"/>
  <c r="V188"/>
  <c r="Q188"/>
  <c r="P188"/>
  <c r="L188" s="1"/>
  <c r="N188"/>
  <c r="V187"/>
  <c r="Q187"/>
  <c r="P187"/>
  <c r="L187" s="1"/>
  <c r="S187" s="1"/>
  <c r="N187"/>
  <c r="V186"/>
  <c r="Q186"/>
  <c r="P186"/>
  <c r="L186" s="1"/>
  <c r="N186"/>
  <c r="V185"/>
  <c r="Q185"/>
  <c r="P185"/>
  <c r="L185" s="1"/>
  <c r="S185" s="1"/>
  <c r="N185"/>
  <c r="V184"/>
  <c r="Q184"/>
  <c r="P184"/>
  <c r="L184" s="1"/>
  <c r="N184"/>
  <c r="V183"/>
  <c r="Q183"/>
  <c r="P183"/>
  <c r="L183" s="1"/>
  <c r="S183" s="1"/>
  <c r="N183"/>
  <c r="V182"/>
  <c r="Q182"/>
  <c r="P182"/>
  <c r="L182" s="1"/>
  <c r="N182"/>
  <c r="K182" s="1"/>
  <c r="R182" s="1"/>
  <c r="V181"/>
  <c r="Q181"/>
  <c r="P181"/>
  <c r="L181" s="1"/>
  <c r="S181" s="1"/>
  <c r="N181"/>
  <c r="V180"/>
  <c r="Q180"/>
  <c r="P180"/>
  <c r="L180" s="1"/>
  <c r="N180"/>
  <c r="V179"/>
  <c r="Q179"/>
  <c r="P179"/>
  <c r="L179" s="1"/>
  <c r="S179" s="1"/>
  <c r="N179"/>
  <c r="V178"/>
  <c r="Q178"/>
  <c r="P178"/>
  <c r="L178" s="1"/>
  <c r="N178"/>
  <c r="V177"/>
  <c r="Q177"/>
  <c r="P177"/>
  <c r="L177" s="1"/>
  <c r="S177" s="1"/>
  <c r="N177"/>
  <c r="K177" s="1"/>
  <c r="R177" s="1"/>
  <c r="V176"/>
  <c r="Q176"/>
  <c r="P176"/>
  <c r="L176" s="1"/>
  <c r="N176"/>
  <c r="S317" l="1"/>
  <c r="S233"/>
  <c r="S230"/>
  <c r="S565"/>
  <c r="T372"/>
  <c r="S567"/>
  <c r="T571"/>
  <c r="S234"/>
  <c r="T570"/>
  <c r="S232"/>
  <c r="S219"/>
  <c r="T223"/>
  <c r="U208"/>
  <c r="U209"/>
  <c r="S220"/>
  <c r="T216"/>
  <c r="U540"/>
  <c r="U547"/>
  <c r="U548"/>
  <c r="S373"/>
  <c r="S569"/>
  <c r="U532"/>
  <c r="U533"/>
  <c r="U185"/>
  <c r="U190"/>
  <c r="U195"/>
  <c r="U314"/>
  <c r="U536"/>
  <c r="U537"/>
  <c r="K208"/>
  <c r="R208" s="1"/>
  <c r="U369"/>
  <c r="U370"/>
  <c r="U179"/>
  <c r="U531"/>
  <c r="U200"/>
  <c r="U201"/>
  <c r="U365"/>
  <c r="U534"/>
  <c r="U535"/>
  <c r="K536"/>
  <c r="R536" s="1"/>
  <c r="U196"/>
  <c r="U197"/>
  <c r="U204"/>
  <c r="U205"/>
  <c r="U212"/>
  <c r="U213"/>
  <c r="U545"/>
  <c r="U371"/>
  <c r="U551"/>
  <c r="U552"/>
  <c r="K179"/>
  <c r="R179" s="1"/>
  <c r="K185"/>
  <c r="R185" s="1"/>
  <c r="U181"/>
  <c r="U187"/>
  <c r="U188"/>
  <c r="U193"/>
  <c r="U538"/>
  <c r="U368"/>
  <c r="U543"/>
  <c r="U555"/>
  <c r="U556"/>
  <c r="T225"/>
  <c r="S225"/>
  <c r="U176"/>
  <c r="U178"/>
  <c r="U183"/>
  <c r="U184"/>
  <c r="U189"/>
  <c r="U192"/>
  <c r="U364"/>
  <c r="U366"/>
  <c r="K531"/>
  <c r="R531" s="1"/>
  <c r="U539"/>
  <c r="U198"/>
  <c r="U199"/>
  <c r="K200"/>
  <c r="R200" s="1"/>
  <c r="U202"/>
  <c r="U203"/>
  <c r="U206"/>
  <c r="U207"/>
  <c r="U210"/>
  <c r="U211"/>
  <c r="K212"/>
  <c r="R212" s="1"/>
  <c r="U214"/>
  <c r="U215"/>
  <c r="K369"/>
  <c r="R369" s="1"/>
  <c r="U315"/>
  <c r="U544"/>
  <c r="K545"/>
  <c r="R545" s="1"/>
  <c r="U316"/>
  <c r="U546"/>
  <c r="K547"/>
  <c r="R547" s="1"/>
  <c r="U549"/>
  <c r="U550"/>
  <c r="K551"/>
  <c r="R551" s="1"/>
  <c r="U553"/>
  <c r="U554"/>
  <c r="U557"/>
  <c r="U558"/>
  <c r="K176"/>
  <c r="R176" s="1"/>
  <c r="U177"/>
  <c r="U180"/>
  <c r="K181"/>
  <c r="R181" s="1"/>
  <c r="U182"/>
  <c r="U186"/>
  <c r="K187"/>
  <c r="R187" s="1"/>
  <c r="U191"/>
  <c r="U194"/>
  <c r="K195"/>
  <c r="R195" s="1"/>
  <c r="U530"/>
  <c r="U367"/>
  <c r="K532"/>
  <c r="R532" s="1"/>
  <c r="U541"/>
  <c r="U542"/>
  <c r="K543"/>
  <c r="R543" s="1"/>
  <c r="K202"/>
  <c r="R202" s="1"/>
  <c r="K206"/>
  <c r="R206" s="1"/>
  <c r="T222"/>
  <c r="S222"/>
  <c r="T568"/>
  <c r="S568"/>
  <c r="T564"/>
  <c r="S564"/>
  <c r="T218"/>
  <c r="S218"/>
  <c r="S199"/>
  <c r="T199"/>
  <c r="S203"/>
  <c r="T203"/>
  <c r="S207"/>
  <c r="T207"/>
  <c r="S211"/>
  <c r="T211"/>
  <c r="S215"/>
  <c r="T215"/>
  <c r="S544"/>
  <c r="T544"/>
  <c r="S546"/>
  <c r="T546"/>
  <c r="S550"/>
  <c r="T550"/>
  <c r="S554"/>
  <c r="T554"/>
  <c r="S558"/>
  <c r="T558"/>
  <c r="S197"/>
  <c r="T197"/>
  <c r="S201"/>
  <c r="T201"/>
  <c r="S205"/>
  <c r="T205"/>
  <c r="S209"/>
  <c r="T209"/>
  <c r="S213"/>
  <c r="T213"/>
  <c r="S370"/>
  <c r="T370"/>
  <c r="S371"/>
  <c r="T371"/>
  <c r="S548"/>
  <c r="T548"/>
  <c r="S552"/>
  <c r="T552"/>
  <c r="S556"/>
  <c r="T556"/>
  <c r="T196"/>
  <c r="K197"/>
  <c r="R197" s="1"/>
  <c r="T198"/>
  <c r="K199"/>
  <c r="R199" s="1"/>
  <c r="T200"/>
  <c r="K201"/>
  <c r="R201" s="1"/>
  <c r="T202"/>
  <c r="K203"/>
  <c r="R203" s="1"/>
  <c r="T204"/>
  <c r="K205"/>
  <c r="R205" s="1"/>
  <c r="T206"/>
  <c r="K207"/>
  <c r="R207" s="1"/>
  <c r="T208"/>
  <c r="K209"/>
  <c r="R209" s="1"/>
  <c r="T210"/>
  <c r="K211"/>
  <c r="R211" s="1"/>
  <c r="T212"/>
  <c r="K213"/>
  <c r="R213" s="1"/>
  <c r="T214"/>
  <c r="K215"/>
  <c r="R215" s="1"/>
  <c r="T369"/>
  <c r="K370"/>
  <c r="R370" s="1"/>
  <c r="T315"/>
  <c r="K544"/>
  <c r="R544" s="1"/>
  <c r="T545"/>
  <c r="K371"/>
  <c r="R371" s="1"/>
  <c r="T316"/>
  <c r="K546"/>
  <c r="R546" s="1"/>
  <c r="T547"/>
  <c r="K548"/>
  <c r="R548" s="1"/>
  <c r="T549"/>
  <c r="K550"/>
  <c r="R550" s="1"/>
  <c r="T551"/>
  <c r="K552"/>
  <c r="R552" s="1"/>
  <c r="T553"/>
  <c r="K554"/>
  <c r="R554" s="1"/>
  <c r="T555"/>
  <c r="K556"/>
  <c r="R556" s="1"/>
  <c r="T557"/>
  <c r="K558"/>
  <c r="R558" s="1"/>
  <c r="S190"/>
  <c r="T190"/>
  <c r="S180"/>
  <c r="T180"/>
  <c r="S182"/>
  <c r="T182"/>
  <c r="S186"/>
  <c r="T186"/>
  <c r="S194"/>
  <c r="T194"/>
  <c r="S367"/>
  <c r="T367"/>
  <c r="S542"/>
  <c r="T542"/>
  <c r="S188"/>
  <c r="T188"/>
  <c r="S314"/>
  <c r="T314"/>
  <c r="S533"/>
  <c r="T533"/>
  <c r="S535"/>
  <c r="T535"/>
  <c r="S537"/>
  <c r="T537"/>
  <c r="S368"/>
  <c r="T368"/>
  <c r="S365"/>
  <c r="T365"/>
  <c r="S540"/>
  <c r="T540"/>
  <c r="S176"/>
  <c r="T176"/>
  <c r="S178"/>
  <c r="T178"/>
  <c r="S184"/>
  <c r="T184"/>
  <c r="S192"/>
  <c r="T192"/>
  <c r="S366"/>
  <c r="T366"/>
  <c r="K183"/>
  <c r="R183" s="1"/>
  <c r="T177"/>
  <c r="T179"/>
  <c r="T181"/>
  <c r="T183"/>
  <c r="T185"/>
  <c r="T187"/>
  <c r="T189"/>
  <c r="T191"/>
  <c r="T193"/>
  <c r="T195"/>
  <c r="T364"/>
  <c r="T530"/>
  <c r="T531"/>
  <c r="T532"/>
  <c r="T534"/>
  <c r="T536"/>
  <c r="T538"/>
  <c r="T539"/>
  <c r="T541"/>
  <c r="T543"/>
  <c r="K178"/>
  <c r="R178" s="1"/>
  <c r="K180"/>
  <c r="R180" s="1"/>
  <c r="K184"/>
  <c r="R184" s="1"/>
  <c r="K186"/>
  <c r="R186" s="1"/>
  <c r="K188"/>
  <c r="R188" s="1"/>
  <c r="K190"/>
  <c r="R190" s="1"/>
  <c r="K192"/>
  <c r="R192" s="1"/>
  <c r="K194"/>
  <c r="R194" s="1"/>
  <c r="K314"/>
  <c r="R314" s="1"/>
  <c r="K365"/>
  <c r="R365" s="1"/>
  <c r="K366"/>
  <c r="R366" s="1"/>
  <c r="K367"/>
  <c r="R367" s="1"/>
  <c r="K533"/>
  <c r="R533" s="1"/>
  <c r="K535"/>
  <c r="R535" s="1"/>
  <c r="K537"/>
  <c r="R537" s="1"/>
  <c r="K368"/>
  <c r="R368" s="1"/>
  <c r="K540"/>
  <c r="R540" s="1"/>
  <c r="K542"/>
  <c r="R542" s="1"/>
  <c r="V529" l="1"/>
  <c r="Q529"/>
  <c r="P529"/>
  <c r="N529"/>
  <c r="I529"/>
  <c r="L529" s="1"/>
  <c r="S529" s="1"/>
  <c r="V528"/>
  <c r="Q528"/>
  <c r="P528"/>
  <c r="N528"/>
  <c r="I528"/>
  <c r="V527"/>
  <c r="Q527"/>
  <c r="P527"/>
  <c r="N527"/>
  <c r="I527"/>
  <c r="V526"/>
  <c r="Q526"/>
  <c r="P526"/>
  <c r="N526"/>
  <c r="I526"/>
  <c r="V525"/>
  <c r="Q525"/>
  <c r="P525"/>
  <c r="N525"/>
  <c r="I525"/>
  <c r="L525" s="1"/>
  <c r="V524"/>
  <c r="Q524"/>
  <c r="P524"/>
  <c r="N524"/>
  <c r="I524"/>
  <c r="V523"/>
  <c r="Q523"/>
  <c r="P523"/>
  <c r="N523"/>
  <c r="I523"/>
  <c r="V522"/>
  <c r="Q522"/>
  <c r="P522"/>
  <c r="N522"/>
  <c r="I522"/>
  <c r="V521"/>
  <c r="Q521"/>
  <c r="P521"/>
  <c r="N521"/>
  <c r="I521"/>
  <c r="V520"/>
  <c r="Q520"/>
  <c r="P520"/>
  <c r="N520"/>
  <c r="I520"/>
  <c r="V519"/>
  <c r="Q519"/>
  <c r="P519"/>
  <c r="N519"/>
  <c r="I519"/>
  <c r="V518"/>
  <c r="Q518"/>
  <c r="P518"/>
  <c r="N518"/>
  <c r="I518"/>
  <c r="V517"/>
  <c r="Q517"/>
  <c r="P517"/>
  <c r="N517"/>
  <c r="I517"/>
  <c r="V516"/>
  <c r="Q516"/>
  <c r="P516"/>
  <c r="N516"/>
  <c r="I516"/>
  <c r="V515"/>
  <c r="Q515"/>
  <c r="P515"/>
  <c r="N515"/>
  <c r="I515"/>
  <c r="V514"/>
  <c r="Q514"/>
  <c r="P514"/>
  <c r="N514"/>
  <c r="I514"/>
  <c r="V513"/>
  <c r="Q513"/>
  <c r="P513"/>
  <c r="N513"/>
  <c r="I513"/>
  <c r="V175"/>
  <c r="Q175"/>
  <c r="P175"/>
  <c r="N175"/>
  <c r="I175"/>
  <c r="V174"/>
  <c r="Q174"/>
  <c r="P174"/>
  <c r="N174"/>
  <c r="I174"/>
  <c r="V173"/>
  <c r="Q173"/>
  <c r="P173"/>
  <c r="N173"/>
  <c r="I173"/>
  <c r="V172"/>
  <c r="Q172"/>
  <c r="P172"/>
  <c r="N172"/>
  <c r="I172"/>
  <c r="V171"/>
  <c r="Q171"/>
  <c r="P171"/>
  <c r="N171"/>
  <c r="I171"/>
  <c r="V170"/>
  <c r="Q170"/>
  <c r="P170"/>
  <c r="N170"/>
  <c r="I170"/>
  <c r="V169"/>
  <c r="Q169"/>
  <c r="P169"/>
  <c r="N169"/>
  <c r="I169"/>
  <c r="V168"/>
  <c r="Q168"/>
  <c r="P168"/>
  <c r="N168"/>
  <c r="I168"/>
  <c r="L168" s="1"/>
  <c r="V167"/>
  <c r="Q167"/>
  <c r="P167"/>
  <c r="N167"/>
  <c r="I167"/>
  <c r="L167" s="1"/>
  <c r="T167" s="1"/>
  <c r="V166"/>
  <c r="Q166"/>
  <c r="P166"/>
  <c r="N166"/>
  <c r="I166"/>
  <c r="V512"/>
  <c r="P512"/>
  <c r="N512"/>
  <c r="I512"/>
  <c r="V511"/>
  <c r="P511"/>
  <c r="N511"/>
  <c r="I511"/>
  <c r="V510"/>
  <c r="P510"/>
  <c r="N510"/>
  <c r="I510"/>
  <c r="V165"/>
  <c r="P165"/>
  <c r="N165"/>
  <c r="I165"/>
  <c r="V313"/>
  <c r="P313"/>
  <c r="N313"/>
  <c r="I313"/>
  <c r="V164"/>
  <c r="P164"/>
  <c r="N164"/>
  <c r="I164"/>
  <c r="V509"/>
  <c r="P509"/>
  <c r="N509"/>
  <c r="I509"/>
  <c r="V163"/>
  <c r="P163"/>
  <c r="N163"/>
  <c r="I163"/>
  <c r="V162"/>
  <c r="P162"/>
  <c r="N162"/>
  <c r="I162"/>
  <c r="V161"/>
  <c r="P161"/>
  <c r="N161"/>
  <c r="I161"/>
  <c r="V160"/>
  <c r="P160"/>
  <c r="N160"/>
  <c r="I160"/>
  <c r="V159"/>
  <c r="P159"/>
  <c r="N159"/>
  <c r="I159"/>
  <c r="V158"/>
  <c r="P158"/>
  <c r="N158"/>
  <c r="I158"/>
  <c r="V363"/>
  <c r="P363"/>
  <c r="N363"/>
  <c r="I363"/>
  <c r="V157"/>
  <c r="P157"/>
  <c r="N157"/>
  <c r="I157"/>
  <c r="V362"/>
  <c r="P362"/>
  <c r="N362"/>
  <c r="I362"/>
  <c r="V508"/>
  <c r="P508"/>
  <c r="N508"/>
  <c r="I508"/>
  <c r="V507"/>
  <c r="P507"/>
  <c r="N507"/>
  <c r="I507"/>
  <c r="L160" l="1"/>
  <c r="S160" s="1"/>
  <c r="L170"/>
  <c r="T170" s="1"/>
  <c r="L161"/>
  <c r="U167"/>
  <c r="K175"/>
  <c r="R175" s="1"/>
  <c r="L313"/>
  <c r="S313" s="1"/>
  <c r="K174"/>
  <c r="R174" s="1"/>
  <c r="U160"/>
  <c r="U161"/>
  <c r="U513"/>
  <c r="K514"/>
  <c r="R514" s="1"/>
  <c r="U521"/>
  <c r="K522"/>
  <c r="R522" s="1"/>
  <c r="K526"/>
  <c r="R526" s="1"/>
  <c r="U173"/>
  <c r="U516"/>
  <c r="K517"/>
  <c r="R517" s="1"/>
  <c r="U520"/>
  <c r="U528"/>
  <c r="K529"/>
  <c r="R529" s="1"/>
  <c r="U510"/>
  <c r="K170"/>
  <c r="R170" s="1"/>
  <c r="L171"/>
  <c r="T171" s="1"/>
  <c r="U174"/>
  <c r="U515"/>
  <c r="L516"/>
  <c r="L508"/>
  <c r="S508" s="1"/>
  <c r="U363"/>
  <c r="L158"/>
  <c r="S158" s="1"/>
  <c r="L510"/>
  <c r="S510" s="1"/>
  <c r="L172"/>
  <c r="L515"/>
  <c r="L517"/>
  <c r="T517" s="1"/>
  <c r="K162"/>
  <c r="R162" s="1"/>
  <c r="K163"/>
  <c r="R163" s="1"/>
  <c r="K509"/>
  <c r="R509" s="1"/>
  <c r="U169"/>
  <c r="U171"/>
  <c r="L175"/>
  <c r="T175" s="1"/>
  <c r="U524"/>
  <c r="U166"/>
  <c r="U517"/>
  <c r="L518"/>
  <c r="S518" s="1"/>
  <c r="U519"/>
  <c r="K520"/>
  <c r="R520" s="1"/>
  <c r="U527"/>
  <c r="U508"/>
  <c r="U158"/>
  <c r="L362"/>
  <c r="K157"/>
  <c r="R157" s="1"/>
  <c r="U163"/>
  <c r="U164"/>
  <c r="U313"/>
  <c r="K511"/>
  <c r="R511" s="1"/>
  <c r="K512"/>
  <c r="R512" s="1"/>
  <c r="K166"/>
  <c r="R166" s="1"/>
  <c r="U168"/>
  <c r="L169"/>
  <c r="S169" s="1"/>
  <c r="U170"/>
  <c r="K171"/>
  <c r="R171" s="1"/>
  <c r="L174"/>
  <c r="S174" s="1"/>
  <c r="K513"/>
  <c r="R513" s="1"/>
  <c r="U518"/>
  <c r="L519"/>
  <c r="T519" s="1"/>
  <c r="U522"/>
  <c r="L527"/>
  <c r="T527" s="1"/>
  <c r="T525"/>
  <c r="S525"/>
  <c r="S170"/>
  <c r="K525"/>
  <c r="R525" s="1"/>
  <c r="U526"/>
  <c r="L507"/>
  <c r="T507" s="1"/>
  <c r="U509"/>
  <c r="K165"/>
  <c r="R165" s="1"/>
  <c r="L166"/>
  <c r="L513"/>
  <c r="T513" s="1"/>
  <c r="U514"/>
  <c r="K521"/>
  <c r="R521" s="1"/>
  <c r="K508"/>
  <c r="R508" s="1"/>
  <c r="U157"/>
  <c r="L159"/>
  <c r="U362"/>
  <c r="L157"/>
  <c r="S157" s="1"/>
  <c r="L363"/>
  <c r="T363" s="1"/>
  <c r="U162"/>
  <c r="L509"/>
  <c r="S509" s="1"/>
  <c r="K164"/>
  <c r="R164" s="1"/>
  <c r="K313"/>
  <c r="R313" s="1"/>
  <c r="U511"/>
  <c r="U512"/>
  <c r="K167"/>
  <c r="R167" s="1"/>
  <c r="U172"/>
  <c r="L173"/>
  <c r="S173" s="1"/>
  <c r="U175"/>
  <c r="L514"/>
  <c r="S514" s="1"/>
  <c r="K518"/>
  <c r="R518" s="1"/>
  <c r="L521"/>
  <c r="S521" s="1"/>
  <c r="U523"/>
  <c r="L524"/>
  <c r="T524" s="1"/>
  <c r="U525"/>
  <c r="U507"/>
  <c r="U159"/>
  <c r="L162"/>
  <c r="T162" s="1"/>
  <c r="U165"/>
  <c r="L512"/>
  <c r="S512" s="1"/>
  <c r="K516"/>
  <c r="R516" s="1"/>
  <c r="L523"/>
  <c r="T523" s="1"/>
  <c r="L528"/>
  <c r="T528" s="1"/>
  <c r="U529"/>
  <c r="S527"/>
  <c r="K524"/>
  <c r="R524" s="1"/>
  <c r="K528"/>
  <c r="R528" s="1"/>
  <c r="L522"/>
  <c r="L526"/>
  <c r="T529"/>
  <c r="K523"/>
  <c r="R523" s="1"/>
  <c r="K527"/>
  <c r="R527" s="1"/>
  <c r="S516"/>
  <c r="T516"/>
  <c r="S519"/>
  <c r="S175"/>
  <c r="S515"/>
  <c r="T515"/>
  <c r="S513"/>
  <c r="K515"/>
  <c r="R515" s="1"/>
  <c r="S517"/>
  <c r="K519"/>
  <c r="R519" s="1"/>
  <c r="L520"/>
  <c r="T169"/>
  <c r="S172"/>
  <c r="T172"/>
  <c r="S168"/>
  <c r="T168"/>
  <c r="S167"/>
  <c r="K169"/>
  <c r="R169" s="1"/>
  <c r="S171"/>
  <c r="K173"/>
  <c r="R173" s="1"/>
  <c r="K168"/>
  <c r="R168" s="1"/>
  <c r="K172"/>
  <c r="R172" s="1"/>
  <c r="K510"/>
  <c r="R510" s="1"/>
  <c r="L163"/>
  <c r="L164"/>
  <c r="L165"/>
  <c r="L511"/>
  <c r="T313"/>
  <c r="T510"/>
  <c r="T512"/>
  <c r="S507"/>
  <c r="S159"/>
  <c r="T159"/>
  <c r="S363"/>
  <c r="S362"/>
  <c r="T362"/>
  <c r="S161"/>
  <c r="T161"/>
  <c r="K507"/>
  <c r="R507" s="1"/>
  <c r="T508"/>
  <c r="K362"/>
  <c r="R362" s="1"/>
  <c r="K363"/>
  <c r="R363" s="1"/>
  <c r="T158"/>
  <c r="K159"/>
  <c r="R159" s="1"/>
  <c r="T160"/>
  <c r="K161"/>
  <c r="R161" s="1"/>
  <c r="K158"/>
  <c r="R158" s="1"/>
  <c r="K160"/>
  <c r="R160" s="1"/>
  <c r="T173" l="1"/>
  <c r="T521"/>
  <c r="T509"/>
  <c r="T174"/>
  <c r="T157"/>
  <c r="T518"/>
  <c r="T514"/>
  <c r="S528"/>
  <c r="S524"/>
  <c r="S162"/>
  <c r="S523"/>
  <c r="T166"/>
  <c r="S166"/>
  <c r="T522"/>
  <c r="S522"/>
  <c r="T526"/>
  <c r="S526"/>
  <c r="S520"/>
  <c r="T520"/>
  <c r="S165"/>
  <c r="T165"/>
  <c r="S163"/>
  <c r="T163"/>
  <c r="S511"/>
  <c r="T511"/>
  <c r="S164"/>
  <c r="T164"/>
  <c r="V506"/>
  <c r="U506"/>
  <c r="L506"/>
  <c r="K506"/>
  <c r="R506" s="1"/>
  <c r="V361"/>
  <c r="U361"/>
  <c r="L361"/>
  <c r="S361" s="1"/>
  <c r="K361"/>
  <c r="R361" s="1"/>
  <c r="V360"/>
  <c r="U360"/>
  <c r="L360"/>
  <c r="S360" s="1"/>
  <c r="K360"/>
  <c r="R360" s="1"/>
  <c r="V505"/>
  <c r="U505"/>
  <c r="L505"/>
  <c r="S505" s="1"/>
  <c r="K505"/>
  <c r="R505" s="1"/>
  <c r="V504"/>
  <c r="U504"/>
  <c r="L504"/>
  <c r="K504"/>
  <c r="R504" s="1"/>
  <c r="V359"/>
  <c r="U359"/>
  <c r="L359"/>
  <c r="S359" s="1"/>
  <c r="K359"/>
  <c r="R359" s="1"/>
  <c r="V358"/>
  <c r="U358"/>
  <c r="L358"/>
  <c r="S358" s="1"/>
  <c r="K358"/>
  <c r="R358" s="1"/>
  <c r="V357"/>
  <c r="U357"/>
  <c r="L357"/>
  <c r="K357"/>
  <c r="R357" s="1"/>
  <c r="V356"/>
  <c r="U356"/>
  <c r="L356"/>
  <c r="K356"/>
  <c r="R356" s="1"/>
  <c r="V355"/>
  <c r="U355"/>
  <c r="L355"/>
  <c r="S355" s="1"/>
  <c r="K355"/>
  <c r="R355" s="1"/>
  <c r="V354"/>
  <c r="U354"/>
  <c r="L354"/>
  <c r="S354" s="1"/>
  <c r="K354"/>
  <c r="R354" s="1"/>
  <c r="V353"/>
  <c r="U353"/>
  <c r="L353"/>
  <c r="S353" s="1"/>
  <c r="K353"/>
  <c r="R353" s="1"/>
  <c r="V156"/>
  <c r="U156"/>
  <c r="L156"/>
  <c r="K156"/>
  <c r="R156" s="1"/>
  <c r="V352"/>
  <c r="U352"/>
  <c r="L352"/>
  <c r="S352" s="1"/>
  <c r="K352"/>
  <c r="R352" s="1"/>
  <c r="V503"/>
  <c r="U503"/>
  <c r="L503"/>
  <c r="S503" s="1"/>
  <c r="K503"/>
  <c r="R503" s="1"/>
  <c r="V502"/>
  <c r="U502"/>
  <c r="L502"/>
  <c r="S502" s="1"/>
  <c r="K502"/>
  <c r="R502" s="1"/>
  <c r="V351"/>
  <c r="U351"/>
  <c r="L351"/>
  <c r="K351"/>
  <c r="R351" s="1"/>
  <c r="V350"/>
  <c r="U350"/>
  <c r="L350"/>
  <c r="S350" s="1"/>
  <c r="K350"/>
  <c r="R350" s="1"/>
  <c r="V349"/>
  <c r="U349"/>
  <c r="L349"/>
  <c r="S349" s="1"/>
  <c r="K349"/>
  <c r="R349" s="1"/>
  <c r="V155"/>
  <c r="U155"/>
  <c r="L155"/>
  <c r="S155" s="1"/>
  <c r="K155"/>
  <c r="R155" s="1"/>
  <c r="V154"/>
  <c r="U154"/>
  <c r="L154"/>
  <c r="K154"/>
  <c r="R154" s="1"/>
  <c r="V153"/>
  <c r="U153"/>
  <c r="L153"/>
  <c r="S153" s="1"/>
  <c r="K153"/>
  <c r="R153" s="1"/>
  <c r="V152"/>
  <c r="U152"/>
  <c r="L152"/>
  <c r="S152" s="1"/>
  <c r="K152"/>
  <c r="R152" s="1"/>
  <c r="V151"/>
  <c r="U151"/>
  <c r="L151"/>
  <c r="K151"/>
  <c r="R151" s="1"/>
  <c r="V150"/>
  <c r="U150"/>
  <c r="L150"/>
  <c r="S150" s="1"/>
  <c r="K150"/>
  <c r="R150" s="1"/>
  <c r="V149"/>
  <c r="U149"/>
  <c r="L149"/>
  <c r="S149" s="1"/>
  <c r="K149"/>
  <c r="R149" s="1"/>
  <c r="V148"/>
  <c r="U148"/>
  <c r="L148"/>
  <c r="K148"/>
  <c r="R148" s="1"/>
  <c r="V147"/>
  <c r="U147"/>
  <c r="L147"/>
  <c r="K147"/>
  <c r="R147" s="1"/>
  <c r="V146"/>
  <c r="U146"/>
  <c r="L146"/>
  <c r="S146" s="1"/>
  <c r="K146"/>
  <c r="R146" s="1"/>
  <c r="V312"/>
  <c r="U312"/>
  <c r="L312"/>
  <c r="S312" s="1"/>
  <c r="K312"/>
  <c r="R312" s="1"/>
  <c r="V145"/>
  <c r="U145"/>
  <c r="L145"/>
  <c r="S145" s="1"/>
  <c r="K145"/>
  <c r="R145" s="1"/>
  <c r="V501"/>
  <c r="Q501"/>
  <c r="P501"/>
  <c r="N501"/>
  <c r="I501"/>
  <c r="V500"/>
  <c r="Q500"/>
  <c r="P500"/>
  <c r="N500"/>
  <c r="I500"/>
  <c r="V499"/>
  <c r="Q499"/>
  <c r="P499"/>
  <c r="N499"/>
  <c r="I499"/>
  <c r="V498"/>
  <c r="Q498"/>
  <c r="P498"/>
  <c r="N498"/>
  <c r="I498"/>
  <c r="V497"/>
  <c r="Q497"/>
  <c r="P497"/>
  <c r="N497"/>
  <c r="I497"/>
  <c r="V496"/>
  <c r="Q496"/>
  <c r="P496"/>
  <c r="N496"/>
  <c r="I496"/>
  <c r="V495"/>
  <c r="Q495"/>
  <c r="P495"/>
  <c r="N495"/>
  <c r="I495"/>
  <c r="V311"/>
  <c r="Q311"/>
  <c r="P311"/>
  <c r="N311"/>
  <c r="I311"/>
  <c r="V494"/>
  <c r="Q494"/>
  <c r="P494"/>
  <c r="N494"/>
  <c r="I494"/>
  <c r="V348"/>
  <c r="Q348"/>
  <c r="P348"/>
  <c r="N348"/>
  <c r="I348"/>
  <c r="V493"/>
  <c r="Q493"/>
  <c r="P493"/>
  <c r="N493"/>
  <c r="I493"/>
  <c r="V492"/>
  <c r="Q492"/>
  <c r="P492"/>
  <c r="N492"/>
  <c r="I492"/>
  <c r="V491"/>
  <c r="Q491"/>
  <c r="P491"/>
  <c r="N491"/>
  <c r="I491"/>
  <c r="V347"/>
  <c r="Q347"/>
  <c r="P347"/>
  <c r="N347"/>
  <c r="I347"/>
  <c r="V346"/>
  <c r="Q346"/>
  <c r="P346"/>
  <c r="N346"/>
  <c r="I346"/>
  <c r="V144"/>
  <c r="Q144"/>
  <c r="P144"/>
  <c r="N144"/>
  <c r="I144"/>
  <c r="V310"/>
  <c r="Q310"/>
  <c r="P310"/>
  <c r="N310"/>
  <c r="I310"/>
  <c r="V143"/>
  <c r="Q143"/>
  <c r="P143"/>
  <c r="N143"/>
  <c r="I143"/>
  <c r="V142"/>
  <c r="Q142"/>
  <c r="P142"/>
  <c r="N142"/>
  <c r="I142"/>
  <c r="V141"/>
  <c r="Q141"/>
  <c r="P141"/>
  <c r="N141"/>
  <c r="I141"/>
  <c r="V309"/>
  <c r="Q309"/>
  <c r="P309"/>
  <c r="N309"/>
  <c r="I309"/>
  <c r="V140"/>
  <c r="Q140"/>
  <c r="P140"/>
  <c r="N140"/>
  <c r="I140"/>
  <c r="V139"/>
  <c r="Q139"/>
  <c r="P139"/>
  <c r="N139"/>
  <c r="I139"/>
  <c r="V138"/>
  <c r="Q138"/>
  <c r="P138"/>
  <c r="N138"/>
  <c r="I138"/>
  <c r="V137"/>
  <c r="Q137"/>
  <c r="P137"/>
  <c r="N137"/>
  <c r="I137"/>
  <c r="V136"/>
  <c r="Q136"/>
  <c r="P136"/>
  <c r="N136"/>
  <c r="I136"/>
  <c r="V135"/>
  <c r="Q135"/>
  <c r="P135"/>
  <c r="N135"/>
  <c r="L135"/>
  <c r="S135" s="1"/>
  <c r="I135"/>
  <c r="V134"/>
  <c r="Q134"/>
  <c r="P134"/>
  <c r="U134" s="1"/>
  <c r="N134"/>
  <c r="I134"/>
  <c r="V133"/>
  <c r="Q133"/>
  <c r="P133"/>
  <c r="N133"/>
  <c r="I133"/>
  <c r="V132"/>
  <c r="Q132"/>
  <c r="P132"/>
  <c r="N132"/>
  <c r="I132"/>
  <c r="V131"/>
  <c r="Q131"/>
  <c r="P131"/>
  <c r="N131"/>
  <c r="I131"/>
  <c r="V130"/>
  <c r="Q130"/>
  <c r="P130"/>
  <c r="N130"/>
  <c r="I130"/>
  <c r="V129"/>
  <c r="Q129"/>
  <c r="P129"/>
  <c r="N129"/>
  <c r="I129"/>
  <c r="V128"/>
  <c r="Q128"/>
  <c r="P128"/>
  <c r="N128"/>
  <c r="I128"/>
  <c r="V127"/>
  <c r="Q127"/>
  <c r="P127"/>
  <c r="N127"/>
  <c r="I127"/>
  <c r="V126"/>
  <c r="Q126"/>
  <c r="P126"/>
  <c r="N126"/>
  <c r="I126"/>
  <c r="V125"/>
  <c r="Q125"/>
  <c r="P125"/>
  <c r="N125"/>
  <c r="I125"/>
  <c r="V124"/>
  <c r="Q124"/>
  <c r="P124"/>
  <c r="N124"/>
  <c r="I124"/>
  <c r="V123"/>
  <c r="Q123"/>
  <c r="P123"/>
  <c r="N123"/>
  <c r="I123"/>
  <c r="V122"/>
  <c r="Q122"/>
  <c r="P122"/>
  <c r="N122"/>
  <c r="I122"/>
  <c r="U135" l="1"/>
  <c r="U139"/>
  <c r="K140"/>
  <c r="R140" s="1"/>
  <c r="L127"/>
  <c r="S127" s="1"/>
  <c r="U142"/>
  <c r="U122"/>
  <c r="U130"/>
  <c r="L126"/>
  <c r="L128"/>
  <c r="T128" s="1"/>
  <c r="L134"/>
  <c r="T156"/>
  <c r="S156"/>
  <c r="U126"/>
  <c r="L131"/>
  <c r="S131" s="1"/>
  <c r="K134"/>
  <c r="R134" s="1"/>
  <c r="L143"/>
  <c r="S143" s="1"/>
  <c r="L500"/>
  <c r="S500" s="1"/>
  <c r="T502"/>
  <c r="T147"/>
  <c r="S147"/>
  <c r="T148"/>
  <c r="S148"/>
  <c r="T151"/>
  <c r="S151"/>
  <c r="T154"/>
  <c r="S154"/>
  <c r="T351"/>
  <c r="S351"/>
  <c r="T356"/>
  <c r="S356"/>
  <c r="T357"/>
  <c r="S357"/>
  <c r="T504"/>
  <c r="S504"/>
  <c r="T506"/>
  <c r="S506"/>
  <c r="L123"/>
  <c r="S123" s="1"/>
  <c r="U127"/>
  <c r="U136"/>
  <c r="T353"/>
  <c r="U346"/>
  <c r="K347"/>
  <c r="R347" s="1"/>
  <c r="U493"/>
  <c r="K348"/>
  <c r="R348" s="1"/>
  <c r="U495"/>
  <c r="K496"/>
  <c r="R496" s="1"/>
  <c r="U499"/>
  <c r="K122"/>
  <c r="R122" s="1"/>
  <c r="L122"/>
  <c r="K123"/>
  <c r="R123" s="1"/>
  <c r="L124"/>
  <c r="T124" s="1"/>
  <c r="U128"/>
  <c r="L136"/>
  <c r="T136" s="1"/>
  <c r="K126"/>
  <c r="R126" s="1"/>
  <c r="L132"/>
  <c r="T132" s="1"/>
  <c r="L130"/>
  <c r="K131"/>
  <c r="R131" s="1"/>
  <c r="L138"/>
  <c r="K127"/>
  <c r="R127" s="1"/>
  <c r="U131"/>
  <c r="K135"/>
  <c r="R135" s="1"/>
  <c r="K139"/>
  <c r="R139" s="1"/>
  <c r="K142"/>
  <c r="R142" s="1"/>
  <c r="K346"/>
  <c r="R346" s="1"/>
  <c r="K493"/>
  <c r="R493" s="1"/>
  <c r="K495"/>
  <c r="R495" s="1"/>
  <c r="K499"/>
  <c r="R499" s="1"/>
  <c r="U124"/>
  <c r="K128"/>
  <c r="R128" s="1"/>
  <c r="K130"/>
  <c r="R130" s="1"/>
  <c r="U132"/>
  <c r="K138"/>
  <c r="R138" s="1"/>
  <c r="U309"/>
  <c r="K141"/>
  <c r="R141" s="1"/>
  <c r="U310"/>
  <c r="K144"/>
  <c r="R144" s="1"/>
  <c r="U491"/>
  <c r="K492"/>
  <c r="R492" s="1"/>
  <c r="U494"/>
  <c r="K311"/>
  <c r="R311" s="1"/>
  <c r="U497"/>
  <c r="K498"/>
  <c r="R498" s="1"/>
  <c r="U501"/>
  <c r="T360"/>
  <c r="S128"/>
  <c r="U123"/>
  <c r="T149"/>
  <c r="U125"/>
  <c r="U129"/>
  <c r="U133"/>
  <c r="U137"/>
  <c r="L139"/>
  <c r="S139" s="1"/>
  <c r="U140"/>
  <c r="K309"/>
  <c r="R309" s="1"/>
  <c r="L142"/>
  <c r="S142" s="1"/>
  <c r="U143"/>
  <c r="K310"/>
  <c r="R310" s="1"/>
  <c r="L346"/>
  <c r="S346" s="1"/>
  <c r="U347"/>
  <c r="K491"/>
  <c r="R491" s="1"/>
  <c r="L493"/>
  <c r="S493" s="1"/>
  <c r="U348"/>
  <c r="K494"/>
  <c r="R494" s="1"/>
  <c r="L495"/>
  <c r="S495" s="1"/>
  <c r="U496"/>
  <c r="K497"/>
  <c r="R497" s="1"/>
  <c r="L499"/>
  <c r="S499" s="1"/>
  <c r="U500"/>
  <c r="K501"/>
  <c r="R501" s="1"/>
  <c r="T145"/>
  <c r="T155"/>
  <c r="T505"/>
  <c r="K124"/>
  <c r="R124" s="1"/>
  <c r="K125"/>
  <c r="R125" s="1"/>
  <c r="K129"/>
  <c r="R129" s="1"/>
  <c r="K133"/>
  <c r="R133" s="1"/>
  <c r="K137"/>
  <c r="R137" s="1"/>
  <c r="U138"/>
  <c r="L140"/>
  <c r="S140" s="1"/>
  <c r="U141"/>
  <c r="U144"/>
  <c r="L347"/>
  <c r="S347" s="1"/>
  <c r="U492"/>
  <c r="L348"/>
  <c r="S348" s="1"/>
  <c r="U311"/>
  <c r="L496"/>
  <c r="S496" s="1"/>
  <c r="U498"/>
  <c r="T312"/>
  <c r="T152"/>
  <c r="T349"/>
  <c r="T503"/>
  <c r="T354"/>
  <c r="T358"/>
  <c r="T146"/>
  <c r="T150"/>
  <c r="T153"/>
  <c r="T350"/>
  <c r="T352"/>
  <c r="T355"/>
  <c r="T359"/>
  <c r="T361"/>
  <c r="T122"/>
  <c r="S122"/>
  <c r="T126"/>
  <c r="S126"/>
  <c r="S130"/>
  <c r="T130"/>
  <c r="T134"/>
  <c r="S134"/>
  <c r="S138"/>
  <c r="T138"/>
  <c r="T123"/>
  <c r="L125"/>
  <c r="T127"/>
  <c r="L129"/>
  <c r="T131"/>
  <c r="K132"/>
  <c r="R132" s="1"/>
  <c r="L133"/>
  <c r="T135"/>
  <c r="K136"/>
  <c r="R136" s="1"/>
  <c r="L137"/>
  <c r="L309"/>
  <c r="T142"/>
  <c r="K143"/>
  <c r="R143" s="1"/>
  <c r="L310"/>
  <c r="T346"/>
  <c r="L491"/>
  <c r="T493"/>
  <c r="L494"/>
  <c r="L497"/>
  <c r="T499"/>
  <c r="K500"/>
  <c r="R500" s="1"/>
  <c r="L501"/>
  <c r="T140"/>
  <c r="L141"/>
  <c r="T143"/>
  <c r="L144"/>
  <c r="T347"/>
  <c r="L492"/>
  <c r="T348"/>
  <c r="L311"/>
  <c r="T496"/>
  <c r="L498"/>
  <c r="T500"/>
  <c r="S136" l="1"/>
  <c r="T139"/>
  <c r="S132"/>
  <c r="S124"/>
  <c r="T495"/>
  <c r="T311"/>
  <c r="S311"/>
  <c r="T494"/>
  <c r="S494"/>
  <c r="T310"/>
  <c r="S310"/>
  <c r="S133"/>
  <c r="T133"/>
  <c r="T501"/>
  <c r="S501"/>
  <c r="T309"/>
  <c r="S309"/>
  <c r="S129"/>
  <c r="T129"/>
  <c r="T491"/>
  <c r="S491"/>
  <c r="T144"/>
  <c r="S144"/>
  <c r="T497"/>
  <c r="S497"/>
  <c r="T498"/>
  <c r="S498"/>
  <c r="T492"/>
  <c r="S492"/>
  <c r="S141"/>
  <c r="T141"/>
  <c r="T137"/>
  <c r="S137"/>
  <c r="S125"/>
  <c r="T125"/>
  <c r="V490" l="1"/>
  <c r="Q490"/>
  <c r="P490"/>
  <c r="N490"/>
  <c r="I490"/>
  <c r="V489"/>
  <c r="Q489"/>
  <c r="P489"/>
  <c r="N489"/>
  <c r="I489"/>
  <c r="V488"/>
  <c r="Q488"/>
  <c r="P488"/>
  <c r="N488"/>
  <c r="U488" s="1"/>
  <c r="I488"/>
  <c r="V487"/>
  <c r="Q487"/>
  <c r="P487"/>
  <c r="N487"/>
  <c r="I487"/>
  <c r="V486"/>
  <c r="Q486"/>
  <c r="P486"/>
  <c r="N486"/>
  <c r="I486"/>
  <c r="V485"/>
  <c r="Q485"/>
  <c r="P485"/>
  <c r="N485"/>
  <c r="I485"/>
  <c r="L485" s="1"/>
  <c r="V484"/>
  <c r="Q484"/>
  <c r="P484"/>
  <c r="N484"/>
  <c r="I484"/>
  <c r="V483"/>
  <c r="Q483"/>
  <c r="P483"/>
  <c r="N483"/>
  <c r="I483"/>
  <c r="V482"/>
  <c r="Q482"/>
  <c r="P482"/>
  <c r="N482"/>
  <c r="I482"/>
  <c r="V308"/>
  <c r="Q308"/>
  <c r="P308"/>
  <c r="N308"/>
  <c r="I308"/>
  <c r="L308" s="1"/>
  <c r="V481"/>
  <c r="Q481"/>
  <c r="P481"/>
  <c r="N481"/>
  <c r="I481"/>
  <c r="V480"/>
  <c r="Q480"/>
  <c r="P480"/>
  <c r="N480"/>
  <c r="I480"/>
  <c r="V479"/>
  <c r="Q479"/>
  <c r="P479"/>
  <c r="N479"/>
  <c r="I479"/>
  <c r="V478"/>
  <c r="Q478"/>
  <c r="P478"/>
  <c r="N478"/>
  <c r="I478"/>
  <c r="V477"/>
  <c r="Q477"/>
  <c r="P477"/>
  <c r="N477"/>
  <c r="I477"/>
  <c r="V476"/>
  <c r="Q476"/>
  <c r="P476"/>
  <c r="N476"/>
  <c r="I476"/>
  <c r="V475"/>
  <c r="Q475"/>
  <c r="P475"/>
  <c r="N475"/>
  <c r="I475"/>
  <c r="V474"/>
  <c r="Q474"/>
  <c r="P474"/>
  <c r="N474"/>
  <c r="I474"/>
  <c r="V473"/>
  <c r="Q473"/>
  <c r="P473"/>
  <c r="N473"/>
  <c r="I473"/>
  <c r="V472"/>
  <c r="Q472"/>
  <c r="P472"/>
  <c r="N472"/>
  <c r="I472"/>
  <c r="V471"/>
  <c r="Q471"/>
  <c r="P471"/>
  <c r="N471"/>
  <c r="I471"/>
  <c r="V470"/>
  <c r="Q470"/>
  <c r="P470"/>
  <c r="N470"/>
  <c r="I470"/>
  <c r="V469"/>
  <c r="Q469"/>
  <c r="P469"/>
  <c r="N469"/>
  <c r="I469"/>
  <c r="V468"/>
  <c r="Q468"/>
  <c r="P468"/>
  <c r="N468"/>
  <c r="I468"/>
  <c r="V467"/>
  <c r="Q467"/>
  <c r="P467"/>
  <c r="N467"/>
  <c r="I467"/>
  <c r="V466"/>
  <c r="Q466"/>
  <c r="P466"/>
  <c r="N466"/>
  <c r="I466"/>
  <c r="V465"/>
  <c r="Q465"/>
  <c r="P465"/>
  <c r="N465"/>
  <c r="I465"/>
  <c r="V464"/>
  <c r="Q464"/>
  <c r="P464"/>
  <c r="N464"/>
  <c r="I464"/>
  <c r="V463"/>
  <c r="Q463"/>
  <c r="P463"/>
  <c r="N463"/>
  <c r="I463"/>
  <c r="V462"/>
  <c r="Q462"/>
  <c r="P462"/>
  <c r="N462"/>
  <c r="I462"/>
  <c r="V461"/>
  <c r="Q461"/>
  <c r="P461"/>
  <c r="N461"/>
  <c r="I461"/>
  <c r="V460"/>
  <c r="Q460"/>
  <c r="P460"/>
  <c r="N460"/>
  <c r="I460"/>
  <c r="V459"/>
  <c r="Q459"/>
  <c r="P459"/>
  <c r="N459"/>
  <c r="I459"/>
  <c r="V458"/>
  <c r="Q458"/>
  <c r="P458"/>
  <c r="N458"/>
  <c r="I458"/>
  <c r="K471" l="1"/>
  <c r="R471" s="1"/>
  <c r="K479"/>
  <c r="R479" s="1"/>
  <c r="L482"/>
  <c r="K465"/>
  <c r="R465" s="1"/>
  <c r="L461"/>
  <c r="K476"/>
  <c r="R476" s="1"/>
  <c r="K458"/>
  <c r="R458" s="1"/>
  <c r="U461"/>
  <c r="K462"/>
  <c r="R462" s="1"/>
  <c r="U469"/>
  <c r="U472"/>
  <c r="L476"/>
  <c r="T476" s="1"/>
  <c r="U308"/>
  <c r="K486"/>
  <c r="R486" s="1"/>
  <c r="U489"/>
  <c r="U467"/>
  <c r="K468"/>
  <c r="R468" s="1"/>
  <c r="U474"/>
  <c r="U477"/>
  <c r="U480"/>
  <c r="U483"/>
  <c r="L488"/>
  <c r="T488" s="1"/>
  <c r="L467"/>
  <c r="U460"/>
  <c r="K463"/>
  <c r="R463" s="1"/>
  <c r="K464"/>
  <c r="R464" s="1"/>
  <c r="U466"/>
  <c r="L474"/>
  <c r="S474" s="1"/>
  <c r="L477"/>
  <c r="S477" s="1"/>
  <c r="L490"/>
  <c r="L466"/>
  <c r="L470"/>
  <c r="L463"/>
  <c r="U458"/>
  <c r="L462"/>
  <c r="S462" s="1"/>
  <c r="U475"/>
  <c r="U484"/>
  <c r="L475"/>
  <c r="L484"/>
  <c r="U490"/>
  <c r="L459"/>
  <c r="L458"/>
  <c r="S458" s="1"/>
  <c r="K461"/>
  <c r="R461" s="1"/>
  <c r="U462"/>
  <c r="U465"/>
  <c r="U468"/>
  <c r="L469"/>
  <c r="T469" s="1"/>
  <c r="U471"/>
  <c r="K472"/>
  <c r="R472" s="1"/>
  <c r="K475"/>
  <c r="R475" s="1"/>
  <c r="U476"/>
  <c r="U479"/>
  <c r="K480"/>
  <c r="R480" s="1"/>
  <c r="U482"/>
  <c r="K483"/>
  <c r="R483" s="1"/>
  <c r="U485"/>
  <c r="L486"/>
  <c r="S486" s="1"/>
  <c r="U487"/>
  <c r="K490"/>
  <c r="R490" s="1"/>
  <c r="U459"/>
  <c r="K460"/>
  <c r="R460" s="1"/>
  <c r="U464"/>
  <c r="L465"/>
  <c r="S465" s="1"/>
  <c r="K467"/>
  <c r="R467" s="1"/>
  <c r="U470"/>
  <c r="L471"/>
  <c r="S471" s="1"/>
  <c r="U473"/>
  <c r="U478"/>
  <c r="L479"/>
  <c r="S479" s="1"/>
  <c r="U481"/>
  <c r="K484"/>
  <c r="R484" s="1"/>
  <c r="U486"/>
  <c r="K487"/>
  <c r="R487" s="1"/>
  <c r="L489"/>
  <c r="S489" s="1"/>
  <c r="L473"/>
  <c r="T473" s="1"/>
  <c r="L478"/>
  <c r="S478" s="1"/>
  <c r="L481"/>
  <c r="S481" s="1"/>
  <c r="T463"/>
  <c r="S463"/>
  <c r="S461"/>
  <c r="T461"/>
  <c r="S475"/>
  <c r="T475"/>
  <c r="S482"/>
  <c r="T482"/>
  <c r="S485"/>
  <c r="T485"/>
  <c r="S490"/>
  <c r="T490"/>
  <c r="T474"/>
  <c r="S308"/>
  <c r="T308"/>
  <c r="S466"/>
  <c r="T466"/>
  <c r="T459"/>
  <c r="S459"/>
  <c r="S467"/>
  <c r="T467"/>
  <c r="S470"/>
  <c r="T470"/>
  <c r="T481"/>
  <c r="S484"/>
  <c r="T484"/>
  <c r="K466"/>
  <c r="R466" s="1"/>
  <c r="K470"/>
  <c r="R470" s="1"/>
  <c r="K474"/>
  <c r="R474" s="1"/>
  <c r="S476"/>
  <c r="K478"/>
  <c r="R478" s="1"/>
  <c r="K308"/>
  <c r="R308" s="1"/>
  <c r="K485"/>
  <c r="R485" s="1"/>
  <c r="K489"/>
  <c r="R489" s="1"/>
  <c r="L460"/>
  <c r="T462"/>
  <c r="U463"/>
  <c r="L468"/>
  <c r="L472"/>
  <c r="L480"/>
  <c r="K482"/>
  <c r="R482" s="1"/>
  <c r="L483"/>
  <c r="L487"/>
  <c r="T458"/>
  <c r="K459"/>
  <c r="R459" s="1"/>
  <c r="L464"/>
  <c r="K469"/>
  <c r="R469" s="1"/>
  <c r="K473"/>
  <c r="R473" s="1"/>
  <c r="K477"/>
  <c r="R477" s="1"/>
  <c r="K481"/>
  <c r="R481" s="1"/>
  <c r="K488"/>
  <c r="R488" s="1"/>
  <c r="T479" l="1"/>
  <c r="T486"/>
  <c r="S488"/>
  <c r="T478"/>
  <c r="T489"/>
  <c r="T471"/>
  <c r="T477"/>
  <c r="T465"/>
  <c r="S473"/>
  <c r="S469"/>
  <c r="T464"/>
  <c r="S464"/>
  <c r="T483"/>
  <c r="S483"/>
  <c r="T468"/>
  <c r="S468"/>
  <c r="T487"/>
  <c r="S487"/>
  <c r="T472"/>
  <c r="S472"/>
  <c r="S460"/>
  <c r="T460"/>
  <c r="T480"/>
  <c r="S480"/>
  <c r="V121"/>
  <c r="Q121"/>
  <c r="P121"/>
  <c r="L121" s="1"/>
  <c r="S121" s="1"/>
  <c r="N121"/>
  <c r="G121"/>
  <c r="V120"/>
  <c r="Q120"/>
  <c r="P120"/>
  <c r="L120" s="1"/>
  <c r="S120" s="1"/>
  <c r="N120"/>
  <c r="K120" s="1"/>
  <c r="R120" s="1"/>
  <c r="G120"/>
  <c r="V307"/>
  <c r="Q307"/>
  <c r="P307"/>
  <c r="N307"/>
  <c r="K307" s="1"/>
  <c r="R307" s="1"/>
  <c r="G307"/>
  <c r="V119"/>
  <c r="Q119"/>
  <c r="P119"/>
  <c r="L119" s="1"/>
  <c r="N119"/>
  <c r="V118"/>
  <c r="Q118"/>
  <c r="P118"/>
  <c r="L118" s="1"/>
  <c r="S118" s="1"/>
  <c r="N118"/>
  <c r="K118" s="1"/>
  <c r="R118" s="1"/>
  <c r="G118"/>
  <c r="V117"/>
  <c r="Q117"/>
  <c r="P117"/>
  <c r="N117"/>
  <c r="K117" s="1"/>
  <c r="R117" s="1"/>
  <c r="V116"/>
  <c r="Q116"/>
  <c r="P116"/>
  <c r="L116" s="1"/>
  <c r="S116" s="1"/>
  <c r="N116"/>
  <c r="G116"/>
  <c r="V115"/>
  <c r="Q115"/>
  <c r="P115"/>
  <c r="L115" s="1"/>
  <c r="S115" s="1"/>
  <c r="N115"/>
  <c r="G115"/>
  <c r="V114"/>
  <c r="Q114"/>
  <c r="P114"/>
  <c r="L114" s="1"/>
  <c r="S114" s="1"/>
  <c r="N114"/>
  <c r="K114" s="1"/>
  <c r="R114" s="1"/>
  <c r="G114"/>
  <c r="V113"/>
  <c r="Q113"/>
  <c r="P113"/>
  <c r="L113" s="1"/>
  <c r="N113"/>
  <c r="G113"/>
  <c r="V112"/>
  <c r="Q112"/>
  <c r="P112"/>
  <c r="L112" s="1"/>
  <c r="N112"/>
  <c r="V111"/>
  <c r="Q111"/>
  <c r="P111"/>
  <c r="L111" s="1"/>
  <c r="S111" s="1"/>
  <c r="N111"/>
  <c r="G111"/>
  <c r="V110"/>
  <c r="Q110"/>
  <c r="P110"/>
  <c r="L110" s="1"/>
  <c r="T110" s="1"/>
  <c r="N110"/>
  <c r="G110"/>
  <c r="V109"/>
  <c r="Q109"/>
  <c r="P109"/>
  <c r="N109"/>
  <c r="K109" s="1"/>
  <c r="R109" s="1"/>
  <c r="G109"/>
  <c r="V108"/>
  <c r="Q108"/>
  <c r="P108"/>
  <c r="L108" s="1"/>
  <c r="N108"/>
  <c r="V107"/>
  <c r="Q107"/>
  <c r="P107"/>
  <c r="L107" s="1"/>
  <c r="T107" s="1"/>
  <c r="N107"/>
  <c r="K107" s="1"/>
  <c r="R107" s="1"/>
  <c r="G107"/>
  <c r="V106"/>
  <c r="Q106"/>
  <c r="P106"/>
  <c r="N106"/>
  <c r="K106" s="1"/>
  <c r="R106" s="1"/>
  <c r="G106"/>
  <c r="V105"/>
  <c r="Q105"/>
  <c r="P105"/>
  <c r="L105" s="1"/>
  <c r="N105"/>
  <c r="V104"/>
  <c r="Q104"/>
  <c r="P104"/>
  <c r="L104" s="1"/>
  <c r="T104" s="1"/>
  <c r="N104"/>
  <c r="K104" s="1"/>
  <c r="R104" s="1"/>
  <c r="G104"/>
  <c r="V103"/>
  <c r="Q103"/>
  <c r="P103"/>
  <c r="N103"/>
  <c r="K103" s="1"/>
  <c r="R103" s="1"/>
  <c r="G103"/>
  <c r="V102"/>
  <c r="Q102"/>
  <c r="P102"/>
  <c r="L102" s="1"/>
  <c r="N102"/>
  <c r="G102"/>
  <c r="V101"/>
  <c r="Q101"/>
  <c r="P101"/>
  <c r="L101" s="1"/>
  <c r="S101" s="1"/>
  <c r="N101"/>
  <c r="G101"/>
  <c r="V100"/>
  <c r="Q100"/>
  <c r="P100"/>
  <c r="L100" s="1"/>
  <c r="T100" s="1"/>
  <c r="N100"/>
  <c r="K100" s="1"/>
  <c r="R100" s="1"/>
  <c r="G100"/>
  <c r="V99"/>
  <c r="Q99"/>
  <c r="P99"/>
  <c r="N99"/>
  <c r="K99" s="1"/>
  <c r="R99" s="1"/>
  <c r="V306"/>
  <c r="Q306"/>
  <c r="P306"/>
  <c r="L306" s="1"/>
  <c r="S306" s="1"/>
  <c r="N306"/>
  <c r="G306"/>
  <c r="V98"/>
  <c r="Q98"/>
  <c r="P98"/>
  <c r="L98" s="1"/>
  <c r="T98" s="1"/>
  <c r="N98"/>
  <c r="K98" s="1"/>
  <c r="R98" s="1"/>
  <c r="G98"/>
  <c r="V97"/>
  <c r="Q97"/>
  <c r="P97"/>
  <c r="N97"/>
  <c r="K97" s="1"/>
  <c r="R97" s="1"/>
  <c r="G97"/>
  <c r="V96"/>
  <c r="Q96"/>
  <c r="P96"/>
  <c r="L96" s="1"/>
  <c r="N96"/>
  <c r="G96"/>
  <c r="V305"/>
  <c r="Q305"/>
  <c r="P305"/>
  <c r="L305" s="1"/>
  <c r="S305" s="1"/>
  <c r="N305"/>
  <c r="G305"/>
  <c r="V95"/>
  <c r="Q95"/>
  <c r="P95"/>
  <c r="L95" s="1"/>
  <c r="T95" s="1"/>
  <c r="N95"/>
  <c r="K95" s="1"/>
  <c r="R95" s="1"/>
  <c r="G95"/>
  <c r="V94"/>
  <c r="Q94"/>
  <c r="P94"/>
  <c r="N94"/>
  <c r="K94" s="1"/>
  <c r="R94" s="1"/>
  <c r="V93"/>
  <c r="Q93"/>
  <c r="P93"/>
  <c r="L93" s="1"/>
  <c r="S93" s="1"/>
  <c r="N93"/>
  <c r="G93"/>
  <c r="V92"/>
  <c r="Q92"/>
  <c r="P92"/>
  <c r="L92" s="1"/>
  <c r="T92" s="1"/>
  <c r="N92"/>
  <c r="G92"/>
  <c r="V91"/>
  <c r="Q91"/>
  <c r="P91"/>
  <c r="L91" s="1"/>
  <c r="N91"/>
  <c r="G91"/>
  <c r="V90"/>
  <c r="Q90"/>
  <c r="P90"/>
  <c r="L90" s="1"/>
  <c r="S90" s="1"/>
  <c r="N90"/>
  <c r="G90"/>
  <c r="V89"/>
  <c r="Q89"/>
  <c r="P89"/>
  <c r="N89"/>
  <c r="K89" s="1"/>
  <c r="R89" s="1"/>
  <c r="G89"/>
  <c r="V88"/>
  <c r="Q88"/>
  <c r="P88"/>
  <c r="N88"/>
  <c r="K88" s="1"/>
  <c r="R88" s="1"/>
  <c r="G88"/>
  <c r="V87"/>
  <c r="Q87"/>
  <c r="P87"/>
  <c r="L87" s="1"/>
  <c r="N87"/>
  <c r="U87" s="1"/>
  <c r="G87"/>
  <c r="V86"/>
  <c r="Q86"/>
  <c r="P86"/>
  <c r="L86" s="1"/>
  <c r="S86" s="1"/>
  <c r="N86"/>
  <c r="V345"/>
  <c r="P345"/>
  <c r="N345"/>
  <c r="J345"/>
  <c r="Q345" s="1"/>
  <c r="I345"/>
  <c r="G345"/>
  <c r="V85"/>
  <c r="P85"/>
  <c r="N85"/>
  <c r="U85" s="1"/>
  <c r="J85"/>
  <c r="Q85" s="1"/>
  <c r="I85"/>
  <c r="G85"/>
  <c r="V84"/>
  <c r="P84"/>
  <c r="N84"/>
  <c r="J84"/>
  <c r="Q84" s="1"/>
  <c r="I84"/>
  <c r="G84"/>
  <c r="V83"/>
  <c r="P83"/>
  <c r="N83"/>
  <c r="J83"/>
  <c r="Q83" s="1"/>
  <c r="I83"/>
  <c r="G83"/>
  <c r="V82"/>
  <c r="P82"/>
  <c r="N82"/>
  <c r="J82"/>
  <c r="Q82" s="1"/>
  <c r="I82"/>
  <c r="G82"/>
  <c r="V81"/>
  <c r="P81"/>
  <c r="N81"/>
  <c r="J81"/>
  <c r="Q81" s="1"/>
  <c r="I81"/>
  <c r="G81"/>
  <c r="V80"/>
  <c r="P80"/>
  <c r="N80"/>
  <c r="J80"/>
  <c r="Q80" s="1"/>
  <c r="I80"/>
  <c r="G80"/>
  <c r="V79"/>
  <c r="P79"/>
  <c r="N79"/>
  <c r="J79"/>
  <c r="Q79" s="1"/>
  <c r="I79"/>
  <c r="G79"/>
  <c r="V78"/>
  <c r="P78"/>
  <c r="N78"/>
  <c r="J78"/>
  <c r="Q78" s="1"/>
  <c r="I78"/>
  <c r="K78" s="1"/>
  <c r="R78" s="1"/>
  <c r="G78"/>
  <c r="V77"/>
  <c r="P77"/>
  <c r="N77"/>
  <c r="J77"/>
  <c r="Q77" s="1"/>
  <c r="I77"/>
  <c r="G77"/>
  <c r="V76"/>
  <c r="P76"/>
  <c r="N76"/>
  <c r="J76"/>
  <c r="Q76" s="1"/>
  <c r="I76"/>
  <c r="K76" s="1"/>
  <c r="R76" s="1"/>
  <c r="G76"/>
  <c r="V457"/>
  <c r="P457"/>
  <c r="N457"/>
  <c r="I457"/>
  <c r="V456"/>
  <c r="P456"/>
  <c r="N456"/>
  <c r="I456"/>
  <c r="V455"/>
  <c r="P455"/>
  <c r="N455"/>
  <c r="I455"/>
  <c r="V454"/>
  <c r="P454"/>
  <c r="N454"/>
  <c r="I454"/>
  <c r="V453"/>
  <c r="P453"/>
  <c r="N453"/>
  <c r="I453"/>
  <c r="V452"/>
  <c r="P452"/>
  <c r="N452"/>
  <c r="I452"/>
  <c r="V451"/>
  <c r="P451"/>
  <c r="N451"/>
  <c r="I451"/>
  <c r="V450"/>
  <c r="P450"/>
  <c r="N450"/>
  <c r="I450"/>
  <c r="V449"/>
  <c r="P449"/>
  <c r="N449"/>
  <c r="I449"/>
  <c r="V448"/>
  <c r="P448"/>
  <c r="N448"/>
  <c r="I448"/>
  <c r="V447"/>
  <c r="P447"/>
  <c r="N447"/>
  <c r="I447"/>
  <c r="V446"/>
  <c r="P446"/>
  <c r="N446"/>
  <c r="I446"/>
  <c r="V445"/>
  <c r="P445"/>
  <c r="N445"/>
  <c r="I445"/>
  <c r="V444"/>
  <c r="P444"/>
  <c r="N444"/>
  <c r="I444"/>
  <c r="V443"/>
  <c r="P443"/>
  <c r="N443"/>
  <c r="I443"/>
  <c r="V442"/>
  <c r="P442"/>
  <c r="N442"/>
  <c r="I442"/>
  <c r="V441"/>
  <c r="P441"/>
  <c r="N441"/>
  <c r="I441"/>
  <c r="V440"/>
  <c r="P440"/>
  <c r="N440"/>
  <c r="I440"/>
  <c r="V439"/>
  <c r="P439"/>
  <c r="N439"/>
  <c r="I439"/>
  <c r="V438"/>
  <c r="P438"/>
  <c r="N438"/>
  <c r="I438"/>
  <c r="V75"/>
  <c r="P75"/>
  <c r="N75"/>
  <c r="I75"/>
  <c r="V74"/>
  <c r="P74"/>
  <c r="N74"/>
  <c r="I74"/>
  <c r="V73"/>
  <c r="P73"/>
  <c r="N73"/>
  <c r="I73"/>
  <c r="V437"/>
  <c r="P437"/>
  <c r="N437"/>
  <c r="I437"/>
  <c r="V72"/>
  <c r="P72"/>
  <c r="N72"/>
  <c r="I72"/>
  <c r="V71"/>
  <c r="P71"/>
  <c r="N71"/>
  <c r="I71"/>
  <c r="V70"/>
  <c r="P70"/>
  <c r="N70"/>
  <c r="I70"/>
  <c r="V69"/>
  <c r="P69"/>
  <c r="N69"/>
  <c r="I69"/>
  <c r="V304"/>
  <c r="P304"/>
  <c r="N304"/>
  <c r="I304"/>
  <c r="V68"/>
  <c r="P68"/>
  <c r="N68"/>
  <c r="I68"/>
  <c r="L453" l="1"/>
  <c r="T453" s="1"/>
  <c r="K80"/>
  <c r="R80" s="1"/>
  <c r="U117"/>
  <c r="K83"/>
  <c r="R83" s="1"/>
  <c r="U110"/>
  <c r="U115"/>
  <c r="U439"/>
  <c r="U441"/>
  <c r="U442"/>
  <c r="U79"/>
  <c r="L304"/>
  <c r="T304" s="1"/>
  <c r="L72"/>
  <c r="T72" s="1"/>
  <c r="L75"/>
  <c r="T75" s="1"/>
  <c r="K439"/>
  <c r="R439" s="1"/>
  <c r="U453"/>
  <c r="U454"/>
  <c r="K82"/>
  <c r="R82" s="1"/>
  <c r="K84"/>
  <c r="R84" s="1"/>
  <c r="K345"/>
  <c r="R345" s="1"/>
  <c r="U106"/>
  <c r="K457"/>
  <c r="R457" s="1"/>
  <c r="U345"/>
  <c r="K454"/>
  <c r="R454" s="1"/>
  <c r="K455"/>
  <c r="R455" s="1"/>
  <c r="U437"/>
  <c r="L439"/>
  <c r="T439" s="1"/>
  <c r="K441"/>
  <c r="R441" s="1"/>
  <c r="K442"/>
  <c r="R442" s="1"/>
  <c r="L443"/>
  <c r="T443" s="1"/>
  <c r="L445"/>
  <c r="T445" s="1"/>
  <c r="L451"/>
  <c r="T451" s="1"/>
  <c r="K453"/>
  <c r="R453" s="1"/>
  <c r="K77"/>
  <c r="R77" s="1"/>
  <c r="U80"/>
  <c r="U101"/>
  <c r="U103"/>
  <c r="U107"/>
  <c r="U113"/>
  <c r="U116"/>
  <c r="U118"/>
  <c r="U119"/>
  <c r="U121"/>
  <c r="K69"/>
  <c r="R69" s="1"/>
  <c r="K70"/>
  <c r="R70" s="1"/>
  <c r="K71"/>
  <c r="R71" s="1"/>
  <c r="K73"/>
  <c r="R73" s="1"/>
  <c r="K74"/>
  <c r="R74" s="1"/>
  <c r="U445"/>
  <c r="U446"/>
  <c r="U449"/>
  <c r="U450"/>
  <c r="U78"/>
  <c r="U81"/>
  <c r="U84"/>
  <c r="U92"/>
  <c r="U95"/>
  <c r="U305"/>
  <c r="U97"/>
  <c r="U100"/>
  <c r="U112"/>
  <c r="K115"/>
  <c r="R115" s="1"/>
  <c r="K304"/>
  <c r="R304" s="1"/>
  <c r="U304"/>
  <c r="U69"/>
  <c r="U71"/>
  <c r="U74"/>
  <c r="K446"/>
  <c r="R446" s="1"/>
  <c r="K447"/>
  <c r="R447" s="1"/>
  <c r="K449"/>
  <c r="R449" s="1"/>
  <c r="K450"/>
  <c r="R450" s="1"/>
  <c r="U76"/>
  <c r="L81"/>
  <c r="T81" s="1"/>
  <c r="U82"/>
  <c r="U89"/>
  <c r="U90"/>
  <c r="K92"/>
  <c r="R92" s="1"/>
  <c r="U98"/>
  <c r="U109"/>
  <c r="K110"/>
  <c r="R110" s="1"/>
  <c r="U120"/>
  <c r="L457"/>
  <c r="T457" s="1"/>
  <c r="L77"/>
  <c r="T77" s="1"/>
  <c r="L83"/>
  <c r="S83" s="1"/>
  <c r="K68"/>
  <c r="R68" s="1"/>
  <c r="U70"/>
  <c r="K437"/>
  <c r="R437" s="1"/>
  <c r="U73"/>
  <c r="K438"/>
  <c r="R438" s="1"/>
  <c r="U440"/>
  <c r="K444"/>
  <c r="R444" s="1"/>
  <c r="K445"/>
  <c r="R445" s="1"/>
  <c r="U447"/>
  <c r="U448"/>
  <c r="K452"/>
  <c r="R452" s="1"/>
  <c r="U455"/>
  <c r="U456"/>
  <c r="U457"/>
  <c r="U77"/>
  <c r="K79"/>
  <c r="R79" s="1"/>
  <c r="U83"/>
  <c r="K85"/>
  <c r="R85" s="1"/>
  <c r="U91"/>
  <c r="U93"/>
  <c r="U96"/>
  <c r="U306"/>
  <c r="U102"/>
  <c r="U104"/>
  <c r="U108"/>
  <c r="U111"/>
  <c r="K112"/>
  <c r="R112" s="1"/>
  <c r="L449"/>
  <c r="T449" s="1"/>
  <c r="L89"/>
  <c r="T89" s="1"/>
  <c r="K72"/>
  <c r="R72" s="1"/>
  <c r="K75"/>
  <c r="R75" s="1"/>
  <c r="L441"/>
  <c r="T441" s="1"/>
  <c r="K443"/>
  <c r="R443" s="1"/>
  <c r="K451"/>
  <c r="R451" s="1"/>
  <c r="U68"/>
  <c r="L70"/>
  <c r="U72"/>
  <c r="L73"/>
  <c r="U75"/>
  <c r="U438"/>
  <c r="K440"/>
  <c r="R440" s="1"/>
  <c r="U443"/>
  <c r="U444"/>
  <c r="L447"/>
  <c r="T447" s="1"/>
  <c r="K448"/>
  <c r="R448" s="1"/>
  <c r="U451"/>
  <c r="U452"/>
  <c r="L455"/>
  <c r="T455" s="1"/>
  <c r="K456"/>
  <c r="R456" s="1"/>
  <c r="L79"/>
  <c r="S79" s="1"/>
  <c r="K81"/>
  <c r="R81" s="1"/>
  <c r="L85"/>
  <c r="T85" s="1"/>
  <c r="U86"/>
  <c r="U88"/>
  <c r="U94"/>
  <c r="U99"/>
  <c r="U105"/>
  <c r="K113"/>
  <c r="R113" s="1"/>
  <c r="U114"/>
  <c r="U307"/>
  <c r="S112"/>
  <c r="T112"/>
  <c r="S91"/>
  <c r="T91"/>
  <c r="S96"/>
  <c r="T96"/>
  <c r="S102"/>
  <c r="T102"/>
  <c r="S108"/>
  <c r="T108"/>
  <c r="S87"/>
  <c r="T87"/>
  <c r="T113"/>
  <c r="S113"/>
  <c r="T119"/>
  <c r="S119"/>
  <c r="S105"/>
  <c r="T105"/>
  <c r="T86"/>
  <c r="K87"/>
  <c r="R87" s="1"/>
  <c r="L88"/>
  <c r="T90"/>
  <c r="K91"/>
  <c r="R91" s="1"/>
  <c r="S92"/>
  <c r="T93"/>
  <c r="L94"/>
  <c r="S95"/>
  <c r="T305"/>
  <c r="K96"/>
  <c r="R96" s="1"/>
  <c r="L97"/>
  <c r="S98"/>
  <c r="T306"/>
  <c r="L99"/>
  <c r="S100"/>
  <c r="T101"/>
  <c r="K102"/>
  <c r="R102" s="1"/>
  <c r="L103"/>
  <c r="S104"/>
  <c r="K105"/>
  <c r="R105" s="1"/>
  <c r="L106"/>
  <c r="S107"/>
  <c r="K108"/>
  <c r="R108" s="1"/>
  <c r="L109"/>
  <c r="S110"/>
  <c r="T111"/>
  <c r="T114"/>
  <c r="T115"/>
  <c r="K116"/>
  <c r="R116" s="1"/>
  <c r="T118"/>
  <c r="T120"/>
  <c r="K121"/>
  <c r="R121" s="1"/>
  <c r="T116"/>
  <c r="L117"/>
  <c r="K119"/>
  <c r="R119" s="1"/>
  <c r="L307"/>
  <c r="T121"/>
  <c r="K86"/>
  <c r="R86" s="1"/>
  <c r="K90"/>
  <c r="R90" s="1"/>
  <c r="K93"/>
  <c r="R93" s="1"/>
  <c r="K305"/>
  <c r="R305" s="1"/>
  <c r="K306"/>
  <c r="R306" s="1"/>
  <c r="K101"/>
  <c r="R101" s="1"/>
  <c r="K111"/>
  <c r="R111" s="1"/>
  <c r="S77"/>
  <c r="L78"/>
  <c r="S81"/>
  <c r="L82"/>
  <c r="L345"/>
  <c r="T83"/>
  <c r="L76"/>
  <c r="L80"/>
  <c r="L84"/>
  <c r="S75"/>
  <c r="S443"/>
  <c r="S449"/>
  <c r="S451"/>
  <c r="S453"/>
  <c r="L69"/>
  <c r="L437"/>
  <c r="L440"/>
  <c r="L442"/>
  <c r="L444"/>
  <c r="L446"/>
  <c r="L448"/>
  <c r="L450"/>
  <c r="L452"/>
  <c r="L454"/>
  <c r="L456"/>
  <c r="S304"/>
  <c r="S72"/>
  <c r="S441"/>
  <c r="S445"/>
  <c r="L68"/>
  <c r="L71"/>
  <c r="L74"/>
  <c r="L438"/>
  <c r="S439" l="1"/>
  <c r="S89"/>
  <c r="S457"/>
  <c r="S455"/>
  <c r="S447"/>
  <c r="S85"/>
  <c r="T79"/>
  <c r="T73"/>
  <c r="S73"/>
  <c r="T70"/>
  <c r="S70"/>
  <c r="S307"/>
  <c r="T307"/>
  <c r="S109"/>
  <c r="T109"/>
  <c r="S88"/>
  <c r="T88"/>
  <c r="S106"/>
  <c r="T106"/>
  <c r="S117"/>
  <c r="T117"/>
  <c r="S103"/>
  <c r="T103"/>
  <c r="S99"/>
  <c r="T99"/>
  <c r="S97"/>
  <c r="T97"/>
  <c r="S94"/>
  <c r="T94"/>
  <c r="S76"/>
  <c r="T76"/>
  <c r="S78"/>
  <c r="T78"/>
  <c r="S80"/>
  <c r="T80"/>
  <c r="S84"/>
  <c r="T84"/>
  <c r="S345"/>
  <c r="T345"/>
  <c r="S82"/>
  <c r="T82"/>
  <c r="S74"/>
  <c r="T74"/>
  <c r="S454"/>
  <c r="T454"/>
  <c r="S446"/>
  <c r="T446"/>
  <c r="S437"/>
  <c r="T437"/>
  <c r="S438"/>
  <c r="T438"/>
  <c r="S456"/>
  <c r="T456"/>
  <c r="S448"/>
  <c r="T448"/>
  <c r="S440"/>
  <c r="T440"/>
  <c r="S68"/>
  <c r="T68"/>
  <c r="S450"/>
  <c r="T450"/>
  <c r="S442"/>
  <c r="T442"/>
  <c r="S71"/>
  <c r="T71"/>
  <c r="S452"/>
  <c r="T452"/>
  <c r="S444"/>
  <c r="T444"/>
  <c r="S69"/>
  <c r="T69"/>
  <c r="V67" l="1"/>
  <c r="Q67"/>
  <c r="P67"/>
  <c r="N67"/>
  <c r="I67"/>
  <c r="V66"/>
  <c r="Q66"/>
  <c r="P66"/>
  <c r="N66"/>
  <c r="I66"/>
  <c r="V303"/>
  <c r="Q303"/>
  <c r="P303"/>
  <c r="N303"/>
  <c r="I303"/>
  <c r="V302"/>
  <c r="Q302"/>
  <c r="P302"/>
  <c r="N302"/>
  <c r="I302"/>
  <c r="V301"/>
  <c r="Q301"/>
  <c r="P301"/>
  <c r="N301"/>
  <c r="I301"/>
  <c r="V65"/>
  <c r="Q65"/>
  <c r="P65"/>
  <c r="N65"/>
  <c r="I65"/>
  <c r="V300"/>
  <c r="Q300"/>
  <c r="P300"/>
  <c r="N300"/>
  <c r="I300"/>
  <c r="V299"/>
  <c r="Q299"/>
  <c r="P299"/>
  <c r="N299"/>
  <c r="I299"/>
  <c r="V298"/>
  <c r="Q298"/>
  <c r="P298"/>
  <c r="N298"/>
  <c r="I298"/>
  <c r="V297"/>
  <c r="Q297"/>
  <c r="P297"/>
  <c r="N297"/>
  <c r="I297"/>
  <c r="V296"/>
  <c r="Q296"/>
  <c r="P296"/>
  <c r="N296"/>
  <c r="I296"/>
  <c r="V295"/>
  <c r="Q295"/>
  <c r="P295"/>
  <c r="N295"/>
  <c r="I295"/>
  <c r="V294"/>
  <c r="Q294"/>
  <c r="P294"/>
  <c r="N294"/>
  <c r="I294"/>
  <c r="V293"/>
  <c r="Q293"/>
  <c r="P293"/>
  <c r="N293"/>
  <c r="I293"/>
  <c r="V292"/>
  <c r="Q292"/>
  <c r="P292"/>
  <c r="N292"/>
  <c r="I292"/>
  <c r="V64"/>
  <c r="Q64"/>
  <c r="P64"/>
  <c r="N64"/>
  <c r="I64"/>
  <c r="V291"/>
  <c r="Q291"/>
  <c r="P291"/>
  <c r="N291"/>
  <c r="I291"/>
  <c r="V63"/>
  <c r="Q63"/>
  <c r="P63"/>
  <c r="N63"/>
  <c r="I63"/>
  <c r="V290"/>
  <c r="Q290"/>
  <c r="P290"/>
  <c r="N290"/>
  <c r="I290"/>
  <c r="U303" l="1"/>
  <c r="K295"/>
  <c r="R295" s="1"/>
  <c r="U298"/>
  <c r="K300"/>
  <c r="R300" s="1"/>
  <c r="U290"/>
  <c r="U292"/>
  <c r="K293"/>
  <c r="R293" s="1"/>
  <c r="U295"/>
  <c r="U296"/>
  <c r="K297"/>
  <c r="R297" s="1"/>
  <c r="K303"/>
  <c r="R303" s="1"/>
  <c r="U64"/>
  <c r="L299"/>
  <c r="S299" s="1"/>
  <c r="U65"/>
  <c r="L301"/>
  <c r="T301" s="1"/>
  <c r="U66"/>
  <c r="L67"/>
  <c r="T67" s="1"/>
  <c r="L291"/>
  <c r="T291" s="1"/>
  <c r="K64"/>
  <c r="R64" s="1"/>
  <c r="U63"/>
  <c r="K292"/>
  <c r="R292" s="1"/>
  <c r="K296"/>
  <c r="R296" s="1"/>
  <c r="U299"/>
  <c r="L300"/>
  <c r="T300" s="1"/>
  <c r="K290"/>
  <c r="R290" s="1"/>
  <c r="L64"/>
  <c r="S64" s="1"/>
  <c r="L298"/>
  <c r="S298" s="1"/>
  <c r="U300"/>
  <c r="K65"/>
  <c r="R65" s="1"/>
  <c r="K66"/>
  <c r="R66" s="1"/>
  <c r="L290"/>
  <c r="K291"/>
  <c r="R291" s="1"/>
  <c r="U293"/>
  <c r="K294"/>
  <c r="R294" s="1"/>
  <c r="U297"/>
  <c r="U301"/>
  <c r="K302"/>
  <c r="R302" s="1"/>
  <c r="U67"/>
  <c r="L303"/>
  <c r="T303" s="1"/>
  <c r="L295"/>
  <c r="S295" s="1"/>
  <c r="K63"/>
  <c r="R63" s="1"/>
  <c r="U291"/>
  <c r="L292"/>
  <c r="S292" s="1"/>
  <c r="U294"/>
  <c r="L296"/>
  <c r="S296" s="1"/>
  <c r="K299"/>
  <c r="R299" s="1"/>
  <c r="L65"/>
  <c r="S65" s="1"/>
  <c r="U302"/>
  <c r="L66"/>
  <c r="S66" s="1"/>
  <c r="T298"/>
  <c r="S67"/>
  <c r="T299"/>
  <c r="K298"/>
  <c r="R298" s="1"/>
  <c r="S300"/>
  <c r="K301"/>
  <c r="R301" s="1"/>
  <c r="L302"/>
  <c r="K67"/>
  <c r="R67" s="1"/>
  <c r="S291"/>
  <c r="L63"/>
  <c r="L293"/>
  <c r="L297"/>
  <c r="L294"/>
  <c r="T64" l="1"/>
  <c r="S301"/>
  <c r="T66"/>
  <c r="T295"/>
  <c r="T296"/>
  <c r="T292"/>
  <c r="T290"/>
  <c r="S290"/>
  <c r="S303"/>
  <c r="T65"/>
  <c r="S302"/>
  <c r="T302"/>
  <c r="T294"/>
  <c r="S294"/>
  <c r="S293"/>
  <c r="T293"/>
  <c r="S297"/>
  <c r="T297"/>
  <c r="S63"/>
  <c r="T63"/>
  <c r="V436" l="1"/>
  <c r="Q436"/>
  <c r="P436"/>
  <c r="N436"/>
  <c r="I436"/>
  <c r="V435"/>
  <c r="Q435"/>
  <c r="P435"/>
  <c r="N435"/>
  <c r="I435"/>
  <c r="V434"/>
  <c r="Q434"/>
  <c r="P434"/>
  <c r="N434"/>
  <c r="I434"/>
  <c r="V433"/>
  <c r="Q433"/>
  <c r="P433"/>
  <c r="N433"/>
  <c r="I433"/>
  <c r="V432"/>
  <c r="Q432"/>
  <c r="P432"/>
  <c r="N432"/>
  <c r="I432"/>
  <c r="V431"/>
  <c r="Q431"/>
  <c r="P431"/>
  <c r="N431"/>
  <c r="I431"/>
  <c r="V62"/>
  <c r="Q62"/>
  <c r="P62"/>
  <c r="N62"/>
  <c r="I62"/>
  <c r="V61"/>
  <c r="Q61"/>
  <c r="P61"/>
  <c r="N61"/>
  <c r="I61"/>
  <c r="V60"/>
  <c r="Q60"/>
  <c r="P60"/>
  <c r="N60"/>
  <c r="I60"/>
  <c r="V59"/>
  <c r="Q59"/>
  <c r="P59"/>
  <c r="N59"/>
  <c r="I59"/>
  <c r="V58"/>
  <c r="Q58"/>
  <c r="P58"/>
  <c r="N58"/>
  <c r="I58"/>
  <c r="V57"/>
  <c r="Q57"/>
  <c r="P57"/>
  <c r="N57"/>
  <c r="I57"/>
  <c r="L436" l="1"/>
  <c r="S436" s="1"/>
  <c r="U62"/>
  <c r="L57"/>
  <c r="S57" s="1"/>
  <c r="U435"/>
  <c r="K436"/>
  <c r="R436" s="1"/>
  <c r="U57"/>
  <c r="K62"/>
  <c r="R62" s="1"/>
  <c r="K60"/>
  <c r="R60" s="1"/>
  <c r="L58"/>
  <c r="S58" s="1"/>
  <c r="L434"/>
  <c r="S434" s="1"/>
  <c r="U431"/>
  <c r="K431"/>
  <c r="R431" s="1"/>
  <c r="U434"/>
  <c r="U436"/>
  <c r="L62"/>
  <c r="S62" s="1"/>
  <c r="U58"/>
  <c r="K59"/>
  <c r="R59" s="1"/>
  <c r="U61"/>
  <c r="L431"/>
  <c r="S431" s="1"/>
  <c r="U433"/>
  <c r="K434"/>
  <c r="R434" s="1"/>
  <c r="U59"/>
  <c r="U60"/>
  <c r="L61"/>
  <c r="T61" s="1"/>
  <c r="U432"/>
  <c r="K433"/>
  <c r="R433" s="1"/>
  <c r="L432"/>
  <c r="T432" s="1"/>
  <c r="L435"/>
  <c r="S435" s="1"/>
  <c r="K435"/>
  <c r="R435" s="1"/>
  <c r="T436"/>
  <c r="K432"/>
  <c r="R432" s="1"/>
  <c r="L433"/>
  <c r="K61"/>
  <c r="R61" s="1"/>
  <c r="L60"/>
  <c r="K58"/>
  <c r="R58" s="1"/>
  <c r="L59"/>
  <c r="K57"/>
  <c r="R57" s="1"/>
  <c r="T434" l="1"/>
  <c r="T58"/>
  <c r="T62"/>
  <c r="T431"/>
  <c r="S432"/>
  <c r="T57"/>
  <c r="S61"/>
  <c r="T435"/>
  <c r="S433"/>
  <c r="T433"/>
  <c r="S60"/>
  <c r="T60"/>
  <c r="S59"/>
  <c r="T59"/>
  <c r="V56"/>
  <c r="Q56"/>
  <c r="P56"/>
  <c r="N56"/>
  <c r="I56"/>
  <c r="V55"/>
  <c r="Q55"/>
  <c r="P55"/>
  <c r="N55"/>
  <c r="I55"/>
  <c r="V54"/>
  <c r="Q54"/>
  <c r="P54"/>
  <c r="N54"/>
  <c r="I54"/>
  <c r="V53"/>
  <c r="Q53"/>
  <c r="P53"/>
  <c r="N53"/>
  <c r="I53"/>
  <c r="V52"/>
  <c r="Q52"/>
  <c r="P52"/>
  <c r="N52"/>
  <c r="I52"/>
  <c r="V51"/>
  <c r="Q51"/>
  <c r="P51"/>
  <c r="N51"/>
  <c r="I51"/>
  <c r="V289"/>
  <c r="Q289"/>
  <c r="P289"/>
  <c r="N289"/>
  <c r="I289"/>
  <c r="V50"/>
  <c r="Q50"/>
  <c r="P50"/>
  <c r="N50"/>
  <c r="I50"/>
  <c r="K50" s="1"/>
  <c r="R50" s="1"/>
  <c r="V49"/>
  <c r="Q49"/>
  <c r="P49"/>
  <c r="N49"/>
  <c r="I49"/>
  <c r="V48"/>
  <c r="Q48"/>
  <c r="P48"/>
  <c r="N48"/>
  <c r="I48"/>
  <c r="V47"/>
  <c r="Q47"/>
  <c r="P47"/>
  <c r="N47"/>
  <c r="I47"/>
  <c r="V46"/>
  <c r="Q46"/>
  <c r="P46"/>
  <c r="N46"/>
  <c r="I46"/>
  <c r="L46" s="1"/>
  <c r="S46" s="1"/>
  <c r="V45"/>
  <c r="Q45"/>
  <c r="P45"/>
  <c r="N45"/>
  <c r="I45"/>
  <c r="V44"/>
  <c r="Q44"/>
  <c r="P44"/>
  <c r="N44"/>
  <c r="I44"/>
  <c r="V43"/>
  <c r="Q43"/>
  <c r="P43"/>
  <c r="N43"/>
  <c r="I43"/>
  <c r="V410"/>
  <c r="Q410"/>
  <c r="P410"/>
  <c r="N410"/>
  <c r="I410"/>
  <c r="V409"/>
  <c r="Q409"/>
  <c r="P409"/>
  <c r="N409"/>
  <c r="I409"/>
  <c r="V408"/>
  <c r="Q408"/>
  <c r="P408"/>
  <c r="N408"/>
  <c r="I408"/>
  <c r="V407"/>
  <c r="Q407"/>
  <c r="P407"/>
  <c r="N407"/>
  <c r="I407"/>
  <c r="V406"/>
  <c r="Q406"/>
  <c r="P406"/>
  <c r="N406"/>
  <c r="I406"/>
  <c r="V405"/>
  <c r="Q405"/>
  <c r="P405"/>
  <c r="N405"/>
  <c r="I405"/>
  <c r="V404"/>
  <c r="Q404"/>
  <c r="P404"/>
  <c r="N404"/>
  <c r="I404"/>
  <c r="V403"/>
  <c r="Q403"/>
  <c r="P403"/>
  <c r="N403"/>
  <c r="I403"/>
  <c r="V402"/>
  <c r="Q402"/>
  <c r="P402"/>
  <c r="N402"/>
  <c r="I402"/>
  <c r="V37"/>
  <c r="Q37"/>
  <c r="P37"/>
  <c r="N37"/>
  <c r="I37"/>
  <c r="V36"/>
  <c r="Q36"/>
  <c r="P36"/>
  <c r="N36"/>
  <c r="I36"/>
  <c r="V35"/>
  <c r="Q35"/>
  <c r="P35"/>
  <c r="N35"/>
  <c r="I35"/>
  <c r="V401"/>
  <c r="Q401"/>
  <c r="P401"/>
  <c r="N401"/>
  <c r="I401"/>
  <c r="V34"/>
  <c r="Q34"/>
  <c r="P34"/>
  <c r="N34"/>
  <c r="I34"/>
  <c r="V400"/>
  <c r="Q400"/>
  <c r="P400"/>
  <c r="N400"/>
  <c r="I400"/>
  <c r="V399"/>
  <c r="Q399"/>
  <c r="P399"/>
  <c r="N399"/>
  <c r="I399"/>
  <c r="V33"/>
  <c r="Q33"/>
  <c r="P33"/>
  <c r="N33"/>
  <c r="I33"/>
  <c r="V32"/>
  <c r="Q32"/>
  <c r="P32"/>
  <c r="N32"/>
  <c r="I32"/>
  <c r="V31"/>
  <c r="Q31"/>
  <c r="P31"/>
  <c r="N31"/>
  <c r="I31"/>
  <c r="V398"/>
  <c r="Q398"/>
  <c r="P398"/>
  <c r="N398"/>
  <c r="I398"/>
  <c r="V288"/>
  <c r="Q288"/>
  <c r="P288"/>
  <c r="N288"/>
  <c r="I288"/>
  <c r="V397"/>
  <c r="Q397"/>
  <c r="P397"/>
  <c r="N397"/>
  <c r="I397"/>
  <c r="V343"/>
  <c r="Q343"/>
  <c r="P343"/>
  <c r="N343"/>
  <c r="I343"/>
  <c r="V342"/>
  <c r="Q342"/>
  <c r="P342"/>
  <c r="N342"/>
  <c r="I342"/>
  <c r="V396"/>
  <c r="Q396"/>
  <c r="P396"/>
  <c r="N396"/>
  <c r="I396"/>
  <c r="V287"/>
  <c r="Q287"/>
  <c r="P287"/>
  <c r="N287"/>
  <c r="I287"/>
  <c r="V341"/>
  <c r="Q341"/>
  <c r="P341"/>
  <c r="N341"/>
  <c r="I341"/>
  <c r="V286"/>
  <c r="Q286"/>
  <c r="P286"/>
  <c r="N286"/>
  <c r="I286"/>
  <c r="V285"/>
  <c r="Q285"/>
  <c r="P285"/>
  <c r="N285"/>
  <c r="I285"/>
  <c r="V284"/>
  <c r="Q284"/>
  <c r="P284"/>
  <c r="N284"/>
  <c r="I284"/>
  <c r="V283"/>
  <c r="Q283"/>
  <c r="P283"/>
  <c r="N283"/>
  <c r="I283"/>
  <c r="V282"/>
  <c r="Q282"/>
  <c r="P282"/>
  <c r="N282"/>
  <c r="I282"/>
  <c r="V395"/>
  <c r="Q395"/>
  <c r="P395"/>
  <c r="N395"/>
  <c r="I395"/>
  <c r="V30"/>
  <c r="Q30"/>
  <c r="P30"/>
  <c r="N30"/>
  <c r="I30"/>
  <c r="V340"/>
  <c r="Q340"/>
  <c r="P340"/>
  <c r="N340"/>
  <c r="I340"/>
  <c r="V281"/>
  <c r="Q281"/>
  <c r="P281"/>
  <c r="N281"/>
  <c r="I281"/>
  <c r="V394"/>
  <c r="Q394"/>
  <c r="P394"/>
  <c r="N394"/>
  <c r="I394"/>
  <c r="V280"/>
  <c r="Q280"/>
  <c r="P280"/>
  <c r="N280"/>
  <c r="I280"/>
  <c r="V279"/>
  <c r="Q279"/>
  <c r="P279"/>
  <c r="N279"/>
  <c r="I279"/>
  <c r="V393"/>
  <c r="Q393"/>
  <c r="P393"/>
  <c r="N393"/>
  <c r="I393"/>
  <c r="V339"/>
  <c r="Q339"/>
  <c r="P339"/>
  <c r="N339"/>
  <c r="I339"/>
  <c r="V29"/>
  <c r="Q29"/>
  <c r="P29"/>
  <c r="N29"/>
  <c r="I29"/>
  <c r="V392"/>
  <c r="Q392"/>
  <c r="P392"/>
  <c r="N392"/>
  <c r="I392"/>
  <c r="V278"/>
  <c r="Q278"/>
  <c r="P278"/>
  <c r="N278"/>
  <c r="I278"/>
  <c r="V338"/>
  <c r="Q338"/>
  <c r="P338"/>
  <c r="N338"/>
  <c r="I338"/>
  <c r="V28"/>
  <c r="Q28"/>
  <c r="P28"/>
  <c r="N28"/>
  <c r="I28"/>
  <c r="V27"/>
  <c r="Q27"/>
  <c r="P27"/>
  <c r="N27"/>
  <c r="I27"/>
  <c r="V26"/>
  <c r="Q26"/>
  <c r="P26"/>
  <c r="N26"/>
  <c r="I26"/>
  <c r="V337"/>
  <c r="Q337"/>
  <c r="P337"/>
  <c r="N337"/>
  <c r="I337"/>
  <c r="V25"/>
  <c r="Q25"/>
  <c r="P25"/>
  <c r="N25"/>
  <c r="I25"/>
  <c r="V24"/>
  <c r="Q24"/>
  <c r="P24"/>
  <c r="N24"/>
  <c r="I24"/>
  <c r="V277"/>
  <c r="Q277"/>
  <c r="P277"/>
  <c r="N277"/>
  <c r="I277"/>
  <c r="V336"/>
  <c r="Q336"/>
  <c r="P336"/>
  <c r="N336"/>
  <c r="I336"/>
  <c r="V276"/>
  <c r="Q276"/>
  <c r="P276"/>
  <c r="N276"/>
  <c r="I276"/>
  <c r="V23"/>
  <c r="Q23"/>
  <c r="P23"/>
  <c r="N23"/>
  <c r="I23"/>
  <c r="V275"/>
  <c r="Q275"/>
  <c r="P275"/>
  <c r="N275"/>
  <c r="I275"/>
  <c r="V22"/>
  <c r="Q22"/>
  <c r="P22"/>
  <c r="N22"/>
  <c r="I22"/>
  <c r="V21"/>
  <c r="Q21"/>
  <c r="P21"/>
  <c r="N21"/>
  <c r="I21"/>
  <c r="V274"/>
  <c r="Q274"/>
  <c r="P274"/>
  <c r="N274"/>
  <c r="I274"/>
  <c r="V273"/>
  <c r="Q273"/>
  <c r="P273"/>
  <c r="N273"/>
  <c r="I273"/>
  <c r="V335"/>
  <c r="Q335"/>
  <c r="P335"/>
  <c r="N335"/>
  <c r="I335"/>
  <c r="V20"/>
  <c r="Q20"/>
  <c r="P20"/>
  <c r="N20"/>
  <c r="I20"/>
  <c r="V272"/>
  <c r="Q272"/>
  <c r="P272"/>
  <c r="N272"/>
  <c r="I272"/>
  <c r="V271"/>
  <c r="Q271"/>
  <c r="P271"/>
  <c r="N271"/>
  <c r="I271"/>
  <c r="V270"/>
  <c r="Q270"/>
  <c r="P270"/>
  <c r="N270"/>
  <c r="I270"/>
  <c r="V19"/>
  <c r="Q19"/>
  <c r="P19"/>
  <c r="N19"/>
  <c r="I19"/>
  <c r="V391"/>
  <c r="Q391"/>
  <c r="P391"/>
  <c r="N391"/>
  <c r="I391"/>
  <c r="V269"/>
  <c r="Q269"/>
  <c r="P269"/>
  <c r="N269"/>
  <c r="I269"/>
  <c r="V390"/>
  <c r="Q390"/>
  <c r="P390"/>
  <c r="N390"/>
  <c r="I390"/>
  <c r="V389"/>
  <c r="Q389"/>
  <c r="P389"/>
  <c r="N389"/>
  <c r="I389"/>
  <c r="V388"/>
  <c r="Q388"/>
  <c r="P388"/>
  <c r="N388"/>
  <c r="I388"/>
  <c r="V387"/>
  <c r="Q387"/>
  <c r="P387"/>
  <c r="N387"/>
  <c r="I387"/>
  <c r="V386"/>
  <c r="Q386"/>
  <c r="P386"/>
  <c r="N386"/>
  <c r="I386"/>
  <c r="V385"/>
  <c r="Q385"/>
  <c r="P385"/>
  <c r="N385"/>
  <c r="I385"/>
  <c r="V268"/>
  <c r="Q268"/>
  <c r="P268"/>
  <c r="N268"/>
  <c r="I268"/>
  <c r="V334"/>
  <c r="Q334"/>
  <c r="P334"/>
  <c r="N334"/>
  <c r="I334"/>
  <c r="V267"/>
  <c r="Q267"/>
  <c r="P267"/>
  <c r="N267"/>
  <c r="I267"/>
  <c r="V333"/>
  <c r="Q333"/>
  <c r="P333"/>
  <c r="N333"/>
  <c r="I333"/>
  <c r="V332"/>
  <c r="Q332"/>
  <c r="P332"/>
  <c r="N332"/>
  <c r="I332"/>
  <c r="V331"/>
  <c r="Q331"/>
  <c r="P331"/>
  <c r="N331"/>
  <c r="I331"/>
  <c r="V266"/>
  <c r="Q266"/>
  <c r="P266"/>
  <c r="N266"/>
  <c r="I266"/>
  <c r="V330"/>
  <c r="Q330"/>
  <c r="P330"/>
  <c r="N330"/>
  <c r="I330"/>
  <c r="V329"/>
  <c r="Q329"/>
  <c r="P329"/>
  <c r="N329"/>
  <c r="I329"/>
  <c r="V265"/>
  <c r="Q265"/>
  <c r="P265"/>
  <c r="N265"/>
  <c r="I265"/>
  <c r="V328"/>
  <c r="Q328"/>
  <c r="P328"/>
  <c r="N328"/>
  <c r="I328"/>
  <c r="V327"/>
  <c r="Q327"/>
  <c r="P327"/>
  <c r="N327"/>
  <c r="I327"/>
  <c r="V326"/>
  <c r="Q326"/>
  <c r="P326"/>
  <c r="N326"/>
  <c r="I326"/>
  <c r="V264"/>
  <c r="Q264"/>
  <c r="P264"/>
  <c r="N264"/>
  <c r="I264"/>
  <c r="V263"/>
  <c r="Q263"/>
  <c r="P263"/>
  <c r="N263"/>
  <c r="I263"/>
  <c r="V384"/>
  <c r="Q384"/>
  <c r="P384"/>
  <c r="N384"/>
  <c r="I384"/>
  <c r="V325"/>
  <c r="Q325"/>
  <c r="P325"/>
  <c r="N325"/>
  <c r="I325"/>
  <c r="V262"/>
  <c r="Q262"/>
  <c r="P262"/>
  <c r="N262"/>
  <c r="I262"/>
  <c r="V324"/>
  <c r="Q324"/>
  <c r="P324"/>
  <c r="N324"/>
  <c r="I324"/>
  <c r="V261"/>
  <c r="Q261"/>
  <c r="P261"/>
  <c r="N261"/>
  <c r="I261"/>
  <c r="V260"/>
  <c r="Q260"/>
  <c r="P260"/>
  <c r="N260"/>
  <c r="I260"/>
  <c r="V259"/>
  <c r="Q259"/>
  <c r="P259"/>
  <c r="N259"/>
  <c r="I259"/>
  <c r="V383"/>
  <c r="Q383"/>
  <c r="P383"/>
  <c r="N383"/>
  <c r="I383"/>
  <c r="V258"/>
  <c r="Q258"/>
  <c r="P258"/>
  <c r="N258"/>
  <c r="I258"/>
  <c r="V257"/>
  <c r="Q257"/>
  <c r="P257"/>
  <c r="N257"/>
  <c r="I257"/>
  <c r="V382"/>
  <c r="Q382"/>
  <c r="P382"/>
  <c r="N382"/>
  <c r="I382"/>
  <c r="V323"/>
  <c r="Q323"/>
  <c r="P323"/>
  <c r="N323"/>
  <c r="I323"/>
  <c r="V381"/>
  <c r="Q381"/>
  <c r="P381"/>
  <c r="N381"/>
  <c r="I381"/>
  <c r="V380"/>
  <c r="Q380"/>
  <c r="P380"/>
  <c r="N380"/>
  <c r="I380"/>
  <c r="V379"/>
  <c r="Q379"/>
  <c r="P379"/>
  <c r="N379"/>
  <c r="I379"/>
  <c r="V378"/>
  <c r="Q378"/>
  <c r="P378"/>
  <c r="N378"/>
  <c r="I378"/>
  <c r="V377"/>
  <c r="Q377"/>
  <c r="P377"/>
  <c r="N377"/>
  <c r="I377"/>
  <c r="V322"/>
  <c r="Q322"/>
  <c r="P322"/>
  <c r="N322"/>
  <c r="I322"/>
  <c r="V256"/>
  <c r="Q256"/>
  <c r="P256"/>
  <c r="N256"/>
  <c r="I256"/>
  <c r="V18"/>
  <c r="Q18"/>
  <c r="P18"/>
  <c r="N18"/>
  <c r="I18"/>
  <c r="V376"/>
  <c r="Q376"/>
  <c r="P376"/>
  <c r="N376"/>
  <c r="I376"/>
  <c r="V375"/>
  <c r="Q375"/>
  <c r="P375"/>
  <c r="N375"/>
  <c r="I375"/>
  <c r="V17"/>
  <c r="Q17"/>
  <c r="P17"/>
  <c r="N17"/>
  <c r="I17"/>
  <c r="V255"/>
  <c r="Q255"/>
  <c r="P255"/>
  <c r="N255"/>
  <c r="I255"/>
  <c r="V16"/>
  <c r="Q16"/>
  <c r="P16"/>
  <c r="N16"/>
  <c r="I16"/>
  <c r="V15"/>
  <c r="Q15"/>
  <c r="P15"/>
  <c r="N15"/>
  <c r="I15"/>
  <c r="V14"/>
  <c r="Q14"/>
  <c r="P14"/>
  <c r="N14"/>
  <c r="I14"/>
  <c r="V254"/>
  <c r="Q254"/>
  <c r="P254"/>
  <c r="N254"/>
  <c r="I254"/>
  <c r="V253"/>
  <c r="Q253"/>
  <c r="P253"/>
  <c r="N253"/>
  <c r="I253"/>
  <c r="V252"/>
  <c r="Q252"/>
  <c r="P252"/>
  <c r="N252"/>
  <c r="I252"/>
  <c r="V251"/>
  <c r="Q251"/>
  <c r="P251"/>
  <c r="N251"/>
  <c r="I251"/>
  <c r="V13"/>
  <c r="Q13"/>
  <c r="P13"/>
  <c r="N13"/>
  <c r="I13"/>
  <c r="V250"/>
  <c r="Q250"/>
  <c r="P250"/>
  <c r="N250"/>
  <c r="I250"/>
  <c r="V12"/>
  <c r="Q12"/>
  <c r="P12"/>
  <c r="N12"/>
  <c r="I12"/>
  <c r="V11"/>
  <c r="Q11"/>
  <c r="P11"/>
  <c r="N11"/>
  <c r="I11"/>
  <c r="V249"/>
  <c r="Q249"/>
  <c r="P249"/>
  <c r="N249"/>
  <c r="I249"/>
  <c r="V10"/>
  <c r="Q10"/>
  <c r="P10"/>
  <c r="N10"/>
  <c r="I10"/>
  <c r="V9"/>
  <c r="Q9"/>
  <c r="P9"/>
  <c r="N9"/>
  <c r="I9"/>
  <c r="V8"/>
  <c r="Q8"/>
  <c r="P8"/>
  <c r="N8"/>
  <c r="I8"/>
  <c r="V7"/>
  <c r="Q7"/>
  <c r="P7"/>
  <c r="N7"/>
  <c r="I7"/>
  <c r="V248"/>
  <c r="Q248"/>
  <c r="P248"/>
  <c r="N248"/>
  <c r="I248"/>
  <c r="V321"/>
  <c r="Q321"/>
  <c r="P321"/>
  <c r="N321"/>
  <c r="I321"/>
  <c r="V320"/>
  <c r="Q320"/>
  <c r="P320"/>
  <c r="N320"/>
  <c r="I320"/>
  <c r="V374"/>
  <c r="Q374"/>
  <c r="P374"/>
  <c r="N374"/>
  <c r="I374"/>
  <c r="V319"/>
  <c r="Q319"/>
  <c r="P319"/>
  <c r="N319"/>
  <c r="I319"/>
  <c r="V318"/>
  <c r="Q318"/>
  <c r="P318"/>
  <c r="N318"/>
  <c r="I318"/>
  <c r="V247"/>
  <c r="Q247"/>
  <c r="P247"/>
  <c r="N247"/>
  <c r="I247"/>
  <c r="V246"/>
  <c r="Q246"/>
  <c r="P246"/>
  <c r="N246"/>
  <c r="I246"/>
  <c r="V245"/>
  <c r="Q245"/>
  <c r="P245"/>
  <c r="N245"/>
  <c r="I245"/>
  <c r="V244"/>
  <c r="Q244"/>
  <c r="P244"/>
  <c r="N244"/>
  <c r="I244"/>
  <c r="V243"/>
  <c r="Q243"/>
  <c r="P243"/>
  <c r="N243"/>
  <c r="I243"/>
  <c r="V242"/>
  <c r="Q242"/>
  <c r="P242"/>
  <c r="N242"/>
  <c r="I242"/>
  <c r="V241"/>
  <c r="Q241"/>
  <c r="P241"/>
  <c r="N241"/>
  <c r="I241"/>
  <c r="V240"/>
  <c r="Q240"/>
  <c r="P240"/>
  <c r="N240"/>
  <c r="I240"/>
  <c r="V239"/>
  <c r="Q239"/>
  <c r="P239"/>
  <c r="N239"/>
  <c r="I239"/>
  <c r="V238"/>
  <c r="Q238"/>
  <c r="P238"/>
  <c r="N238"/>
  <c r="I238"/>
  <c r="V237"/>
  <c r="Q237"/>
  <c r="P237"/>
  <c r="N237"/>
  <c r="I237"/>
  <c r="V236"/>
  <c r="Q236"/>
  <c r="P236"/>
  <c r="N236"/>
  <c r="I236"/>
  <c r="U288" l="1"/>
  <c r="K399"/>
  <c r="R399" s="1"/>
  <c r="U44"/>
  <c r="K45"/>
  <c r="R45" s="1"/>
  <c r="U47"/>
  <c r="L54"/>
  <c r="S54" s="1"/>
  <c r="U43"/>
  <c r="K44"/>
  <c r="R44" s="1"/>
  <c r="U46"/>
  <c r="U53"/>
  <c r="K52"/>
  <c r="R52" s="1"/>
  <c r="K56"/>
  <c r="R56" s="1"/>
  <c r="K287"/>
  <c r="R287" s="1"/>
  <c r="L48"/>
  <c r="T48" s="1"/>
  <c r="L50"/>
  <c r="S50" s="1"/>
  <c r="U51"/>
  <c r="K53"/>
  <c r="R53" s="1"/>
  <c r="L288"/>
  <c r="T288" s="1"/>
  <c r="L33"/>
  <c r="L406"/>
  <c r="K46"/>
  <c r="R46" s="1"/>
  <c r="U48"/>
  <c r="U50"/>
  <c r="U52"/>
  <c r="L53"/>
  <c r="S53" s="1"/>
  <c r="U55"/>
  <c r="L398"/>
  <c r="K33"/>
  <c r="R33" s="1"/>
  <c r="L403"/>
  <c r="K43"/>
  <c r="R43" s="1"/>
  <c r="K47"/>
  <c r="R47" s="1"/>
  <c r="L49"/>
  <c r="S49" s="1"/>
  <c r="L289"/>
  <c r="S289" s="1"/>
  <c r="L52"/>
  <c r="T52" s="1"/>
  <c r="L56"/>
  <c r="S56" s="1"/>
  <c r="K48"/>
  <c r="R48" s="1"/>
  <c r="K409"/>
  <c r="R409" s="1"/>
  <c r="U403"/>
  <c r="L404"/>
  <c r="S404" s="1"/>
  <c r="L43"/>
  <c r="S43" s="1"/>
  <c r="U45"/>
  <c r="L47"/>
  <c r="S47" s="1"/>
  <c r="U49"/>
  <c r="U289"/>
  <c r="K51"/>
  <c r="R51" s="1"/>
  <c r="U54"/>
  <c r="K55"/>
  <c r="R55" s="1"/>
  <c r="U56"/>
  <c r="K289"/>
  <c r="R289" s="1"/>
  <c r="L51"/>
  <c r="K54"/>
  <c r="R54" s="1"/>
  <c r="L55"/>
  <c r="K49"/>
  <c r="R49" s="1"/>
  <c r="T50"/>
  <c r="L44"/>
  <c r="T46"/>
  <c r="L45"/>
  <c r="L31"/>
  <c r="S31" s="1"/>
  <c r="L36"/>
  <c r="S36" s="1"/>
  <c r="L410"/>
  <c r="S410" s="1"/>
  <c r="U343"/>
  <c r="K397"/>
  <c r="R397" s="1"/>
  <c r="U31"/>
  <c r="L32"/>
  <c r="S32" s="1"/>
  <c r="U400"/>
  <c r="K34"/>
  <c r="R34" s="1"/>
  <c r="U36"/>
  <c r="K37"/>
  <c r="R37" s="1"/>
  <c r="U409"/>
  <c r="U410"/>
  <c r="U287"/>
  <c r="L37"/>
  <c r="S37" s="1"/>
  <c r="K403"/>
  <c r="R403" s="1"/>
  <c r="U404"/>
  <c r="L409"/>
  <c r="T409" s="1"/>
  <c r="L287"/>
  <c r="S287" s="1"/>
  <c r="U342"/>
  <c r="K343"/>
  <c r="R343" s="1"/>
  <c r="U399"/>
  <c r="U35"/>
  <c r="U406"/>
  <c r="L342"/>
  <c r="S342" s="1"/>
  <c r="K342"/>
  <c r="R342" s="1"/>
  <c r="U397"/>
  <c r="K31"/>
  <c r="R31" s="1"/>
  <c r="U32"/>
  <c r="U401"/>
  <c r="K35"/>
  <c r="R35" s="1"/>
  <c r="U402"/>
  <c r="K406"/>
  <c r="R406" s="1"/>
  <c r="U408"/>
  <c r="K29"/>
  <c r="R29" s="1"/>
  <c r="K280"/>
  <c r="R280" s="1"/>
  <c r="K340"/>
  <c r="R340" s="1"/>
  <c r="K341"/>
  <c r="R341" s="1"/>
  <c r="U396"/>
  <c r="U398"/>
  <c r="K400"/>
  <c r="R400" s="1"/>
  <c r="U34"/>
  <c r="L401"/>
  <c r="S401" s="1"/>
  <c r="K402"/>
  <c r="R402" s="1"/>
  <c r="K404"/>
  <c r="R404" s="1"/>
  <c r="U405"/>
  <c r="U407"/>
  <c r="K408"/>
  <c r="R408" s="1"/>
  <c r="K410"/>
  <c r="R410" s="1"/>
  <c r="U392"/>
  <c r="U279"/>
  <c r="U341"/>
  <c r="L396"/>
  <c r="T396" s="1"/>
  <c r="L397"/>
  <c r="S397" s="1"/>
  <c r="K398"/>
  <c r="R398" s="1"/>
  <c r="K32"/>
  <c r="R32" s="1"/>
  <c r="L400"/>
  <c r="S400" s="1"/>
  <c r="L34"/>
  <c r="S34" s="1"/>
  <c r="K36"/>
  <c r="R36" s="1"/>
  <c r="U37"/>
  <c r="K405"/>
  <c r="R405" s="1"/>
  <c r="L407"/>
  <c r="T407" s="1"/>
  <c r="T33"/>
  <c r="S33"/>
  <c r="S403"/>
  <c r="T403"/>
  <c r="T31"/>
  <c r="S406"/>
  <c r="T406"/>
  <c r="U33"/>
  <c r="L399"/>
  <c r="K401"/>
  <c r="R401" s="1"/>
  <c r="L35"/>
  <c r="T37"/>
  <c r="L402"/>
  <c r="T404"/>
  <c r="L405"/>
  <c r="K407"/>
  <c r="R407" s="1"/>
  <c r="L408"/>
  <c r="S398"/>
  <c r="T398"/>
  <c r="K396"/>
  <c r="R396" s="1"/>
  <c r="K288"/>
  <c r="R288" s="1"/>
  <c r="L341"/>
  <c r="L343"/>
  <c r="K285"/>
  <c r="R285" s="1"/>
  <c r="U283"/>
  <c r="K392"/>
  <c r="R392" s="1"/>
  <c r="U394"/>
  <c r="K281"/>
  <c r="R281" s="1"/>
  <c r="U395"/>
  <c r="K282"/>
  <c r="R282" s="1"/>
  <c r="U285"/>
  <c r="L395"/>
  <c r="S395" s="1"/>
  <c r="L338"/>
  <c r="S338" s="1"/>
  <c r="K283"/>
  <c r="R283" s="1"/>
  <c r="L286"/>
  <c r="S286" s="1"/>
  <c r="U338"/>
  <c r="K278"/>
  <c r="R278" s="1"/>
  <c r="U282"/>
  <c r="L283"/>
  <c r="T283" s="1"/>
  <c r="U339"/>
  <c r="K393"/>
  <c r="R393" s="1"/>
  <c r="K394"/>
  <c r="R394" s="1"/>
  <c r="U340"/>
  <c r="L30"/>
  <c r="S30" s="1"/>
  <c r="L339"/>
  <c r="T339" s="1"/>
  <c r="L340"/>
  <c r="T340" s="1"/>
  <c r="L285"/>
  <c r="T285" s="1"/>
  <c r="U286"/>
  <c r="U393"/>
  <c r="K279"/>
  <c r="R279" s="1"/>
  <c r="U30"/>
  <c r="U284"/>
  <c r="U278"/>
  <c r="L392"/>
  <c r="T392" s="1"/>
  <c r="U29"/>
  <c r="U281"/>
  <c r="K284"/>
  <c r="R284" s="1"/>
  <c r="L279"/>
  <c r="T279" s="1"/>
  <c r="U280"/>
  <c r="L394"/>
  <c r="T394" s="1"/>
  <c r="K30"/>
  <c r="R30" s="1"/>
  <c r="K286"/>
  <c r="R286" s="1"/>
  <c r="K338"/>
  <c r="R338" s="1"/>
  <c r="L281"/>
  <c r="S281" s="1"/>
  <c r="K395"/>
  <c r="R395" s="1"/>
  <c r="L278"/>
  <c r="K339"/>
  <c r="R339" s="1"/>
  <c r="L393"/>
  <c r="L284"/>
  <c r="L29"/>
  <c r="L280"/>
  <c r="L282"/>
  <c r="K26"/>
  <c r="R26" s="1"/>
  <c r="U264"/>
  <c r="U265"/>
  <c r="K10"/>
  <c r="R10" s="1"/>
  <c r="K15"/>
  <c r="R15" s="1"/>
  <c r="L251"/>
  <c r="S251" s="1"/>
  <c r="L380"/>
  <c r="S380" s="1"/>
  <c r="L383"/>
  <c r="S383" s="1"/>
  <c r="L259"/>
  <c r="S259" s="1"/>
  <c r="U262"/>
  <c r="U267"/>
  <c r="K269"/>
  <c r="R269" s="1"/>
  <c r="K270"/>
  <c r="R270" s="1"/>
  <c r="K12"/>
  <c r="R12" s="1"/>
  <c r="K262"/>
  <c r="R262" s="1"/>
  <c r="K264"/>
  <c r="R264" s="1"/>
  <c r="K265"/>
  <c r="R265" s="1"/>
  <c r="K267"/>
  <c r="R267" s="1"/>
  <c r="U270"/>
  <c r="L274"/>
  <c r="S274" s="1"/>
  <c r="L23"/>
  <c r="U336"/>
  <c r="U24"/>
  <c r="K25"/>
  <c r="R25" s="1"/>
  <c r="K337"/>
  <c r="R337" s="1"/>
  <c r="L24"/>
  <c r="T24" s="1"/>
  <c r="L28"/>
  <c r="S28" s="1"/>
  <c r="L16"/>
  <c r="T16" s="1"/>
  <c r="L375"/>
  <c r="T375" s="1"/>
  <c r="L379"/>
  <c r="S379" s="1"/>
  <c r="L323"/>
  <c r="S323" s="1"/>
  <c r="L8"/>
  <c r="T8" s="1"/>
  <c r="K250"/>
  <c r="R250" s="1"/>
  <c r="K19"/>
  <c r="R19" s="1"/>
  <c r="U16"/>
  <c r="U375"/>
  <c r="K376"/>
  <c r="R376" s="1"/>
  <c r="U379"/>
  <c r="U323"/>
  <c r="K382"/>
  <c r="R382" s="1"/>
  <c r="U259"/>
  <c r="K27"/>
  <c r="R27" s="1"/>
  <c r="K7"/>
  <c r="R7" s="1"/>
  <c r="U7"/>
  <c r="L255"/>
  <c r="L325"/>
  <c r="S325" s="1"/>
  <c r="L264"/>
  <c r="S264" s="1"/>
  <c r="K391"/>
  <c r="R391" s="1"/>
  <c r="U386"/>
  <c r="U277"/>
  <c r="L236"/>
  <c r="T236" s="1"/>
  <c r="L244"/>
  <c r="T244" s="1"/>
  <c r="K9"/>
  <c r="R9" s="1"/>
  <c r="U249"/>
  <c r="K253"/>
  <c r="R253" s="1"/>
  <c r="L329"/>
  <c r="S329" s="1"/>
  <c r="L331"/>
  <c r="S331" s="1"/>
  <c r="K386"/>
  <c r="R386" s="1"/>
  <c r="U388"/>
  <c r="K390"/>
  <c r="R390" s="1"/>
  <c r="L391"/>
  <c r="S391" s="1"/>
  <c r="K335"/>
  <c r="R335" s="1"/>
  <c r="K22"/>
  <c r="R22" s="1"/>
  <c r="K277"/>
  <c r="R277" s="1"/>
  <c r="U237"/>
  <c r="U245"/>
  <c r="U11"/>
  <c r="K13"/>
  <c r="R13" s="1"/>
  <c r="U15"/>
  <c r="U17"/>
  <c r="K375"/>
  <c r="R375" s="1"/>
  <c r="U18"/>
  <c r="K256"/>
  <c r="R256" s="1"/>
  <c r="U377"/>
  <c r="K378"/>
  <c r="R378" s="1"/>
  <c r="U381"/>
  <c r="K323"/>
  <c r="R323" s="1"/>
  <c r="U257"/>
  <c r="K258"/>
  <c r="R258" s="1"/>
  <c r="U325"/>
  <c r="K384"/>
  <c r="R384" s="1"/>
  <c r="U329"/>
  <c r="K330"/>
  <c r="R330" s="1"/>
  <c r="K334"/>
  <c r="R334" s="1"/>
  <c r="K271"/>
  <c r="R271" s="1"/>
  <c r="U20"/>
  <c r="U335"/>
  <c r="K273"/>
  <c r="R273" s="1"/>
  <c r="U21"/>
  <c r="U22"/>
  <c r="K275"/>
  <c r="R275" s="1"/>
  <c r="U276"/>
  <c r="K336"/>
  <c r="R336" s="1"/>
  <c r="L277"/>
  <c r="S277" s="1"/>
  <c r="U26"/>
  <c r="L27"/>
  <c r="S27" s="1"/>
  <c r="L237"/>
  <c r="T237" s="1"/>
  <c r="L245"/>
  <c r="T245" s="1"/>
  <c r="L11"/>
  <c r="S11" s="1"/>
  <c r="L18"/>
  <c r="T18" s="1"/>
  <c r="U243"/>
  <c r="L13"/>
  <c r="S13" s="1"/>
  <c r="U251"/>
  <c r="K252"/>
  <c r="R252" s="1"/>
  <c r="K14"/>
  <c r="R14" s="1"/>
  <c r="K16"/>
  <c r="R16" s="1"/>
  <c r="U255"/>
  <c r="K17"/>
  <c r="R17" s="1"/>
  <c r="L376"/>
  <c r="S376" s="1"/>
  <c r="U256"/>
  <c r="U322"/>
  <c r="U378"/>
  <c r="K379"/>
  <c r="R379" s="1"/>
  <c r="K381"/>
  <c r="R381" s="1"/>
  <c r="L382"/>
  <c r="S382" s="1"/>
  <c r="U258"/>
  <c r="K259"/>
  <c r="R259" s="1"/>
  <c r="U260"/>
  <c r="K261"/>
  <c r="R261" s="1"/>
  <c r="U326"/>
  <c r="K327"/>
  <c r="R327" s="1"/>
  <c r="U331"/>
  <c r="K332"/>
  <c r="R332" s="1"/>
  <c r="U268"/>
  <c r="K388"/>
  <c r="R388" s="1"/>
  <c r="K20"/>
  <c r="R20" s="1"/>
  <c r="K21"/>
  <c r="R21" s="1"/>
  <c r="K276"/>
  <c r="R276" s="1"/>
  <c r="L26"/>
  <c r="S26" s="1"/>
  <c r="U27"/>
  <c r="L260"/>
  <c r="S260" s="1"/>
  <c r="L262"/>
  <c r="S262" s="1"/>
  <c r="L326"/>
  <c r="S326" s="1"/>
  <c r="L265"/>
  <c r="S265" s="1"/>
  <c r="L267"/>
  <c r="S267" s="1"/>
  <c r="L268"/>
  <c r="S268" s="1"/>
  <c r="L386"/>
  <c r="S386" s="1"/>
  <c r="L272"/>
  <c r="S272" s="1"/>
  <c r="K244"/>
  <c r="R244" s="1"/>
  <c r="K247"/>
  <c r="R247" s="1"/>
  <c r="U374"/>
  <c r="K320"/>
  <c r="R320" s="1"/>
  <c r="U9"/>
  <c r="L10"/>
  <c r="T10" s="1"/>
  <c r="K11"/>
  <c r="R11" s="1"/>
  <c r="U12"/>
  <c r="L250"/>
  <c r="S250" s="1"/>
  <c r="U13"/>
  <c r="U253"/>
  <c r="K254"/>
  <c r="R254" s="1"/>
  <c r="U14"/>
  <c r="U324"/>
  <c r="U263"/>
  <c r="U328"/>
  <c r="U266"/>
  <c r="U333"/>
  <c r="U385"/>
  <c r="U387"/>
  <c r="L388"/>
  <c r="S388" s="1"/>
  <c r="U389"/>
  <c r="U269"/>
  <c r="U19"/>
  <c r="L270"/>
  <c r="T270" s="1"/>
  <c r="U271"/>
  <c r="U273"/>
  <c r="U275"/>
  <c r="U25"/>
  <c r="U337"/>
  <c r="U28"/>
  <c r="K260"/>
  <c r="R260" s="1"/>
  <c r="L20"/>
  <c r="S20" s="1"/>
  <c r="L21"/>
  <c r="S21" s="1"/>
  <c r="L276"/>
  <c r="S276" s="1"/>
  <c r="L7"/>
  <c r="S7" s="1"/>
  <c r="L14"/>
  <c r="K236"/>
  <c r="R236" s="1"/>
  <c r="U321"/>
  <c r="U8"/>
  <c r="U10"/>
  <c r="K249"/>
  <c r="R249" s="1"/>
  <c r="U250"/>
  <c r="U252"/>
  <c r="L253"/>
  <c r="S253" s="1"/>
  <c r="U254"/>
  <c r="L15"/>
  <c r="S15" s="1"/>
  <c r="U376"/>
  <c r="K322"/>
  <c r="R322" s="1"/>
  <c r="K377"/>
  <c r="R377" s="1"/>
  <c r="U380"/>
  <c r="U382"/>
  <c r="K257"/>
  <c r="R257" s="1"/>
  <c r="U383"/>
  <c r="U261"/>
  <c r="K324"/>
  <c r="R324" s="1"/>
  <c r="U384"/>
  <c r="K263"/>
  <c r="R263" s="1"/>
  <c r="U327"/>
  <c r="K328"/>
  <c r="R328" s="1"/>
  <c r="U330"/>
  <c r="K266"/>
  <c r="R266" s="1"/>
  <c r="U332"/>
  <c r="K333"/>
  <c r="R333" s="1"/>
  <c r="U334"/>
  <c r="K385"/>
  <c r="R385" s="1"/>
  <c r="K387"/>
  <c r="R387" s="1"/>
  <c r="K389"/>
  <c r="R389" s="1"/>
  <c r="U390"/>
  <c r="L269"/>
  <c r="S269" s="1"/>
  <c r="U391"/>
  <c r="U272"/>
  <c r="L335"/>
  <c r="T335" s="1"/>
  <c r="U274"/>
  <c r="L22"/>
  <c r="T22" s="1"/>
  <c r="U23"/>
  <c r="L336"/>
  <c r="T336" s="1"/>
  <c r="K24"/>
  <c r="R24" s="1"/>
  <c r="L337"/>
  <c r="K28"/>
  <c r="R28" s="1"/>
  <c r="L25"/>
  <c r="T274"/>
  <c r="S23"/>
  <c r="T23"/>
  <c r="K272"/>
  <c r="R272" s="1"/>
  <c r="K274"/>
  <c r="R274" s="1"/>
  <c r="K23"/>
  <c r="R23" s="1"/>
  <c r="L271"/>
  <c r="L273"/>
  <c r="L275"/>
  <c r="L19"/>
  <c r="L322"/>
  <c r="L377"/>
  <c r="K380"/>
  <c r="R380" s="1"/>
  <c r="T323"/>
  <c r="L257"/>
  <c r="K383"/>
  <c r="R383" s="1"/>
  <c r="T259"/>
  <c r="L261"/>
  <c r="K325"/>
  <c r="R325" s="1"/>
  <c r="L384"/>
  <c r="K326"/>
  <c r="R326" s="1"/>
  <c r="L327"/>
  <c r="K329"/>
  <c r="R329" s="1"/>
  <c r="L330"/>
  <c r="K331"/>
  <c r="R331" s="1"/>
  <c r="L332"/>
  <c r="L334"/>
  <c r="K268"/>
  <c r="R268" s="1"/>
  <c r="L390"/>
  <c r="L378"/>
  <c r="T380"/>
  <c r="L381"/>
  <c r="L258"/>
  <c r="T383"/>
  <c r="L324"/>
  <c r="L263"/>
  <c r="L328"/>
  <c r="L266"/>
  <c r="L333"/>
  <c r="L385"/>
  <c r="L387"/>
  <c r="L389"/>
  <c r="S255"/>
  <c r="T255"/>
  <c r="S16"/>
  <c r="K255"/>
  <c r="R255" s="1"/>
  <c r="L17"/>
  <c r="S375"/>
  <c r="K18"/>
  <c r="R18" s="1"/>
  <c r="L256"/>
  <c r="T251"/>
  <c r="L12"/>
  <c r="T13"/>
  <c r="K251"/>
  <c r="R251" s="1"/>
  <c r="L252"/>
  <c r="L254"/>
  <c r="K8"/>
  <c r="R8" s="1"/>
  <c r="L9"/>
  <c r="L249"/>
  <c r="U240"/>
  <c r="K248"/>
  <c r="R248" s="1"/>
  <c r="L243"/>
  <c r="S243" s="1"/>
  <c r="K241"/>
  <c r="R241" s="1"/>
  <c r="U318"/>
  <c r="K321"/>
  <c r="R321" s="1"/>
  <c r="U239"/>
  <c r="K240"/>
  <c r="R240" s="1"/>
  <c r="U247"/>
  <c r="K318"/>
  <c r="R318" s="1"/>
  <c r="L321"/>
  <c r="S321" s="1"/>
  <c r="K237"/>
  <c r="R237" s="1"/>
  <c r="K239"/>
  <c r="R239" s="1"/>
  <c r="L240"/>
  <c r="T240" s="1"/>
  <c r="U241"/>
  <c r="K245"/>
  <c r="R245" s="1"/>
  <c r="L247"/>
  <c r="T247" s="1"/>
  <c r="U320"/>
  <c r="U236"/>
  <c r="L239"/>
  <c r="T239" s="1"/>
  <c r="L241"/>
  <c r="T241" s="1"/>
  <c r="U244"/>
  <c r="U319"/>
  <c r="L374"/>
  <c r="S374" s="1"/>
  <c r="L320"/>
  <c r="T320" s="1"/>
  <c r="U248"/>
  <c r="K243"/>
  <c r="R243" s="1"/>
  <c r="L248"/>
  <c r="L238"/>
  <c r="S238" s="1"/>
  <c r="L242"/>
  <c r="T242" s="1"/>
  <c r="L246"/>
  <c r="T246" s="1"/>
  <c r="L319"/>
  <c r="T319" s="1"/>
  <c r="U238"/>
  <c r="U242"/>
  <c r="U246"/>
  <c r="S245"/>
  <c r="L318"/>
  <c r="K374"/>
  <c r="R374" s="1"/>
  <c r="S236"/>
  <c r="K238"/>
  <c r="R238" s="1"/>
  <c r="K242"/>
  <c r="R242" s="1"/>
  <c r="S244"/>
  <c r="K246"/>
  <c r="R246" s="1"/>
  <c r="K319"/>
  <c r="R319" s="1"/>
  <c r="T53" l="1"/>
  <c r="T36"/>
  <c r="T43"/>
  <c r="T342"/>
  <c r="T47"/>
  <c r="T54"/>
  <c r="T376"/>
  <c r="S48"/>
  <c r="S52"/>
  <c r="S283"/>
  <c r="T56"/>
  <c r="S288"/>
  <c r="S396"/>
  <c r="T329"/>
  <c r="T11"/>
  <c r="T250"/>
  <c r="T331"/>
  <c r="T264"/>
  <c r="T338"/>
  <c r="T287"/>
  <c r="T49"/>
  <c r="T289"/>
  <c r="T34"/>
  <c r="S407"/>
  <c r="S409"/>
  <c r="S24"/>
  <c r="T325"/>
  <c r="T28"/>
  <c r="T410"/>
  <c r="T32"/>
  <c r="S55"/>
  <c r="T55"/>
  <c r="S51"/>
  <c r="T51"/>
  <c r="T44"/>
  <c r="S44"/>
  <c r="S45"/>
  <c r="T45"/>
  <c r="T400"/>
  <c r="S339"/>
  <c r="S285"/>
  <c r="S392"/>
  <c r="T286"/>
  <c r="S10"/>
  <c r="T326"/>
  <c r="T26"/>
  <c r="T30"/>
  <c r="T397"/>
  <c r="S237"/>
  <c r="T15"/>
  <c r="T268"/>
  <c r="S279"/>
  <c r="T395"/>
  <c r="T401"/>
  <c r="T379"/>
  <c r="T391"/>
  <c r="T277"/>
  <c r="S408"/>
  <c r="T408"/>
  <c r="T399"/>
  <c r="S399"/>
  <c r="S405"/>
  <c r="T405"/>
  <c r="S402"/>
  <c r="T402"/>
  <c r="T35"/>
  <c r="S35"/>
  <c r="T341"/>
  <c r="S341"/>
  <c r="T343"/>
  <c r="S343"/>
  <c r="S270"/>
  <c r="S340"/>
  <c r="T7"/>
  <c r="T272"/>
  <c r="S394"/>
  <c r="T386"/>
  <c r="T262"/>
  <c r="T281"/>
  <c r="S280"/>
  <c r="T280"/>
  <c r="S284"/>
  <c r="T284"/>
  <c r="S393"/>
  <c r="T393"/>
  <c r="S282"/>
  <c r="T282"/>
  <c r="S278"/>
  <c r="T278"/>
  <c r="S29"/>
  <c r="T29"/>
  <c r="T27"/>
  <c r="T267"/>
  <c r="S18"/>
  <c r="T388"/>
  <c r="T260"/>
  <c r="T265"/>
  <c r="T253"/>
  <c r="T382"/>
  <c r="T21"/>
  <c r="S8"/>
  <c r="S320"/>
  <c r="T374"/>
  <c r="S247"/>
  <c r="T269"/>
  <c r="S246"/>
  <c r="S239"/>
  <c r="T20"/>
  <c r="S335"/>
  <c r="S336"/>
  <c r="T238"/>
  <c r="S242"/>
  <c r="T243"/>
  <c r="S22"/>
  <c r="T14"/>
  <c r="S14"/>
  <c r="S240"/>
  <c r="T321"/>
  <c r="S241"/>
  <c r="T276"/>
  <c r="S337"/>
  <c r="T337"/>
  <c r="S25"/>
  <c r="T25"/>
  <c r="S273"/>
  <c r="T273"/>
  <c r="S275"/>
  <c r="T275"/>
  <c r="S271"/>
  <c r="T271"/>
  <c r="S19"/>
  <c r="T19"/>
  <c r="T327"/>
  <c r="S327"/>
  <c r="T377"/>
  <c r="S377"/>
  <c r="T387"/>
  <c r="S387"/>
  <c r="S266"/>
  <c r="T266"/>
  <c r="S263"/>
  <c r="T263"/>
  <c r="T381"/>
  <c r="S381"/>
  <c r="T334"/>
  <c r="S334"/>
  <c r="T384"/>
  <c r="S384"/>
  <c r="T257"/>
  <c r="S257"/>
  <c r="T332"/>
  <c r="S332"/>
  <c r="T261"/>
  <c r="S261"/>
  <c r="T322"/>
  <c r="S322"/>
  <c r="S389"/>
  <c r="T389"/>
  <c r="T385"/>
  <c r="S385"/>
  <c r="S333"/>
  <c r="T333"/>
  <c r="T328"/>
  <c r="S328"/>
  <c r="T324"/>
  <c r="S324"/>
  <c r="T258"/>
  <c r="S258"/>
  <c r="T378"/>
  <c r="S378"/>
  <c r="T390"/>
  <c r="S390"/>
  <c r="T330"/>
  <c r="S330"/>
  <c r="S256"/>
  <c r="T256"/>
  <c r="S17"/>
  <c r="T17"/>
  <c r="S254"/>
  <c r="T254"/>
  <c r="S252"/>
  <c r="T252"/>
  <c r="S12"/>
  <c r="T12"/>
  <c r="S9"/>
  <c r="T9"/>
  <c r="S249"/>
  <c r="T249"/>
  <c r="S319"/>
  <c r="S248"/>
  <c r="T248"/>
  <c r="T318"/>
  <c r="S318"/>
</calcChain>
</file>

<file path=xl/sharedStrings.xml><?xml version="1.0" encoding="utf-8"?>
<sst xmlns="http://schemas.openxmlformats.org/spreadsheetml/2006/main" count="751" uniqueCount="604">
  <si>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</si>
  <si>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</si>
  <si>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</si>
  <si>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</si>
  <si>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</si>
  <si>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</si>
  <si>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</si>
  <si>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</si>
  <si>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</si>
  <si>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</si>
  <si>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</si>
  <si>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</si>
  <si>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</si>
  <si>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</si>
  <si>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</si>
  <si>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</si>
  <si>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</si>
  <si>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</si>
  <si>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</si>
  <si>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</si>
  <si>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</si>
  <si>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</si>
  <si>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</si>
  <si>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</si>
  <si>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</si>
  <si>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</si>
  <si>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</si>
  <si>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</si>
  <si>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</si>
  <si>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</si>
  <si>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 Daugiabučiai namai, kuriuose suvartotas šilumos kiekis „cirkuliacijai“ yra mažesnis už norminį</t>
  </si>
  <si>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</si>
  <si>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</si>
  <si>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</si>
  <si>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iki 1992</t>
  </si>
  <si>
    <t>Žirmūnų g. 3 Vilnius</t>
  </si>
  <si>
    <t>Žirmūnų g. 30C Vilnius</t>
  </si>
  <si>
    <t>Sviliškių g. 4, 6 Vilnius</t>
  </si>
  <si>
    <t>Žirmūnų g. 128 Vilnius</t>
  </si>
  <si>
    <t>Žirmūnų g. 126 Vilnius</t>
  </si>
  <si>
    <t>J.Kubiliaus g. 4 Vilnius</t>
  </si>
  <si>
    <t>J.Franko g. 8 Vilnius</t>
  </si>
  <si>
    <t>J.Galvydžio g. 11A Vilnius</t>
  </si>
  <si>
    <t>Žirmūnų g. 131 Vilnius</t>
  </si>
  <si>
    <t>M.Marcinkevičiaus g. 37, Baltupio g. 175 Vilnius</t>
  </si>
  <si>
    <t>V.Pietario g. 7 Vilnius</t>
  </si>
  <si>
    <t>Taikos g. 134, 136 Vilnius</t>
  </si>
  <si>
    <t>Kovo 11-osios g. 55 Vilnius</t>
  </si>
  <si>
    <t>Šviesos g 11 (bt. 41-60) Vilnius</t>
  </si>
  <si>
    <t>Šviesos g 4 (bt. 81-100) Vilnius</t>
  </si>
  <si>
    <t>Taikos g. 25, 27 Vilnius</t>
  </si>
  <si>
    <t>Šviesos g 14 (bt. 81-100) Vilnius</t>
  </si>
  <si>
    <t>Gedvydžių g. 29 (bt. 1-36) Vilnius</t>
  </si>
  <si>
    <t>Gedvydžių g. 20 Vilnius</t>
  </si>
  <si>
    <t>Gabijos g. 81 (bt. 1-36) Vilnius</t>
  </si>
  <si>
    <t>Musninkų g. 7 Vilnius</t>
  </si>
  <si>
    <t>Taikos g. 241, 243, 245 Vilnius</t>
  </si>
  <si>
    <t>Žemynos g. 35 Vilnius</t>
  </si>
  <si>
    <t>Žemynos g. 25 Vilnius</t>
  </si>
  <si>
    <t>Taikos g. 105 Vilnius</t>
  </si>
  <si>
    <t>S.Stanevičiaus g. 7 (bt. 1-40) Vilnius</t>
  </si>
  <si>
    <t>Didlaukio g. 22, 24 Vilnius</t>
  </si>
  <si>
    <t>Antakalnio g. 118 Vilnius</t>
  </si>
  <si>
    <t>Peteliškių g. 10 Vilnius</t>
  </si>
  <si>
    <t>Šaltkalvių g. 66 Vilnius</t>
  </si>
  <si>
    <t>Gelvonų g. 57 Vilnius</t>
  </si>
  <si>
    <t>Žaliųjų ežerų g. 9 Vilnius</t>
  </si>
  <si>
    <t>Kanklių g. 10B Vilnius</t>
  </si>
  <si>
    <t>J.Basanavičiaus g. 17A Vilnius</t>
  </si>
  <si>
    <t>V.Grybo g. 30 Vilnius</t>
  </si>
  <si>
    <t>J.Tiškevičiaus g. 6 Vilnius</t>
  </si>
  <si>
    <t>Žygio g. 4 Vilnius</t>
  </si>
  <si>
    <t>Gedimino pr. 27 Vilnius</t>
  </si>
  <si>
    <t>AUŠROS 4 VILKAVIŠKIS</t>
  </si>
  <si>
    <t>BIRUTES 2 VILKAVIŠKIS</t>
  </si>
  <si>
    <t>AUŠROS 8 VILKAVISKIS</t>
  </si>
  <si>
    <t>AUŠROS 10 VILKAVIŠKIS</t>
  </si>
  <si>
    <t>VIENYBĖS 72 VILKAVIŠKIS</t>
  </si>
  <si>
    <t>NEPRIKLAUSOMYBĖS 72 VILKAVIŠKIS</t>
  </si>
  <si>
    <t>STATYBININKŲ 8 VILKAVIŠKIS</t>
  </si>
  <si>
    <t>LAUKO 44 VILKAVIŠKIS</t>
  </si>
  <si>
    <t>STATYBININKŲ 4 VILKAVIŠKIS</t>
  </si>
  <si>
    <t>VIENYBES 70 VILKAVIŠKIS</t>
  </si>
  <si>
    <t>NEPRIKLAUSOMYBĖS 50 VILKAVIŠKIS</t>
  </si>
  <si>
    <t>PASIENIO 3 KYBARTAI</t>
  </si>
  <si>
    <t>KĘSTUČIO 10 VILKAVIŠKIS</t>
  </si>
  <si>
    <t>LAUKO 32 VILKAVIŠKIS</t>
  </si>
  <si>
    <t>VILNIAUS 8 VILKAVIŠKIS</t>
  </si>
  <si>
    <t>DARVINO 26 KYBARTAI</t>
  </si>
  <si>
    <t>K.NAUMIESČIO 9A KYBARTAI</t>
  </si>
  <si>
    <t>Vilniaus 56 Biržai</t>
  </si>
  <si>
    <t>ŠILTNAMIŲ 18 Druskininkai</t>
  </si>
  <si>
    <t>ŠILTNAMIŲ 22 Druskininkai</t>
  </si>
  <si>
    <t>VERPĖJŲ 6 Druskininkai</t>
  </si>
  <si>
    <t>KLONIO 18A Druskininkai</t>
  </si>
  <si>
    <t>LIŠKIAVOS 8 Druskininkai</t>
  </si>
  <si>
    <t>ATEITIES 36  Druskininkai</t>
  </si>
  <si>
    <t>ATEITIES 14  Druskininkai</t>
  </si>
  <si>
    <t>ATEITIES 16  Druskininkai</t>
  </si>
  <si>
    <t>SVEIKATOS 28 Druskininkai</t>
  </si>
  <si>
    <t>SVEIKATOS 18 Druskininkai</t>
  </si>
  <si>
    <t>ŠILTNAMIŲ 24  Druskininkai</t>
  </si>
  <si>
    <t>NERAVŲ 27 Druskininkai</t>
  </si>
  <si>
    <t>VYTAUTO 47 Druskininkai</t>
  </si>
  <si>
    <t>NERAVŲ 29 Druskininkai</t>
  </si>
  <si>
    <t>MELIORATORIŲ 4 Druskininkai</t>
  </si>
  <si>
    <t>Dariaus ir Girėno 15, Telšiai</t>
  </si>
  <si>
    <t>Masčio 54, Telšiai</t>
  </si>
  <si>
    <t>Žemaitės 29, Telšiai</t>
  </si>
  <si>
    <t>Karaliaus Mindaugo 39, Telšiai</t>
  </si>
  <si>
    <t>Muziejaus 18, Telšiai</t>
  </si>
  <si>
    <t>Birutės 24, Telšiai</t>
  </si>
  <si>
    <t>Luokės 73, Telšiai</t>
  </si>
  <si>
    <t>Druskininkų 7A, Palanga</t>
  </si>
  <si>
    <t>iki1992</t>
  </si>
  <si>
    <t>Respublikos 15 Naujoji Akmenė</t>
  </si>
  <si>
    <t>Ventos 42 Venta</t>
  </si>
  <si>
    <t>Ramučių 36 Naujoji Akmenė</t>
  </si>
  <si>
    <t>Statybininkų g. 15 (renovuotas), Anykščiai</t>
  </si>
  <si>
    <t>Statybininkų g. 17 (renovuotas), Anykščiai</t>
  </si>
  <si>
    <t>Ramybės g. 5 (renovuotas), Anykščiai</t>
  </si>
  <si>
    <t>A.Vienuolio g. 7 (renovuotas), Anykščiai</t>
  </si>
  <si>
    <t>A.Vienuolio g. 9 (renovuotas), Anykščiai</t>
  </si>
  <si>
    <t>A.Vienuolio g. 11 (renovuotas), Anykščiai</t>
  </si>
  <si>
    <t>A.Vienuolio g. 13 (renovuotas), Anykščiai</t>
  </si>
  <si>
    <t>A.Vienuolio g. 15 (renovuotas), Anykščiai</t>
  </si>
  <si>
    <t>Valaukio g. 10 (renovuotas), Anykščiai</t>
  </si>
  <si>
    <t>Ažupiečių g. 4 (renovuotas), Anykščiai</t>
  </si>
  <si>
    <t>J.Basanavičiaus g. 60, Anykščiai</t>
  </si>
  <si>
    <t>J.Biliūno g. 20, Anykščiai</t>
  </si>
  <si>
    <t>J.Biliūno g. 22, Anykščiai</t>
  </si>
  <si>
    <t>Statybininkų g. 19, Anykščiai</t>
  </si>
  <si>
    <t>Statybininkų g. 21, Anykščiai</t>
  </si>
  <si>
    <t>Statybininkų g. 23, Anykščiai</t>
  </si>
  <si>
    <t>Žiburio g. 2, Anykščiai</t>
  </si>
  <si>
    <t>Žiburio g. 7, Anykščiai</t>
  </si>
  <si>
    <t>Ramybės g. 16, Anykščiai</t>
  </si>
  <si>
    <t>Draugystės 16 Elektrėnai</t>
  </si>
  <si>
    <t>Draugystės 11, Elektrėnai</t>
  </si>
  <si>
    <t>Draugystės 12, Elektrėnai</t>
  </si>
  <si>
    <t>Pergalės 41, Elektrėnai</t>
  </si>
  <si>
    <t>Pergalės 57, Elektrėnai</t>
  </si>
  <si>
    <t>Saulės 1, Elektrėnai</t>
  </si>
  <si>
    <t>Draugystės 25, Elektrėnai</t>
  </si>
  <si>
    <t>Taikos 1, Elektrėnai</t>
  </si>
  <si>
    <t>Šviesos 10, Elektrėnai</t>
  </si>
  <si>
    <t>Draugystės 10, Elektrėnai</t>
  </si>
  <si>
    <t>Saulės 23, Elektrėnai</t>
  </si>
  <si>
    <t>Saulės 15, Elektrėnai</t>
  </si>
  <si>
    <t>Saulės 6, Elektrėnai</t>
  </si>
  <si>
    <t>Trakų 37, Elektrėnai</t>
  </si>
  <si>
    <t>Trakų 35, Elektrėnai</t>
  </si>
  <si>
    <t>Trakų 12, Elektrėnai</t>
  </si>
  <si>
    <t>Trakų 27, Elektrėnai</t>
  </si>
  <si>
    <t xml:space="preserve">iki 1992 m. </t>
  </si>
  <si>
    <t>Gedimino g. 99, Kaišiadorys</t>
  </si>
  <si>
    <t>Gedimino g. 26, Kaišiadorys</t>
  </si>
  <si>
    <t>Gedimino g. 94, Kaišiadorys</t>
  </si>
  <si>
    <t>DRAUGYSTĖS 3, Mažeikiai</t>
  </si>
  <si>
    <t>TYLIOJI 36, Mažeikiai</t>
  </si>
  <si>
    <t>LAISVĖS 218, Mažeikiai</t>
  </si>
  <si>
    <t>VENTOS 33, Mažeikiai</t>
  </si>
  <si>
    <t>SODŲ 11, Mažeikiai</t>
  </si>
  <si>
    <t>ŽEMAITIJOS 18, Mažeikiai</t>
  </si>
  <si>
    <t>Aukštaičių g. 76   (renovuotas)</t>
  </si>
  <si>
    <t xml:space="preserve">iki 1992 </t>
  </si>
  <si>
    <t>I. Končiaus g. 7, Plungė</t>
  </si>
  <si>
    <t>Algirdo 25, Raseiniai</t>
  </si>
  <si>
    <t>Algirdo 27, Raseiniai</t>
  </si>
  <si>
    <t>Algirdo 29, Raseiniai</t>
  </si>
  <si>
    <t>Pieninės 7A, Raseiniai</t>
  </si>
  <si>
    <t>Rytų 4, Raseiniai</t>
  </si>
  <si>
    <t>Vaižganto 20B, Raseiniai</t>
  </si>
  <si>
    <t>Vaižganto 22-I, Raseiniai</t>
  </si>
  <si>
    <t>Vytauto Didžiojo 41, Raseiniai</t>
  </si>
  <si>
    <t>V.Grybo 4, Raseiniai</t>
  </si>
  <si>
    <t>V. Grybo 18, Raseiniai</t>
  </si>
  <si>
    <t>Jaunimo 23, Raseiniai</t>
  </si>
  <si>
    <t>Dubysos 1, Raseiniai</t>
  </si>
  <si>
    <t>Turgaus 18, Raseiniai</t>
  </si>
  <si>
    <t>Jaunimo 17A, Raseiniai</t>
  </si>
  <si>
    <t>V. Grybo 16, Raseiniai</t>
  </si>
  <si>
    <t>Verdėlupio 15(2), Raseiniai</t>
  </si>
  <si>
    <t>Verdėlupio 19(2), Raseiniai</t>
  </si>
  <si>
    <t>Melioratorių 5(1), Raseiniai</t>
  </si>
  <si>
    <t>Vilniaus g. 202 (renov.), Šiauliai</t>
  </si>
  <si>
    <t>Kviečių g. 40, Šiauliai</t>
  </si>
  <si>
    <t>Lyros g. 2, Šiauliai</t>
  </si>
  <si>
    <t>Salduvės g. 14A, Šiaulių r.</t>
  </si>
  <si>
    <t>Vilniaus g. 33, Šiauliai</t>
  </si>
  <si>
    <t>Gegužių g. 76, Šiauliai</t>
  </si>
  <si>
    <t>Korsako g.47, Šiauliai</t>
  </si>
  <si>
    <t>Klevų g. 6, Šiauliai</t>
  </si>
  <si>
    <t>Vytauto g. 154, Šiauliai</t>
  </si>
  <si>
    <t>Aušros al. 25, Šiauliai</t>
  </si>
  <si>
    <t>Energetikų g. 6, Šiauliai</t>
  </si>
  <si>
    <t>Žemaitės g. 66, Šiauliai</t>
  </si>
  <si>
    <t>P. Višinskio g. 37, Šiauliai</t>
  </si>
  <si>
    <t>P. Cvirkos g. 75, Šiauliai</t>
  </si>
  <si>
    <t>Aušros g. 64, Utena</t>
  </si>
  <si>
    <t>Aukštaičių g. 11, Utena</t>
  </si>
  <si>
    <t>Taikos g. 42, Utena</t>
  </si>
  <si>
    <t>Krašuonos g. 13, Utena</t>
  </si>
  <si>
    <t>Taikos g. 38, Utena</t>
  </si>
  <si>
    <t>Aušros g. 92, Utena</t>
  </si>
  <si>
    <t>Rašytojų g. 3, Utena</t>
  </si>
  <si>
    <t>Vaižganto g. 14, Utena</t>
  </si>
  <si>
    <t>Taikos g. 96, Utena</t>
  </si>
  <si>
    <t>Smėlio g. 12, Utena</t>
  </si>
  <si>
    <t>Smėlio g. 24, 26, Utena</t>
  </si>
  <si>
    <t>Kęstučio g. 4, Utena</t>
  </si>
  <si>
    <t>Utenio a. 5, Utena</t>
  </si>
  <si>
    <t>Aušros g. 82, Utena</t>
  </si>
  <si>
    <t>Pušelės g. 5, Naujieji Valkininkai</t>
  </si>
  <si>
    <t>Marcinkonių g. 8, Varėna</t>
  </si>
  <si>
    <t>Dzūkų g. 66, Varėna</t>
  </si>
  <si>
    <t>Sporto g. 8, Varėna</t>
  </si>
  <si>
    <t>M.K.Čiurlionio g. 11, Varėna</t>
  </si>
  <si>
    <t>Dzūkų g. 36, Varėna</t>
  </si>
  <si>
    <t>Dzūkų g. 40, Varėna</t>
  </si>
  <si>
    <t>Sporto g. 6, Varėna</t>
  </si>
  <si>
    <t>Dzūkų g. 44, Varėna</t>
  </si>
  <si>
    <t>Savanorių g. 40, Varėna</t>
  </si>
  <si>
    <t>Vytauto g. 4, Varėna</t>
  </si>
  <si>
    <r>
      <t>Šilumos suvartojimai daugiabučiuose gyvenamuosiuose namuose ne šildymo sezono metu (</t>
    </r>
    <r>
      <rPr>
        <b/>
        <sz val="10"/>
        <color indexed="10"/>
        <rFont val="Arial"/>
        <family val="2"/>
        <charset val="186"/>
      </rPr>
      <t>2015 m. RUGPJŪČIO mėn.</t>
    </r>
    <r>
      <rPr>
        <b/>
        <sz val="10"/>
        <rFont val="Arial"/>
        <family val="2"/>
        <charset val="186"/>
      </rPr>
      <t>) šalto geriamojo vandens pašildymui iki higienos normomis nustatytos 
temperatūros (nuo +8 °C iki +52 °C) ir karšto vandens temperatūrai palaikyti bei vonios patalpų sanitarinėms sąlygoms užtikrinti („gyvatukui“)</t>
    </r>
  </si>
  <si>
    <t>DARIAUS IR GIRENO 2A KYBARTAI</t>
  </si>
  <si>
    <t>Rinkuškių 47B Biržai</t>
  </si>
  <si>
    <t>Rinkuškių 49Biržai</t>
  </si>
  <si>
    <t>Vilniaus 77B Biržai</t>
  </si>
  <si>
    <t>Vilniaus 4 Biržai</t>
  </si>
  <si>
    <t>Vilniaus 39A  Biržai</t>
  </si>
  <si>
    <t>Vytauto 43A Biržai</t>
  </si>
  <si>
    <t>Vėjo 11b Biržai</t>
  </si>
  <si>
    <t>Vytauto 62 Biržai</t>
  </si>
  <si>
    <t>Gimnazijos 1 Biržai</t>
  </si>
  <si>
    <t>Vėjo 7A Biržai</t>
  </si>
  <si>
    <t>Vilniaus 111A (Biržai</t>
  </si>
  <si>
    <t>Vytauto 39a Biržai</t>
  </si>
  <si>
    <t>Vytauto 35 A Biržai</t>
  </si>
  <si>
    <t>Vilniaus 111 Biržai</t>
  </si>
  <si>
    <t>Vilniaus 91A (Biržai</t>
  </si>
  <si>
    <t>Rotušės 24 Biržai</t>
  </si>
  <si>
    <t>Vytauto 60 (Biržai</t>
  </si>
  <si>
    <t>Vilniaus 93A Biržai</t>
  </si>
  <si>
    <t>Skratiškių 12Biržai</t>
  </si>
  <si>
    <t>Kilučių 11 Biržai</t>
  </si>
  <si>
    <t>Basanavičiaus 18 Biržai</t>
  </si>
  <si>
    <t>M.Marcinkevičiaus g. 31, 33, 35</t>
  </si>
  <si>
    <t>Kosmonautų 28 Marijampolė (renov.)</t>
  </si>
  <si>
    <t xml:space="preserve">Vilkaviškio 61 Marijampolė </t>
  </si>
  <si>
    <t>Kosmonautų 12 Marijampolė  (renov.)</t>
  </si>
  <si>
    <t xml:space="preserve">Gėlių 14 Marijampolė </t>
  </si>
  <si>
    <t xml:space="preserve">Mokolų 51 Marijampolė </t>
  </si>
  <si>
    <t xml:space="preserve">Mokolų 9 Marijampolė </t>
  </si>
  <si>
    <t xml:space="preserve">Dariaus ir Girėno 9 Marijampolė </t>
  </si>
  <si>
    <t xml:space="preserve">Draugystės 1 Marijampolė </t>
  </si>
  <si>
    <t xml:space="preserve">Vytauto 54Marijampolė </t>
  </si>
  <si>
    <t xml:space="preserve">Dariaus ir Girėno 11 Marijampolė </t>
  </si>
  <si>
    <t xml:space="preserve">Dariaus ir Girėno 13 (Marijampolė </t>
  </si>
  <si>
    <t xml:space="preserve">Draugystės 3 Marijampolė </t>
  </si>
  <si>
    <t xml:space="preserve">R.Juknevičiaus 48 (Marijampolė </t>
  </si>
  <si>
    <t xml:space="preserve">Vytenio 8 (Marijampolė </t>
  </si>
  <si>
    <t xml:space="preserve">Vytauto 56A (Marijampolė </t>
  </si>
  <si>
    <t>M.Valančiaus. 18 (Marijampolė )</t>
  </si>
  <si>
    <t>Mokyklos 13 (Marijampolė )</t>
  </si>
  <si>
    <t>Maironio. 34 (Marijampolė )</t>
  </si>
  <si>
    <t>Mokyklos 9 (Marijampolė )</t>
  </si>
  <si>
    <t>Vandžiogalos 4D (Marijampolė )</t>
  </si>
  <si>
    <t>Vytauto 21 (Marijampolė )</t>
  </si>
  <si>
    <t>Lietuvininkų 4 Marijampolė )</t>
  </si>
  <si>
    <t xml:space="preserve">Kauno 20 Marijampolė </t>
  </si>
  <si>
    <t>NAUJOJI 68 (renov.) Alytus</t>
  </si>
  <si>
    <t>STATYBININKŲ 46 (renov.) Alytus</t>
  </si>
  <si>
    <t>AUKŠTAKALNIO 14 Alytus</t>
  </si>
  <si>
    <t>LAUKO 17 (renov.) Alytus</t>
  </si>
  <si>
    <t>VINGIO 1 (renov.) Alytus</t>
  </si>
  <si>
    <t>PUTINŲ 24A Alytus</t>
  </si>
  <si>
    <t>BIRUTĖS 14 (renov.) Alytus</t>
  </si>
  <si>
    <t>PUTINŲ 2 (renov.) Alytus</t>
  </si>
  <si>
    <t>NAUJOJI 18 Alytus</t>
  </si>
  <si>
    <t>NAUJOJI 96 Alytus</t>
  </si>
  <si>
    <t>JAUNIMO 38 Alytus</t>
  </si>
  <si>
    <t>MIKLUSĖNŲ 33 Alytus</t>
  </si>
  <si>
    <t>STATYBININKŲ 27 Alytus</t>
  </si>
  <si>
    <t>JONYNO 5 Alytus</t>
  </si>
  <si>
    <t>KAŠTONŲ 52 Alytus</t>
  </si>
  <si>
    <t>VILTIES 18 Alytus</t>
  </si>
  <si>
    <t>NAUJOJI 86 Alytus</t>
  </si>
  <si>
    <t>Kalniškės 23 Alytus</t>
  </si>
  <si>
    <t>VOLUNGĖS 12, Alytus</t>
  </si>
  <si>
    <t>JAZMINŲ 12 Alytus</t>
  </si>
  <si>
    <t>STATYBININKŲ 49 Alytus</t>
  </si>
  <si>
    <t>STATYBININKŲ 34 Alytus</t>
  </si>
  <si>
    <t>LIKIŠKĖLIŲ 40 Alytus</t>
  </si>
  <si>
    <t>VOLUNGĖS 29 Alytus</t>
  </si>
  <si>
    <t>VOLUNGĖS 22 Alytus</t>
  </si>
  <si>
    <t>VOLUNGĖS 27 Alytus</t>
  </si>
  <si>
    <t>LIŠKIAVOS 5 Druskininkai</t>
  </si>
  <si>
    <t>VEISIEJŲ 9  Druskininkai</t>
  </si>
  <si>
    <t>GARDINO 80   Druskininkai</t>
  </si>
  <si>
    <t>SEIRIJŲ 9 (Druskininkai</t>
  </si>
  <si>
    <t>Sodų 43 Palanga</t>
  </si>
  <si>
    <t>Saulėtekio 5/7 Palanga</t>
  </si>
  <si>
    <t>Sodų 20-II Palanga</t>
  </si>
  <si>
    <t>Taikos 14 Palanga</t>
  </si>
  <si>
    <t>Saulėtekio 3 Palanga</t>
  </si>
  <si>
    <t>Sodų 29 Palanga</t>
  </si>
  <si>
    <t>Sodų 45 Palanga</t>
  </si>
  <si>
    <t>Saulėtekio 24/26 Palanga</t>
  </si>
  <si>
    <t>Sodų 25 Palanga</t>
  </si>
  <si>
    <t>Sodų 1 Palanga</t>
  </si>
  <si>
    <t>Ganyklų 59 Palanga</t>
  </si>
  <si>
    <t>Sodų 59 Palanga</t>
  </si>
  <si>
    <t>Mokyklos 14-II Palanga</t>
  </si>
  <si>
    <t>Taikos 20 Palanga</t>
  </si>
  <si>
    <t>Saulėtekio 4 Palanga</t>
  </si>
  <si>
    <t>Gintaro 33 Palanga</t>
  </si>
  <si>
    <t>Janonio 41 Palanga</t>
  </si>
  <si>
    <t>Mokyklos 13 Palanga</t>
  </si>
  <si>
    <t>Birutės 2 Kelmė</t>
  </si>
  <si>
    <t>Birutės 4 Kelmė</t>
  </si>
  <si>
    <t>Pievų 2  Kelmė</t>
  </si>
  <si>
    <t>Mackevičiaus 29  Kelmė</t>
  </si>
  <si>
    <t>Raseinių 9a  II korpusas  Kelmė</t>
  </si>
  <si>
    <t>Birutės 3 ( Kelmė</t>
  </si>
  <si>
    <t>Birutės 1 ( Kelmė</t>
  </si>
  <si>
    <t>Janonio 30 ( Kelmė</t>
  </si>
  <si>
    <t>Kooperacijos 28 ( Kelmė</t>
  </si>
  <si>
    <t>Janonio 12 ( Kelmė)</t>
  </si>
  <si>
    <t>Raseinių 5A ( Kelmė)</t>
  </si>
  <si>
    <t>J.Janonio 13 ( Kelmė)</t>
  </si>
  <si>
    <t>Vyt. Didžiojo 45 ( Kelmė)</t>
  </si>
  <si>
    <t>Laucevičiaus 16  I korpusas (Kelmė)</t>
  </si>
  <si>
    <t>Dariaus ir Girėno 4 (Kelmė</t>
  </si>
  <si>
    <t>V.Kudirkos 22 Naujoji Akmenė</t>
  </si>
  <si>
    <t>V.Kudirkos 20 Naujoji Akmenė</t>
  </si>
  <si>
    <t>Respublikos 6 Naujoji Akmenė</t>
  </si>
  <si>
    <t>Ramučių 13 Naujoji Akmenė</t>
  </si>
  <si>
    <t>Respublikos 27 Naujoji Akmenė</t>
  </si>
  <si>
    <t>Respublikos 23 Naujoji Akmenė</t>
  </si>
  <si>
    <t>Kalno 1 Naujoji Akmenė</t>
  </si>
  <si>
    <t>Respublikos 18 Naujoji Akmenė</t>
  </si>
  <si>
    <t>V.Kudirkos 3 Naujoji Akmenė</t>
  </si>
  <si>
    <t>Pergalės 15, Elektrėnai</t>
  </si>
  <si>
    <t>Pergalės 1, Elektrėnai</t>
  </si>
  <si>
    <t>Saulės 9, Elektrėnai</t>
  </si>
  <si>
    <t>Draugystės 19, Elektrėnai</t>
  </si>
  <si>
    <t>Pergalės 53, Elektrėnai</t>
  </si>
  <si>
    <t>Pergalės 7, Elektrėnai</t>
  </si>
  <si>
    <t>Saulės 3, Elektrėnai</t>
  </si>
  <si>
    <t>Saulės 17, Elektrėnai</t>
  </si>
  <si>
    <t>Trakų 20, Elektrėnai</t>
  </si>
  <si>
    <t>Pergalės 11, Elektrėnai</t>
  </si>
  <si>
    <t>Saulės 20, Elektrėnai</t>
  </si>
  <si>
    <t xml:space="preserve">Trakų 10, Elektrėnai </t>
  </si>
  <si>
    <t>V.Ruokio g. 3/2, Kaišiadorys</t>
  </si>
  <si>
    <t>Gedimino g. 103, Kaišiadorys</t>
  </si>
  <si>
    <t>Gedimino g. 111, Kaišiadorys</t>
  </si>
  <si>
    <t>Gedimino g. 95, Kaišiadorys</t>
  </si>
  <si>
    <t>J.Basanavičiaus g. 3, Kaišiadorys</t>
  </si>
  <si>
    <t>J.Basanavičiaus g. 7, Kaišiadorys</t>
  </si>
  <si>
    <t>V.Ruokio g. 5, Kaišiadorys</t>
  </si>
  <si>
    <t>Girelės g. 49, Kaišiadorys</t>
  </si>
  <si>
    <t>Radvilėnų pl. 5 (*), Kaunas</t>
  </si>
  <si>
    <t>Kalantos R. g. 183A  (*), Kaunas</t>
  </si>
  <si>
    <t>Krėvės V. pr. 61 (renov.) (*), Kaunas</t>
  </si>
  <si>
    <t>Partizanų g. 222 (*), Kaunas</t>
  </si>
  <si>
    <t>Kovo 11-osios g. 118  , Kaunas</t>
  </si>
  <si>
    <t>Birželio 23-osios g. 11 (*), Kaunas</t>
  </si>
  <si>
    <t>Pramonės pr. 79 (*), Kaunas</t>
  </si>
  <si>
    <t>Ukmergės g. 4 (*), Kaunas</t>
  </si>
  <si>
    <t>Gimbutienės M.g. 7, Kaunas</t>
  </si>
  <si>
    <t>Studentų g. 12 (*), Kaunas</t>
  </si>
  <si>
    <t>Ukmergės g.24 (*), Kaunas</t>
  </si>
  <si>
    <t>Partizanų g. 10C (*), Kaunas</t>
  </si>
  <si>
    <t>Taikos pr. 56 (*), Kaunas</t>
  </si>
  <si>
    <t>Žukausko S. g. 11 (*), Kaunas</t>
  </si>
  <si>
    <t>Taikos pr. 82 (bt.31-50) , Kaunas</t>
  </si>
  <si>
    <t>Lukšio P. g. 68 , Kaunas</t>
  </si>
  <si>
    <t>Medvėgalio g. 17 (*), Kaunas</t>
  </si>
  <si>
    <t>Varpo g. 8 (*), Kaunas</t>
  </si>
  <si>
    <t>Pramonės pr. 91 (*), Kaunas</t>
  </si>
  <si>
    <t>Škirpos K. g. 7 (*), Kaunas</t>
  </si>
  <si>
    <t>Šiaurės pr. 27 (nuotol.nusk.*), Kaunas</t>
  </si>
  <si>
    <t>Lukšio P. g. 2 , Kaunas</t>
  </si>
  <si>
    <t>Ukmergės g. 11 (*), Kaunas</t>
  </si>
  <si>
    <t>Žukausko S. g. 35 (*), Kaunas</t>
  </si>
  <si>
    <t>Sukilėlių pr. 63 (*), Kaunas</t>
  </si>
  <si>
    <t>Šiaurės pr. 87  (*)  (renov.), Kaunas</t>
  </si>
  <si>
    <t>Savanorių pr. 415  (renov.), Kaunas</t>
  </si>
  <si>
    <t>Ukmergės g. 5 (*), Kaunas</t>
  </si>
  <si>
    <t>Šiaurės pr. 1 (*), Kaunas</t>
  </si>
  <si>
    <t>Taikos pr. 84 (BT.1-36) (*), Kaunas</t>
  </si>
  <si>
    <t>Naujakurių g. 78 (*), Kaunas</t>
  </si>
  <si>
    <t>Geležinio Vilko g. 1 (*), Kaunas</t>
  </si>
  <si>
    <t>Škirpos K. g. 2 (nuotol. nusk.*), Kaunas</t>
  </si>
  <si>
    <t>Birželio 23-osios g. 2 (*), Kaunas</t>
  </si>
  <si>
    <t>Savanorių pr. 417 (*), Kaunas</t>
  </si>
  <si>
    <t>Sukilėlių g. 65 (*), Kaunas</t>
  </si>
  <si>
    <t>Baltų pr. 139  (*), Kaunas</t>
  </si>
  <si>
    <t>Savanorių pr. 382 (*), Kaunas</t>
  </si>
  <si>
    <t>Šiaurės pr. 29 (nuotol. nusk.*), Kaunas</t>
  </si>
  <si>
    <t>V.BURBOS 4 (renov.), Mažeikiai</t>
  </si>
  <si>
    <t>Gamyklos g.15-ojo NSB (renov.), Mažeikiai</t>
  </si>
  <si>
    <t>MINDAUGO 13 (renov.) , Mažeikiai</t>
  </si>
  <si>
    <t>NAFTININKŲ 16 (renov.) , Mažeikiai</t>
  </si>
  <si>
    <t>Sodų g.10-ojo NSB (renov.) , Mažeikiai</t>
  </si>
  <si>
    <t>GAMYKLOS 17 (renov.), Mažeikiai</t>
  </si>
  <si>
    <t>ŽEMAITIJOS 29 (renov.), Mažeikiai</t>
  </si>
  <si>
    <t>V.BURBOS 5 (renov.), Mažeikiai</t>
  </si>
  <si>
    <t>P.VILEIŠIO 2 (renov.), Mažeikiai</t>
  </si>
  <si>
    <t>GAMYKLOS 6 (renov.), Mažeikiai</t>
  </si>
  <si>
    <t>ŽEMAITIJOS 15, Mažeikiai</t>
  </si>
  <si>
    <t>MINDAUGO 2, Mažeikiai</t>
  </si>
  <si>
    <t>GAMYKLOS 25, Mažeikiai</t>
  </si>
  <si>
    <t>NAFTININKŲ 2, Mažeikiai</t>
  </si>
  <si>
    <t>Vasario 16-osios g.7 (renov.), Mažeikiai</t>
  </si>
  <si>
    <t>GAMYKLOS 3 (renov.), Mažeikiai</t>
  </si>
  <si>
    <t>SODŲ 9 (renov.), Mažeikiai</t>
  </si>
  <si>
    <t>VYŠNIŲ 42 (renov.), Mažeikiai</t>
  </si>
  <si>
    <t>NAFTININKŲ 14 (renov.), Mažeikiai</t>
  </si>
  <si>
    <t>PAVASARIO 31A, Mažeikiai</t>
  </si>
  <si>
    <t>SEDOS 37, Mažeikiai</t>
  </si>
  <si>
    <t>Taikos g.20-ojo NSB, Mažeikiai</t>
  </si>
  <si>
    <t>Pavasario g.25-ojo NSB, Mažeikiai</t>
  </si>
  <si>
    <t>ŽEMAITIJOS 50, Mažeikiai</t>
  </si>
  <si>
    <t>PAVASARIO 35, Mažeikiai</t>
  </si>
  <si>
    <t>TAIKOS 4, Mažeikiai</t>
  </si>
  <si>
    <t>PAVASARIO 49, Mažeikiai</t>
  </si>
  <si>
    <t>VASARIO 16-OSIOS 8, Mažeikiai</t>
  </si>
  <si>
    <t>Kranto g. 47 (ren.), Panevėžys</t>
  </si>
  <si>
    <t>Beržų g. 17   ((ren.), Panevėžys</t>
  </si>
  <si>
    <t>Liepų al. 15 (ren.), Panevėžys</t>
  </si>
  <si>
    <t>Tulpių g. 21 (ren.), Panevėžys</t>
  </si>
  <si>
    <t>Nevėžio g. 40B(ren.), Panevėžys</t>
  </si>
  <si>
    <t>Dariaus ir Girėno g. 21  (ren.), Panevėžys</t>
  </si>
  <si>
    <t>Margirio g. 9(ren.), Panevėžys</t>
  </si>
  <si>
    <t>Molainių g. 8 (ren.), Panevėžys</t>
  </si>
  <si>
    <t>Smėlynės g. 51 (ren.), Panevėžys</t>
  </si>
  <si>
    <t>Margirio g. 20(ren.), Panevėžys</t>
  </si>
  <si>
    <t>Ateities g. 34 (ren.), Panevėžys</t>
  </si>
  <si>
    <t>Statybininkų g. 11 (ren.), Panevėžys</t>
  </si>
  <si>
    <t>Molainių g. 86 (ren.), Panevėžys</t>
  </si>
  <si>
    <t>Tulpių g. 11 (ren.), Panevėžys</t>
  </si>
  <si>
    <t>Aukštaičių g. 3 (ren.), Panevėžys</t>
  </si>
  <si>
    <t>Beržų g. 51(ren.), Panevėžys</t>
  </si>
  <si>
    <t>Klaipėdos g. 120 (ren.), Panevėžys</t>
  </si>
  <si>
    <t>Aukštaičių g. 78(ren.), Panevėžys</t>
  </si>
  <si>
    <t>Žemaičių g. 22 (ren.), Panevėžys</t>
  </si>
  <si>
    <t>Kosmonautų g. 11 (ren.), Panevėžys</t>
  </si>
  <si>
    <t>Nepriklausomybės 9 (ren.), Panevėžys</t>
  </si>
  <si>
    <t>Dariaus ir Girėno g. 27 (ren.), Panevėžys</t>
  </si>
  <si>
    <t>Algirdo g. 54 (ren.), Panevėžys</t>
  </si>
  <si>
    <t>Ateities g. 30 (ren.), Panevėžys</t>
  </si>
  <si>
    <t>Molainių g. 66 (ren.), Panevėžys</t>
  </si>
  <si>
    <t>Nevėžio g. 36 (ren.), Panevėžys</t>
  </si>
  <si>
    <t>Dainavos g. 8 (ren.), Panevėžys</t>
  </si>
  <si>
    <t>Ukmergės g. 47A (ren.), Panevėžys</t>
  </si>
  <si>
    <t>Ramygalos g. 15 (ren.), Panevėžys</t>
  </si>
  <si>
    <t>Kranto g. 25 (ren.), Panevėžys</t>
  </si>
  <si>
    <t>Marijonų g. 39 (ren.), Panevėžys</t>
  </si>
  <si>
    <t>Projektuotojų g. 12 (ren.), Panevėžys</t>
  </si>
  <si>
    <t>Klaipėdos g. 85 (ren.), Panevėžys</t>
  </si>
  <si>
    <t>Klaipėdos g. 132 (ren.), Panevėžys</t>
  </si>
  <si>
    <t>Kosmonautų g. 3 (ren.), Panevėžys</t>
  </si>
  <si>
    <t>Dainavos g. 29 (ren.), Panevėžys</t>
  </si>
  <si>
    <t>Marijonų g. 41 (ren.), Panevėžys</t>
  </si>
  <si>
    <t>Kranto g. 41 (ren.), Panevėžys</t>
  </si>
  <si>
    <t>Kniaudiškių g. 10 (ren.), Panevėžys</t>
  </si>
  <si>
    <t>I. Končiaus g. 7A Plungė</t>
  </si>
  <si>
    <t>A. Vaišvilos g. 9 Plungė</t>
  </si>
  <si>
    <t>A. Vaišvilos g. 19 Plungė</t>
  </si>
  <si>
    <t>A. Vaišvilos g. 21 Plungė</t>
  </si>
  <si>
    <t>A. Vaišvilos g. 23 Plungė</t>
  </si>
  <si>
    <t>A. Vaišvilos g. 25 Plungė</t>
  </si>
  <si>
    <t>A. Vaišvilos g. 31 Plungė</t>
  </si>
  <si>
    <t>A. Jucio g. 30 Plungė</t>
  </si>
  <si>
    <t>J. Tumo-Vaižganto g. 96  Plungė</t>
  </si>
  <si>
    <t>V. Mačernio g. 10 Plungė</t>
  </si>
  <si>
    <t>A. Jucio g. 12 Plungė</t>
  </si>
  <si>
    <t>A. Jucio g. 45 Plungė</t>
  </si>
  <si>
    <t>A. Jucio g. 53 Plungė</t>
  </si>
  <si>
    <t>Gandingos g. 14 Plungė</t>
  </si>
  <si>
    <t>Gandingos g. 16 Plungė</t>
  </si>
  <si>
    <t>V. Mačernio g. 53 Plungė</t>
  </si>
  <si>
    <t>J. Tumo-Vaižganto g. 85 Plungė</t>
  </si>
  <si>
    <t>J. Tumo-Vaižganto g. 85A Plungė</t>
  </si>
  <si>
    <t>V. Mačernio g. 51 Plungė</t>
  </si>
  <si>
    <t>V. Mačernio g. 45 Plungė</t>
  </si>
  <si>
    <t>V. Mačernio g. 27 Plungė</t>
  </si>
  <si>
    <t>V. Mačernio g. 6 Plungė</t>
  </si>
  <si>
    <t>A. Jucio g. 10 Plungė</t>
  </si>
  <si>
    <t>V. Mačernio g. 47 Plungė</t>
  </si>
  <si>
    <t>A. Jucio g. 28 Plungė</t>
  </si>
  <si>
    <t>Gandingos g. 10 Plungė</t>
  </si>
  <si>
    <t>V. Mačernio g. 8 Plungė</t>
  </si>
  <si>
    <t>A. Jucio g. 47 Plungė</t>
  </si>
  <si>
    <t>I. Končiaus g. 8 Plungė</t>
  </si>
  <si>
    <t>Vėjo g. 12 Plungė</t>
  </si>
  <si>
    <t>Bažnyčios g. 15, Šakiai</t>
  </si>
  <si>
    <t>V. Kudirkos g. 92B, Šakiai</t>
  </si>
  <si>
    <t>V. Kudirkos g. 102B, Šakiai</t>
  </si>
  <si>
    <t>Nepriklausomybės g. 3, Šakiai</t>
  </si>
  <si>
    <t>Nepriklausomybės g. 6, Šakiai</t>
  </si>
  <si>
    <t>Šaulių g. 2, Šakiai</t>
  </si>
  <si>
    <t>J. Basanavičiaus g. 4, Šakiai</t>
  </si>
  <si>
    <t>Draugystės takas  6, Šakiai</t>
  </si>
  <si>
    <t>Šaulių g. 18, Šakiai</t>
  </si>
  <si>
    <t>Vytauto g. 19, Šakiai</t>
  </si>
  <si>
    <t>S. Banaičio g. 12, Šakiai</t>
  </si>
  <si>
    <t>Šaulių g 24, Šakiai</t>
  </si>
  <si>
    <t>Gimnazijos g. 34, Šakiai</t>
  </si>
  <si>
    <t>Draugystės takas 3, Šakiai</t>
  </si>
  <si>
    <t>V. Kudirkos g. 102, Šakiai</t>
  </si>
  <si>
    <t>Jaunystės takas 4, Šakiai</t>
  </si>
  <si>
    <t>V. Kudirkos g. 92, Šakiai</t>
  </si>
  <si>
    <t>V. Kudirkos g. 76, Šakiai</t>
  </si>
  <si>
    <t>Šaulių g. 12, Šakiai</t>
  </si>
  <si>
    <t>V. Kudirkos g. 53, Šakiai</t>
  </si>
  <si>
    <t>V. Kudirkos g. 43, Šakiai</t>
  </si>
  <si>
    <t>Šaulių g. 22, Šakiai</t>
  </si>
  <si>
    <t>S. Banaičio g. 10, Šakiai</t>
  </si>
  <si>
    <t>S. Banaičio g. 4, Šakiai</t>
  </si>
  <si>
    <t>V. Kudirkos g. 39, Šakiai</t>
  </si>
  <si>
    <t>S. Banaičio g. 6, Šakiai</t>
  </si>
  <si>
    <t>Draugystės takas 8, Šakiai</t>
  </si>
  <si>
    <t>Gytarių g. 31, Šiauliai</t>
  </si>
  <si>
    <t>Tilžės g. 47B, Šiauliai</t>
  </si>
  <si>
    <t>Grinkevičiaus g. 8 (renov.), Šiauliai</t>
  </si>
  <si>
    <t>Gegužių g. 73 (renov.), Šiauliai</t>
  </si>
  <si>
    <t>K. Korsako g. 29, Šiauliai</t>
  </si>
  <si>
    <t>Lieporių g. 5, Šiauliai</t>
  </si>
  <si>
    <t>Gegužių g. 41, Šiauliai</t>
  </si>
  <si>
    <t>Gytarių g. 17, Šiauliai</t>
  </si>
  <si>
    <t>Architektų g. 26, Šiauliai</t>
  </si>
  <si>
    <t>Dainų g. 39, Šiauliai</t>
  </si>
  <si>
    <t>Gytarių g. 8, Šiauliai</t>
  </si>
  <si>
    <t>Kviečių g. 60, Šiauliai</t>
  </si>
  <si>
    <t>Aido g. 15, Šiauliai</t>
  </si>
  <si>
    <t>Vilniaus g. 269, Šiauliai</t>
  </si>
  <si>
    <t>Vasario 16-osios g. 21, Šiauliai</t>
  </si>
  <si>
    <t>Vytauto g. 156, Šiauliai</t>
  </si>
  <si>
    <t>Vilniaus g. 21, Šiauliai</t>
  </si>
  <si>
    <t>Vasario 16-osios g. 23, Šiauliai</t>
  </si>
  <si>
    <t>Vilniaus g. 30, Šiauliai</t>
  </si>
  <si>
    <t>Žeimių g. 10B, Ginkūnų k. Šiaulių r.</t>
  </si>
  <si>
    <t>Gluosnių g. 5, Šiauliai</t>
  </si>
  <si>
    <t>Vytauto g. 145, Šiauliai</t>
  </si>
  <si>
    <t>Aušros al. 51A, Šiauliai</t>
  </si>
  <si>
    <t>Statybininkų g. 14, Šiauliai</t>
  </si>
  <si>
    <t>Vilniaus g. 154, Šiauliai</t>
  </si>
  <si>
    <t>Ežero g. 5, Šiauliai</t>
  </si>
  <si>
    <t>Užpalių g. 78, Utena</t>
  </si>
  <si>
    <t>Krašuonos g. 17, Utena</t>
  </si>
  <si>
    <t>Aušros g. 67 I k., Utena</t>
  </si>
  <si>
    <t>Užpalių g. 84, Utena</t>
  </si>
  <si>
    <t>Aukštakalnio g. 106, Utena</t>
  </si>
  <si>
    <t>Užpalių g. 80, Utena</t>
  </si>
  <si>
    <t>Taikos g. 35, Utena</t>
  </si>
  <si>
    <t>Aukštakalnio g. 88, Utena</t>
  </si>
  <si>
    <t>Kampo g. 3, Utena</t>
  </si>
  <si>
    <t>Krašuonnos g. 7, Utena</t>
  </si>
  <si>
    <t>Aukštakalnio g. 68, Utena</t>
  </si>
  <si>
    <t>Aušros g. 93, Utena</t>
  </si>
  <si>
    <t>Taikos g. 54, Utena</t>
  </si>
  <si>
    <t>Taikos g. 19, Utena</t>
  </si>
  <si>
    <t>Vaižganto g. 34 a, Utena</t>
  </si>
  <si>
    <t>Taikos g. 59, Utena</t>
  </si>
  <si>
    <t>Vaižganto g. 10, Utena</t>
  </si>
  <si>
    <t>Aukštakalnio g. 112, Utena</t>
  </si>
  <si>
    <t>Aušros g. 65 II k. , Utena</t>
  </si>
  <si>
    <t>Taikos g. 76, Utena</t>
  </si>
  <si>
    <t>J.Basanavičiaus g. 92, Utena</t>
  </si>
  <si>
    <t>Taikos g. 49, Utena</t>
  </si>
  <si>
    <t>J.Basanavičiaus g. 67, Utena</t>
  </si>
  <si>
    <t>Aukštakalnio g. 14, 16, Utena</t>
  </si>
  <si>
    <t>J.Basanavičiaus g. 108, Utena</t>
  </si>
  <si>
    <t>Kęstučio g. 6, Utena</t>
  </si>
  <si>
    <t>renov.</t>
  </si>
  <si>
    <t>Pušelės g. 9, Naujieji Valkininkai</t>
  </si>
  <si>
    <t>Vilties g. 33, Naujieji Valkininkai</t>
  </si>
  <si>
    <t>Aušros g. 6, Varėna</t>
  </si>
  <si>
    <t>M.K.Čiurlionio g. 59, Varėna</t>
  </si>
  <si>
    <t>Vasario 16 g. 10, Varėna</t>
  </si>
  <si>
    <t>Vytauto g. 32, Varėna</t>
  </si>
  <si>
    <t>Vytauto g. 42, Varėna</t>
  </si>
  <si>
    <t>Vytauto g. 56, Varėna</t>
  </si>
  <si>
    <t>J.Basanavičiaus g. 7A, Varėna</t>
  </si>
  <si>
    <t>Savanorių g. 22, Varėna</t>
  </si>
  <si>
    <t>Šiltnamių g. 1, Varėna</t>
  </si>
  <si>
    <t>Vasario 16 g. 15, Varėna</t>
  </si>
  <si>
    <t>Dzūkų g. 38, Varėna</t>
  </si>
  <si>
    <t>Kalno g. 3, Varėna</t>
  </si>
  <si>
    <t>Kalno g. 15, Varėna</t>
  </si>
  <si>
    <t>Savanorių g. 44, Varėna</t>
  </si>
  <si>
    <t>Vytauto g. 58, Varėna</t>
  </si>
  <si>
    <t>Žalioji g. 31, Varėna</t>
  </si>
  <si>
    <t>Dzūkų g. 15, Varėna</t>
  </si>
  <si>
    <t>Kalno g. 1, Varėna</t>
  </si>
  <si>
    <t>Marcinkonių g. 6, Varėna</t>
  </si>
  <si>
    <t>Marcinkonių g. 18, Varėna</t>
  </si>
  <si>
    <t>M.K.Čiurlionio g. 55, Varėna</t>
  </si>
  <si>
    <t>Vasario 16 g. 11, Varėna</t>
  </si>
  <si>
    <t>Žalioji g. 23, Varėna</t>
  </si>
</sst>
</file>

<file path=xl/styles.xml><?xml version="1.0" encoding="utf-8"?>
<styleSheet xmlns="http://schemas.openxmlformats.org/spreadsheetml/2006/main">
  <numFmts count="3">
    <numFmt numFmtId="43" formatCode="_-* #,##0.00\ _L_t_-;\-* #,##0.00\ _L_t_-;_-* &quot;-&quot;??\ _L_t_-;_-@_-"/>
    <numFmt numFmtId="164" formatCode="0.000"/>
    <numFmt numFmtId="165" formatCode="0.0"/>
  </numFmts>
  <fonts count="21">
    <font>
      <sz val="10"/>
      <name val="Arial"/>
      <charset val="186"/>
    </font>
    <font>
      <sz val="10"/>
      <name val="Arial"/>
      <charset val="186"/>
    </font>
    <font>
      <sz val="8"/>
      <name val="Arial"/>
      <family val="2"/>
      <charset val="186"/>
    </font>
    <font>
      <i/>
      <sz val="10"/>
      <name val="Arial"/>
      <family val="2"/>
      <charset val="186"/>
    </font>
    <font>
      <b/>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color indexed="8"/>
      <name val="Arial"/>
      <family val="2"/>
      <charset val="186"/>
    </font>
    <font>
      <sz val="8"/>
      <name val="Arial"/>
      <charset val="186"/>
    </font>
    <font>
      <sz val="10"/>
      <name val="Arial"/>
      <charset val="186"/>
    </font>
    <font>
      <b/>
      <sz val="10"/>
      <color indexed="10"/>
      <name val="Arial"/>
      <family val="2"/>
      <charset val="186"/>
    </font>
    <font>
      <sz val="11"/>
      <color theme="1"/>
      <name val="Calibri"/>
      <family val="2"/>
      <charset val="186"/>
      <scheme val="minor"/>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b/>
      <sz val="26"/>
      <name val="Arial"/>
      <family val="2"/>
      <charset val="186"/>
    </font>
    <font>
      <b/>
      <sz val="18"/>
      <name val="Arial"/>
      <family val="2"/>
      <charset val="186"/>
    </font>
    <font>
      <b/>
      <sz val="22"/>
      <name val="Arial"/>
      <family val="2"/>
      <charset val="186"/>
    </font>
    <font>
      <sz val="8"/>
      <color theme="1"/>
      <name val="Arial"/>
      <family val="2"/>
      <charset val="186"/>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99"/>
        <bgColor indexed="26"/>
      </patternFill>
    </fill>
    <fill>
      <patternFill patternType="solid">
        <fgColor theme="9" tint="0.59999389629810485"/>
        <bgColor indexed="64"/>
      </patternFill>
    </fill>
    <fill>
      <patternFill patternType="solid">
        <fgColor theme="9" tint="0.59999389629810485"/>
        <bgColor indexed="26"/>
      </patternFill>
    </fill>
    <fill>
      <patternFill patternType="solid">
        <fgColor rgb="FFFFCC00"/>
        <bgColor indexed="64"/>
      </patternFill>
    </fill>
    <fill>
      <patternFill patternType="solid">
        <fgColor rgb="FFFFCC00"/>
        <bgColor indexed="26"/>
      </patternFill>
    </fill>
    <fill>
      <patternFill patternType="solid">
        <fgColor theme="9" tint="-0.249977111117893"/>
        <bgColor indexed="64"/>
      </patternFill>
    </fill>
    <fill>
      <patternFill patternType="solid">
        <fgColor theme="9" tint="-0.249977111117893"/>
        <b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0" fontId="12" fillId="0" borderId="0"/>
    <xf numFmtId="0" fontId="10" fillId="0" borderId="0"/>
    <xf numFmtId="0" fontId="10" fillId="0" borderId="0"/>
    <xf numFmtId="0" fontId="1" fillId="0" borderId="0"/>
    <xf numFmtId="0" fontId="1" fillId="0" borderId="0"/>
    <xf numFmtId="0" fontId="1" fillId="0" borderId="0"/>
    <xf numFmtId="43" fontId="1" fillId="0" borderId="0" applyFont="0" applyFill="0" applyBorder="0" applyAlignment="0" applyProtection="0"/>
  </cellStyleXfs>
  <cellXfs count="321">
    <xf numFmtId="0" fontId="0" fillId="0" borderId="0" xfId="0"/>
    <xf numFmtId="0" fontId="0" fillId="0" borderId="0" xfId="0" applyAlignment="1">
      <alignment vertical="center"/>
    </xf>
    <xf numFmtId="0" fontId="7" fillId="2" borderId="0" xfId="0" applyFont="1" applyFill="1" applyBorder="1" applyAlignment="1">
      <alignment horizontal="right" vertical="center"/>
    </xf>
    <xf numFmtId="0" fontId="2" fillId="2" borderId="0" xfId="0" applyFont="1" applyFill="1" applyBorder="1" applyAlignment="1">
      <alignmen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3" fillId="2" borderId="0" xfId="0" applyFont="1" applyFill="1" applyBorder="1" applyAlignment="1">
      <alignment horizontal="right" vertical="center" wrapText="1"/>
    </xf>
    <xf numFmtId="0" fontId="5"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 fillId="2" borderId="0" xfId="0" applyFont="1" applyFill="1"/>
    <xf numFmtId="0" fontId="0" fillId="2" borderId="0" xfId="0" applyFill="1"/>
    <xf numFmtId="0" fontId="0" fillId="2" borderId="0" xfId="0" applyFill="1" applyAlignment="1">
      <alignment horizont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wrapText="1"/>
    </xf>
    <xf numFmtId="0" fontId="2" fillId="2" borderId="0" xfId="0" applyFont="1" applyFill="1" applyAlignment="1">
      <alignment horizontal="center"/>
    </xf>
    <xf numFmtId="0" fontId="2" fillId="0" borderId="0" xfId="0" applyFont="1" applyAlignment="1">
      <alignment vertical="center"/>
    </xf>
    <xf numFmtId="0" fontId="2" fillId="3" borderId="26" xfId="0" applyFont="1" applyFill="1" applyBorder="1" applyAlignment="1">
      <alignment horizontal="center" vertical="center"/>
    </xf>
    <xf numFmtId="0" fontId="2" fillId="4" borderId="1" xfId="6" applyFont="1" applyFill="1" applyBorder="1" applyAlignment="1">
      <alignment horizontal="left"/>
    </xf>
    <xf numFmtId="0" fontId="2" fillId="4" borderId="1" xfId="6" applyFont="1" applyFill="1" applyBorder="1" applyAlignment="1">
      <alignment horizontal="center"/>
    </xf>
    <xf numFmtId="2" fontId="2" fillId="4" borderId="1" xfId="6" applyNumberFormat="1" applyFont="1" applyFill="1" applyBorder="1" applyAlignment="1">
      <alignment horizontal="right"/>
    </xf>
    <xf numFmtId="2" fontId="2" fillId="3" borderId="1" xfId="6" applyNumberFormat="1" applyFont="1" applyFill="1" applyBorder="1" applyAlignment="1">
      <alignment horizontal="center"/>
    </xf>
    <xf numFmtId="164" fontId="2" fillId="3" borderId="1" xfId="6" applyNumberFormat="1" applyFont="1" applyFill="1" applyBorder="1" applyAlignment="1">
      <alignment horizontal="center"/>
    </xf>
    <xf numFmtId="165" fontId="2" fillId="3" borderId="1" xfId="6" applyNumberFormat="1" applyFont="1" applyFill="1" applyBorder="1" applyAlignment="1">
      <alignment horizontal="center"/>
    </xf>
    <xf numFmtId="0" fontId="2" fillId="3" borderId="1" xfId="6" applyFont="1" applyFill="1" applyBorder="1" applyAlignment="1">
      <alignment horizontal="left"/>
    </xf>
    <xf numFmtId="0" fontId="2" fillId="3" borderId="1" xfId="6" applyFont="1" applyFill="1" applyBorder="1" applyAlignment="1">
      <alignment horizontal="center"/>
    </xf>
    <xf numFmtId="2" fontId="2" fillId="3" borderId="1" xfId="6" applyNumberFormat="1" applyFont="1" applyFill="1" applyBorder="1" applyAlignment="1">
      <alignment horizontal="right"/>
    </xf>
    <xf numFmtId="2" fontId="2" fillId="4" borderId="1" xfId="6" applyNumberFormat="1" applyFont="1" applyFill="1" applyBorder="1" applyAlignment="1">
      <alignment horizontal="center"/>
    </xf>
    <xf numFmtId="164" fontId="2" fillId="4" borderId="1" xfId="6" applyNumberFormat="1" applyFont="1" applyFill="1" applyBorder="1" applyAlignment="1">
      <alignment horizontal="center"/>
    </xf>
    <xf numFmtId="2" fontId="2" fillId="3" borderId="1" xfId="0" applyNumberFormat="1" applyFont="1" applyFill="1" applyBorder="1" applyAlignment="1">
      <alignment horizontal="left"/>
    </xf>
    <xf numFmtId="1" fontId="2" fillId="3" borderId="1" xfId="0" applyNumberFormat="1" applyFont="1" applyFill="1" applyBorder="1" applyAlignment="1">
      <alignment horizontal="center"/>
    </xf>
    <xf numFmtId="2" fontId="2" fillId="3" borderId="1" xfId="0" applyNumberFormat="1" applyFont="1" applyFill="1" applyBorder="1" applyAlignment="1">
      <alignment horizontal="right"/>
    </xf>
    <xf numFmtId="2" fontId="2" fillId="3" borderId="1" xfId="0" applyNumberFormat="1" applyFont="1" applyFill="1" applyBorder="1" applyAlignment="1">
      <alignment horizontal="center"/>
    </xf>
    <xf numFmtId="164" fontId="2" fillId="3" borderId="1" xfId="0" applyNumberFormat="1" applyFont="1" applyFill="1" applyBorder="1" applyAlignment="1">
      <alignment horizontal="center"/>
    </xf>
    <xf numFmtId="165" fontId="2" fillId="3" borderId="1" xfId="0" applyNumberFormat="1" applyFont="1" applyFill="1" applyBorder="1" applyAlignment="1">
      <alignment horizont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2" fontId="2" fillId="3" borderId="1" xfId="0" applyNumberFormat="1" applyFont="1" applyFill="1" applyBorder="1" applyAlignment="1">
      <alignment horizontal="right" vertical="center"/>
    </xf>
    <xf numFmtId="0" fontId="2" fillId="3" borderId="1" xfId="1" applyFont="1" applyFill="1" applyBorder="1" applyAlignment="1">
      <alignment horizontal="left"/>
    </xf>
    <xf numFmtId="0" fontId="2" fillId="3" borderId="1" xfId="1" applyFont="1" applyFill="1" applyBorder="1" applyAlignment="1">
      <alignment horizontal="center"/>
    </xf>
    <xf numFmtId="2" fontId="2" fillId="3" borderId="1" xfId="1" applyNumberFormat="1" applyFont="1" applyFill="1" applyBorder="1" applyAlignment="1">
      <alignment horizontal="right"/>
    </xf>
    <xf numFmtId="2" fontId="2" fillId="4" borderId="1" xfId="1" applyNumberFormat="1" applyFont="1" applyFill="1" applyBorder="1" applyAlignment="1">
      <alignment horizontal="center"/>
    </xf>
    <xf numFmtId="164" fontId="2" fillId="4" borderId="1" xfId="1" applyNumberFormat="1" applyFont="1" applyFill="1" applyBorder="1" applyAlignment="1">
      <alignment horizontal="center"/>
    </xf>
    <xf numFmtId="2" fontId="2" fillId="3" borderId="1" xfId="1" applyNumberFormat="1" applyFont="1" applyFill="1" applyBorder="1" applyAlignment="1">
      <alignment horizontal="center"/>
    </xf>
    <xf numFmtId="165" fontId="2" fillId="3" borderId="1" xfId="1" applyNumberFormat="1" applyFont="1" applyFill="1" applyBorder="1" applyAlignment="1">
      <alignment horizontal="center"/>
    </xf>
    <xf numFmtId="164" fontId="2" fillId="3" borderId="1" xfId="1" applyNumberFormat="1" applyFont="1" applyFill="1" applyBorder="1" applyAlignment="1">
      <alignment horizontal="center"/>
    </xf>
    <xf numFmtId="0" fontId="2" fillId="4" borderId="1" xfId="1" applyFont="1" applyFill="1" applyBorder="1" applyAlignment="1">
      <alignment horizontal="left"/>
    </xf>
    <xf numFmtId="0" fontId="2" fillId="4" borderId="1" xfId="1" applyFont="1" applyFill="1" applyBorder="1" applyAlignment="1">
      <alignment horizontal="center"/>
    </xf>
    <xf numFmtId="2" fontId="2" fillId="4" borderId="1" xfId="1" applyNumberFormat="1" applyFont="1" applyFill="1" applyBorder="1" applyAlignment="1">
      <alignment horizontal="right"/>
    </xf>
    <xf numFmtId="0" fontId="2" fillId="3" borderId="1" xfId="0" applyFont="1" applyFill="1" applyBorder="1" applyAlignment="1">
      <alignment horizontal="left"/>
    </xf>
    <xf numFmtId="0" fontId="2" fillId="3" borderId="1" xfId="0" applyFont="1" applyFill="1" applyBorder="1" applyAlignment="1">
      <alignment horizontal="center"/>
    </xf>
    <xf numFmtId="0" fontId="2" fillId="3" borderId="1" xfId="0" applyFont="1" applyFill="1" applyBorder="1" applyAlignment="1">
      <alignment horizontal="left" vertical="center"/>
    </xf>
    <xf numFmtId="2" fontId="2" fillId="4" borderId="1" xfId="0" applyNumberFormat="1" applyFont="1" applyFill="1" applyBorder="1" applyAlignment="1">
      <alignment horizontal="center"/>
    </xf>
    <xf numFmtId="2" fontId="2" fillId="4" borderId="1" xfId="0" applyNumberFormat="1" applyFont="1" applyFill="1" applyBorder="1" applyAlignment="1">
      <alignment horizontal="left"/>
    </xf>
    <xf numFmtId="0" fontId="2" fillId="4" borderId="1" xfId="0" applyFont="1" applyFill="1" applyBorder="1" applyAlignment="1">
      <alignment horizontal="center"/>
    </xf>
    <xf numFmtId="2" fontId="2" fillId="4" borderId="1" xfId="0" applyNumberFormat="1" applyFont="1" applyFill="1" applyBorder="1" applyAlignment="1">
      <alignment horizontal="right"/>
    </xf>
    <xf numFmtId="0" fontId="2" fillId="3" borderId="1" xfId="0" applyFont="1" applyFill="1" applyBorder="1" applyProtection="1">
      <protection locked="0"/>
    </xf>
    <xf numFmtId="0" fontId="2" fillId="3" borderId="1" xfId="0" applyFont="1" applyFill="1" applyBorder="1" applyAlignment="1" applyProtection="1">
      <alignment horizontal="center"/>
      <protection locked="0"/>
    </xf>
    <xf numFmtId="2" fontId="2" fillId="3" borderId="1" xfId="0" applyNumberFormat="1" applyFont="1" applyFill="1" applyBorder="1" applyAlignment="1" applyProtection="1">
      <alignment horizontal="right"/>
      <protection locked="0"/>
    </xf>
    <xf numFmtId="1" fontId="2" fillId="3" borderId="1" xfId="0" applyNumberFormat="1" applyFont="1" applyFill="1" applyBorder="1" applyAlignment="1">
      <alignment horizontal="left"/>
    </xf>
    <xf numFmtId="2" fontId="8" fillId="3" borderId="1" xfId="0" applyNumberFormat="1" applyFont="1" applyFill="1" applyBorder="1" applyAlignment="1">
      <alignment horizontal="center"/>
    </xf>
    <xf numFmtId="0" fontId="8" fillId="3" borderId="1" xfId="0" applyFont="1" applyFill="1" applyBorder="1" applyAlignment="1">
      <alignment horizontal="center"/>
    </xf>
    <xf numFmtId="0" fontId="2" fillId="4" borderId="1" xfId="0" applyFont="1" applyFill="1" applyBorder="1" applyAlignment="1">
      <alignment horizontal="left"/>
    </xf>
    <xf numFmtId="0" fontId="2" fillId="3" borderId="1" xfId="0" applyFont="1" applyFill="1" applyBorder="1"/>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0" fillId="3" borderId="1" xfId="1" applyFont="1" applyFill="1" applyBorder="1" applyAlignment="1">
      <alignment horizontal="center" vertical="center"/>
    </xf>
    <xf numFmtId="2" fontId="20" fillId="3" borderId="1" xfId="0" applyNumberFormat="1" applyFont="1" applyFill="1" applyBorder="1" applyAlignment="1">
      <alignment horizontal="right" vertical="center" wrapText="1"/>
    </xf>
    <xf numFmtId="2"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xf>
    <xf numFmtId="2"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3" borderId="1" xfId="7" applyNumberFormat="1" applyFont="1" applyFill="1" applyBorder="1" applyAlignment="1">
      <alignment horizontal="center"/>
    </xf>
    <xf numFmtId="0" fontId="8" fillId="3" borderId="1" xfId="0" applyFont="1" applyFill="1" applyBorder="1" applyAlignment="1">
      <alignment horizontal="left"/>
    </xf>
    <xf numFmtId="0" fontId="2" fillId="5" borderId="26" xfId="0" applyFont="1" applyFill="1" applyBorder="1" applyAlignment="1">
      <alignment horizontal="center" vertical="center"/>
    </xf>
    <xf numFmtId="0" fontId="2" fillId="5" borderId="1" xfId="0" applyFont="1" applyFill="1" applyBorder="1" applyAlignment="1">
      <alignment horizontal="left"/>
    </xf>
    <xf numFmtId="0" fontId="2" fillId="5" borderId="1" xfId="0" applyFont="1" applyFill="1" applyBorder="1" applyAlignment="1">
      <alignment horizontal="center"/>
    </xf>
    <xf numFmtId="2" fontId="2" fillId="5" borderId="1" xfId="0" applyNumberFormat="1" applyFont="1" applyFill="1" applyBorder="1" applyAlignment="1">
      <alignment horizontal="right"/>
    </xf>
    <xf numFmtId="2" fontId="2" fillId="5" borderId="1" xfId="0" applyNumberFormat="1" applyFont="1" applyFill="1" applyBorder="1" applyAlignment="1">
      <alignment horizontal="center"/>
    </xf>
    <xf numFmtId="164" fontId="2" fillId="5" borderId="1" xfId="0" applyNumberFormat="1" applyFont="1" applyFill="1" applyBorder="1" applyAlignment="1">
      <alignment horizontal="center"/>
    </xf>
    <xf numFmtId="165" fontId="2" fillId="5" borderId="1" xfId="0" applyNumberFormat="1" applyFont="1" applyFill="1" applyBorder="1" applyAlignment="1">
      <alignment horizontal="center"/>
    </xf>
    <xf numFmtId="0" fontId="2" fillId="6" borderId="1" xfId="6" applyFont="1" applyFill="1" applyBorder="1" applyAlignment="1">
      <alignment horizontal="left"/>
    </xf>
    <xf numFmtId="0" fontId="2" fillId="6" borderId="1" xfId="6" applyFont="1" applyFill="1" applyBorder="1" applyAlignment="1">
      <alignment horizontal="center"/>
    </xf>
    <xf numFmtId="2" fontId="2" fillId="6" borderId="1" xfId="6" applyNumberFormat="1" applyFont="1" applyFill="1" applyBorder="1" applyAlignment="1">
      <alignment horizontal="right"/>
    </xf>
    <xf numFmtId="2" fontId="2" fillId="6" borderId="1" xfId="6" applyNumberFormat="1" applyFont="1" applyFill="1" applyBorder="1" applyAlignment="1">
      <alignment horizontal="center"/>
    </xf>
    <xf numFmtId="2" fontId="2" fillId="5" borderId="1" xfId="6" applyNumberFormat="1" applyFont="1" applyFill="1" applyBorder="1" applyAlignment="1">
      <alignment horizontal="center"/>
    </xf>
    <xf numFmtId="164" fontId="2" fillId="5" borderId="1" xfId="6" applyNumberFormat="1" applyFont="1" applyFill="1" applyBorder="1" applyAlignment="1">
      <alignment horizontal="center"/>
    </xf>
    <xf numFmtId="165" fontId="2" fillId="5" borderId="1" xfId="6" applyNumberFormat="1" applyFont="1" applyFill="1" applyBorder="1" applyAlignment="1">
      <alignment horizontal="center"/>
    </xf>
    <xf numFmtId="0" fontId="2" fillId="5" borderId="1" xfId="6" applyFont="1" applyFill="1" applyBorder="1" applyAlignment="1">
      <alignment horizontal="left"/>
    </xf>
    <xf numFmtId="0" fontId="2" fillId="5" borderId="1" xfId="6" applyFont="1" applyFill="1" applyBorder="1" applyAlignment="1">
      <alignment horizontal="center"/>
    </xf>
    <xf numFmtId="2" fontId="2" fillId="5" borderId="1" xfId="6" applyNumberFormat="1" applyFont="1" applyFill="1" applyBorder="1" applyAlignment="1">
      <alignment horizontal="right"/>
    </xf>
    <xf numFmtId="1" fontId="2" fillId="5" borderId="1" xfId="6" applyNumberFormat="1" applyFont="1" applyFill="1" applyBorder="1" applyAlignment="1">
      <alignment horizontal="left"/>
    </xf>
    <xf numFmtId="164" fontId="2" fillId="6" borderId="1" xfId="6" applyNumberFormat="1" applyFont="1" applyFill="1" applyBorder="1" applyAlignment="1">
      <alignment horizontal="center"/>
    </xf>
    <xf numFmtId="0" fontId="2" fillId="5" borderId="1" xfId="6" applyFont="1" applyFill="1" applyBorder="1"/>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2" fontId="2" fillId="5" borderId="1" xfId="0" applyNumberFormat="1" applyFont="1" applyFill="1" applyBorder="1" applyAlignment="1">
      <alignment horizontal="right" vertical="center"/>
    </xf>
    <xf numFmtId="2" fontId="2" fillId="6" borderId="1" xfId="0" applyNumberFormat="1" applyFont="1" applyFill="1" applyBorder="1" applyAlignment="1">
      <alignment horizontal="center"/>
    </xf>
    <xf numFmtId="2" fontId="8" fillId="5" borderId="1" xfId="0" applyNumberFormat="1" applyFont="1" applyFill="1" applyBorder="1" applyAlignment="1">
      <alignment horizontal="center"/>
    </xf>
    <xf numFmtId="1" fontId="2" fillId="5" borderId="1" xfId="0" applyNumberFormat="1" applyFont="1" applyFill="1" applyBorder="1" applyAlignment="1">
      <alignment horizontal="left"/>
    </xf>
    <xf numFmtId="0" fontId="8" fillId="5" borderId="1" xfId="0" applyFont="1" applyFill="1" applyBorder="1" applyAlignment="1">
      <alignment horizontal="center"/>
    </xf>
    <xf numFmtId="0" fontId="2" fillId="5" borderId="1" xfId="0" applyFont="1" applyFill="1" applyBorder="1" applyProtection="1">
      <protection locked="0"/>
    </xf>
    <xf numFmtId="0" fontId="2" fillId="5" borderId="1" xfId="0" applyFont="1" applyFill="1" applyBorder="1" applyAlignment="1" applyProtection="1">
      <alignment horizontal="center"/>
      <protection locked="0"/>
    </xf>
    <xf numFmtId="2" fontId="2" fillId="5" borderId="1" xfId="0" applyNumberFormat="1" applyFont="1" applyFill="1" applyBorder="1" applyAlignment="1" applyProtection="1">
      <alignment horizontal="right"/>
      <protection locked="0"/>
    </xf>
    <xf numFmtId="0" fontId="2" fillId="5" borderId="1" xfId="0" applyFont="1" applyFill="1" applyBorder="1"/>
    <xf numFmtId="1" fontId="2" fillId="5" borderId="1" xfId="0" applyNumberFormat="1" applyFont="1" applyFill="1" applyBorder="1" applyAlignment="1">
      <alignment horizontal="center"/>
    </xf>
    <xf numFmtId="0" fontId="2" fillId="5" borderId="9" xfId="0" applyFont="1" applyFill="1" applyBorder="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2" fontId="20" fillId="5" borderId="1" xfId="0" applyNumberFormat="1" applyFont="1" applyFill="1" applyBorder="1" applyAlignment="1">
      <alignment horizontal="right" vertical="center" wrapText="1"/>
    </xf>
    <xf numFmtId="2"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xf>
    <xf numFmtId="2" fontId="20" fillId="5" borderId="1" xfId="0" applyNumberFormat="1" applyFont="1" applyFill="1" applyBorder="1" applyAlignment="1">
      <alignment horizontal="center" vertical="center" wrapText="1"/>
    </xf>
    <xf numFmtId="0" fontId="20" fillId="5" borderId="1" xfId="1" applyFont="1" applyFill="1" applyBorder="1" applyAlignment="1">
      <alignment horizontal="center" vertical="center"/>
    </xf>
    <xf numFmtId="4" fontId="20" fillId="5" borderId="1" xfId="1" applyNumberFormat="1" applyFont="1" applyFill="1" applyBorder="1" applyAlignment="1">
      <alignment horizontal="center" vertical="center"/>
    </xf>
    <xf numFmtId="0" fontId="2" fillId="6" borderId="1" xfId="0" applyFont="1" applyFill="1" applyBorder="1" applyAlignment="1">
      <alignment horizontal="left"/>
    </xf>
    <xf numFmtId="0" fontId="2" fillId="6" borderId="1" xfId="0" applyFont="1" applyFill="1" applyBorder="1" applyAlignment="1">
      <alignment horizontal="center"/>
    </xf>
    <xf numFmtId="2" fontId="2" fillId="6" borderId="1" xfId="0" applyNumberFormat="1" applyFont="1" applyFill="1" applyBorder="1" applyAlignment="1">
      <alignment horizontal="right"/>
    </xf>
    <xf numFmtId="0" fontId="2" fillId="5" borderId="3" xfId="0" applyFont="1" applyFill="1" applyBorder="1" applyAlignment="1">
      <alignment horizontal="left"/>
    </xf>
    <xf numFmtId="0" fontId="2" fillId="5" borderId="3" xfId="0" applyFont="1" applyFill="1" applyBorder="1" applyAlignment="1">
      <alignment horizontal="center"/>
    </xf>
    <xf numFmtId="2" fontId="2" fillId="5" borderId="3" xfId="0" applyNumberFormat="1" applyFont="1" applyFill="1" applyBorder="1" applyAlignment="1">
      <alignment horizontal="right"/>
    </xf>
    <xf numFmtId="2" fontId="2" fillId="5" borderId="3" xfId="0" applyNumberFormat="1" applyFont="1" applyFill="1" applyBorder="1" applyAlignment="1">
      <alignment horizontal="center"/>
    </xf>
    <xf numFmtId="164" fontId="2" fillId="5" borderId="3"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5" borderId="27" xfId="0" applyNumberFormat="1" applyFont="1" applyFill="1" applyBorder="1" applyAlignment="1">
      <alignment horizontal="center"/>
    </xf>
    <xf numFmtId="165" fontId="2" fillId="5" borderId="23" xfId="6" applyNumberFormat="1" applyFont="1" applyFill="1" applyBorder="1" applyAlignment="1">
      <alignment horizontal="center"/>
    </xf>
    <xf numFmtId="165" fontId="2" fillId="5" borderId="23" xfId="0" applyNumberFormat="1" applyFont="1" applyFill="1" applyBorder="1" applyAlignment="1">
      <alignment horizontal="center"/>
    </xf>
    <xf numFmtId="0" fontId="2" fillId="5" borderId="24" xfId="0" applyFont="1" applyFill="1" applyBorder="1" applyAlignment="1">
      <alignment horizontal="left"/>
    </xf>
    <xf numFmtId="0" fontId="2" fillId="5" borderId="24" xfId="0" applyFont="1" applyFill="1" applyBorder="1" applyAlignment="1">
      <alignment horizontal="center"/>
    </xf>
    <xf numFmtId="2" fontId="2" fillId="5" borderId="24" xfId="0" applyNumberFormat="1" applyFont="1" applyFill="1" applyBorder="1" applyAlignment="1">
      <alignment horizontal="right"/>
    </xf>
    <xf numFmtId="2" fontId="2" fillId="5" borderId="24" xfId="0" applyNumberFormat="1" applyFont="1" applyFill="1" applyBorder="1" applyAlignment="1">
      <alignment horizontal="center"/>
    </xf>
    <xf numFmtId="164" fontId="2" fillId="5" borderId="24" xfId="0" applyNumberFormat="1" applyFont="1" applyFill="1" applyBorder="1" applyAlignment="1">
      <alignment horizontal="center"/>
    </xf>
    <xf numFmtId="165" fontId="2" fillId="5" borderId="24" xfId="0" applyNumberFormat="1" applyFont="1" applyFill="1" applyBorder="1" applyAlignment="1">
      <alignment horizontal="center"/>
    </xf>
    <xf numFmtId="165" fontId="2" fillId="5" borderId="25" xfId="0" applyNumberFormat="1" applyFont="1" applyFill="1" applyBorder="1" applyAlignment="1">
      <alignment horizontal="center"/>
    </xf>
    <xf numFmtId="0" fontId="2" fillId="7" borderId="26" xfId="0" applyFont="1" applyFill="1" applyBorder="1" applyAlignment="1">
      <alignment horizontal="center" vertical="center"/>
    </xf>
    <xf numFmtId="0" fontId="2" fillId="7" borderId="1" xfId="6" applyFont="1" applyFill="1" applyBorder="1" applyAlignment="1">
      <alignment horizontal="left"/>
    </xf>
    <xf numFmtId="0" fontId="2" fillId="7" borderId="1" xfId="6" applyFont="1" applyFill="1" applyBorder="1" applyAlignment="1">
      <alignment horizontal="center"/>
    </xf>
    <xf numFmtId="2" fontId="2" fillId="7" borderId="1" xfId="6" applyNumberFormat="1" applyFont="1" applyFill="1" applyBorder="1" applyAlignment="1">
      <alignment horizontal="right"/>
    </xf>
    <xf numFmtId="2" fontId="2" fillId="8" borderId="1" xfId="6" applyNumberFormat="1" applyFont="1" applyFill="1" applyBorder="1" applyAlignment="1">
      <alignment horizontal="center"/>
    </xf>
    <xf numFmtId="2" fontId="2" fillId="7" borderId="1" xfId="6" applyNumberFormat="1" applyFont="1" applyFill="1" applyBorder="1" applyAlignment="1">
      <alignment horizontal="center"/>
    </xf>
    <xf numFmtId="164" fontId="2" fillId="7" borderId="1" xfId="6" applyNumberFormat="1" applyFont="1" applyFill="1" applyBorder="1" applyAlignment="1">
      <alignment horizontal="center"/>
    </xf>
    <xf numFmtId="165" fontId="2" fillId="7" borderId="1" xfId="6" applyNumberFormat="1" applyFont="1" applyFill="1" applyBorder="1" applyAlignment="1">
      <alignment horizontal="center"/>
    </xf>
    <xf numFmtId="164" fontId="2" fillId="8" borderId="1" xfId="6" applyNumberFormat="1" applyFont="1" applyFill="1" applyBorder="1" applyAlignment="1">
      <alignment horizontal="center"/>
    </xf>
    <xf numFmtId="0" fontId="2" fillId="7" borderId="1" xfId="6" applyFont="1" applyFill="1" applyBorder="1"/>
    <xf numFmtId="0" fontId="2" fillId="8" borderId="1" xfId="6" applyFont="1" applyFill="1" applyBorder="1" applyAlignment="1">
      <alignment horizontal="left"/>
    </xf>
    <xf numFmtId="0" fontId="2" fillId="8" borderId="1" xfId="6" applyFont="1" applyFill="1" applyBorder="1" applyAlignment="1">
      <alignment horizontal="center"/>
    </xf>
    <xf numFmtId="2" fontId="2" fillId="8" borderId="1" xfId="6" applyNumberFormat="1" applyFont="1" applyFill="1" applyBorder="1" applyAlignment="1">
      <alignment horizontal="right"/>
    </xf>
    <xf numFmtId="1" fontId="2" fillId="7" borderId="1" xfId="1" applyNumberFormat="1" applyFont="1" applyFill="1" applyBorder="1" applyAlignment="1">
      <alignment horizontal="left"/>
    </xf>
    <xf numFmtId="0" fontId="2" fillId="7" borderId="1" xfId="1" applyFont="1" applyFill="1" applyBorder="1" applyAlignment="1">
      <alignment horizontal="center"/>
    </xf>
    <xf numFmtId="2" fontId="2" fillId="7" borderId="1" xfId="1" applyNumberFormat="1" applyFont="1" applyFill="1" applyBorder="1" applyAlignment="1">
      <alignment horizontal="right"/>
    </xf>
    <xf numFmtId="2" fontId="2" fillId="8" borderId="1" xfId="1" applyNumberFormat="1" applyFont="1" applyFill="1" applyBorder="1" applyAlignment="1">
      <alignment horizontal="center"/>
    </xf>
    <xf numFmtId="164" fontId="2" fillId="8" borderId="1" xfId="1" applyNumberFormat="1" applyFont="1" applyFill="1" applyBorder="1" applyAlignment="1">
      <alignment horizontal="center"/>
    </xf>
    <xf numFmtId="2" fontId="2" fillId="7" borderId="1" xfId="1" applyNumberFormat="1" applyFont="1" applyFill="1" applyBorder="1" applyAlignment="1">
      <alignment horizontal="center"/>
    </xf>
    <xf numFmtId="165" fontId="2" fillId="7" borderId="1" xfId="1" applyNumberFormat="1" applyFont="1" applyFill="1" applyBorder="1" applyAlignment="1">
      <alignment horizontal="center"/>
    </xf>
    <xf numFmtId="0" fontId="2" fillId="8" borderId="1" xfId="0" applyFont="1" applyFill="1" applyBorder="1" applyAlignment="1">
      <alignment horizontal="left"/>
    </xf>
    <xf numFmtId="0" fontId="2" fillId="8" borderId="1" xfId="0" applyFont="1" applyFill="1" applyBorder="1" applyAlignment="1">
      <alignment horizontal="center"/>
    </xf>
    <xf numFmtId="2" fontId="2" fillId="8" borderId="1" xfId="0" applyNumberFormat="1" applyFont="1" applyFill="1" applyBorder="1" applyAlignment="1">
      <alignment horizontal="right"/>
    </xf>
    <xf numFmtId="2" fontId="2" fillId="7" borderId="1" xfId="0" applyNumberFormat="1" applyFont="1" applyFill="1" applyBorder="1" applyAlignment="1">
      <alignment horizontal="center"/>
    </xf>
    <xf numFmtId="2" fontId="2" fillId="8" borderId="1" xfId="0" applyNumberFormat="1" applyFont="1" applyFill="1" applyBorder="1" applyAlignment="1">
      <alignment horizontal="center"/>
    </xf>
    <xf numFmtId="164" fontId="2" fillId="7" borderId="1" xfId="0" applyNumberFormat="1" applyFont="1" applyFill="1" applyBorder="1" applyAlignment="1">
      <alignment horizontal="center"/>
    </xf>
    <xf numFmtId="165" fontId="2" fillId="7" borderId="1" xfId="0" applyNumberFormat="1" applyFont="1" applyFill="1" applyBorder="1" applyAlignment="1">
      <alignment horizontal="center"/>
    </xf>
    <xf numFmtId="0" fontId="20" fillId="7" borderId="1" xfId="0" applyFont="1" applyFill="1" applyBorder="1" applyAlignment="1">
      <alignment vertical="center" wrapText="1"/>
    </xf>
    <xf numFmtId="0" fontId="20" fillId="7" borderId="1" xfId="0" applyFont="1" applyFill="1" applyBorder="1" applyAlignment="1">
      <alignment horizontal="center" vertical="center" wrapText="1"/>
    </xf>
    <xf numFmtId="0" fontId="20" fillId="7" borderId="1" xfId="1" applyFont="1" applyFill="1" applyBorder="1" applyAlignment="1">
      <alignment horizontal="center" vertical="center"/>
    </xf>
    <xf numFmtId="2" fontId="20" fillId="7" borderId="1" xfId="0" applyNumberFormat="1" applyFont="1" applyFill="1" applyBorder="1" applyAlignment="1">
      <alignment horizontal="right" vertical="center" wrapText="1"/>
    </xf>
    <xf numFmtId="2"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center" vertical="center"/>
    </xf>
    <xf numFmtId="2" fontId="20" fillId="7" borderId="1" xfId="0" applyNumberFormat="1" applyFont="1" applyFill="1" applyBorder="1" applyAlignment="1">
      <alignment horizontal="center" vertical="center" wrapText="1"/>
    </xf>
    <xf numFmtId="4" fontId="20" fillId="7" borderId="1" xfId="1" applyNumberFormat="1" applyFont="1" applyFill="1" applyBorder="1" applyAlignment="1">
      <alignment horizontal="center" vertical="center"/>
    </xf>
    <xf numFmtId="0" fontId="2" fillId="7" borderId="1" xfId="0" applyFont="1" applyFill="1" applyBorder="1"/>
    <xf numFmtId="0" fontId="2" fillId="7" borderId="1" xfId="0" applyFont="1" applyFill="1" applyBorder="1" applyAlignment="1">
      <alignment horizontal="center"/>
    </xf>
    <xf numFmtId="2" fontId="2" fillId="7" borderId="1" xfId="0" applyNumberFormat="1" applyFont="1" applyFill="1" applyBorder="1" applyAlignment="1">
      <alignment horizontal="right"/>
    </xf>
    <xf numFmtId="0" fontId="2" fillId="7" borderId="1" xfId="0" applyFont="1" applyFill="1" applyBorder="1" applyAlignment="1">
      <alignment horizontal="left"/>
    </xf>
    <xf numFmtId="0" fontId="8" fillId="7" borderId="1" xfId="0" applyFont="1" applyFill="1" applyBorder="1" applyAlignment="1">
      <alignment horizontal="left"/>
    </xf>
    <xf numFmtId="0" fontId="2" fillId="7" borderId="9" xfId="0" applyFont="1" applyFill="1" applyBorder="1" applyAlignment="1">
      <alignment horizontal="center" vertical="center"/>
    </xf>
    <xf numFmtId="0" fontId="2" fillId="7" borderId="3" xfId="6" applyFont="1" applyFill="1" applyBorder="1" applyAlignment="1">
      <alignment horizontal="left"/>
    </xf>
    <xf numFmtId="0" fontId="2" fillId="7" borderId="3" xfId="6" applyFont="1" applyFill="1" applyBorder="1" applyAlignment="1">
      <alignment horizontal="center"/>
    </xf>
    <xf numFmtId="2" fontId="2" fillId="7" borderId="3" xfId="6" applyNumberFormat="1" applyFont="1" applyFill="1" applyBorder="1" applyAlignment="1">
      <alignment horizontal="right"/>
    </xf>
    <xf numFmtId="2" fontId="2" fillId="8" borderId="3" xfId="6" applyNumberFormat="1" applyFont="1" applyFill="1" applyBorder="1" applyAlignment="1">
      <alignment horizontal="center"/>
    </xf>
    <xf numFmtId="2" fontId="2" fillId="7" borderId="3" xfId="6" applyNumberFormat="1" applyFont="1" applyFill="1" applyBorder="1" applyAlignment="1">
      <alignment horizontal="center"/>
    </xf>
    <xf numFmtId="164" fontId="2" fillId="7" borderId="3" xfId="6" applyNumberFormat="1" applyFont="1" applyFill="1" applyBorder="1" applyAlignment="1">
      <alignment horizontal="center"/>
    </xf>
    <xf numFmtId="165" fontId="2" fillId="7" borderId="3" xfId="6" applyNumberFormat="1" applyFont="1" applyFill="1" applyBorder="1" applyAlignment="1">
      <alignment horizontal="center"/>
    </xf>
    <xf numFmtId="165" fontId="2" fillId="7" borderId="27" xfId="6" applyNumberFormat="1" applyFont="1" applyFill="1" applyBorder="1" applyAlignment="1">
      <alignment horizontal="center"/>
    </xf>
    <xf numFmtId="165" fontId="2" fillId="7" borderId="23" xfId="6" applyNumberFormat="1" applyFont="1" applyFill="1" applyBorder="1" applyAlignment="1">
      <alignment horizontal="center"/>
    </xf>
    <xf numFmtId="165" fontId="2" fillId="7" borderId="23" xfId="1" applyNumberFormat="1" applyFont="1" applyFill="1" applyBorder="1" applyAlignment="1">
      <alignment horizontal="center"/>
    </xf>
    <xf numFmtId="165" fontId="2" fillId="7" borderId="23" xfId="0" applyNumberFormat="1" applyFont="1" applyFill="1" applyBorder="1" applyAlignment="1">
      <alignment horizontal="center"/>
    </xf>
    <xf numFmtId="0" fontId="2" fillId="7" borderId="24" xfId="0" applyFont="1" applyFill="1" applyBorder="1" applyAlignment="1">
      <alignment horizontal="left"/>
    </xf>
    <xf numFmtId="0" fontId="2" fillId="7" borderId="24" xfId="0" applyFont="1" applyFill="1" applyBorder="1" applyAlignment="1">
      <alignment horizontal="center"/>
    </xf>
    <xf numFmtId="2" fontId="2" fillId="7" borderId="24" xfId="0" applyNumberFormat="1" applyFont="1" applyFill="1" applyBorder="1" applyAlignment="1">
      <alignment horizontal="right"/>
    </xf>
    <xf numFmtId="2" fontId="2" fillId="7" borderId="24" xfId="0" applyNumberFormat="1" applyFont="1" applyFill="1" applyBorder="1" applyAlignment="1">
      <alignment horizontal="center"/>
    </xf>
    <xf numFmtId="164" fontId="2" fillId="7" borderId="24" xfId="0" applyNumberFormat="1" applyFont="1" applyFill="1" applyBorder="1" applyAlignment="1">
      <alignment horizontal="center"/>
    </xf>
    <xf numFmtId="165" fontId="2" fillId="7" borderId="24" xfId="0" applyNumberFormat="1" applyFont="1" applyFill="1" applyBorder="1" applyAlignment="1">
      <alignment horizontal="center"/>
    </xf>
    <xf numFmtId="165" fontId="2" fillId="7" borderId="25" xfId="0" applyNumberFormat="1" applyFont="1" applyFill="1" applyBorder="1" applyAlignment="1">
      <alignment horizontal="center"/>
    </xf>
    <xf numFmtId="0" fontId="2" fillId="9" borderId="26" xfId="0" applyFont="1" applyFill="1" applyBorder="1" applyAlignment="1">
      <alignment horizontal="center" vertical="center"/>
    </xf>
    <xf numFmtId="0" fontId="2" fillId="9" borderId="1" xfId="6" applyFont="1" applyFill="1" applyBorder="1" applyAlignment="1">
      <alignment horizontal="left"/>
    </xf>
    <xf numFmtId="0" fontId="2" fillId="9" borderId="1" xfId="6" applyFont="1" applyFill="1" applyBorder="1" applyAlignment="1">
      <alignment horizontal="center"/>
    </xf>
    <xf numFmtId="2" fontId="2" fillId="9" borderId="1" xfId="6" applyNumberFormat="1" applyFont="1" applyFill="1" applyBorder="1" applyAlignment="1">
      <alignment horizontal="right"/>
    </xf>
    <xf numFmtId="2" fontId="2" fillId="10" borderId="1" xfId="6" applyNumberFormat="1" applyFont="1" applyFill="1" applyBorder="1" applyAlignment="1">
      <alignment horizontal="center"/>
    </xf>
    <xf numFmtId="164" fontId="2" fillId="10" borderId="1" xfId="6" applyNumberFormat="1" applyFont="1" applyFill="1" applyBorder="1" applyAlignment="1">
      <alignment horizontal="center"/>
    </xf>
    <xf numFmtId="2" fontId="2" fillId="9" borderId="1" xfId="6" applyNumberFormat="1" applyFont="1" applyFill="1" applyBorder="1" applyAlignment="1">
      <alignment horizontal="center"/>
    </xf>
    <xf numFmtId="165" fontId="2" fillId="9" borderId="1" xfId="6" applyNumberFormat="1" applyFont="1" applyFill="1" applyBorder="1" applyAlignment="1">
      <alignment horizontal="center"/>
    </xf>
    <xf numFmtId="164" fontId="2" fillId="9" borderId="1" xfId="6" applyNumberFormat="1" applyFont="1" applyFill="1" applyBorder="1" applyAlignment="1">
      <alignment horizontal="center"/>
    </xf>
    <xf numFmtId="0" fontId="2" fillId="9" borderId="1" xfId="6" applyFont="1" applyFill="1" applyBorder="1"/>
    <xf numFmtId="1" fontId="2" fillId="9" borderId="1" xfId="6" applyNumberFormat="1" applyFont="1" applyFill="1" applyBorder="1" applyAlignment="1">
      <alignment horizontal="left"/>
    </xf>
    <xf numFmtId="2" fontId="2" fillId="9" borderId="1" xfId="0" applyNumberFormat="1" applyFont="1" applyFill="1" applyBorder="1" applyAlignment="1">
      <alignment horizontal="left"/>
    </xf>
    <xf numFmtId="1" fontId="2" fillId="9" borderId="1" xfId="0" applyNumberFormat="1" applyFont="1" applyFill="1" applyBorder="1" applyAlignment="1">
      <alignment horizontal="center"/>
    </xf>
    <xf numFmtId="2" fontId="2" fillId="9" borderId="1" xfId="0" applyNumberFormat="1" applyFont="1" applyFill="1" applyBorder="1" applyAlignment="1">
      <alignment horizontal="right"/>
    </xf>
    <xf numFmtId="2" fontId="2" fillId="9" borderId="1" xfId="0" applyNumberFormat="1" applyFont="1" applyFill="1" applyBorder="1" applyAlignment="1">
      <alignment horizontal="center"/>
    </xf>
    <xf numFmtId="164" fontId="2" fillId="9" borderId="1" xfId="0" applyNumberFormat="1" applyFont="1" applyFill="1" applyBorder="1" applyAlignment="1">
      <alignment horizontal="center"/>
    </xf>
    <xf numFmtId="165" fontId="2" fillId="9" borderId="1" xfId="0" applyNumberFormat="1" applyFont="1" applyFill="1" applyBorder="1" applyAlignment="1">
      <alignment horizontal="center"/>
    </xf>
    <xf numFmtId="0" fontId="2" fillId="9" borderId="1" xfId="0" applyFont="1" applyFill="1" applyBorder="1" applyAlignment="1">
      <alignment vertical="center"/>
    </xf>
    <xf numFmtId="0" fontId="2" fillId="9" borderId="1" xfId="0" applyFont="1" applyFill="1" applyBorder="1" applyAlignment="1">
      <alignment horizontal="center" vertical="center"/>
    </xf>
    <xf numFmtId="2" fontId="2" fillId="9" borderId="1" xfId="0" applyNumberFormat="1" applyFont="1" applyFill="1" applyBorder="1" applyAlignment="1">
      <alignment horizontal="right" vertical="center"/>
    </xf>
    <xf numFmtId="0" fontId="2" fillId="9" borderId="1" xfId="1" applyFont="1" applyFill="1" applyBorder="1" applyAlignment="1">
      <alignment horizontal="left"/>
    </xf>
    <xf numFmtId="0" fontId="2" fillId="9" borderId="1" xfId="1" applyFont="1" applyFill="1" applyBorder="1" applyAlignment="1">
      <alignment horizontal="center"/>
    </xf>
    <xf numFmtId="2" fontId="2" fillId="9" borderId="1" xfId="1" applyNumberFormat="1" applyFont="1" applyFill="1" applyBorder="1" applyAlignment="1">
      <alignment horizontal="right"/>
    </xf>
    <xf numFmtId="2" fontId="2" fillId="9" borderId="1" xfId="1" applyNumberFormat="1" applyFont="1" applyFill="1" applyBorder="1" applyAlignment="1">
      <alignment horizontal="center"/>
    </xf>
    <xf numFmtId="164" fontId="2" fillId="9" borderId="1" xfId="1" applyNumberFormat="1" applyFont="1" applyFill="1" applyBorder="1" applyAlignment="1">
      <alignment horizontal="center"/>
    </xf>
    <xf numFmtId="165" fontId="2" fillId="9" borderId="1" xfId="1" applyNumberFormat="1" applyFont="1" applyFill="1" applyBorder="1" applyAlignment="1">
      <alignment horizontal="center"/>
    </xf>
    <xf numFmtId="0" fontId="2" fillId="10" borderId="1" xfId="1" applyFont="1" applyFill="1" applyBorder="1" applyAlignment="1">
      <alignment horizontal="left"/>
    </xf>
    <xf numFmtId="0" fontId="2" fillId="10" borderId="1" xfId="1" applyFont="1" applyFill="1" applyBorder="1" applyAlignment="1">
      <alignment horizontal="center"/>
    </xf>
    <xf numFmtId="2" fontId="2" fillId="10" borderId="1" xfId="1" applyNumberFormat="1" applyFont="1" applyFill="1" applyBorder="1" applyAlignment="1">
      <alignment horizontal="right"/>
    </xf>
    <xf numFmtId="2" fontId="2" fillId="10" borderId="1" xfId="1" applyNumberFormat="1" applyFont="1" applyFill="1" applyBorder="1" applyAlignment="1">
      <alignment horizontal="center"/>
    </xf>
    <xf numFmtId="164" fontId="2" fillId="10" borderId="1" xfId="1" applyNumberFormat="1" applyFont="1" applyFill="1" applyBorder="1" applyAlignment="1">
      <alignment horizontal="center"/>
    </xf>
    <xf numFmtId="0" fontId="2" fillId="10" borderId="1" xfId="0" applyFont="1" applyFill="1" applyBorder="1" applyAlignment="1">
      <alignment horizontal="left"/>
    </xf>
    <xf numFmtId="0" fontId="2" fillId="10" borderId="1" xfId="0" applyFont="1" applyFill="1" applyBorder="1" applyAlignment="1">
      <alignment horizontal="center"/>
    </xf>
    <xf numFmtId="2" fontId="2" fillId="10" borderId="1" xfId="0" applyNumberFormat="1" applyFont="1" applyFill="1" applyBorder="1" applyAlignment="1">
      <alignment horizontal="right"/>
    </xf>
    <xf numFmtId="2" fontId="2" fillId="10" borderId="1" xfId="0" applyNumberFormat="1" applyFont="1" applyFill="1" applyBorder="1" applyAlignment="1">
      <alignment horizontal="center"/>
    </xf>
    <xf numFmtId="0" fontId="2" fillId="9" borderId="1" xfId="0" applyFont="1" applyFill="1" applyBorder="1" applyAlignment="1">
      <alignment horizontal="left"/>
    </xf>
    <xf numFmtId="0" fontId="2" fillId="9" borderId="1" xfId="0" applyFont="1" applyFill="1" applyBorder="1" applyAlignment="1">
      <alignment horizontal="center"/>
    </xf>
    <xf numFmtId="2" fontId="8" fillId="9" borderId="1" xfId="0" applyNumberFormat="1" applyFont="1" applyFill="1" applyBorder="1" applyAlignment="1">
      <alignment horizontal="center"/>
    </xf>
    <xf numFmtId="1" fontId="2" fillId="9" borderId="1" xfId="0" applyNumberFormat="1" applyFont="1" applyFill="1" applyBorder="1" applyAlignment="1">
      <alignment horizontal="left"/>
    </xf>
    <xf numFmtId="1" fontId="8" fillId="9" borderId="1" xfId="0" applyNumberFormat="1" applyFont="1" applyFill="1" applyBorder="1" applyAlignment="1">
      <alignment horizontal="center"/>
    </xf>
    <xf numFmtId="1" fontId="2" fillId="10" borderId="1" xfId="0" applyNumberFormat="1" applyFont="1" applyFill="1" applyBorder="1" applyAlignment="1">
      <alignment horizontal="center"/>
    </xf>
    <xf numFmtId="0" fontId="20"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1" xfId="1" applyFont="1" applyFill="1" applyBorder="1" applyAlignment="1">
      <alignment horizontal="center" vertical="center"/>
    </xf>
    <xf numFmtId="2" fontId="20" fillId="9" borderId="1" xfId="0" applyNumberFormat="1" applyFont="1" applyFill="1" applyBorder="1" applyAlignment="1">
      <alignment horizontal="right" vertical="center" wrapText="1"/>
    </xf>
    <xf numFmtId="2" fontId="2" fillId="9"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xf>
    <xf numFmtId="2" fontId="20" fillId="9" borderId="1" xfId="0" applyNumberFormat="1" applyFont="1" applyFill="1" applyBorder="1" applyAlignment="1">
      <alignment horizontal="center" vertical="center" wrapText="1"/>
    </xf>
    <xf numFmtId="4" fontId="20" fillId="9" borderId="1" xfId="1"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0" fontId="2" fillId="9" borderId="1" xfId="0" applyFont="1" applyFill="1" applyBorder="1"/>
    <xf numFmtId="0" fontId="2" fillId="9" borderId="9" xfId="0" applyFont="1" applyFill="1" applyBorder="1" applyAlignment="1">
      <alignment horizontal="center" vertical="center"/>
    </xf>
    <xf numFmtId="0" fontId="2" fillId="9" borderId="3" xfId="6" applyFont="1" applyFill="1" applyBorder="1" applyAlignment="1">
      <alignment horizontal="left"/>
    </xf>
    <xf numFmtId="0" fontId="2" fillId="9" borderId="3" xfId="6" applyFont="1" applyFill="1" applyBorder="1" applyAlignment="1">
      <alignment horizontal="center"/>
    </xf>
    <xf numFmtId="2" fontId="2" fillId="9" borderId="3" xfId="6" applyNumberFormat="1" applyFont="1" applyFill="1" applyBorder="1" applyAlignment="1">
      <alignment horizontal="right"/>
    </xf>
    <xf numFmtId="2" fontId="2" fillId="10" borderId="3" xfId="6" applyNumberFormat="1" applyFont="1" applyFill="1" applyBorder="1" applyAlignment="1">
      <alignment horizontal="center"/>
    </xf>
    <xf numFmtId="2" fontId="2" fillId="9" borderId="3" xfId="6" applyNumberFormat="1" applyFont="1" applyFill="1" applyBorder="1" applyAlignment="1">
      <alignment horizontal="center"/>
    </xf>
    <xf numFmtId="164" fontId="2" fillId="9" borderId="3" xfId="6" applyNumberFormat="1" applyFont="1" applyFill="1" applyBorder="1" applyAlignment="1">
      <alignment horizontal="center"/>
    </xf>
    <xf numFmtId="165" fontId="2" fillId="9" borderId="3" xfId="6" applyNumberFormat="1" applyFont="1" applyFill="1" applyBorder="1" applyAlignment="1">
      <alignment horizontal="center"/>
    </xf>
    <xf numFmtId="165" fontId="2" fillId="9" borderId="27" xfId="6" applyNumberFormat="1" applyFont="1" applyFill="1" applyBorder="1" applyAlignment="1">
      <alignment horizontal="center"/>
    </xf>
    <xf numFmtId="165" fontId="2" fillId="9" borderId="23" xfId="6" applyNumberFormat="1" applyFont="1" applyFill="1" applyBorder="1" applyAlignment="1">
      <alignment horizontal="center"/>
    </xf>
    <xf numFmtId="165" fontId="2" fillId="9" borderId="23" xfId="0" applyNumberFormat="1" applyFont="1" applyFill="1" applyBorder="1" applyAlignment="1">
      <alignment horizontal="center"/>
    </xf>
    <xf numFmtId="165" fontId="2" fillId="9" borderId="23" xfId="1" applyNumberFormat="1" applyFont="1" applyFill="1" applyBorder="1" applyAlignment="1">
      <alignment horizontal="center"/>
    </xf>
    <xf numFmtId="0" fontId="2" fillId="9" borderId="24" xfId="0" applyFont="1" applyFill="1" applyBorder="1" applyAlignment="1">
      <alignment horizontal="left"/>
    </xf>
    <xf numFmtId="0" fontId="2" fillId="9" borderId="24" xfId="0" applyFont="1" applyFill="1" applyBorder="1" applyAlignment="1">
      <alignment horizontal="center"/>
    </xf>
    <xf numFmtId="2" fontId="2" fillId="9" borderId="24" xfId="0" applyNumberFormat="1" applyFont="1" applyFill="1" applyBorder="1" applyAlignment="1">
      <alignment horizontal="right"/>
    </xf>
    <xf numFmtId="2" fontId="2" fillId="9" borderId="24" xfId="0" applyNumberFormat="1" applyFont="1" applyFill="1" applyBorder="1" applyAlignment="1">
      <alignment horizontal="center"/>
    </xf>
    <xf numFmtId="164" fontId="2" fillId="9" borderId="24" xfId="0" applyNumberFormat="1" applyFont="1" applyFill="1" applyBorder="1" applyAlignment="1">
      <alignment horizontal="center"/>
    </xf>
    <xf numFmtId="165" fontId="2" fillId="9" borderId="24" xfId="0" applyNumberFormat="1" applyFont="1" applyFill="1" applyBorder="1" applyAlignment="1">
      <alignment horizontal="center"/>
    </xf>
    <xf numFmtId="165" fontId="2" fillId="9" borderId="25" xfId="0" applyNumberFormat="1" applyFont="1" applyFill="1" applyBorder="1" applyAlignment="1">
      <alignment horizontal="center"/>
    </xf>
    <xf numFmtId="0" fontId="18" fillId="7" borderId="20" xfId="0" applyFont="1" applyFill="1" applyBorder="1" applyAlignment="1">
      <alignment horizontal="center" vertical="center" textRotation="90" wrapText="1"/>
    </xf>
    <xf numFmtId="0" fontId="18" fillId="7" borderId="21" xfId="0" applyFont="1" applyFill="1" applyBorder="1" applyAlignment="1">
      <alignment horizontal="center" vertical="center" textRotation="90" wrapText="1"/>
    </xf>
    <xf numFmtId="0" fontId="18" fillId="7" borderId="22" xfId="0" applyFont="1" applyFill="1" applyBorder="1" applyAlignment="1">
      <alignment horizontal="center" vertical="center" textRotation="90" wrapText="1"/>
    </xf>
    <xf numFmtId="0" fontId="19" fillId="9" borderId="28" xfId="0" applyFont="1" applyFill="1" applyBorder="1" applyAlignment="1">
      <alignment horizontal="center" vertical="center" textRotation="90"/>
    </xf>
    <xf numFmtId="0" fontId="19" fillId="9" borderId="29" xfId="0" applyFont="1" applyFill="1" applyBorder="1" applyAlignment="1">
      <alignment horizontal="center" vertical="center" textRotation="90"/>
    </xf>
    <xf numFmtId="0" fontId="19" fillId="9" borderId="30"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7" fillId="5" borderId="20" xfId="0" applyFont="1" applyFill="1" applyBorder="1" applyAlignment="1">
      <alignment horizontal="center" vertical="center" textRotation="90" wrapText="1"/>
    </xf>
    <xf numFmtId="0" fontId="17" fillId="5" borderId="21" xfId="0" applyFont="1" applyFill="1" applyBorder="1" applyAlignment="1">
      <alignment horizontal="center" vertical="center" textRotation="90" wrapText="1"/>
    </xf>
    <xf numFmtId="0" fontId="17" fillId="5" borderId="22" xfId="0" applyFont="1" applyFill="1" applyBorder="1" applyAlignment="1">
      <alignment horizontal="center" vertical="center" textRotation="90" wrapText="1"/>
    </xf>
    <xf numFmtId="0" fontId="7" fillId="0" borderId="0" xfId="0" applyFont="1" applyBorder="1" applyAlignment="1">
      <alignment horizontal="right" vertical="center"/>
    </xf>
    <xf numFmtId="0" fontId="3" fillId="0" borderId="0" xfId="0" applyFont="1" applyBorder="1" applyAlignment="1">
      <alignment horizontal="righ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7" fillId="3" borderId="20" xfId="0" applyFont="1" applyFill="1" applyBorder="1" applyAlignment="1">
      <alignment horizontal="center" vertical="center" textRotation="90" wrapText="1"/>
    </xf>
    <xf numFmtId="0" fontId="2" fillId="3" borderId="9" xfId="0" applyFont="1" applyFill="1" applyBorder="1" applyAlignment="1">
      <alignment horizontal="center" vertical="center"/>
    </xf>
    <xf numFmtId="0" fontId="2" fillId="4" borderId="3" xfId="6" applyFont="1" applyFill="1" applyBorder="1" applyAlignment="1">
      <alignment horizontal="left"/>
    </xf>
    <xf numFmtId="0" fontId="2" fillId="4" borderId="3" xfId="6" applyFont="1" applyFill="1" applyBorder="1" applyAlignment="1">
      <alignment horizontal="center"/>
    </xf>
    <xf numFmtId="2" fontId="2" fillId="4" borderId="3" xfId="6" applyNumberFormat="1" applyFont="1" applyFill="1" applyBorder="1" applyAlignment="1">
      <alignment horizontal="right"/>
    </xf>
    <xf numFmtId="2" fontId="2" fillId="3" borderId="3" xfId="6" applyNumberFormat="1" applyFont="1" applyFill="1" applyBorder="1" applyAlignment="1">
      <alignment horizontal="center"/>
    </xf>
    <xf numFmtId="164" fontId="2" fillId="3" borderId="3" xfId="6" applyNumberFormat="1" applyFont="1" applyFill="1" applyBorder="1" applyAlignment="1">
      <alignment horizontal="center"/>
    </xf>
    <xf numFmtId="165" fontId="2" fillId="3" borderId="3" xfId="6" applyNumberFormat="1" applyFont="1" applyFill="1" applyBorder="1" applyAlignment="1">
      <alignment horizontal="center"/>
    </xf>
    <xf numFmtId="165" fontId="2" fillId="3" borderId="27" xfId="6" applyNumberFormat="1" applyFont="1" applyFill="1" applyBorder="1" applyAlignment="1">
      <alignment horizontal="center"/>
    </xf>
    <xf numFmtId="0" fontId="17" fillId="3" borderId="21" xfId="0" applyFont="1" applyFill="1" applyBorder="1" applyAlignment="1">
      <alignment horizontal="center" vertical="center" textRotation="90" wrapText="1"/>
    </xf>
    <xf numFmtId="165" fontId="2" fillId="3" borderId="23" xfId="6" applyNumberFormat="1" applyFont="1" applyFill="1" applyBorder="1" applyAlignment="1">
      <alignment horizontal="center"/>
    </xf>
    <xf numFmtId="165" fontId="2" fillId="3" borderId="23" xfId="0" applyNumberFormat="1" applyFont="1" applyFill="1" applyBorder="1" applyAlignment="1">
      <alignment horizontal="center"/>
    </xf>
    <xf numFmtId="165" fontId="2" fillId="3" borderId="23" xfId="1" applyNumberFormat="1" applyFont="1" applyFill="1" applyBorder="1" applyAlignment="1">
      <alignment horizontal="center"/>
    </xf>
    <xf numFmtId="0" fontId="17" fillId="3" borderId="22" xfId="0" applyFont="1" applyFill="1" applyBorder="1" applyAlignment="1">
      <alignment horizontal="center" vertical="center" textRotation="90" wrapText="1"/>
    </xf>
    <xf numFmtId="0" fontId="2" fillId="3" borderId="31" xfId="0" applyFont="1" applyFill="1" applyBorder="1" applyAlignment="1">
      <alignment horizontal="center" vertical="center"/>
    </xf>
    <xf numFmtId="0" fontId="2" fillId="3" borderId="24" xfId="0" applyFont="1" applyFill="1" applyBorder="1" applyAlignment="1">
      <alignment horizontal="left"/>
    </xf>
    <xf numFmtId="0" fontId="2" fillId="3" borderId="24" xfId="0" applyFont="1" applyFill="1" applyBorder="1" applyAlignment="1">
      <alignment horizontal="center"/>
    </xf>
    <xf numFmtId="2" fontId="2" fillId="3" borderId="24" xfId="0" applyNumberFormat="1" applyFont="1" applyFill="1" applyBorder="1" applyAlignment="1">
      <alignment horizontal="right"/>
    </xf>
    <xf numFmtId="2" fontId="2" fillId="3" borderId="24" xfId="0" applyNumberFormat="1" applyFont="1" applyFill="1" applyBorder="1" applyAlignment="1">
      <alignment horizontal="center"/>
    </xf>
    <xf numFmtId="164" fontId="2" fillId="3" borderId="24" xfId="0" applyNumberFormat="1" applyFont="1" applyFill="1" applyBorder="1" applyAlignment="1">
      <alignment horizontal="center"/>
    </xf>
    <xf numFmtId="165" fontId="2" fillId="3" borderId="24" xfId="0" applyNumberFormat="1" applyFont="1" applyFill="1" applyBorder="1" applyAlignment="1">
      <alignment horizontal="center"/>
    </xf>
    <xf numFmtId="165" fontId="2" fillId="3" borderId="25" xfId="0" applyNumberFormat="1" applyFont="1" applyFill="1" applyBorder="1" applyAlignment="1">
      <alignment horizontal="center"/>
    </xf>
  </cellXfs>
  <cellStyles count="8">
    <cellStyle name="Comma" xfId="7" builtinId="3"/>
    <cellStyle name="Įprastas 2" xfId="4"/>
    <cellStyle name="Įprastas 3" xfId="6"/>
    <cellStyle name="Įprastas 6" xfId="2"/>
    <cellStyle name="Normal" xfId="0" builtinId="0"/>
    <cellStyle name="Paprastas 2" xfId="5"/>
    <cellStyle name="Paprastas 3" xfId="1"/>
    <cellStyle name="Paprastas 6" xfId="3"/>
  </cellStyles>
  <dxfs count="0"/>
  <tableStyles count="0" defaultTableStyle="TableStyleMedium9" defaultPivotStyle="PivotStyleLight16"/>
  <colors>
    <mruColors>
      <color rgb="FFFFCC00"/>
      <color rgb="FFFFFF99"/>
      <color rgb="FFFF9933"/>
      <color rgb="FFFFCC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29"/>
  <sheetViews>
    <sheetView tabSelected="1" zoomScale="80" zoomScaleNormal="80" workbookViewId="0">
      <pane ySplit="6" topLeftCell="A7" activePane="bottomLeft" state="frozen"/>
      <selection pane="bottomLeft" activeCell="AB16" sqref="AB16"/>
    </sheetView>
  </sheetViews>
  <sheetFormatPr defaultRowHeight="12.75"/>
  <cols>
    <col min="1" max="1" width="13" customWidth="1"/>
    <col min="2" max="2" width="4.140625" style="12" customWidth="1"/>
    <col min="3" max="3" width="33.42578125" style="13" customWidth="1"/>
    <col min="4" max="4" width="5" style="14" customWidth="1"/>
    <col min="5" max="5" width="7.7109375" style="13" customWidth="1"/>
    <col min="6" max="6" width="8.42578125" style="14" customWidth="1"/>
    <col min="7" max="7" width="8.5703125" style="14" customWidth="1"/>
    <col min="8" max="8" width="12" style="13" customWidth="1"/>
    <col min="9" max="9" width="9.140625" style="13"/>
    <col min="10" max="10" width="11" style="13" customWidth="1"/>
    <col min="11" max="11" width="13.42578125" style="13" customWidth="1"/>
    <col min="12" max="12" width="12.7109375" style="13" customWidth="1"/>
    <col min="13" max="13" width="10.5703125" style="14" customWidth="1"/>
    <col min="14" max="14" width="11.7109375" style="13" customWidth="1"/>
    <col min="15" max="15" width="11" style="13" customWidth="1"/>
    <col min="16" max="16" width="12.28515625" style="13" customWidth="1"/>
    <col min="17" max="17" width="14.7109375" style="14" customWidth="1"/>
    <col min="18" max="18" width="18.42578125" style="14" customWidth="1"/>
    <col min="19" max="19" width="18.7109375" style="14" customWidth="1"/>
    <col min="20" max="20" width="9.140625" style="13"/>
    <col min="21" max="21" width="10.140625" style="13" customWidth="1"/>
    <col min="22" max="22" width="11.85546875" style="13" customWidth="1"/>
  </cols>
  <sheetData>
    <row r="1" spans="1:22" ht="14.25">
      <c r="A1" s="281"/>
      <c r="B1" s="281"/>
      <c r="C1" s="281"/>
      <c r="D1" s="281"/>
      <c r="E1" s="281"/>
      <c r="F1" s="281"/>
      <c r="G1" s="15"/>
      <c r="H1" s="3"/>
      <c r="I1" s="4"/>
      <c r="J1" s="4"/>
      <c r="K1" s="4"/>
      <c r="L1" s="5"/>
      <c r="M1" s="17"/>
      <c r="N1" s="5"/>
      <c r="O1" s="5"/>
      <c r="P1" s="5"/>
      <c r="Q1" s="17"/>
      <c r="R1" s="17"/>
      <c r="S1" s="17"/>
      <c r="T1" s="2"/>
      <c r="U1" s="2"/>
      <c r="V1" s="2"/>
    </row>
    <row r="2" spans="1:22" ht="4.5" hidden="1" customHeight="1">
      <c r="A2" s="282"/>
      <c r="B2" s="282"/>
      <c r="C2" s="282"/>
      <c r="D2" s="282"/>
      <c r="E2" s="282"/>
      <c r="F2" s="282"/>
      <c r="G2" s="16"/>
      <c r="H2" s="7"/>
      <c r="I2" s="7"/>
      <c r="J2" s="7"/>
      <c r="K2" s="7"/>
      <c r="L2" s="7"/>
      <c r="M2" s="18"/>
      <c r="N2" s="7"/>
      <c r="O2" s="7"/>
      <c r="P2" s="7"/>
      <c r="Q2" s="18"/>
      <c r="R2" s="18"/>
      <c r="S2" s="18"/>
      <c r="T2" s="6"/>
      <c r="U2" s="6"/>
      <c r="V2" s="6"/>
    </row>
    <row r="3" spans="1:22" ht="28.5" customHeight="1" thickBot="1">
      <c r="A3" s="286" t="s">
        <v>224</v>
      </c>
      <c r="B3" s="286"/>
      <c r="C3" s="286"/>
      <c r="D3" s="286"/>
      <c r="E3" s="286"/>
      <c r="F3" s="286"/>
      <c r="G3" s="286"/>
      <c r="H3" s="286"/>
      <c r="I3" s="286"/>
      <c r="J3" s="286"/>
      <c r="K3" s="286"/>
      <c r="L3" s="286"/>
      <c r="M3" s="286"/>
      <c r="N3" s="286"/>
      <c r="O3" s="286"/>
      <c r="P3" s="286"/>
      <c r="Q3" s="286"/>
      <c r="R3" s="286"/>
      <c r="S3" s="286"/>
      <c r="T3" s="286"/>
      <c r="U3" s="286"/>
      <c r="V3" s="286"/>
    </row>
    <row r="4" spans="1:22" s="1" customFormat="1" ht="27.75" customHeight="1" thickBot="1">
      <c r="A4" s="283" t="s">
        <v>1</v>
      </c>
      <c r="B4" s="291" t="s">
        <v>0</v>
      </c>
      <c r="C4" s="293" t="s">
        <v>2</v>
      </c>
      <c r="D4" s="293" t="s">
        <v>3</v>
      </c>
      <c r="E4" s="293" t="s">
        <v>4</v>
      </c>
      <c r="F4" s="293" t="s">
        <v>9</v>
      </c>
      <c r="G4" s="289" t="s">
        <v>5</v>
      </c>
      <c r="H4" s="296" t="s">
        <v>19</v>
      </c>
      <c r="I4" s="297"/>
      <c r="J4" s="297"/>
      <c r="K4" s="297"/>
      <c r="L4" s="297"/>
      <c r="M4" s="297"/>
      <c r="N4" s="297"/>
      <c r="O4" s="297"/>
      <c r="P4" s="298"/>
      <c r="Q4" s="275" t="s">
        <v>20</v>
      </c>
      <c r="R4" s="276"/>
      <c r="S4" s="277"/>
      <c r="T4" s="289" t="s">
        <v>21</v>
      </c>
      <c r="U4" s="289" t="s">
        <v>22</v>
      </c>
      <c r="V4" s="287" t="s">
        <v>23</v>
      </c>
    </row>
    <row r="5" spans="1:22" ht="119.25" customHeight="1">
      <c r="A5" s="284"/>
      <c r="B5" s="292"/>
      <c r="C5" s="294"/>
      <c r="D5" s="294"/>
      <c r="E5" s="294"/>
      <c r="F5" s="294"/>
      <c r="G5" s="290"/>
      <c r="H5" s="8" t="s">
        <v>17</v>
      </c>
      <c r="I5" s="8" t="s">
        <v>24</v>
      </c>
      <c r="J5" s="8" t="s">
        <v>16</v>
      </c>
      <c r="K5" s="8" t="s">
        <v>15</v>
      </c>
      <c r="L5" s="8" t="s">
        <v>14</v>
      </c>
      <c r="M5" s="8" t="s">
        <v>13</v>
      </c>
      <c r="N5" s="8" t="s">
        <v>12</v>
      </c>
      <c r="O5" s="8" t="s">
        <v>18</v>
      </c>
      <c r="P5" s="8" t="s">
        <v>11</v>
      </c>
      <c r="Q5" s="9" t="s">
        <v>25</v>
      </c>
      <c r="R5" s="9" t="s">
        <v>26</v>
      </c>
      <c r="S5" s="9" t="s">
        <v>27</v>
      </c>
      <c r="T5" s="290"/>
      <c r="U5" s="290"/>
      <c r="V5" s="288"/>
    </row>
    <row r="6" spans="1:22" ht="13.5" thickBot="1">
      <c r="A6" s="285"/>
      <c r="B6" s="292"/>
      <c r="C6" s="295"/>
      <c r="D6" s="10" t="s">
        <v>6</v>
      </c>
      <c r="E6" s="10" t="s">
        <v>7</v>
      </c>
      <c r="F6" s="10" t="s">
        <v>28</v>
      </c>
      <c r="G6" s="10" t="s">
        <v>28</v>
      </c>
      <c r="H6" s="10" t="s">
        <v>8</v>
      </c>
      <c r="I6" s="10" t="s">
        <v>8</v>
      </c>
      <c r="J6" s="10" t="s">
        <v>8</v>
      </c>
      <c r="K6" s="10" t="s">
        <v>8</v>
      </c>
      <c r="L6" s="10" t="s">
        <v>8</v>
      </c>
      <c r="M6" s="10" t="s">
        <v>29</v>
      </c>
      <c r="N6" s="10" t="s">
        <v>8</v>
      </c>
      <c r="O6" s="10" t="s">
        <v>29</v>
      </c>
      <c r="P6" s="10" t="s">
        <v>8</v>
      </c>
      <c r="Q6" s="10" t="s">
        <v>10</v>
      </c>
      <c r="R6" s="10" t="s">
        <v>10</v>
      </c>
      <c r="S6" s="10" t="s">
        <v>10</v>
      </c>
      <c r="T6" s="10" t="s">
        <v>8</v>
      </c>
      <c r="U6" s="10" t="s">
        <v>8</v>
      </c>
      <c r="V6" s="11" t="s">
        <v>29</v>
      </c>
    </row>
    <row r="7" spans="1:22" s="1" customFormat="1" ht="12.75" customHeight="1">
      <c r="A7" s="299" t="s">
        <v>30</v>
      </c>
      <c r="B7" s="300">
        <v>1</v>
      </c>
      <c r="C7" s="301" t="s">
        <v>90</v>
      </c>
      <c r="D7" s="302">
        <v>50</v>
      </c>
      <c r="E7" s="302">
        <v>1980</v>
      </c>
      <c r="F7" s="303">
        <v>3015.29</v>
      </c>
      <c r="G7" s="303">
        <v>3015.29</v>
      </c>
      <c r="H7" s="304">
        <v>9.0299999999999994</v>
      </c>
      <c r="I7" s="304">
        <f t="shared" ref="I7:I37" si="0">H7</f>
        <v>9.0299999999999994</v>
      </c>
      <c r="J7" s="304">
        <v>4.5420090000000002</v>
      </c>
      <c r="K7" s="304">
        <f t="shared" ref="K7:K37" si="1">I7-N7</f>
        <v>4.2359999999999998</v>
      </c>
      <c r="L7" s="304">
        <f t="shared" ref="L7:L37" si="2">I7-P7</f>
        <v>4.5419999999999998</v>
      </c>
      <c r="M7" s="304">
        <v>94</v>
      </c>
      <c r="N7" s="305">
        <f t="shared" ref="N7:N37" si="3">M7*0.051</f>
        <v>4.7939999999999996</v>
      </c>
      <c r="O7" s="304">
        <v>88</v>
      </c>
      <c r="P7" s="304">
        <f t="shared" ref="P7:P37" si="4">O7*0.051</f>
        <v>4.4879999999999995</v>
      </c>
      <c r="Q7" s="306">
        <f t="shared" ref="Q7:Q37" si="5">J7*1000/D7</f>
        <v>90.840180000000004</v>
      </c>
      <c r="R7" s="306">
        <f t="shared" ref="R7:R37" si="6">K7*1000/D7</f>
        <v>84.72</v>
      </c>
      <c r="S7" s="306">
        <f t="shared" ref="S7:S37" si="7">L7*1000/D7</f>
        <v>90.84</v>
      </c>
      <c r="T7" s="304">
        <f t="shared" ref="T7:T37" si="8">L7-J7</f>
        <v>-9.0000000003698233E-6</v>
      </c>
      <c r="U7" s="304">
        <f t="shared" ref="U7:U37" si="9">N7-P7</f>
        <v>0.30600000000000005</v>
      </c>
      <c r="V7" s="307">
        <f t="shared" ref="V7:V37" si="10">O7-M7</f>
        <v>-6</v>
      </c>
    </row>
    <row r="8" spans="1:22" s="1" customFormat="1">
      <c r="A8" s="308"/>
      <c r="B8" s="21">
        <v>2</v>
      </c>
      <c r="C8" s="28" t="s">
        <v>226</v>
      </c>
      <c r="D8" s="29">
        <v>41</v>
      </c>
      <c r="E8" s="29">
        <v>1991</v>
      </c>
      <c r="F8" s="30">
        <v>2281.19</v>
      </c>
      <c r="G8" s="30">
        <v>2281.19</v>
      </c>
      <c r="H8" s="25">
        <v>8.7789999999999999</v>
      </c>
      <c r="I8" s="25">
        <f t="shared" si="0"/>
        <v>8.7789999999999999</v>
      </c>
      <c r="J8" s="25">
        <v>5.3109999999999999</v>
      </c>
      <c r="K8" s="25">
        <f t="shared" si="1"/>
        <v>4.2910000000000004</v>
      </c>
      <c r="L8" s="25">
        <f t="shared" si="2"/>
        <v>5.3109999999999999</v>
      </c>
      <c r="M8" s="25">
        <v>88</v>
      </c>
      <c r="N8" s="26">
        <f t="shared" si="3"/>
        <v>4.4879999999999995</v>
      </c>
      <c r="O8" s="25">
        <v>68</v>
      </c>
      <c r="P8" s="25">
        <f t="shared" si="4"/>
        <v>3.468</v>
      </c>
      <c r="Q8" s="27">
        <f t="shared" si="5"/>
        <v>129.53658536585365</v>
      </c>
      <c r="R8" s="27">
        <f t="shared" si="6"/>
        <v>104.65853658536585</v>
      </c>
      <c r="S8" s="27">
        <f t="shared" si="7"/>
        <v>129.53658536585365</v>
      </c>
      <c r="T8" s="25">
        <f t="shared" si="8"/>
        <v>0</v>
      </c>
      <c r="U8" s="25">
        <f t="shared" si="9"/>
        <v>1.0199999999999996</v>
      </c>
      <c r="V8" s="309">
        <f t="shared" si="10"/>
        <v>-20</v>
      </c>
    </row>
    <row r="9" spans="1:22" s="1" customFormat="1">
      <c r="A9" s="308"/>
      <c r="B9" s="21">
        <v>3</v>
      </c>
      <c r="C9" s="28" t="s">
        <v>227</v>
      </c>
      <c r="D9" s="29">
        <v>40</v>
      </c>
      <c r="E9" s="29">
        <v>1981</v>
      </c>
      <c r="F9" s="30">
        <v>2251.3000000000002</v>
      </c>
      <c r="G9" s="30">
        <v>2251.3000000000002</v>
      </c>
      <c r="H9" s="25">
        <v>8.7490000000000006</v>
      </c>
      <c r="I9" s="25">
        <f t="shared" si="0"/>
        <v>8.7490000000000006</v>
      </c>
      <c r="J9" s="25">
        <v>6.0460000000000003</v>
      </c>
      <c r="K9" s="25">
        <f t="shared" si="1"/>
        <v>4.7200000000000006</v>
      </c>
      <c r="L9" s="25">
        <f t="shared" si="2"/>
        <v>6.0460000000000012</v>
      </c>
      <c r="M9" s="25">
        <v>79</v>
      </c>
      <c r="N9" s="26">
        <f t="shared" si="3"/>
        <v>4.0289999999999999</v>
      </c>
      <c r="O9" s="25">
        <v>53</v>
      </c>
      <c r="P9" s="25">
        <f t="shared" si="4"/>
        <v>2.7029999999999998</v>
      </c>
      <c r="Q9" s="27">
        <f t="shared" si="5"/>
        <v>151.15</v>
      </c>
      <c r="R9" s="27">
        <f t="shared" si="6"/>
        <v>118.00000000000003</v>
      </c>
      <c r="S9" s="27">
        <f t="shared" si="7"/>
        <v>151.15000000000003</v>
      </c>
      <c r="T9" s="25">
        <f t="shared" si="8"/>
        <v>0</v>
      </c>
      <c r="U9" s="25">
        <f t="shared" si="9"/>
        <v>1.3260000000000001</v>
      </c>
      <c r="V9" s="309">
        <f t="shared" si="10"/>
        <v>-26</v>
      </c>
    </row>
    <row r="10" spans="1:22" s="1" customFormat="1" ht="12.75" customHeight="1">
      <c r="A10" s="308"/>
      <c r="B10" s="21">
        <v>4</v>
      </c>
      <c r="C10" s="28" t="s">
        <v>228</v>
      </c>
      <c r="D10" s="29">
        <v>40</v>
      </c>
      <c r="E10" s="29">
        <v>1987</v>
      </c>
      <c r="F10" s="30">
        <v>2280.42</v>
      </c>
      <c r="G10" s="30">
        <v>2280.42</v>
      </c>
      <c r="H10" s="25">
        <v>7.6870000000000003</v>
      </c>
      <c r="I10" s="25">
        <f t="shared" si="0"/>
        <v>7.6870000000000003</v>
      </c>
      <c r="J10" s="25">
        <v>4.78</v>
      </c>
      <c r="K10" s="25">
        <f t="shared" si="1"/>
        <v>3.7681600000000004</v>
      </c>
      <c r="L10" s="25">
        <f t="shared" si="2"/>
        <v>4.78</v>
      </c>
      <c r="M10" s="25">
        <v>76.84</v>
      </c>
      <c r="N10" s="26">
        <f t="shared" si="3"/>
        <v>3.9188399999999999</v>
      </c>
      <c r="O10" s="25">
        <v>57</v>
      </c>
      <c r="P10" s="25">
        <f t="shared" si="4"/>
        <v>2.907</v>
      </c>
      <c r="Q10" s="27">
        <f t="shared" si="5"/>
        <v>119.5</v>
      </c>
      <c r="R10" s="27">
        <f t="shared" si="6"/>
        <v>94.204000000000008</v>
      </c>
      <c r="S10" s="27">
        <f t="shared" si="7"/>
        <v>119.5</v>
      </c>
      <c r="T10" s="25">
        <f t="shared" si="8"/>
        <v>0</v>
      </c>
      <c r="U10" s="25">
        <f t="shared" si="9"/>
        <v>1.0118399999999999</v>
      </c>
      <c r="V10" s="309">
        <f t="shared" si="10"/>
        <v>-19.840000000000003</v>
      </c>
    </row>
    <row r="11" spans="1:22" s="1" customFormat="1" ht="12.75" customHeight="1">
      <c r="A11" s="308"/>
      <c r="B11" s="21">
        <v>5</v>
      </c>
      <c r="C11" s="28" t="s">
        <v>230</v>
      </c>
      <c r="D11" s="29">
        <v>19</v>
      </c>
      <c r="E11" s="29">
        <v>1984</v>
      </c>
      <c r="F11" s="30">
        <v>994.89</v>
      </c>
      <c r="G11" s="30">
        <v>994.89</v>
      </c>
      <c r="H11" s="25">
        <v>3.1139999999999999</v>
      </c>
      <c r="I11" s="25">
        <f t="shared" si="0"/>
        <v>3.1139999999999999</v>
      </c>
      <c r="J11" s="25">
        <v>2.0429940000000002</v>
      </c>
      <c r="K11" s="25">
        <f t="shared" si="1"/>
        <v>0.74096999999999991</v>
      </c>
      <c r="L11" s="25">
        <f t="shared" si="2"/>
        <v>2.0430000000000001</v>
      </c>
      <c r="M11" s="25">
        <v>46.53</v>
      </c>
      <c r="N11" s="26">
        <f t="shared" si="3"/>
        <v>2.37303</v>
      </c>
      <c r="O11" s="25">
        <v>21</v>
      </c>
      <c r="P11" s="25">
        <f t="shared" si="4"/>
        <v>1.071</v>
      </c>
      <c r="Q11" s="27">
        <f t="shared" si="5"/>
        <v>107.52600000000001</v>
      </c>
      <c r="R11" s="27">
        <f t="shared" si="6"/>
        <v>38.998421052631578</v>
      </c>
      <c r="S11" s="27">
        <f t="shared" si="7"/>
        <v>107.5263157894737</v>
      </c>
      <c r="T11" s="25">
        <f t="shared" si="8"/>
        <v>5.9999999999504894E-6</v>
      </c>
      <c r="U11" s="25">
        <f t="shared" si="9"/>
        <v>1.30203</v>
      </c>
      <c r="V11" s="309">
        <f t="shared" si="10"/>
        <v>-25.53</v>
      </c>
    </row>
    <row r="12" spans="1:22" s="1" customFormat="1" ht="12.75" customHeight="1">
      <c r="A12" s="308"/>
      <c r="B12" s="21">
        <v>6</v>
      </c>
      <c r="C12" s="22" t="s">
        <v>231</v>
      </c>
      <c r="D12" s="23">
        <v>40</v>
      </c>
      <c r="E12" s="23">
        <v>1973</v>
      </c>
      <c r="F12" s="24">
        <v>2247.54</v>
      </c>
      <c r="G12" s="24">
        <v>2247.54</v>
      </c>
      <c r="H12" s="31">
        <v>4.1079999999999997</v>
      </c>
      <c r="I12" s="31">
        <f t="shared" si="0"/>
        <v>4.1079999999999997</v>
      </c>
      <c r="J12" s="31">
        <v>2.2720060000000002</v>
      </c>
      <c r="K12" s="31">
        <f t="shared" si="1"/>
        <v>2.0389299999999997</v>
      </c>
      <c r="L12" s="31">
        <f t="shared" si="2"/>
        <v>2.2719999999999998</v>
      </c>
      <c r="M12" s="31">
        <v>40.57</v>
      </c>
      <c r="N12" s="32">
        <f t="shared" si="3"/>
        <v>2.06907</v>
      </c>
      <c r="O12" s="31">
        <v>36</v>
      </c>
      <c r="P12" s="25">
        <f t="shared" si="4"/>
        <v>1.8359999999999999</v>
      </c>
      <c r="Q12" s="27">
        <f t="shared" si="5"/>
        <v>56.800150000000009</v>
      </c>
      <c r="R12" s="27">
        <f t="shared" si="6"/>
        <v>50.973249999999993</v>
      </c>
      <c r="S12" s="27">
        <f t="shared" si="7"/>
        <v>56.8</v>
      </c>
      <c r="T12" s="25">
        <f t="shared" si="8"/>
        <v>-6.0000000003945786E-6</v>
      </c>
      <c r="U12" s="25">
        <f t="shared" si="9"/>
        <v>0.23307000000000011</v>
      </c>
      <c r="V12" s="309">
        <f t="shared" si="10"/>
        <v>-4.57</v>
      </c>
    </row>
    <row r="13" spans="1:22" s="1" customFormat="1" ht="12.75" customHeight="1">
      <c r="A13" s="308"/>
      <c r="B13" s="21">
        <v>7</v>
      </c>
      <c r="C13" s="28" t="s">
        <v>233</v>
      </c>
      <c r="D13" s="29">
        <v>22</v>
      </c>
      <c r="E13" s="29">
        <v>1989</v>
      </c>
      <c r="F13" s="30">
        <v>1148.3</v>
      </c>
      <c r="G13" s="30">
        <v>1148.3</v>
      </c>
      <c r="H13" s="31">
        <v>8.2159999999999993</v>
      </c>
      <c r="I13" s="31">
        <f t="shared" si="0"/>
        <v>8.2159999999999993</v>
      </c>
      <c r="J13" s="31">
        <v>4.8500100000000002</v>
      </c>
      <c r="K13" s="31">
        <f t="shared" si="1"/>
        <v>3.524</v>
      </c>
      <c r="L13" s="31">
        <f t="shared" si="2"/>
        <v>4.8499999999999996</v>
      </c>
      <c r="M13" s="31">
        <v>92</v>
      </c>
      <c r="N13" s="32">
        <f t="shared" si="3"/>
        <v>4.6919999999999993</v>
      </c>
      <c r="O13" s="31">
        <v>66</v>
      </c>
      <c r="P13" s="25">
        <f t="shared" si="4"/>
        <v>3.3659999999999997</v>
      </c>
      <c r="Q13" s="27">
        <f t="shared" si="5"/>
        <v>220.45500000000001</v>
      </c>
      <c r="R13" s="27">
        <f t="shared" si="6"/>
        <v>160.18181818181819</v>
      </c>
      <c r="S13" s="27">
        <f t="shared" si="7"/>
        <v>220.45454545454547</v>
      </c>
      <c r="T13" s="25">
        <f t="shared" si="8"/>
        <v>-1.0000000000509601E-5</v>
      </c>
      <c r="U13" s="25">
        <f t="shared" si="9"/>
        <v>1.3259999999999996</v>
      </c>
      <c r="V13" s="309">
        <f t="shared" si="10"/>
        <v>-26</v>
      </c>
    </row>
    <row r="14" spans="1:22" s="1" customFormat="1" ht="12.75" customHeight="1">
      <c r="A14" s="308"/>
      <c r="B14" s="21">
        <v>8</v>
      </c>
      <c r="C14" s="28" t="s">
        <v>238</v>
      </c>
      <c r="D14" s="29">
        <v>46</v>
      </c>
      <c r="E14" s="29">
        <v>1981</v>
      </c>
      <c r="F14" s="30">
        <v>2273.52</v>
      </c>
      <c r="G14" s="30">
        <v>2273.52</v>
      </c>
      <c r="H14" s="31">
        <v>8.06</v>
      </c>
      <c r="I14" s="31">
        <f t="shared" si="0"/>
        <v>8.06</v>
      </c>
      <c r="J14" s="31">
        <v>5</v>
      </c>
      <c r="K14" s="31">
        <f t="shared" si="1"/>
        <v>4.4568500000000011</v>
      </c>
      <c r="L14" s="31">
        <f t="shared" si="2"/>
        <v>5.0000000000000009</v>
      </c>
      <c r="M14" s="31">
        <v>70.650000000000006</v>
      </c>
      <c r="N14" s="32">
        <f t="shared" si="3"/>
        <v>3.6031499999999999</v>
      </c>
      <c r="O14" s="31">
        <v>60</v>
      </c>
      <c r="P14" s="25">
        <f t="shared" si="4"/>
        <v>3.0599999999999996</v>
      </c>
      <c r="Q14" s="27">
        <f t="shared" si="5"/>
        <v>108.69565217391305</v>
      </c>
      <c r="R14" s="27">
        <f t="shared" si="6"/>
        <v>96.888043478260897</v>
      </c>
      <c r="S14" s="27">
        <f t="shared" si="7"/>
        <v>108.69565217391306</v>
      </c>
      <c r="T14" s="25">
        <f t="shared" si="8"/>
        <v>0</v>
      </c>
      <c r="U14" s="25">
        <f t="shared" si="9"/>
        <v>0.54315000000000024</v>
      </c>
      <c r="V14" s="309">
        <f t="shared" si="10"/>
        <v>-10.650000000000006</v>
      </c>
    </row>
    <row r="15" spans="1:22" s="1" customFormat="1" ht="12.75" customHeight="1">
      <c r="A15" s="308"/>
      <c r="B15" s="21">
        <v>9</v>
      </c>
      <c r="C15" s="28" t="s">
        <v>239</v>
      </c>
      <c r="D15" s="29">
        <v>22</v>
      </c>
      <c r="E15" s="29">
        <v>1991</v>
      </c>
      <c r="F15" s="30">
        <v>1164.8399999999999</v>
      </c>
      <c r="G15" s="30">
        <v>1164.8399999999999</v>
      </c>
      <c r="H15" s="31">
        <v>9.2029999999999994</v>
      </c>
      <c r="I15" s="31">
        <f t="shared" si="0"/>
        <v>9.2029999999999994</v>
      </c>
      <c r="J15" s="31">
        <v>5.17401</v>
      </c>
      <c r="K15" s="31">
        <f t="shared" si="1"/>
        <v>4.9475600000000002</v>
      </c>
      <c r="L15" s="31">
        <f t="shared" si="2"/>
        <v>5.1739999999999995</v>
      </c>
      <c r="M15" s="31">
        <v>83.44</v>
      </c>
      <c r="N15" s="32">
        <f t="shared" si="3"/>
        <v>4.2554399999999992</v>
      </c>
      <c r="O15" s="31">
        <v>79</v>
      </c>
      <c r="P15" s="25">
        <f t="shared" si="4"/>
        <v>4.0289999999999999</v>
      </c>
      <c r="Q15" s="27">
        <f t="shared" si="5"/>
        <v>235.18227272727273</v>
      </c>
      <c r="R15" s="27">
        <f t="shared" si="6"/>
        <v>224.88909090909092</v>
      </c>
      <c r="S15" s="27">
        <f t="shared" si="7"/>
        <v>235.18181818181813</v>
      </c>
      <c r="T15" s="25">
        <f t="shared" si="8"/>
        <v>-1.0000000000509601E-5</v>
      </c>
      <c r="U15" s="25">
        <f t="shared" si="9"/>
        <v>0.22643999999999931</v>
      </c>
      <c r="V15" s="309">
        <f t="shared" si="10"/>
        <v>-4.4399999999999977</v>
      </c>
    </row>
    <row r="16" spans="1:22" s="1" customFormat="1" ht="12.75" customHeight="1">
      <c r="A16" s="308"/>
      <c r="B16" s="21">
        <v>10</v>
      </c>
      <c r="C16" s="28" t="s">
        <v>240</v>
      </c>
      <c r="D16" s="29">
        <v>12</v>
      </c>
      <c r="E16" s="29">
        <v>1980</v>
      </c>
      <c r="F16" s="30">
        <v>584.73</v>
      </c>
      <c r="G16" s="30">
        <v>584.73</v>
      </c>
      <c r="H16" s="31">
        <v>1.996</v>
      </c>
      <c r="I16" s="31">
        <f t="shared" si="0"/>
        <v>1.996</v>
      </c>
      <c r="J16" s="31">
        <v>1.3600289999999999</v>
      </c>
      <c r="K16" s="31">
        <f t="shared" si="1"/>
        <v>0.9821200000000001</v>
      </c>
      <c r="L16" s="31">
        <f t="shared" si="2"/>
        <v>1.3600300000000001</v>
      </c>
      <c r="M16" s="31">
        <v>19.88</v>
      </c>
      <c r="N16" s="32">
        <f t="shared" si="3"/>
        <v>1.0138799999999999</v>
      </c>
      <c r="O16" s="31">
        <v>12.47</v>
      </c>
      <c r="P16" s="25">
        <f t="shared" si="4"/>
        <v>0.63597000000000004</v>
      </c>
      <c r="Q16" s="27">
        <f t="shared" si="5"/>
        <v>113.33575</v>
      </c>
      <c r="R16" s="27">
        <f t="shared" si="6"/>
        <v>81.843333333333348</v>
      </c>
      <c r="S16" s="27">
        <f t="shared" si="7"/>
        <v>113.33583333333333</v>
      </c>
      <c r="T16" s="25">
        <f t="shared" si="8"/>
        <v>1.000000000139778E-6</v>
      </c>
      <c r="U16" s="25">
        <f t="shared" si="9"/>
        <v>0.37790999999999986</v>
      </c>
      <c r="V16" s="309">
        <f t="shared" si="10"/>
        <v>-7.4099999999999984</v>
      </c>
    </row>
    <row r="17" spans="1:22" s="1" customFormat="1" ht="12.75" customHeight="1">
      <c r="A17" s="308"/>
      <c r="B17" s="21">
        <v>11</v>
      </c>
      <c r="C17" s="28" t="s">
        <v>242</v>
      </c>
      <c r="D17" s="29">
        <v>45</v>
      </c>
      <c r="E17" s="29">
        <v>1983</v>
      </c>
      <c r="F17" s="30">
        <v>2205.25</v>
      </c>
      <c r="G17" s="30">
        <v>2205.25</v>
      </c>
      <c r="H17" s="31">
        <v>7.6479999999999997</v>
      </c>
      <c r="I17" s="31">
        <f t="shared" si="0"/>
        <v>7.6479999999999997</v>
      </c>
      <c r="J17" s="31">
        <v>5.3529840000000002</v>
      </c>
      <c r="K17" s="31">
        <f t="shared" si="1"/>
        <v>3.8077000000000001</v>
      </c>
      <c r="L17" s="31">
        <f t="shared" si="2"/>
        <v>5.3529999999999998</v>
      </c>
      <c r="M17" s="31">
        <v>75.3</v>
      </c>
      <c r="N17" s="32">
        <f t="shared" si="3"/>
        <v>3.8402999999999996</v>
      </c>
      <c r="O17" s="31">
        <v>45</v>
      </c>
      <c r="P17" s="25">
        <f t="shared" si="4"/>
        <v>2.2949999999999999</v>
      </c>
      <c r="Q17" s="27">
        <f t="shared" si="5"/>
        <v>118.9552</v>
      </c>
      <c r="R17" s="27">
        <f t="shared" si="6"/>
        <v>84.615555555555559</v>
      </c>
      <c r="S17" s="27">
        <f t="shared" si="7"/>
        <v>118.95555555555555</v>
      </c>
      <c r="T17" s="25">
        <f t="shared" si="8"/>
        <v>1.5999999999571912E-5</v>
      </c>
      <c r="U17" s="25">
        <f t="shared" si="9"/>
        <v>1.5452999999999997</v>
      </c>
      <c r="V17" s="309">
        <f t="shared" si="10"/>
        <v>-30.299999999999997</v>
      </c>
    </row>
    <row r="18" spans="1:22" s="1" customFormat="1" ht="12.75" customHeight="1">
      <c r="A18" s="308"/>
      <c r="B18" s="21">
        <v>12</v>
      </c>
      <c r="C18" s="28" t="s">
        <v>245</v>
      </c>
      <c r="D18" s="29">
        <v>6</v>
      </c>
      <c r="E18" s="29">
        <v>1910</v>
      </c>
      <c r="F18" s="30">
        <v>303.89999999999998</v>
      </c>
      <c r="G18" s="30">
        <v>303.89999999999998</v>
      </c>
      <c r="H18" s="31">
        <v>1.44</v>
      </c>
      <c r="I18" s="31">
        <f t="shared" si="0"/>
        <v>1.44</v>
      </c>
      <c r="J18" s="31">
        <v>1.1850000000000001</v>
      </c>
      <c r="K18" s="31">
        <f t="shared" si="1"/>
        <v>1.15083</v>
      </c>
      <c r="L18" s="31">
        <f t="shared" si="2"/>
        <v>1.1850000000000001</v>
      </c>
      <c r="M18" s="31">
        <v>5.67</v>
      </c>
      <c r="N18" s="32">
        <f t="shared" si="3"/>
        <v>0.28916999999999998</v>
      </c>
      <c r="O18" s="31">
        <v>5</v>
      </c>
      <c r="P18" s="25">
        <f t="shared" si="4"/>
        <v>0.255</v>
      </c>
      <c r="Q18" s="27">
        <f t="shared" si="5"/>
        <v>197.5</v>
      </c>
      <c r="R18" s="27">
        <f t="shared" si="6"/>
        <v>191.80499999999998</v>
      </c>
      <c r="S18" s="27">
        <f t="shared" si="7"/>
        <v>197.5</v>
      </c>
      <c r="T18" s="25">
        <f t="shared" si="8"/>
        <v>0</v>
      </c>
      <c r="U18" s="25">
        <f t="shared" si="9"/>
        <v>3.4169999999999978E-2</v>
      </c>
      <c r="V18" s="309">
        <f t="shared" si="10"/>
        <v>-0.66999999999999993</v>
      </c>
    </row>
    <row r="19" spans="1:22" s="1" customFormat="1" ht="12.75" customHeight="1">
      <c r="A19" s="308"/>
      <c r="B19" s="21">
        <v>13</v>
      </c>
      <c r="C19" s="28" t="s">
        <v>250</v>
      </c>
      <c r="D19" s="29">
        <v>55</v>
      </c>
      <c r="E19" s="29">
        <v>1990</v>
      </c>
      <c r="F19" s="30">
        <v>3527.73</v>
      </c>
      <c r="G19" s="30">
        <v>3527.73</v>
      </c>
      <c r="H19" s="25">
        <v>14.372</v>
      </c>
      <c r="I19" s="25">
        <f t="shared" si="0"/>
        <v>14.372</v>
      </c>
      <c r="J19" s="25">
        <v>8.0479280000000006</v>
      </c>
      <c r="K19" s="25">
        <f t="shared" si="1"/>
        <v>7.1300000000000008</v>
      </c>
      <c r="L19" s="25">
        <f t="shared" si="2"/>
        <v>8.0479489999999991</v>
      </c>
      <c r="M19" s="25">
        <v>142</v>
      </c>
      <c r="N19" s="26">
        <f t="shared" si="3"/>
        <v>7.2419999999999991</v>
      </c>
      <c r="O19" s="25">
        <v>124.001</v>
      </c>
      <c r="P19" s="25">
        <f t="shared" si="4"/>
        <v>6.3240509999999999</v>
      </c>
      <c r="Q19" s="27">
        <f t="shared" si="5"/>
        <v>146.32596363636364</v>
      </c>
      <c r="R19" s="27">
        <f t="shared" si="6"/>
        <v>129.63636363636365</v>
      </c>
      <c r="S19" s="27">
        <f t="shared" si="7"/>
        <v>146.32634545454542</v>
      </c>
      <c r="T19" s="25">
        <f t="shared" si="8"/>
        <v>2.0999999998494445E-5</v>
      </c>
      <c r="U19" s="25">
        <f t="shared" si="9"/>
        <v>0.91794899999999924</v>
      </c>
      <c r="V19" s="309">
        <f t="shared" si="10"/>
        <v>-17.998999999999995</v>
      </c>
    </row>
    <row r="20" spans="1:22" s="1" customFormat="1" ht="12.75" customHeight="1">
      <c r="A20" s="308"/>
      <c r="B20" s="21">
        <v>14</v>
      </c>
      <c r="C20" s="28" t="s">
        <v>254</v>
      </c>
      <c r="D20" s="29">
        <v>103</v>
      </c>
      <c r="E20" s="29">
        <v>1965</v>
      </c>
      <c r="F20" s="30">
        <v>4447.51</v>
      </c>
      <c r="G20" s="30">
        <v>4447.51</v>
      </c>
      <c r="H20" s="25">
        <v>20.568999999999999</v>
      </c>
      <c r="I20" s="25">
        <f t="shared" si="0"/>
        <v>20.568999999999999</v>
      </c>
      <c r="J20" s="25">
        <v>14.080543</v>
      </c>
      <c r="K20" s="25">
        <f t="shared" si="1"/>
        <v>12.613</v>
      </c>
      <c r="L20" s="25">
        <f t="shared" si="2"/>
        <v>14.080525</v>
      </c>
      <c r="M20" s="25">
        <v>156</v>
      </c>
      <c r="N20" s="26">
        <f t="shared" si="3"/>
        <v>7.9559999999999995</v>
      </c>
      <c r="O20" s="25">
        <v>127.22499999999999</v>
      </c>
      <c r="P20" s="25">
        <f t="shared" si="4"/>
        <v>6.4884749999999993</v>
      </c>
      <c r="Q20" s="27">
        <f t="shared" si="5"/>
        <v>136.70430097087379</v>
      </c>
      <c r="R20" s="27">
        <f t="shared" si="6"/>
        <v>122.45631067961165</v>
      </c>
      <c r="S20" s="27">
        <f t="shared" si="7"/>
        <v>136.70412621359222</v>
      </c>
      <c r="T20" s="25">
        <f t="shared" si="8"/>
        <v>-1.8000000000739647E-5</v>
      </c>
      <c r="U20" s="25">
        <f t="shared" si="9"/>
        <v>1.4675250000000002</v>
      </c>
      <c r="V20" s="309">
        <f t="shared" si="10"/>
        <v>-28.775000000000006</v>
      </c>
    </row>
    <row r="21" spans="1:22" s="1" customFormat="1">
      <c r="A21" s="308"/>
      <c r="B21" s="21">
        <v>15</v>
      </c>
      <c r="C21" s="28" t="s">
        <v>258</v>
      </c>
      <c r="D21" s="29">
        <v>101</v>
      </c>
      <c r="E21" s="29">
        <v>1968</v>
      </c>
      <c r="F21" s="30">
        <v>4482.08</v>
      </c>
      <c r="G21" s="30">
        <v>4482.08</v>
      </c>
      <c r="H21" s="25">
        <v>17.29</v>
      </c>
      <c r="I21" s="25">
        <f t="shared" si="0"/>
        <v>17.29</v>
      </c>
      <c r="J21" s="25">
        <v>10.90291</v>
      </c>
      <c r="K21" s="25">
        <f t="shared" si="1"/>
        <v>10.149999999999999</v>
      </c>
      <c r="L21" s="25">
        <f t="shared" si="2"/>
        <v>10.902861999999999</v>
      </c>
      <c r="M21" s="25">
        <v>140</v>
      </c>
      <c r="N21" s="26">
        <f t="shared" si="3"/>
        <v>7.14</v>
      </c>
      <c r="O21" s="25">
        <v>125.238</v>
      </c>
      <c r="P21" s="25">
        <f t="shared" si="4"/>
        <v>6.3871379999999993</v>
      </c>
      <c r="Q21" s="27">
        <f t="shared" si="5"/>
        <v>107.94960396039603</v>
      </c>
      <c r="R21" s="27">
        <f t="shared" si="6"/>
        <v>100.49504950495047</v>
      </c>
      <c r="S21" s="27">
        <f t="shared" si="7"/>
        <v>107.94912871287129</v>
      </c>
      <c r="T21" s="25">
        <f t="shared" si="8"/>
        <v>-4.8000000001380272E-5</v>
      </c>
      <c r="U21" s="25">
        <f t="shared" si="9"/>
        <v>0.75286200000000036</v>
      </c>
      <c r="V21" s="309">
        <f t="shared" si="10"/>
        <v>-14.762</v>
      </c>
    </row>
    <row r="22" spans="1:22" s="1" customFormat="1">
      <c r="A22" s="308"/>
      <c r="B22" s="21">
        <v>16</v>
      </c>
      <c r="C22" s="28" t="s">
        <v>259</v>
      </c>
      <c r="D22" s="29">
        <v>80</v>
      </c>
      <c r="E22" s="29">
        <v>1964</v>
      </c>
      <c r="F22" s="30">
        <v>3830.86</v>
      </c>
      <c r="G22" s="30">
        <v>3830.86</v>
      </c>
      <c r="H22" s="25">
        <v>13.315</v>
      </c>
      <c r="I22" s="25">
        <f t="shared" si="0"/>
        <v>13.315</v>
      </c>
      <c r="J22" s="25">
        <v>8.4444900000000001</v>
      </c>
      <c r="K22" s="25">
        <f t="shared" si="1"/>
        <v>7.0419999999999998</v>
      </c>
      <c r="L22" s="25">
        <f t="shared" si="2"/>
        <v>8.4444999999999997</v>
      </c>
      <c r="M22" s="25">
        <v>123</v>
      </c>
      <c r="N22" s="26">
        <f t="shared" si="3"/>
        <v>6.2729999999999997</v>
      </c>
      <c r="O22" s="25">
        <v>95.5</v>
      </c>
      <c r="P22" s="25">
        <f t="shared" si="4"/>
        <v>4.8704999999999998</v>
      </c>
      <c r="Q22" s="27">
        <f t="shared" si="5"/>
        <v>105.55612499999999</v>
      </c>
      <c r="R22" s="27">
        <f t="shared" si="6"/>
        <v>88.025000000000006</v>
      </c>
      <c r="S22" s="27">
        <f t="shared" si="7"/>
        <v>105.55625000000001</v>
      </c>
      <c r="T22" s="25">
        <f t="shared" si="8"/>
        <v>9.9999999996214228E-6</v>
      </c>
      <c r="U22" s="25">
        <f t="shared" si="9"/>
        <v>1.4024999999999999</v>
      </c>
      <c r="V22" s="309">
        <f t="shared" si="10"/>
        <v>-27.5</v>
      </c>
    </row>
    <row r="23" spans="1:22" s="1" customFormat="1">
      <c r="A23" s="308"/>
      <c r="B23" s="21">
        <v>17</v>
      </c>
      <c r="C23" s="28" t="s">
        <v>261</v>
      </c>
      <c r="D23" s="29">
        <v>60</v>
      </c>
      <c r="E23" s="29">
        <v>1988</v>
      </c>
      <c r="F23" s="30">
        <v>2363.7600000000002</v>
      </c>
      <c r="G23" s="30">
        <v>2363.7600000000002</v>
      </c>
      <c r="H23" s="25">
        <v>11.13</v>
      </c>
      <c r="I23" s="25">
        <f t="shared" si="0"/>
        <v>11.13</v>
      </c>
      <c r="J23" s="25">
        <v>7.4083800000000002</v>
      </c>
      <c r="K23" s="25">
        <f t="shared" si="1"/>
        <v>6.1320000000000014</v>
      </c>
      <c r="L23" s="25">
        <f t="shared" si="2"/>
        <v>7.4083770000000015</v>
      </c>
      <c r="M23" s="25">
        <v>98</v>
      </c>
      <c r="N23" s="26">
        <f t="shared" si="3"/>
        <v>4.9979999999999993</v>
      </c>
      <c r="O23" s="25">
        <v>72.972999999999999</v>
      </c>
      <c r="P23" s="25">
        <f t="shared" si="4"/>
        <v>3.7216229999999997</v>
      </c>
      <c r="Q23" s="27">
        <f t="shared" si="5"/>
        <v>123.473</v>
      </c>
      <c r="R23" s="27">
        <f t="shared" si="6"/>
        <v>102.20000000000003</v>
      </c>
      <c r="S23" s="27">
        <f t="shared" si="7"/>
        <v>123.47295000000003</v>
      </c>
      <c r="T23" s="25">
        <f t="shared" si="8"/>
        <v>-2.9999999986429771E-6</v>
      </c>
      <c r="U23" s="25">
        <f t="shared" si="9"/>
        <v>1.2763769999999997</v>
      </c>
      <c r="V23" s="309">
        <f t="shared" si="10"/>
        <v>-25.027000000000001</v>
      </c>
    </row>
    <row r="24" spans="1:22" s="1" customFormat="1">
      <c r="A24" s="308"/>
      <c r="B24" s="21">
        <v>18</v>
      </c>
      <c r="C24" s="28" t="s">
        <v>265</v>
      </c>
      <c r="D24" s="29">
        <v>40</v>
      </c>
      <c r="E24" s="29">
        <v>1988</v>
      </c>
      <c r="F24" s="30">
        <v>2040.9</v>
      </c>
      <c r="G24" s="30">
        <v>2040.9</v>
      </c>
      <c r="H24" s="25">
        <v>7.024</v>
      </c>
      <c r="I24" s="31">
        <f t="shared" si="0"/>
        <v>7.024</v>
      </c>
      <c r="J24" s="31">
        <v>4.5081709999999999</v>
      </c>
      <c r="K24" s="31">
        <f t="shared" si="1"/>
        <v>4.3719999999999999</v>
      </c>
      <c r="L24" s="31">
        <f t="shared" si="2"/>
        <v>4.5081699999999998</v>
      </c>
      <c r="M24" s="31">
        <v>52</v>
      </c>
      <c r="N24" s="32">
        <f t="shared" si="3"/>
        <v>2.6519999999999997</v>
      </c>
      <c r="O24" s="31">
        <v>49.33</v>
      </c>
      <c r="P24" s="25">
        <f t="shared" si="4"/>
        <v>2.5158299999999998</v>
      </c>
      <c r="Q24" s="27">
        <f t="shared" si="5"/>
        <v>112.70427500000001</v>
      </c>
      <c r="R24" s="27">
        <f t="shared" si="6"/>
        <v>109.3</v>
      </c>
      <c r="S24" s="27">
        <f t="shared" si="7"/>
        <v>112.70425</v>
      </c>
      <c r="T24" s="25">
        <f t="shared" si="8"/>
        <v>-1.000000000139778E-6</v>
      </c>
      <c r="U24" s="25">
        <f t="shared" si="9"/>
        <v>0.1361699999999999</v>
      </c>
      <c r="V24" s="309">
        <f t="shared" si="10"/>
        <v>-2.6700000000000017</v>
      </c>
    </row>
    <row r="25" spans="1:22" s="1" customFormat="1" ht="12.75" customHeight="1">
      <c r="A25" s="308"/>
      <c r="B25" s="21">
        <v>19</v>
      </c>
      <c r="C25" s="28" t="s">
        <v>266</v>
      </c>
      <c r="D25" s="29">
        <v>8</v>
      </c>
      <c r="E25" s="29">
        <v>1976</v>
      </c>
      <c r="F25" s="30">
        <v>432.82</v>
      </c>
      <c r="G25" s="30">
        <v>432.82</v>
      </c>
      <c r="H25" s="25">
        <v>1.9570000000000001</v>
      </c>
      <c r="I25" s="31">
        <f t="shared" si="0"/>
        <v>1.9570000000000001</v>
      </c>
      <c r="J25" s="31">
        <v>0.88600000000000001</v>
      </c>
      <c r="K25" s="31">
        <f t="shared" si="1"/>
        <v>0.78400000000000025</v>
      </c>
      <c r="L25" s="31">
        <f t="shared" si="2"/>
        <v>0.88600000000000012</v>
      </c>
      <c r="M25" s="31">
        <v>23</v>
      </c>
      <c r="N25" s="32">
        <f t="shared" si="3"/>
        <v>1.1729999999999998</v>
      </c>
      <c r="O25" s="31">
        <v>21</v>
      </c>
      <c r="P25" s="25">
        <f t="shared" si="4"/>
        <v>1.071</v>
      </c>
      <c r="Q25" s="27">
        <f t="shared" si="5"/>
        <v>110.75</v>
      </c>
      <c r="R25" s="27">
        <f t="shared" si="6"/>
        <v>98.000000000000028</v>
      </c>
      <c r="S25" s="27">
        <f t="shared" si="7"/>
        <v>110.75000000000001</v>
      </c>
      <c r="T25" s="25">
        <f t="shared" si="8"/>
        <v>0</v>
      </c>
      <c r="U25" s="25">
        <f t="shared" si="9"/>
        <v>0.10199999999999987</v>
      </c>
      <c r="V25" s="309">
        <f t="shared" si="10"/>
        <v>-2</v>
      </c>
    </row>
    <row r="26" spans="1:22" s="1" customFormat="1" ht="12.75" customHeight="1">
      <c r="A26" s="308"/>
      <c r="B26" s="21">
        <v>20</v>
      </c>
      <c r="C26" s="28" t="s">
        <v>268</v>
      </c>
      <c r="D26" s="29">
        <v>5</v>
      </c>
      <c r="E26" s="29">
        <v>1935</v>
      </c>
      <c r="F26" s="30">
        <v>321.79000000000002</v>
      </c>
      <c r="G26" s="30">
        <v>321.79000000000002</v>
      </c>
      <c r="H26" s="25">
        <v>0.52100000000000002</v>
      </c>
      <c r="I26" s="31">
        <f t="shared" si="0"/>
        <v>0.52100000000000002</v>
      </c>
      <c r="J26" s="31">
        <v>0.32097799999999999</v>
      </c>
      <c r="K26" s="31">
        <f t="shared" si="1"/>
        <v>0.26600000000000001</v>
      </c>
      <c r="L26" s="31">
        <f t="shared" si="2"/>
        <v>0.32097799999999999</v>
      </c>
      <c r="M26" s="31">
        <v>5</v>
      </c>
      <c r="N26" s="32">
        <f t="shared" si="3"/>
        <v>0.255</v>
      </c>
      <c r="O26" s="31">
        <v>3.9220000000000002</v>
      </c>
      <c r="P26" s="25">
        <f t="shared" si="4"/>
        <v>0.20002200000000001</v>
      </c>
      <c r="Q26" s="27">
        <f t="shared" si="5"/>
        <v>64.195599999999999</v>
      </c>
      <c r="R26" s="27">
        <f t="shared" si="6"/>
        <v>53.2</v>
      </c>
      <c r="S26" s="27">
        <f t="shared" si="7"/>
        <v>64.195599999999999</v>
      </c>
      <c r="T26" s="25">
        <f t="shared" si="8"/>
        <v>0</v>
      </c>
      <c r="U26" s="25">
        <f t="shared" si="9"/>
        <v>5.4977999999999999E-2</v>
      </c>
      <c r="V26" s="309">
        <f t="shared" si="10"/>
        <v>-1.0779999999999998</v>
      </c>
    </row>
    <row r="27" spans="1:22" s="1" customFormat="1" ht="12.75" customHeight="1">
      <c r="A27" s="308"/>
      <c r="B27" s="21">
        <v>21</v>
      </c>
      <c r="C27" s="28" t="s">
        <v>269</v>
      </c>
      <c r="D27" s="29">
        <v>8</v>
      </c>
      <c r="E27" s="29">
        <v>1962</v>
      </c>
      <c r="F27" s="30">
        <v>366.73</v>
      </c>
      <c r="G27" s="30">
        <v>366.73</v>
      </c>
      <c r="H27" s="25">
        <v>1.494</v>
      </c>
      <c r="I27" s="31">
        <f t="shared" si="0"/>
        <v>1.494</v>
      </c>
      <c r="J27" s="31">
        <v>1.3410010000000001</v>
      </c>
      <c r="K27" s="31">
        <f t="shared" si="1"/>
        <v>0.93300000000000005</v>
      </c>
      <c r="L27" s="31">
        <f t="shared" si="2"/>
        <v>1.341</v>
      </c>
      <c r="M27" s="31">
        <v>11</v>
      </c>
      <c r="N27" s="32">
        <f t="shared" si="3"/>
        <v>0.56099999999999994</v>
      </c>
      <c r="O27" s="31">
        <v>3</v>
      </c>
      <c r="P27" s="25">
        <f t="shared" si="4"/>
        <v>0.153</v>
      </c>
      <c r="Q27" s="27">
        <f t="shared" si="5"/>
        <v>167.62512500000003</v>
      </c>
      <c r="R27" s="27">
        <f t="shared" si="6"/>
        <v>116.625</v>
      </c>
      <c r="S27" s="27">
        <f t="shared" si="7"/>
        <v>167.625</v>
      </c>
      <c r="T27" s="25">
        <f t="shared" si="8"/>
        <v>-1.000000000139778E-6</v>
      </c>
      <c r="U27" s="25">
        <f t="shared" si="9"/>
        <v>0.40799999999999992</v>
      </c>
      <c r="V27" s="309">
        <f t="shared" si="10"/>
        <v>-8</v>
      </c>
    </row>
    <row r="28" spans="1:22" s="1" customFormat="1">
      <c r="A28" s="308"/>
      <c r="B28" s="21">
        <v>22</v>
      </c>
      <c r="C28" s="28" t="s">
        <v>270</v>
      </c>
      <c r="D28" s="29">
        <v>6</v>
      </c>
      <c r="E28" s="29">
        <v>1959</v>
      </c>
      <c r="F28" s="30">
        <v>313.25</v>
      </c>
      <c r="G28" s="30">
        <v>313.25</v>
      </c>
      <c r="H28" s="25">
        <v>1.74</v>
      </c>
      <c r="I28" s="31">
        <f t="shared" si="0"/>
        <v>1.74</v>
      </c>
      <c r="J28" s="31">
        <v>1.3271580000000001</v>
      </c>
      <c r="K28" s="31">
        <f t="shared" si="1"/>
        <v>1.1280000000000001</v>
      </c>
      <c r="L28" s="31">
        <f t="shared" si="2"/>
        <v>1.3271549999999999</v>
      </c>
      <c r="M28" s="31">
        <v>12</v>
      </c>
      <c r="N28" s="32">
        <f t="shared" si="3"/>
        <v>0.61199999999999999</v>
      </c>
      <c r="O28" s="31">
        <v>8.0950000000000006</v>
      </c>
      <c r="P28" s="25">
        <f t="shared" si="4"/>
        <v>0.41284500000000002</v>
      </c>
      <c r="Q28" s="27">
        <f t="shared" si="5"/>
        <v>221.19300000000001</v>
      </c>
      <c r="R28" s="27">
        <f t="shared" si="6"/>
        <v>188</v>
      </c>
      <c r="S28" s="27">
        <f t="shared" si="7"/>
        <v>221.1925</v>
      </c>
      <c r="T28" s="25">
        <f t="shared" si="8"/>
        <v>-3.0000000001972893E-6</v>
      </c>
      <c r="U28" s="25">
        <f t="shared" si="9"/>
        <v>0.19915499999999997</v>
      </c>
      <c r="V28" s="309">
        <f t="shared" si="10"/>
        <v>-3.9049999999999994</v>
      </c>
    </row>
    <row r="29" spans="1:22" s="1" customFormat="1">
      <c r="A29" s="308"/>
      <c r="B29" s="21">
        <v>23</v>
      </c>
      <c r="C29" s="28" t="s">
        <v>274</v>
      </c>
      <c r="D29" s="29">
        <v>30</v>
      </c>
      <c r="E29" s="29">
        <v>1973</v>
      </c>
      <c r="F29" s="30">
        <v>1569.45</v>
      </c>
      <c r="G29" s="30">
        <v>1569.45</v>
      </c>
      <c r="H29" s="25">
        <v>5.7779999999999996</v>
      </c>
      <c r="I29" s="25">
        <f t="shared" si="0"/>
        <v>5.7779999999999996</v>
      </c>
      <c r="J29" s="25">
        <v>3.7328999999999999</v>
      </c>
      <c r="K29" s="25">
        <f t="shared" si="1"/>
        <v>3.0749999999999997</v>
      </c>
      <c r="L29" s="25">
        <f t="shared" si="2"/>
        <v>3.7329030089999997</v>
      </c>
      <c r="M29" s="25">
        <v>53</v>
      </c>
      <c r="N29" s="26">
        <f t="shared" si="3"/>
        <v>2.7029999999999998</v>
      </c>
      <c r="O29" s="25">
        <v>40.099941000000001</v>
      </c>
      <c r="P29" s="25">
        <f t="shared" si="4"/>
        <v>2.0450969909999999</v>
      </c>
      <c r="Q29" s="27">
        <f t="shared" si="5"/>
        <v>124.43</v>
      </c>
      <c r="R29" s="27">
        <f t="shared" si="6"/>
        <v>102.49999999999999</v>
      </c>
      <c r="S29" s="27">
        <f t="shared" si="7"/>
        <v>124.43010029999999</v>
      </c>
      <c r="T29" s="25">
        <f t="shared" si="8"/>
        <v>3.0089999998317296E-6</v>
      </c>
      <c r="U29" s="25">
        <f t="shared" si="9"/>
        <v>0.65790300899999998</v>
      </c>
      <c r="V29" s="309">
        <f t="shared" si="10"/>
        <v>-12.900058999999999</v>
      </c>
    </row>
    <row r="30" spans="1:22" s="1" customFormat="1" ht="12.75" customHeight="1">
      <c r="A30" s="308"/>
      <c r="B30" s="21">
        <v>24</v>
      </c>
      <c r="C30" s="28" t="s">
        <v>282</v>
      </c>
      <c r="D30" s="29">
        <v>60</v>
      </c>
      <c r="E30" s="29">
        <v>1974</v>
      </c>
      <c r="F30" s="30">
        <v>3124.65</v>
      </c>
      <c r="G30" s="30">
        <v>3124.65</v>
      </c>
      <c r="H30" s="25">
        <v>9.6999999999999993</v>
      </c>
      <c r="I30" s="25">
        <f t="shared" si="0"/>
        <v>9.6999999999999993</v>
      </c>
      <c r="J30" s="25">
        <v>5.4052800000000003</v>
      </c>
      <c r="K30" s="25">
        <f t="shared" si="1"/>
        <v>5.3139999999999992</v>
      </c>
      <c r="L30" s="25">
        <f t="shared" si="2"/>
        <v>5.4052899999999999</v>
      </c>
      <c r="M30" s="25">
        <v>86</v>
      </c>
      <c r="N30" s="26">
        <f t="shared" si="3"/>
        <v>4.3860000000000001</v>
      </c>
      <c r="O30" s="25">
        <v>84.21</v>
      </c>
      <c r="P30" s="25">
        <f t="shared" si="4"/>
        <v>4.2947099999999994</v>
      </c>
      <c r="Q30" s="27">
        <f t="shared" si="5"/>
        <v>90.088000000000008</v>
      </c>
      <c r="R30" s="27">
        <f t="shared" si="6"/>
        <v>88.566666666666649</v>
      </c>
      <c r="S30" s="27">
        <f t="shared" si="7"/>
        <v>90.088166666666666</v>
      </c>
      <c r="T30" s="25">
        <f t="shared" si="8"/>
        <v>9.9999999996214228E-6</v>
      </c>
      <c r="U30" s="25">
        <f t="shared" si="9"/>
        <v>9.1290000000000759E-2</v>
      </c>
      <c r="V30" s="309">
        <f t="shared" si="10"/>
        <v>-1.7900000000000063</v>
      </c>
    </row>
    <row r="31" spans="1:22" s="1" customFormat="1" ht="12.75" customHeight="1">
      <c r="A31" s="308"/>
      <c r="B31" s="21">
        <v>25</v>
      </c>
      <c r="C31" s="33" t="s">
        <v>91</v>
      </c>
      <c r="D31" s="34">
        <v>20</v>
      </c>
      <c r="E31" s="34">
        <v>1975</v>
      </c>
      <c r="F31" s="35">
        <v>1147.92</v>
      </c>
      <c r="G31" s="35">
        <v>1147.92</v>
      </c>
      <c r="H31" s="36">
        <v>3.778</v>
      </c>
      <c r="I31" s="36">
        <f t="shared" si="0"/>
        <v>3.778</v>
      </c>
      <c r="J31" s="36">
        <v>2.1459999999999999</v>
      </c>
      <c r="K31" s="36">
        <f t="shared" si="1"/>
        <v>2.044</v>
      </c>
      <c r="L31" s="36">
        <f t="shared" si="2"/>
        <v>2.1459999999999999</v>
      </c>
      <c r="M31" s="36">
        <v>34</v>
      </c>
      <c r="N31" s="37">
        <f t="shared" si="3"/>
        <v>1.734</v>
      </c>
      <c r="O31" s="36">
        <v>32</v>
      </c>
      <c r="P31" s="36">
        <f t="shared" si="4"/>
        <v>1.6319999999999999</v>
      </c>
      <c r="Q31" s="38">
        <f t="shared" si="5"/>
        <v>107.3</v>
      </c>
      <c r="R31" s="38">
        <f t="shared" si="6"/>
        <v>102.2</v>
      </c>
      <c r="S31" s="38">
        <f t="shared" si="7"/>
        <v>107.3</v>
      </c>
      <c r="T31" s="36">
        <f t="shared" si="8"/>
        <v>0</v>
      </c>
      <c r="U31" s="36">
        <f t="shared" si="9"/>
        <v>0.10200000000000009</v>
      </c>
      <c r="V31" s="310">
        <f t="shared" si="10"/>
        <v>-2</v>
      </c>
    </row>
    <row r="32" spans="1:22" s="1" customFormat="1" ht="12.75" customHeight="1">
      <c r="A32" s="308"/>
      <c r="B32" s="21">
        <v>26</v>
      </c>
      <c r="C32" s="33" t="s">
        <v>92</v>
      </c>
      <c r="D32" s="34">
        <v>20</v>
      </c>
      <c r="E32" s="34">
        <v>1975</v>
      </c>
      <c r="F32" s="35">
        <v>1127.03</v>
      </c>
      <c r="G32" s="35">
        <v>1127.03</v>
      </c>
      <c r="H32" s="36">
        <v>4.2880000000000003</v>
      </c>
      <c r="I32" s="36">
        <f t="shared" si="0"/>
        <v>4.2880000000000003</v>
      </c>
      <c r="J32" s="36">
        <v>2.8855</v>
      </c>
      <c r="K32" s="36">
        <f t="shared" si="1"/>
        <v>2.7070000000000003</v>
      </c>
      <c r="L32" s="36">
        <f t="shared" si="2"/>
        <v>2.8855000000000004</v>
      </c>
      <c r="M32" s="36">
        <v>31</v>
      </c>
      <c r="N32" s="37">
        <f t="shared" si="3"/>
        <v>1.581</v>
      </c>
      <c r="O32" s="36">
        <v>27.5</v>
      </c>
      <c r="P32" s="36">
        <f t="shared" si="4"/>
        <v>1.4024999999999999</v>
      </c>
      <c r="Q32" s="38">
        <f t="shared" si="5"/>
        <v>144.27500000000001</v>
      </c>
      <c r="R32" s="38">
        <f t="shared" si="6"/>
        <v>135.35000000000002</v>
      </c>
      <c r="S32" s="38">
        <f t="shared" si="7"/>
        <v>144.27500000000003</v>
      </c>
      <c r="T32" s="36">
        <f t="shared" si="8"/>
        <v>0</v>
      </c>
      <c r="U32" s="36">
        <f t="shared" si="9"/>
        <v>0.1785000000000001</v>
      </c>
      <c r="V32" s="310">
        <f t="shared" si="10"/>
        <v>-3.5</v>
      </c>
    </row>
    <row r="33" spans="1:22" s="1" customFormat="1" ht="12.75" customHeight="1">
      <c r="A33" s="308"/>
      <c r="B33" s="21">
        <v>27</v>
      </c>
      <c r="C33" s="33" t="s">
        <v>93</v>
      </c>
      <c r="D33" s="34">
        <v>14</v>
      </c>
      <c r="E33" s="34">
        <v>2011</v>
      </c>
      <c r="F33" s="35">
        <v>517.4</v>
      </c>
      <c r="G33" s="35">
        <v>517.4</v>
      </c>
      <c r="H33" s="36">
        <v>1.474</v>
      </c>
      <c r="I33" s="36">
        <f t="shared" si="0"/>
        <v>1.474</v>
      </c>
      <c r="J33" s="36">
        <v>0.85659300000000005</v>
      </c>
      <c r="K33" s="36">
        <f t="shared" si="1"/>
        <v>0.81100000000000005</v>
      </c>
      <c r="L33" s="36">
        <f t="shared" si="2"/>
        <v>0.85659400000000008</v>
      </c>
      <c r="M33" s="36">
        <v>13</v>
      </c>
      <c r="N33" s="37">
        <f t="shared" si="3"/>
        <v>0.66299999999999992</v>
      </c>
      <c r="O33" s="36">
        <v>12.106</v>
      </c>
      <c r="P33" s="36">
        <f t="shared" si="4"/>
        <v>0.6174059999999999</v>
      </c>
      <c r="Q33" s="38">
        <f t="shared" si="5"/>
        <v>61.185214285714288</v>
      </c>
      <c r="R33" s="38">
        <f t="shared" si="6"/>
        <v>57.928571428571431</v>
      </c>
      <c r="S33" s="38">
        <f t="shared" si="7"/>
        <v>61.185285714285719</v>
      </c>
      <c r="T33" s="36">
        <f t="shared" si="8"/>
        <v>1.0000000000287557E-6</v>
      </c>
      <c r="U33" s="36">
        <f t="shared" si="9"/>
        <v>4.5594000000000023E-2</v>
      </c>
      <c r="V33" s="310">
        <f t="shared" si="10"/>
        <v>-0.89400000000000013</v>
      </c>
    </row>
    <row r="34" spans="1:22" s="1" customFormat="1" ht="12.75" customHeight="1">
      <c r="A34" s="308"/>
      <c r="B34" s="21">
        <v>28</v>
      </c>
      <c r="C34" s="39" t="s">
        <v>96</v>
      </c>
      <c r="D34" s="40">
        <v>52</v>
      </c>
      <c r="E34" s="40">
        <v>1994</v>
      </c>
      <c r="F34" s="41">
        <v>3006.49</v>
      </c>
      <c r="G34" s="41">
        <v>3006.49</v>
      </c>
      <c r="H34" s="36">
        <v>13.148</v>
      </c>
      <c r="I34" s="36">
        <f t="shared" si="0"/>
        <v>13.148</v>
      </c>
      <c r="J34" s="36">
        <v>6.5690039999999996</v>
      </c>
      <c r="K34" s="36">
        <f t="shared" si="1"/>
        <v>5.4470000000000001</v>
      </c>
      <c r="L34" s="36">
        <f t="shared" si="2"/>
        <v>6.569</v>
      </c>
      <c r="M34" s="36">
        <v>151</v>
      </c>
      <c r="N34" s="37">
        <f t="shared" si="3"/>
        <v>7.7009999999999996</v>
      </c>
      <c r="O34" s="36">
        <v>129</v>
      </c>
      <c r="P34" s="36">
        <f t="shared" si="4"/>
        <v>6.5789999999999997</v>
      </c>
      <c r="Q34" s="38">
        <f t="shared" si="5"/>
        <v>126.327</v>
      </c>
      <c r="R34" s="38">
        <f t="shared" si="6"/>
        <v>104.75</v>
      </c>
      <c r="S34" s="38">
        <f t="shared" si="7"/>
        <v>126.32692307692308</v>
      </c>
      <c r="T34" s="36">
        <f t="shared" si="8"/>
        <v>-3.9999999996709334E-6</v>
      </c>
      <c r="U34" s="36">
        <f t="shared" si="9"/>
        <v>1.1219999999999999</v>
      </c>
      <c r="V34" s="310">
        <f t="shared" si="10"/>
        <v>-22</v>
      </c>
    </row>
    <row r="35" spans="1:22" s="1" customFormat="1" ht="12.75" customHeight="1">
      <c r="A35" s="308"/>
      <c r="B35" s="21">
        <v>29</v>
      </c>
      <c r="C35" s="39" t="s">
        <v>97</v>
      </c>
      <c r="D35" s="40">
        <v>50</v>
      </c>
      <c r="E35" s="40">
        <v>1985</v>
      </c>
      <c r="F35" s="41">
        <v>3248.27</v>
      </c>
      <c r="G35" s="41">
        <v>3248.27</v>
      </c>
      <c r="H35" s="36">
        <v>12.653</v>
      </c>
      <c r="I35" s="36">
        <f t="shared" si="0"/>
        <v>12.653</v>
      </c>
      <c r="J35" s="36">
        <v>7.4</v>
      </c>
      <c r="K35" s="36">
        <f t="shared" si="1"/>
        <v>6.6860000000000008</v>
      </c>
      <c r="L35" s="36">
        <f t="shared" si="2"/>
        <v>7.4000000000000012</v>
      </c>
      <c r="M35" s="36">
        <v>117</v>
      </c>
      <c r="N35" s="37">
        <f t="shared" si="3"/>
        <v>5.9669999999999996</v>
      </c>
      <c r="O35" s="36">
        <v>103</v>
      </c>
      <c r="P35" s="36">
        <f t="shared" si="4"/>
        <v>5.2529999999999992</v>
      </c>
      <c r="Q35" s="38">
        <f t="shared" si="5"/>
        <v>148</v>
      </c>
      <c r="R35" s="38">
        <f t="shared" si="6"/>
        <v>133.72000000000003</v>
      </c>
      <c r="S35" s="38">
        <f t="shared" si="7"/>
        <v>148.00000000000003</v>
      </c>
      <c r="T35" s="36">
        <f t="shared" si="8"/>
        <v>0</v>
      </c>
      <c r="U35" s="36">
        <f t="shared" si="9"/>
        <v>0.71400000000000041</v>
      </c>
      <c r="V35" s="310">
        <f t="shared" si="10"/>
        <v>-14</v>
      </c>
    </row>
    <row r="36" spans="1:22" s="1" customFormat="1" ht="12.75" customHeight="1">
      <c r="A36" s="308"/>
      <c r="B36" s="21">
        <v>30</v>
      </c>
      <c r="C36" s="39" t="s">
        <v>98</v>
      </c>
      <c r="D36" s="40">
        <v>37</v>
      </c>
      <c r="E36" s="40">
        <v>1986</v>
      </c>
      <c r="F36" s="41">
        <v>2244.37</v>
      </c>
      <c r="G36" s="41">
        <v>2244.37</v>
      </c>
      <c r="H36" s="36">
        <v>8.9819999999999993</v>
      </c>
      <c r="I36" s="36">
        <f t="shared" si="0"/>
        <v>8.9819999999999993</v>
      </c>
      <c r="J36" s="36">
        <v>5.4630130000000001</v>
      </c>
      <c r="K36" s="36">
        <f t="shared" si="1"/>
        <v>4.851</v>
      </c>
      <c r="L36" s="36">
        <f t="shared" si="2"/>
        <v>5.4629999999999992</v>
      </c>
      <c r="M36" s="36">
        <v>81</v>
      </c>
      <c r="N36" s="37">
        <f t="shared" si="3"/>
        <v>4.1309999999999993</v>
      </c>
      <c r="O36" s="36">
        <v>69</v>
      </c>
      <c r="P36" s="36">
        <f t="shared" si="4"/>
        <v>3.5189999999999997</v>
      </c>
      <c r="Q36" s="38">
        <f t="shared" si="5"/>
        <v>147.649</v>
      </c>
      <c r="R36" s="38">
        <f t="shared" si="6"/>
        <v>131.1081081081081</v>
      </c>
      <c r="S36" s="38">
        <f t="shared" si="7"/>
        <v>147.64864864864862</v>
      </c>
      <c r="T36" s="36">
        <f t="shared" si="8"/>
        <v>-1.3000000000928935E-5</v>
      </c>
      <c r="U36" s="36">
        <f t="shared" si="9"/>
        <v>0.61199999999999966</v>
      </c>
      <c r="V36" s="310">
        <f t="shared" si="10"/>
        <v>-12</v>
      </c>
    </row>
    <row r="37" spans="1:22" s="1" customFormat="1" ht="12.75" customHeight="1">
      <c r="A37" s="308"/>
      <c r="B37" s="21">
        <v>31</v>
      </c>
      <c r="C37" s="39" t="s">
        <v>298</v>
      </c>
      <c r="D37" s="40">
        <v>38</v>
      </c>
      <c r="E37" s="40">
        <v>1987</v>
      </c>
      <c r="F37" s="41">
        <v>2284.84</v>
      </c>
      <c r="G37" s="41">
        <v>2284.84</v>
      </c>
      <c r="H37" s="36">
        <v>10.016</v>
      </c>
      <c r="I37" s="36">
        <f t="shared" si="0"/>
        <v>10.016</v>
      </c>
      <c r="J37" s="36">
        <v>7.1599919999999999</v>
      </c>
      <c r="K37" s="36">
        <f t="shared" si="1"/>
        <v>5.5978700000000003</v>
      </c>
      <c r="L37" s="36">
        <f t="shared" si="2"/>
        <v>7.16</v>
      </c>
      <c r="M37" s="36">
        <v>86.63</v>
      </c>
      <c r="N37" s="37">
        <f t="shared" si="3"/>
        <v>4.4181299999999997</v>
      </c>
      <c r="O37" s="36">
        <v>56</v>
      </c>
      <c r="P37" s="36">
        <f t="shared" si="4"/>
        <v>2.8559999999999999</v>
      </c>
      <c r="Q37" s="38">
        <f t="shared" si="5"/>
        <v>188.42084210526318</v>
      </c>
      <c r="R37" s="38">
        <f t="shared" si="6"/>
        <v>147.31236842105264</v>
      </c>
      <c r="S37" s="38">
        <f t="shared" si="7"/>
        <v>188.42105263157896</v>
      </c>
      <c r="T37" s="36">
        <f t="shared" si="8"/>
        <v>8.0000000002300453E-6</v>
      </c>
      <c r="U37" s="36">
        <f t="shared" si="9"/>
        <v>1.5621299999999998</v>
      </c>
      <c r="V37" s="310">
        <f t="shared" si="10"/>
        <v>-30.629999999999995</v>
      </c>
    </row>
    <row r="38" spans="1:22" s="1" customFormat="1" ht="12.75" customHeight="1">
      <c r="A38" s="308"/>
      <c r="B38" s="21">
        <v>32</v>
      </c>
      <c r="C38" s="42" t="s">
        <v>304</v>
      </c>
      <c r="D38" s="43">
        <v>15</v>
      </c>
      <c r="E38" s="43">
        <v>1979</v>
      </c>
      <c r="F38" s="44">
        <v>706.88</v>
      </c>
      <c r="G38" s="44">
        <v>706.88</v>
      </c>
      <c r="H38" s="45">
        <v>2.9580000000000002</v>
      </c>
      <c r="I38" s="45">
        <v>2.9580000000000002</v>
      </c>
      <c r="J38" s="45">
        <v>1.9872700000000001</v>
      </c>
      <c r="K38" s="45">
        <v>1.0710000000000004</v>
      </c>
      <c r="L38" s="45">
        <v>1.0710000000000004</v>
      </c>
      <c r="M38" s="45">
        <v>37</v>
      </c>
      <c r="N38" s="46">
        <v>1.8869999999999998</v>
      </c>
      <c r="O38" s="45">
        <v>37</v>
      </c>
      <c r="P38" s="47">
        <v>1.8869999999999998</v>
      </c>
      <c r="Q38" s="48">
        <v>132.48466666666667</v>
      </c>
      <c r="R38" s="48">
        <v>71.400000000000034</v>
      </c>
      <c r="S38" s="48">
        <v>71.400000000000034</v>
      </c>
      <c r="T38" s="47">
        <v>-0.9162699999999997</v>
      </c>
      <c r="U38" s="47">
        <v>0</v>
      </c>
      <c r="V38" s="311">
        <v>0</v>
      </c>
    </row>
    <row r="39" spans="1:22" s="1" customFormat="1" ht="12.75" customHeight="1">
      <c r="A39" s="308"/>
      <c r="B39" s="21">
        <v>33</v>
      </c>
      <c r="C39" s="42" t="s">
        <v>309</v>
      </c>
      <c r="D39" s="43">
        <v>30</v>
      </c>
      <c r="E39" s="43">
        <v>1980</v>
      </c>
      <c r="F39" s="44">
        <v>1363.59</v>
      </c>
      <c r="G39" s="44">
        <v>1363.59</v>
      </c>
      <c r="H39" s="45">
        <v>6.0830000000000002</v>
      </c>
      <c r="I39" s="45">
        <v>6.0830000000000002</v>
      </c>
      <c r="J39" s="45">
        <v>3.3300200000000002</v>
      </c>
      <c r="K39" s="45">
        <v>2.4620000000000006</v>
      </c>
      <c r="L39" s="45">
        <v>2.9210000000000003</v>
      </c>
      <c r="M39" s="45">
        <v>71</v>
      </c>
      <c r="N39" s="46">
        <v>3.6209999999999996</v>
      </c>
      <c r="O39" s="45">
        <v>62</v>
      </c>
      <c r="P39" s="47">
        <v>3.1619999999999999</v>
      </c>
      <c r="Q39" s="48">
        <v>111.00066666666666</v>
      </c>
      <c r="R39" s="48">
        <v>82.066666666666677</v>
      </c>
      <c r="S39" s="48">
        <v>97.366666666666688</v>
      </c>
      <c r="T39" s="47">
        <v>-0.40901999999999994</v>
      </c>
      <c r="U39" s="47">
        <v>0.45899999999999963</v>
      </c>
      <c r="V39" s="311">
        <v>-9</v>
      </c>
    </row>
    <row r="40" spans="1:22" s="1" customFormat="1" ht="12.75" customHeight="1">
      <c r="A40" s="308"/>
      <c r="B40" s="21">
        <v>34</v>
      </c>
      <c r="C40" s="42" t="s">
        <v>313</v>
      </c>
      <c r="D40" s="43">
        <v>16</v>
      </c>
      <c r="E40" s="43">
        <v>1988</v>
      </c>
      <c r="F40" s="44">
        <v>937.26</v>
      </c>
      <c r="G40" s="44">
        <v>937.26</v>
      </c>
      <c r="H40" s="45">
        <v>4.9269999999999996</v>
      </c>
      <c r="I40" s="47">
        <v>4.9269999999999996</v>
      </c>
      <c r="J40" s="45">
        <v>3.7597</v>
      </c>
      <c r="K40" s="47">
        <v>2.3259999999999996</v>
      </c>
      <c r="L40" s="47">
        <v>1.3569999999999998</v>
      </c>
      <c r="M40" s="45">
        <v>51</v>
      </c>
      <c r="N40" s="49">
        <v>2.601</v>
      </c>
      <c r="O40" s="45">
        <v>70</v>
      </c>
      <c r="P40" s="47">
        <v>3.57</v>
      </c>
      <c r="Q40" s="48">
        <v>234.98124999999999</v>
      </c>
      <c r="R40" s="48">
        <v>145.37499999999997</v>
      </c>
      <c r="S40" s="48">
        <v>84.812499999999986</v>
      </c>
      <c r="T40" s="47">
        <v>-2.4027000000000003</v>
      </c>
      <c r="U40" s="47">
        <v>-0.96899999999999986</v>
      </c>
      <c r="V40" s="311">
        <v>19</v>
      </c>
    </row>
    <row r="41" spans="1:22" s="1" customFormat="1" ht="12.75" customHeight="1">
      <c r="A41" s="308"/>
      <c r="B41" s="21">
        <v>35</v>
      </c>
      <c r="C41" s="50" t="s">
        <v>317</v>
      </c>
      <c r="D41" s="51">
        <v>9</v>
      </c>
      <c r="E41" s="51">
        <v>1959</v>
      </c>
      <c r="F41" s="52">
        <v>321.39999999999998</v>
      </c>
      <c r="G41" s="52">
        <v>321.39999999999998</v>
      </c>
      <c r="H41" s="45">
        <v>0.86699999999999999</v>
      </c>
      <c r="I41" s="45">
        <v>0.86699999999999999</v>
      </c>
      <c r="J41" s="45">
        <v>0.59080999999999995</v>
      </c>
      <c r="K41" s="45">
        <v>0.20400000000000007</v>
      </c>
      <c r="L41" s="45">
        <v>0.30600000000000005</v>
      </c>
      <c r="M41" s="45">
        <v>13</v>
      </c>
      <c r="N41" s="46">
        <v>0.66299999999999992</v>
      </c>
      <c r="O41" s="45">
        <v>11</v>
      </c>
      <c r="P41" s="45">
        <v>0.56099999999999994</v>
      </c>
      <c r="Q41" s="48">
        <v>65.645555555555546</v>
      </c>
      <c r="R41" s="48">
        <v>22.666666666666671</v>
      </c>
      <c r="S41" s="48">
        <v>34.000000000000007</v>
      </c>
      <c r="T41" s="47">
        <v>-0.2848099999999999</v>
      </c>
      <c r="U41" s="47">
        <v>0.10199999999999998</v>
      </c>
      <c r="V41" s="311">
        <v>-2</v>
      </c>
    </row>
    <row r="42" spans="1:22" s="1" customFormat="1" ht="12.75" customHeight="1">
      <c r="A42" s="308"/>
      <c r="B42" s="21">
        <v>36</v>
      </c>
      <c r="C42" s="42" t="s">
        <v>318</v>
      </c>
      <c r="D42" s="43">
        <v>6</v>
      </c>
      <c r="E42" s="43">
        <v>1977</v>
      </c>
      <c r="F42" s="44">
        <v>371.33</v>
      </c>
      <c r="G42" s="44">
        <v>371.33</v>
      </c>
      <c r="H42" s="45">
        <v>1.98</v>
      </c>
      <c r="I42" s="45">
        <v>1.98</v>
      </c>
      <c r="J42" s="45">
        <v>1.12791</v>
      </c>
      <c r="K42" s="45">
        <v>0.39900000000000002</v>
      </c>
      <c r="L42" s="45">
        <v>0.90900000000000003</v>
      </c>
      <c r="M42" s="45">
        <v>31</v>
      </c>
      <c r="N42" s="46">
        <v>1.581</v>
      </c>
      <c r="O42" s="45">
        <v>21</v>
      </c>
      <c r="P42" s="45">
        <v>1.071</v>
      </c>
      <c r="Q42" s="48">
        <v>187.98499999999999</v>
      </c>
      <c r="R42" s="48">
        <v>66.5</v>
      </c>
      <c r="S42" s="48">
        <v>151.5</v>
      </c>
      <c r="T42" s="47">
        <v>-0.21890999999999994</v>
      </c>
      <c r="U42" s="47">
        <v>0.51</v>
      </c>
      <c r="V42" s="311">
        <v>-10</v>
      </c>
    </row>
    <row r="43" spans="1:22" s="1" customFormat="1" ht="12.75" customHeight="1">
      <c r="A43" s="308"/>
      <c r="B43" s="21">
        <v>37</v>
      </c>
      <c r="C43" s="53" t="s">
        <v>319</v>
      </c>
      <c r="D43" s="54">
        <v>50</v>
      </c>
      <c r="E43" s="54">
        <v>1973</v>
      </c>
      <c r="F43" s="35">
        <v>2622.52</v>
      </c>
      <c r="G43" s="35">
        <v>2622.52</v>
      </c>
      <c r="H43" s="36">
        <v>9.6020000000000003</v>
      </c>
      <c r="I43" s="36">
        <f t="shared" ref="I43:I85" si="11">H43</f>
        <v>9.6020000000000003</v>
      </c>
      <c r="J43" s="36">
        <v>6.6981619999999999</v>
      </c>
      <c r="K43" s="36">
        <f t="shared" ref="K43:K106" si="12">I43-N43</f>
        <v>6.5542400000000001</v>
      </c>
      <c r="L43" s="36">
        <f t="shared" ref="L43:L106" si="13">I43-P43</f>
        <v>6.6981619999999999</v>
      </c>
      <c r="M43" s="36">
        <v>59.76</v>
      </c>
      <c r="N43" s="37">
        <f t="shared" ref="N43:N56" si="14">M43*0.051</f>
        <v>3.0477599999999998</v>
      </c>
      <c r="O43" s="36">
        <v>56.938000000000002</v>
      </c>
      <c r="P43" s="36">
        <f t="shared" ref="P43:P56" si="15">O43*0.051</f>
        <v>2.9038379999999999</v>
      </c>
      <c r="Q43" s="38">
        <f t="shared" ref="Q43:Q67" si="16">J43*1000/D43</f>
        <v>133.96324000000001</v>
      </c>
      <c r="R43" s="38">
        <f t="shared" ref="R43:R106" si="17">K43*1000/D43</f>
        <v>131.0848</v>
      </c>
      <c r="S43" s="38">
        <f t="shared" ref="S43:S106" si="18">L43*1000/D43</f>
        <v>133.96324000000001</v>
      </c>
      <c r="T43" s="36">
        <f t="shared" ref="T43:T106" si="19">L43-J43</f>
        <v>0</v>
      </c>
      <c r="U43" s="36">
        <f t="shared" ref="U43:U106" si="20">N43-P43</f>
        <v>0.14392199999999988</v>
      </c>
      <c r="V43" s="310">
        <f t="shared" ref="V43:V85" si="21">O43-M43</f>
        <v>-2.8219999999999956</v>
      </c>
    </row>
    <row r="44" spans="1:22" s="1" customFormat="1" ht="12.75" customHeight="1">
      <c r="A44" s="308"/>
      <c r="B44" s="21">
        <v>38</v>
      </c>
      <c r="C44" s="53" t="s">
        <v>320</v>
      </c>
      <c r="D44" s="54">
        <v>32</v>
      </c>
      <c r="E44" s="54">
        <v>1973</v>
      </c>
      <c r="F44" s="35">
        <v>1758.16</v>
      </c>
      <c r="G44" s="35">
        <v>1758.16</v>
      </c>
      <c r="H44" s="36">
        <v>5.8659999999999997</v>
      </c>
      <c r="I44" s="36">
        <f t="shared" si="11"/>
        <v>5.8659999999999997</v>
      </c>
      <c r="J44" s="36">
        <v>3.7335500000000001</v>
      </c>
      <c r="K44" s="36">
        <f t="shared" si="12"/>
        <v>3.66127</v>
      </c>
      <c r="L44" s="36">
        <f t="shared" si="13"/>
        <v>3.7335369999999997</v>
      </c>
      <c r="M44" s="36">
        <v>43.23</v>
      </c>
      <c r="N44" s="37">
        <f t="shared" si="14"/>
        <v>2.2047299999999996</v>
      </c>
      <c r="O44" s="36">
        <v>41.813000000000002</v>
      </c>
      <c r="P44" s="36">
        <f t="shared" si="15"/>
        <v>2.132463</v>
      </c>
      <c r="Q44" s="38">
        <f t="shared" si="16"/>
        <v>116.67343750000001</v>
      </c>
      <c r="R44" s="38">
        <f t="shared" si="17"/>
        <v>114.4146875</v>
      </c>
      <c r="S44" s="38">
        <f t="shared" si="18"/>
        <v>116.67303124999999</v>
      </c>
      <c r="T44" s="36">
        <f t="shared" si="19"/>
        <v>-1.3000000000484846E-5</v>
      </c>
      <c r="U44" s="36">
        <f t="shared" si="20"/>
        <v>7.2266999999999637E-2</v>
      </c>
      <c r="V44" s="310">
        <f t="shared" si="21"/>
        <v>-1.4169999999999945</v>
      </c>
    </row>
    <row r="45" spans="1:22" s="1" customFormat="1" ht="12.75" customHeight="1">
      <c r="A45" s="308"/>
      <c r="B45" s="21">
        <v>39</v>
      </c>
      <c r="C45" s="53" t="s">
        <v>321</v>
      </c>
      <c r="D45" s="54">
        <v>40</v>
      </c>
      <c r="E45" s="54">
        <v>1984</v>
      </c>
      <c r="F45" s="35">
        <v>2262.7800000000002</v>
      </c>
      <c r="G45" s="35">
        <v>2262.7800000000002</v>
      </c>
      <c r="H45" s="36">
        <v>8.6229999999999993</v>
      </c>
      <c r="I45" s="36">
        <f t="shared" si="11"/>
        <v>8.6229999999999993</v>
      </c>
      <c r="J45" s="36">
        <v>6.0762799999999997</v>
      </c>
      <c r="K45" s="36">
        <f t="shared" si="12"/>
        <v>5.9388699999999996</v>
      </c>
      <c r="L45" s="36">
        <f t="shared" si="13"/>
        <v>6.0762640000000001</v>
      </c>
      <c r="M45" s="36">
        <v>52.63</v>
      </c>
      <c r="N45" s="37">
        <f t="shared" si="14"/>
        <v>2.6841300000000001</v>
      </c>
      <c r="O45" s="36">
        <v>49.936</v>
      </c>
      <c r="P45" s="36">
        <f t="shared" si="15"/>
        <v>2.5467359999999997</v>
      </c>
      <c r="Q45" s="38">
        <f t="shared" si="16"/>
        <v>151.90699999999998</v>
      </c>
      <c r="R45" s="38">
        <f t="shared" si="17"/>
        <v>148.47174999999999</v>
      </c>
      <c r="S45" s="38">
        <f t="shared" si="18"/>
        <v>151.9066</v>
      </c>
      <c r="T45" s="36">
        <f t="shared" si="19"/>
        <v>-1.5999999999571912E-5</v>
      </c>
      <c r="U45" s="36">
        <f t="shared" si="20"/>
        <v>0.13739400000000046</v>
      </c>
      <c r="V45" s="310">
        <f t="shared" si="21"/>
        <v>-2.6940000000000026</v>
      </c>
    </row>
    <row r="46" spans="1:22" s="1" customFormat="1" ht="12.75" customHeight="1">
      <c r="A46" s="308"/>
      <c r="B46" s="21">
        <v>40</v>
      </c>
      <c r="C46" s="53" t="s">
        <v>322</v>
      </c>
      <c r="D46" s="54">
        <v>29</v>
      </c>
      <c r="E46" s="54">
        <v>1987</v>
      </c>
      <c r="F46" s="35">
        <v>1510.61</v>
      </c>
      <c r="G46" s="35">
        <v>1454.7299999999998</v>
      </c>
      <c r="H46" s="36">
        <v>6.2939999999999996</v>
      </c>
      <c r="I46" s="36">
        <f t="shared" si="11"/>
        <v>6.2939999999999996</v>
      </c>
      <c r="J46" s="36">
        <v>4.29582</v>
      </c>
      <c r="K46" s="36">
        <f t="shared" si="12"/>
        <v>4.0902899999999995</v>
      </c>
      <c r="L46" s="36">
        <f t="shared" si="13"/>
        <v>4.29582</v>
      </c>
      <c r="M46" s="36">
        <v>43.21</v>
      </c>
      <c r="N46" s="37">
        <f t="shared" si="14"/>
        <v>2.2037100000000001</v>
      </c>
      <c r="O46" s="36">
        <v>39.18</v>
      </c>
      <c r="P46" s="36">
        <f t="shared" si="15"/>
        <v>1.9981799999999998</v>
      </c>
      <c r="Q46" s="38">
        <f t="shared" si="16"/>
        <v>148.13172413793103</v>
      </c>
      <c r="R46" s="38">
        <f t="shared" si="17"/>
        <v>141.04448275862066</v>
      </c>
      <c r="S46" s="38">
        <f t="shared" si="18"/>
        <v>148.13172413793103</v>
      </c>
      <c r="T46" s="36">
        <f t="shared" si="19"/>
        <v>0</v>
      </c>
      <c r="U46" s="36">
        <f t="shared" si="20"/>
        <v>0.20553000000000021</v>
      </c>
      <c r="V46" s="310">
        <f t="shared" si="21"/>
        <v>-4.0300000000000011</v>
      </c>
    </row>
    <row r="47" spans="1:22" s="1" customFormat="1" ht="12.75" customHeight="1">
      <c r="A47" s="308"/>
      <c r="B47" s="21">
        <v>41</v>
      </c>
      <c r="C47" s="53" t="s">
        <v>323</v>
      </c>
      <c r="D47" s="54">
        <v>19</v>
      </c>
      <c r="E47" s="54">
        <v>1978</v>
      </c>
      <c r="F47" s="35">
        <v>1059.1500000000001</v>
      </c>
      <c r="G47" s="35">
        <v>1059.1500000000001</v>
      </c>
      <c r="H47" s="36">
        <v>4.5419999999999998</v>
      </c>
      <c r="I47" s="36">
        <f t="shared" si="11"/>
        <v>4.5419999999999998</v>
      </c>
      <c r="J47" s="36">
        <v>3.1416400000000002</v>
      </c>
      <c r="K47" s="36">
        <f t="shared" si="12"/>
        <v>3.0681000000000003</v>
      </c>
      <c r="L47" s="36">
        <f t="shared" si="13"/>
        <v>3.141642</v>
      </c>
      <c r="M47" s="36">
        <v>28.9</v>
      </c>
      <c r="N47" s="37">
        <f t="shared" si="14"/>
        <v>1.4738999999999998</v>
      </c>
      <c r="O47" s="36">
        <v>27.457999999999998</v>
      </c>
      <c r="P47" s="36">
        <f t="shared" si="15"/>
        <v>1.4003579999999998</v>
      </c>
      <c r="Q47" s="38">
        <f t="shared" si="16"/>
        <v>165.34947368421055</v>
      </c>
      <c r="R47" s="38">
        <f t="shared" si="17"/>
        <v>161.47894736842107</v>
      </c>
      <c r="S47" s="38">
        <f t="shared" si="18"/>
        <v>165.3495789473684</v>
      </c>
      <c r="T47" s="36">
        <f t="shared" si="19"/>
        <v>1.9999999998354667E-6</v>
      </c>
      <c r="U47" s="36">
        <f t="shared" si="20"/>
        <v>7.3541999999999996E-2</v>
      </c>
      <c r="V47" s="310">
        <f t="shared" si="21"/>
        <v>-1.4420000000000002</v>
      </c>
    </row>
    <row r="48" spans="1:22" s="1" customFormat="1" ht="12.75" customHeight="1">
      <c r="A48" s="308"/>
      <c r="B48" s="21">
        <v>42</v>
      </c>
      <c r="C48" s="53" t="s">
        <v>333</v>
      </c>
      <c r="D48" s="54">
        <v>12</v>
      </c>
      <c r="E48" s="54">
        <v>1963</v>
      </c>
      <c r="F48" s="35">
        <v>528.35</v>
      </c>
      <c r="G48" s="35">
        <v>528.35</v>
      </c>
      <c r="H48" s="36">
        <v>2.6219999999999999</v>
      </c>
      <c r="I48" s="36">
        <f t="shared" si="11"/>
        <v>2.6219999999999999</v>
      </c>
      <c r="J48" s="36">
        <v>1.8416520000000001</v>
      </c>
      <c r="K48" s="36">
        <f t="shared" si="12"/>
        <v>1.7575499999999999</v>
      </c>
      <c r="L48" s="36">
        <f t="shared" si="13"/>
        <v>1.8416489999999999</v>
      </c>
      <c r="M48" s="36">
        <v>16.95</v>
      </c>
      <c r="N48" s="37">
        <f t="shared" si="14"/>
        <v>0.86444999999999994</v>
      </c>
      <c r="O48" s="36">
        <v>15.301</v>
      </c>
      <c r="P48" s="36">
        <f t="shared" si="15"/>
        <v>0.78035099999999991</v>
      </c>
      <c r="Q48" s="38">
        <f t="shared" si="16"/>
        <v>153.471</v>
      </c>
      <c r="R48" s="38">
        <f t="shared" si="17"/>
        <v>146.46250000000001</v>
      </c>
      <c r="S48" s="38">
        <f t="shared" si="18"/>
        <v>153.47074999999998</v>
      </c>
      <c r="T48" s="36">
        <f t="shared" si="19"/>
        <v>-3.0000000001972893E-6</v>
      </c>
      <c r="U48" s="36">
        <f t="shared" si="20"/>
        <v>8.4099000000000035E-2</v>
      </c>
      <c r="V48" s="310">
        <f t="shared" si="21"/>
        <v>-1.6489999999999991</v>
      </c>
    </row>
    <row r="49" spans="1:22" s="1" customFormat="1" ht="12.75" customHeight="1">
      <c r="A49" s="308"/>
      <c r="B49" s="21">
        <v>43</v>
      </c>
      <c r="C49" s="53" t="s">
        <v>324</v>
      </c>
      <c r="D49" s="54">
        <v>9</v>
      </c>
      <c r="E49" s="54">
        <v>1960</v>
      </c>
      <c r="F49" s="35">
        <v>536.88</v>
      </c>
      <c r="G49" s="35">
        <v>400.83</v>
      </c>
      <c r="H49" s="36">
        <v>2.6659999999999999</v>
      </c>
      <c r="I49" s="36">
        <f t="shared" si="11"/>
        <v>2.6659999999999999</v>
      </c>
      <c r="J49" s="36">
        <v>1.9492959999999999</v>
      </c>
      <c r="K49" s="36">
        <f t="shared" si="12"/>
        <v>1.87805</v>
      </c>
      <c r="L49" s="36">
        <f t="shared" si="13"/>
        <v>1.9492970000000001</v>
      </c>
      <c r="M49" s="36">
        <v>15.45</v>
      </c>
      <c r="N49" s="37">
        <f t="shared" si="14"/>
        <v>0.78794999999999993</v>
      </c>
      <c r="O49" s="36">
        <v>14.053000000000001</v>
      </c>
      <c r="P49" s="36">
        <f t="shared" si="15"/>
        <v>0.71670299999999998</v>
      </c>
      <c r="Q49" s="38">
        <f t="shared" si="16"/>
        <v>216.58844444444443</v>
      </c>
      <c r="R49" s="38">
        <f t="shared" si="17"/>
        <v>208.67222222222222</v>
      </c>
      <c r="S49" s="38">
        <f t="shared" si="18"/>
        <v>216.58855555555556</v>
      </c>
      <c r="T49" s="36">
        <f t="shared" si="19"/>
        <v>1.000000000139778E-6</v>
      </c>
      <c r="U49" s="36">
        <f t="shared" si="20"/>
        <v>7.1246999999999949E-2</v>
      </c>
      <c r="V49" s="310">
        <f t="shared" si="21"/>
        <v>-1.3969999999999985</v>
      </c>
    </row>
    <row r="50" spans="1:22" s="1" customFormat="1" ht="12.75" customHeight="1">
      <c r="A50" s="308"/>
      <c r="B50" s="21">
        <v>44</v>
      </c>
      <c r="C50" s="53" t="s">
        <v>325</v>
      </c>
      <c r="D50" s="54">
        <v>10</v>
      </c>
      <c r="E50" s="54">
        <v>1959</v>
      </c>
      <c r="F50" s="35">
        <v>543.35</v>
      </c>
      <c r="G50" s="35">
        <v>446.8</v>
      </c>
      <c r="H50" s="36">
        <v>3.2290000000000001</v>
      </c>
      <c r="I50" s="36">
        <f t="shared" si="11"/>
        <v>3.2290000000000001</v>
      </c>
      <c r="J50" s="36">
        <v>2.1217440000000001</v>
      </c>
      <c r="K50" s="36">
        <f t="shared" si="12"/>
        <v>2.05396</v>
      </c>
      <c r="L50" s="36">
        <f t="shared" si="13"/>
        <v>2.1217390000000003</v>
      </c>
      <c r="M50" s="36">
        <v>23.04</v>
      </c>
      <c r="N50" s="37">
        <f t="shared" si="14"/>
        <v>1.1750399999999999</v>
      </c>
      <c r="O50" s="36">
        <v>21.710999999999999</v>
      </c>
      <c r="P50" s="36">
        <f t="shared" si="15"/>
        <v>1.1072609999999998</v>
      </c>
      <c r="Q50" s="38">
        <f t="shared" si="16"/>
        <v>212.17440000000002</v>
      </c>
      <c r="R50" s="38">
        <f t="shared" si="17"/>
        <v>205.39600000000002</v>
      </c>
      <c r="S50" s="38">
        <f t="shared" si="18"/>
        <v>212.17390000000006</v>
      </c>
      <c r="T50" s="36">
        <f t="shared" si="19"/>
        <v>-4.9999999998107114E-6</v>
      </c>
      <c r="U50" s="36">
        <f t="shared" si="20"/>
        <v>6.7779000000000034E-2</v>
      </c>
      <c r="V50" s="310">
        <f t="shared" si="21"/>
        <v>-1.3290000000000006</v>
      </c>
    </row>
    <row r="51" spans="1:22" s="1" customFormat="1" ht="12.75" customHeight="1">
      <c r="A51" s="308"/>
      <c r="B51" s="21">
        <v>45</v>
      </c>
      <c r="C51" s="55" t="s">
        <v>332</v>
      </c>
      <c r="D51" s="40">
        <v>21</v>
      </c>
      <c r="E51" s="40">
        <v>1978</v>
      </c>
      <c r="F51" s="41">
        <v>1064.99</v>
      </c>
      <c r="G51" s="41">
        <v>1064.99</v>
      </c>
      <c r="H51" s="56">
        <v>4.0940000000000003</v>
      </c>
      <c r="I51" s="36">
        <f t="shared" si="11"/>
        <v>4.0940000000000003</v>
      </c>
      <c r="J51" s="56">
        <v>2.4408400000000001</v>
      </c>
      <c r="K51" s="36">
        <f t="shared" si="12"/>
        <v>2.3054300000000003</v>
      </c>
      <c r="L51" s="36">
        <f t="shared" si="13"/>
        <v>2.4408350000000008</v>
      </c>
      <c r="M51" s="36">
        <v>35.07</v>
      </c>
      <c r="N51" s="37">
        <f t="shared" si="14"/>
        <v>1.78857</v>
      </c>
      <c r="O51" s="36">
        <v>32.414999999999999</v>
      </c>
      <c r="P51" s="36">
        <f t="shared" si="15"/>
        <v>1.6531649999999998</v>
      </c>
      <c r="Q51" s="38">
        <f t="shared" si="16"/>
        <v>116.2304761904762</v>
      </c>
      <c r="R51" s="38">
        <f t="shared" si="17"/>
        <v>109.78238095238096</v>
      </c>
      <c r="S51" s="38">
        <f t="shared" si="18"/>
        <v>116.23023809523814</v>
      </c>
      <c r="T51" s="36">
        <f t="shared" si="19"/>
        <v>-4.9999999993666222E-6</v>
      </c>
      <c r="U51" s="36">
        <f t="shared" si="20"/>
        <v>0.13540500000000022</v>
      </c>
      <c r="V51" s="310">
        <f t="shared" si="21"/>
        <v>-2.6550000000000011</v>
      </c>
    </row>
    <row r="52" spans="1:22" s="1" customFormat="1" ht="12.75" customHeight="1">
      <c r="A52" s="308"/>
      <c r="B52" s="21">
        <v>46</v>
      </c>
      <c r="C52" s="55" t="s">
        <v>327</v>
      </c>
      <c r="D52" s="40">
        <v>45</v>
      </c>
      <c r="E52" s="40">
        <v>1972</v>
      </c>
      <c r="F52" s="41">
        <v>1840.92</v>
      </c>
      <c r="G52" s="41">
        <v>1840.92</v>
      </c>
      <c r="H52" s="56">
        <v>10.221</v>
      </c>
      <c r="I52" s="36">
        <f t="shared" si="11"/>
        <v>10.221</v>
      </c>
      <c r="J52" s="56">
        <v>7.1437949999999999</v>
      </c>
      <c r="K52" s="36">
        <f t="shared" si="12"/>
        <v>6.7504500000000007</v>
      </c>
      <c r="L52" s="36">
        <f t="shared" si="13"/>
        <v>7.1438129999999997</v>
      </c>
      <c r="M52" s="36">
        <v>68.05</v>
      </c>
      <c r="N52" s="37">
        <f t="shared" si="14"/>
        <v>3.4705499999999998</v>
      </c>
      <c r="O52" s="36">
        <v>60.337000000000003</v>
      </c>
      <c r="P52" s="36">
        <f t="shared" si="15"/>
        <v>3.0771869999999999</v>
      </c>
      <c r="Q52" s="38">
        <f t="shared" si="16"/>
        <v>158.751</v>
      </c>
      <c r="R52" s="38">
        <f t="shared" si="17"/>
        <v>150.01000000000002</v>
      </c>
      <c r="S52" s="38">
        <f t="shared" si="18"/>
        <v>158.75139999999999</v>
      </c>
      <c r="T52" s="36">
        <f t="shared" si="19"/>
        <v>1.7999999999851468E-5</v>
      </c>
      <c r="U52" s="36">
        <f t="shared" si="20"/>
        <v>0.39336299999999991</v>
      </c>
      <c r="V52" s="310">
        <f t="shared" si="21"/>
        <v>-7.7129999999999939</v>
      </c>
    </row>
    <row r="53" spans="1:22" s="1" customFormat="1" ht="12.75" customHeight="1">
      <c r="A53" s="308"/>
      <c r="B53" s="21">
        <v>47</v>
      </c>
      <c r="C53" s="55" t="s">
        <v>328</v>
      </c>
      <c r="D53" s="40">
        <v>40</v>
      </c>
      <c r="E53" s="40">
        <v>1986</v>
      </c>
      <c r="F53" s="41">
        <v>2240.67</v>
      </c>
      <c r="G53" s="41">
        <v>2240.67</v>
      </c>
      <c r="H53" s="56">
        <v>9.2629999999999999</v>
      </c>
      <c r="I53" s="36">
        <f t="shared" si="11"/>
        <v>9.2629999999999999</v>
      </c>
      <c r="J53" s="56">
        <v>6.7655200000000004</v>
      </c>
      <c r="K53" s="36">
        <f t="shared" si="12"/>
        <v>6.2483900000000006</v>
      </c>
      <c r="L53" s="36">
        <f t="shared" si="13"/>
        <v>6.76553</v>
      </c>
      <c r="M53" s="36">
        <v>59.11</v>
      </c>
      <c r="N53" s="37">
        <f t="shared" si="14"/>
        <v>3.0146099999999998</v>
      </c>
      <c r="O53" s="36">
        <v>48.97</v>
      </c>
      <c r="P53" s="36">
        <f t="shared" si="15"/>
        <v>2.4974699999999999</v>
      </c>
      <c r="Q53" s="38">
        <f t="shared" si="16"/>
        <v>169.13800000000001</v>
      </c>
      <c r="R53" s="38">
        <f t="shared" si="17"/>
        <v>156.20975000000001</v>
      </c>
      <c r="S53" s="38">
        <f t="shared" si="18"/>
        <v>169.13825</v>
      </c>
      <c r="T53" s="36">
        <f t="shared" si="19"/>
        <v>9.9999999996214228E-6</v>
      </c>
      <c r="U53" s="36">
        <f t="shared" si="20"/>
        <v>0.51713999999999993</v>
      </c>
      <c r="V53" s="310">
        <f t="shared" si="21"/>
        <v>-10.14</v>
      </c>
    </row>
    <row r="54" spans="1:22" s="1" customFormat="1" ht="12.75" customHeight="1">
      <c r="A54" s="308"/>
      <c r="B54" s="21">
        <v>48</v>
      </c>
      <c r="C54" s="55" t="s">
        <v>329</v>
      </c>
      <c r="D54" s="40">
        <v>35</v>
      </c>
      <c r="E54" s="40">
        <v>1972</v>
      </c>
      <c r="F54" s="41">
        <v>1516.82</v>
      </c>
      <c r="G54" s="41">
        <v>1516.82</v>
      </c>
      <c r="H54" s="56">
        <v>7.6950000000000003</v>
      </c>
      <c r="I54" s="36">
        <f t="shared" si="11"/>
        <v>7.6950000000000003</v>
      </c>
      <c r="J54" s="56">
        <v>5.7671999999999999</v>
      </c>
      <c r="K54" s="36">
        <f t="shared" si="12"/>
        <v>5.5392299999999999</v>
      </c>
      <c r="L54" s="36">
        <f t="shared" si="13"/>
        <v>5.7672000000000008</v>
      </c>
      <c r="M54" s="36">
        <v>42.27</v>
      </c>
      <c r="N54" s="37">
        <f t="shared" si="14"/>
        <v>2.15577</v>
      </c>
      <c r="O54" s="36">
        <v>37.799999999999997</v>
      </c>
      <c r="P54" s="36">
        <f t="shared" si="15"/>
        <v>1.9277999999999997</v>
      </c>
      <c r="Q54" s="38">
        <f t="shared" si="16"/>
        <v>164.77714285714285</v>
      </c>
      <c r="R54" s="38">
        <f t="shared" si="17"/>
        <v>158.26371428571429</v>
      </c>
      <c r="S54" s="38">
        <f t="shared" si="18"/>
        <v>164.77714285714288</v>
      </c>
      <c r="T54" s="36">
        <f t="shared" si="19"/>
        <v>0</v>
      </c>
      <c r="U54" s="36">
        <f t="shared" si="20"/>
        <v>0.22797000000000023</v>
      </c>
      <c r="V54" s="310">
        <f t="shared" si="21"/>
        <v>-4.470000000000006</v>
      </c>
    </row>
    <row r="55" spans="1:22" s="1" customFormat="1" ht="12.75" customHeight="1">
      <c r="A55" s="308"/>
      <c r="B55" s="21">
        <v>49</v>
      </c>
      <c r="C55" s="55" t="s">
        <v>330</v>
      </c>
      <c r="D55" s="40">
        <v>51</v>
      </c>
      <c r="E55" s="40">
        <v>1984</v>
      </c>
      <c r="F55" s="41">
        <v>1816.15</v>
      </c>
      <c r="G55" s="41">
        <v>1816.15</v>
      </c>
      <c r="H55" s="56">
        <v>5.0190000000000001</v>
      </c>
      <c r="I55" s="36">
        <f t="shared" si="11"/>
        <v>5.0190000000000001</v>
      </c>
      <c r="J55" s="56">
        <v>2.0947</v>
      </c>
      <c r="K55" s="36">
        <f t="shared" si="12"/>
        <v>2.0676300000000003</v>
      </c>
      <c r="L55" s="36">
        <f t="shared" si="13"/>
        <v>2.0947110000000002</v>
      </c>
      <c r="M55" s="36">
        <v>57.87</v>
      </c>
      <c r="N55" s="37">
        <f t="shared" si="14"/>
        <v>2.9513699999999998</v>
      </c>
      <c r="O55" s="36">
        <v>57.338999999999999</v>
      </c>
      <c r="P55" s="36">
        <f t="shared" si="15"/>
        <v>2.9242889999999999</v>
      </c>
      <c r="Q55" s="38">
        <f t="shared" si="16"/>
        <v>41.072549019607841</v>
      </c>
      <c r="R55" s="38">
        <f t="shared" si="17"/>
        <v>40.541764705882358</v>
      </c>
      <c r="S55" s="38">
        <f t="shared" si="18"/>
        <v>41.072764705882356</v>
      </c>
      <c r="T55" s="36">
        <f t="shared" si="19"/>
        <v>1.100000000020529E-5</v>
      </c>
      <c r="U55" s="36">
        <f t="shared" si="20"/>
        <v>2.7080999999999911E-2</v>
      </c>
      <c r="V55" s="310">
        <f t="shared" si="21"/>
        <v>-0.53099999999999881</v>
      </c>
    </row>
    <row r="56" spans="1:22" s="1" customFormat="1" ht="12.75" customHeight="1">
      <c r="A56" s="308"/>
      <c r="B56" s="21">
        <v>50</v>
      </c>
      <c r="C56" s="57" t="s">
        <v>331</v>
      </c>
      <c r="D56" s="58">
        <v>20</v>
      </c>
      <c r="E56" s="58">
        <v>1964</v>
      </c>
      <c r="F56" s="59">
        <v>1114.29</v>
      </c>
      <c r="G56" s="59">
        <v>900.28</v>
      </c>
      <c r="H56" s="56">
        <v>5.61</v>
      </c>
      <c r="I56" s="36">
        <f t="shared" si="11"/>
        <v>5.61</v>
      </c>
      <c r="J56" s="56">
        <v>4.7581930000000003</v>
      </c>
      <c r="K56" s="36">
        <f t="shared" si="12"/>
        <v>4.7241300000000006</v>
      </c>
      <c r="L56" s="36">
        <f t="shared" si="13"/>
        <v>4.7581980000000001</v>
      </c>
      <c r="M56" s="36">
        <v>17.37</v>
      </c>
      <c r="N56" s="37">
        <f t="shared" si="14"/>
        <v>0.88587000000000005</v>
      </c>
      <c r="O56" s="36">
        <v>16.702000000000002</v>
      </c>
      <c r="P56" s="36">
        <f t="shared" si="15"/>
        <v>0.85180200000000006</v>
      </c>
      <c r="Q56" s="38">
        <f t="shared" si="16"/>
        <v>237.90965</v>
      </c>
      <c r="R56" s="38">
        <f t="shared" si="17"/>
        <v>236.20650000000006</v>
      </c>
      <c r="S56" s="38">
        <f t="shared" si="18"/>
        <v>237.90990000000002</v>
      </c>
      <c r="T56" s="36">
        <f t="shared" si="19"/>
        <v>4.9999999998107114E-6</v>
      </c>
      <c r="U56" s="36">
        <f t="shared" si="20"/>
        <v>3.4067999999999987E-2</v>
      </c>
      <c r="V56" s="310">
        <f t="shared" si="21"/>
        <v>-0.66799999999999926</v>
      </c>
    </row>
    <row r="57" spans="1:22" s="1" customFormat="1" ht="12.75" customHeight="1">
      <c r="A57" s="308"/>
      <c r="B57" s="21">
        <v>51</v>
      </c>
      <c r="C57" s="53" t="s">
        <v>334</v>
      </c>
      <c r="D57" s="54">
        <v>100</v>
      </c>
      <c r="E57" s="54" t="s">
        <v>114</v>
      </c>
      <c r="F57" s="35">
        <v>4434.32</v>
      </c>
      <c r="G57" s="35">
        <v>4434.32</v>
      </c>
      <c r="H57" s="36">
        <v>11.4</v>
      </c>
      <c r="I57" s="36">
        <f t="shared" si="11"/>
        <v>11.4</v>
      </c>
      <c r="J57" s="36">
        <v>12.58</v>
      </c>
      <c r="K57" s="36">
        <f t="shared" si="12"/>
        <v>7.1657700000000002</v>
      </c>
      <c r="L57" s="36">
        <f t="shared" si="13"/>
        <v>6.7170516000000005</v>
      </c>
      <c r="M57" s="36">
        <v>77</v>
      </c>
      <c r="N57" s="37">
        <f>M57*0.05499</f>
        <v>4.2342300000000002</v>
      </c>
      <c r="O57" s="36">
        <v>85.16</v>
      </c>
      <c r="P57" s="36">
        <f>O57*0.05499</f>
        <v>4.6829483999999999</v>
      </c>
      <c r="Q57" s="38">
        <f t="shared" si="16"/>
        <v>125.8</v>
      </c>
      <c r="R57" s="38">
        <f t="shared" si="17"/>
        <v>71.657700000000006</v>
      </c>
      <c r="S57" s="38">
        <f t="shared" si="18"/>
        <v>67.170516000000006</v>
      </c>
      <c r="T57" s="36">
        <f t="shared" si="19"/>
        <v>-5.8629483999999996</v>
      </c>
      <c r="U57" s="36">
        <f t="shared" si="20"/>
        <v>-0.44871839999999974</v>
      </c>
      <c r="V57" s="310">
        <f t="shared" si="21"/>
        <v>8.1599999999999966</v>
      </c>
    </row>
    <row r="58" spans="1:22" s="1" customFormat="1" ht="12.75" customHeight="1">
      <c r="A58" s="308"/>
      <c r="B58" s="21">
        <v>52</v>
      </c>
      <c r="C58" s="53" t="s">
        <v>335</v>
      </c>
      <c r="D58" s="54">
        <v>100</v>
      </c>
      <c r="E58" s="54" t="s">
        <v>114</v>
      </c>
      <c r="F58" s="35">
        <v>4438</v>
      </c>
      <c r="G58" s="35">
        <v>4438</v>
      </c>
      <c r="H58" s="36">
        <v>11.63</v>
      </c>
      <c r="I58" s="36">
        <f t="shared" si="11"/>
        <v>11.63</v>
      </c>
      <c r="J58" s="36">
        <v>13.06</v>
      </c>
      <c r="K58" s="36">
        <f t="shared" si="12"/>
        <v>7.7807000000000013</v>
      </c>
      <c r="L58" s="36">
        <f t="shared" si="13"/>
        <v>7.6542230000000018</v>
      </c>
      <c r="M58" s="36">
        <v>70</v>
      </c>
      <c r="N58" s="37">
        <f>M58*0.05499</f>
        <v>3.8492999999999999</v>
      </c>
      <c r="O58" s="36">
        <v>72.3</v>
      </c>
      <c r="P58" s="36">
        <f>O58*0.05499</f>
        <v>3.9757769999999995</v>
      </c>
      <c r="Q58" s="38">
        <f t="shared" si="16"/>
        <v>130.6</v>
      </c>
      <c r="R58" s="38">
        <f t="shared" si="17"/>
        <v>77.807000000000016</v>
      </c>
      <c r="S58" s="38">
        <f t="shared" si="18"/>
        <v>76.542230000000018</v>
      </c>
      <c r="T58" s="36">
        <f t="shared" si="19"/>
        <v>-5.4057769999999987</v>
      </c>
      <c r="U58" s="36">
        <f t="shared" si="20"/>
        <v>-0.12647699999999951</v>
      </c>
      <c r="V58" s="310">
        <f t="shared" si="21"/>
        <v>2.2999999999999972</v>
      </c>
    </row>
    <row r="59" spans="1:22" s="1" customFormat="1" ht="12.75" customHeight="1">
      <c r="A59" s="308"/>
      <c r="B59" s="21">
        <v>53</v>
      </c>
      <c r="C59" s="53" t="s">
        <v>336</v>
      </c>
      <c r="D59" s="54">
        <v>100</v>
      </c>
      <c r="E59" s="54" t="s">
        <v>114</v>
      </c>
      <c r="F59" s="35">
        <v>4162.47</v>
      </c>
      <c r="G59" s="35">
        <v>4162.47</v>
      </c>
      <c r="H59" s="36">
        <v>14.99</v>
      </c>
      <c r="I59" s="36">
        <f t="shared" si="11"/>
        <v>14.99</v>
      </c>
      <c r="J59" s="36">
        <v>14.88</v>
      </c>
      <c r="K59" s="36">
        <f t="shared" si="12"/>
        <v>9.6210000000000004</v>
      </c>
      <c r="L59" s="36">
        <f t="shared" si="13"/>
        <v>9.9055569999999999</v>
      </c>
      <c r="M59" s="36">
        <v>100</v>
      </c>
      <c r="N59" s="37">
        <f>M59*0.05369</f>
        <v>5.3689999999999998</v>
      </c>
      <c r="O59" s="36">
        <v>94.7</v>
      </c>
      <c r="P59" s="36">
        <f>O59*0.05369</f>
        <v>5.0844430000000003</v>
      </c>
      <c r="Q59" s="38">
        <f t="shared" si="16"/>
        <v>148.80000000000001</v>
      </c>
      <c r="R59" s="38">
        <f t="shared" si="17"/>
        <v>96.21</v>
      </c>
      <c r="S59" s="38">
        <f t="shared" si="18"/>
        <v>99.055570000000003</v>
      </c>
      <c r="T59" s="36">
        <f t="shared" si="19"/>
        <v>-4.9744430000000008</v>
      </c>
      <c r="U59" s="36">
        <f t="shared" si="20"/>
        <v>0.2845569999999995</v>
      </c>
      <c r="V59" s="310">
        <f t="shared" si="21"/>
        <v>-5.2999999999999972</v>
      </c>
    </row>
    <row r="60" spans="1:22" s="1" customFormat="1" ht="12.75" customHeight="1">
      <c r="A60" s="308"/>
      <c r="B60" s="21">
        <v>54</v>
      </c>
      <c r="C60" s="53" t="s">
        <v>337</v>
      </c>
      <c r="D60" s="54">
        <v>46</v>
      </c>
      <c r="E60" s="54" t="s">
        <v>114</v>
      </c>
      <c r="F60" s="35">
        <v>2227.2800000000002</v>
      </c>
      <c r="G60" s="35">
        <v>2227.2800000000002</v>
      </c>
      <c r="H60" s="36">
        <v>8.4160000000000004</v>
      </c>
      <c r="I60" s="36">
        <f t="shared" si="11"/>
        <v>8.4160000000000004</v>
      </c>
      <c r="J60" s="36">
        <v>6.72</v>
      </c>
      <c r="K60" s="36">
        <f t="shared" si="12"/>
        <v>4.9261499999999998</v>
      </c>
      <c r="L60" s="36">
        <f t="shared" si="13"/>
        <v>5.3019800000000004</v>
      </c>
      <c r="M60" s="36">
        <v>65</v>
      </c>
      <c r="N60" s="37">
        <f>M60*0.05369</f>
        <v>3.4898500000000001</v>
      </c>
      <c r="O60" s="36">
        <v>58</v>
      </c>
      <c r="P60" s="36">
        <f>O60*0.05369</f>
        <v>3.11402</v>
      </c>
      <c r="Q60" s="38">
        <f t="shared" si="16"/>
        <v>146.08695652173913</v>
      </c>
      <c r="R60" s="38">
        <f t="shared" si="17"/>
        <v>107.09021739130434</v>
      </c>
      <c r="S60" s="38">
        <f t="shared" si="18"/>
        <v>115.26043478260871</v>
      </c>
      <c r="T60" s="36">
        <f t="shared" si="19"/>
        <v>-1.4180199999999994</v>
      </c>
      <c r="U60" s="36">
        <f t="shared" si="20"/>
        <v>0.37583000000000011</v>
      </c>
      <c r="V60" s="310">
        <f t="shared" si="21"/>
        <v>-7</v>
      </c>
    </row>
    <row r="61" spans="1:22" s="1" customFormat="1" ht="12.75" customHeight="1">
      <c r="A61" s="308"/>
      <c r="B61" s="21">
        <v>55</v>
      </c>
      <c r="C61" s="53" t="s">
        <v>338</v>
      </c>
      <c r="D61" s="54">
        <v>61</v>
      </c>
      <c r="E61" s="54" t="s">
        <v>114</v>
      </c>
      <c r="F61" s="35">
        <v>3068.5</v>
      </c>
      <c r="G61" s="35">
        <v>3068.5</v>
      </c>
      <c r="H61" s="36">
        <v>10.79</v>
      </c>
      <c r="I61" s="36">
        <f t="shared" si="11"/>
        <v>10.79</v>
      </c>
      <c r="J61" s="36">
        <v>8.16</v>
      </c>
      <c r="K61" s="36">
        <f t="shared" si="12"/>
        <v>6.5007799999999998</v>
      </c>
      <c r="L61" s="36">
        <f t="shared" si="13"/>
        <v>6.8582149999999995</v>
      </c>
      <c r="M61" s="36">
        <v>78</v>
      </c>
      <c r="N61" s="37">
        <f>M61*0.05499</f>
        <v>4.2892199999999994</v>
      </c>
      <c r="O61" s="36">
        <v>71.5</v>
      </c>
      <c r="P61" s="36">
        <f>O61*0.05499</f>
        <v>3.9317849999999996</v>
      </c>
      <c r="Q61" s="38">
        <f t="shared" si="16"/>
        <v>133.7704918032787</v>
      </c>
      <c r="R61" s="38">
        <f t="shared" si="17"/>
        <v>106.57016393442622</v>
      </c>
      <c r="S61" s="38">
        <f t="shared" si="18"/>
        <v>112.42975409836065</v>
      </c>
      <c r="T61" s="36">
        <f t="shared" si="19"/>
        <v>-1.3017850000000006</v>
      </c>
      <c r="U61" s="36">
        <f t="shared" si="20"/>
        <v>0.35743499999999973</v>
      </c>
      <c r="V61" s="310">
        <f t="shared" si="21"/>
        <v>-6.5</v>
      </c>
    </row>
    <row r="62" spans="1:22" s="1" customFormat="1" ht="12.75" customHeight="1">
      <c r="A62" s="308"/>
      <c r="B62" s="21">
        <v>56</v>
      </c>
      <c r="C62" s="53" t="s">
        <v>339</v>
      </c>
      <c r="D62" s="54">
        <v>90</v>
      </c>
      <c r="E62" s="54" t="s">
        <v>114</v>
      </c>
      <c r="F62" s="35">
        <v>4475.37</v>
      </c>
      <c r="G62" s="35">
        <v>4472.37</v>
      </c>
      <c r="H62" s="36">
        <v>18.547000000000001</v>
      </c>
      <c r="I62" s="36">
        <f t="shared" si="11"/>
        <v>18.547000000000001</v>
      </c>
      <c r="J62" s="36">
        <v>13.52</v>
      </c>
      <c r="K62" s="36">
        <f t="shared" si="12"/>
        <v>11.88944</v>
      </c>
      <c r="L62" s="36">
        <f t="shared" si="13"/>
        <v>12.237351200000001</v>
      </c>
      <c r="M62" s="36">
        <v>124</v>
      </c>
      <c r="N62" s="37">
        <f>M62*0.05369</f>
        <v>6.6575600000000001</v>
      </c>
      <c r="O62" s="36">
        <v>117.52</v>
      </c>
      <c r="P62" s="36">
        <f>O62*0.05369</f>
        <v>6.3096487999999997</v>
      </c>
      <c r="Q62" s="38">
        <f t="shared" si="16"/>
        <v>150.22222222222223</v>
      </c>
      <c r="R62" s="38">
        <f t="shared" si="17"/>
        <v>132.10488888888889</v>
      </c>
      <c r="S62" s="38">
        <f t="shared" si="18"/>
        <v>135.97056888888889</v>
      </c>
      <c r="T62" s="36">
        <f t="shared" si="19"/>
        <v>-1.2826487999999987</v>
      </c>
      <c r="U62" s="36">
        <f t="shared" si="20"/>
        <v>0.34791120000000042</v>
      </c>
      <c r="V62" s="310">
        <f t="shared" si="21"/>
        <v>-6.480000000000004</v>
      </c>
    </row>
    <row r="63" spans="1:22" s="1" customFormat="1" ht="12.75" customHeight="1">
      <c r="A63" s="308"/>
      <c r="B63" s="21">
        <v>57</v>
      </c>
      <c r="C63" s="53" t="s">
        <v>119</v>
      </c>
      <c r="D63" s="54">
        <v>22</v>
      </c>
      <c r="E63" s="54">
        <v>1985</v>
      </c>
      <c r="F63" s="35">
        <v>1159.1500000000001</v>
      </c>
      <c r="G63" s="35">
        <v>1159.1500000000001</v>
      </c>
      <c r="H63" s="36">
        <v>5.1710000000000003</v>
      </c>
      <c r="I63" s="36">
        <f t="shared" si="11"/>
        <v>5.1710000000000003</v>
      </c>
      <c r="J63" s="36">
        <v>3.87262</v>
      </c>
      <c r="K63" s="36">
        <f t="shared" si="12"/>
        <v>3.6154999999999999</v>
      </c>
      <c r="L63" s="36">
        <f t="shared" si="13"/>
        <v>3.87262415</v>
      </c>
      <c r="M63" s="36">
        <v>30</v>
      </c>
      <c r="N63" s="37">
        <f>M63*0.05185</f>
        <v>1.5555000000000001</v>
      </c>
      <c r="O63" s="36">
        <v>25.041</v>
      </c>
      <c r="P63" s="36">
        <f>O63*0.05185</f>
        <v>1.29837585</v>
      </c>
      <c r="Q63" s="38">
        <f t="shared" si="16"/>
        <v>176.02818181818182</v>
      </c>
      <c r="R63" s="38">
        <f t="shared" si="17"/>
        <v>164.34090909090909</v>
      </c>
      <c r="S63" s="38">
        <f t="shared" si="18"/>
        <v>176.02837045454547</v>
      </c>
      <c r="T63" s="36">
        <f t="shared" si="19"/>
        <v>4.1500000000915804E-6</v>
      </c>
      <c r="U63" s="36">
        <f t="shared" si="20"/>
        <v>0.25712415000000011</v>
      </c>
      <c r="V63" s="310">
        <f t="shared" si="21"/>
        <v>-4.9589999999999996</v>
      </c>
    </row>
    <row r="64" spans="1:22" s="1" customFormat="1" ht="12.75" customHeight="1">
      <c r="A64" s="308"/>
      <c r="B64" s="21">
        <v>58</v>
      </c>
      <c r="C64" s="53" t="s">
        <v>121</v>
      </c>
      <c r="D64" s="54">
        <v>10</v>
      </c>
      <c r="E64" s="54">
        <v>1961</v>
      </c>
      <c r="F64" s="35">
        <v>445.52</v>
      </c>
      <c r="G64" s="35">
        <v>445.52</v>
      </c>
      <c r="H64" s="36">
        <v>1.851</v>
      </c>
      <c r="I64" s="36">
        <f t="shared" si="11"/>
        <v>1.851</v>
      </c>
      <c r="J64" s="36">
        <v>1.4998199999999999</v>
      </c>
      <c r="K64" s="36">
        <f t="shared" si="12"/>
        <v>1.4361999999999999</v>
      </c>
      <c r="L64" s="36">
        <f t="shared" si="13"/>
        <v>1.49981995</v>
      </c>
      <c r="M64" s="36">
        <v>8</v>
      </c>
      <c r="N64" s="37">
        <f>M64*0.05185</f>
        <v>0.4148</v>
      </c>
      <c r="O64" s="36">
        <v>6.7729999999999997</v>
      </c>
      <c r="P64" s="36">
        <f>O64*0.05185</f>
        <v>0.35118004999999997</v>
      </c>
      <c r="Q64" s="38">
        <f t="shared" si="16"/>
        <v>149.982</v>
      </c>
      <c r="R64" s="38">
        <f t="shared" si="17"/>
        <v>143.61999999999998</v>
      </c>
      <c r="S64" s="38">
        <f t="shared" si="18"/>
        <v>149.98199500000001</v>
      </c>
      <c r="T64" s="36">
        <f t="shared" si="19"/>
        <v>-4.9999999918171056E-8</v>
      </c>
      <c r="U64" s="36">
        <f t="shared" si="20"/>
        <v>6.3619950000000036E-2</v>
      </c>
      <c r="V64" s="310">
        <f t="shared" si="21"/>
        <v>-1.2270000000000003</v>
      </c>
    </row>
    <row r="65" spans="1:22" s="1" customFormat="1" ht="12.75" customHeight="1">
      <c r="A65" s="308"/>
      <c r="B65" s="21">
        <v>59</v>
      </c>
      <c r="C65" s="60" t="s">
        <v>131</v>
      </c>
      <c r="D65" s="61">
        <v>22</v>
      </c>
      <c r="E65" s="61">
        <v>1985</v>
      </c>
      <c r="F65" s="62">
        <v>1124.8</v>
      </c>
      <c r="G65" s="62">
        <v>1124.8</v>
      </c>
      <c r="H65" s="36">
        <v>6.4130000000000003</v>
      </c>
      <c r="I65" s="36">
        <f t="shared" si="11"/>
        <v>6.4130000000000003</v>
      </c>
      <c r="J65" s="36">
        <v>4.1987880000000004</v>
      </c>
      <c r="K65" s="36">
        <f t="shared" si="12"/>
        <v>4.0279000000000007</v>
      </c>
      <c r="L65" s="36">
        <f t="shared" si="13"/>
        <v>4.1987976000000007</v>
      </c>
      <c r="M65" s="36">
        <v>46</v>
      </c>
      <c r="N65" s="37">
        <f>M65*0.05185</f>
        <v>2.3851</v>
      </c>
      <c r="O65" s="36">
        <v>42.704000000000001</v>
      </c>
      <c r="P65" s="36">
        <f>O65*0.05185</f>
        <v>2.2142024</v>
      </c>
      <c r="Q65" s="38">
        <f t="shared" si="16"/>
        <v>190.85400000000001</v>
      </c>
      <c r="R65" s="38">
        <f t="shared" si="17"/>
        <v>183.08636363636367</v>
      </c>
      <c r="S65" s="38">
        <f t="shared" si="18"/>
        <v>190.85443636363641</v>
      </c>
      <c r="T65" s="36">
        <f t="shared" si="19"/>
        <v>9.6000000002760544E-6</v>
      </c>
      <c r="U65" s="36">
        <f t="shared" si="20"/>
        <v>0.17089759999999998</v>
      </c>
      <c r="V65" s="310">
        <f t="shared" si="21"/>
        <v>-3.2959999999999994</v>
      </c>
    </row>
    <row r="66" spans="1:22" s="1" customFormat="1" ht="12.75" customHeight="1">
      <c r="A66" s="308"/>
      <c r="B66" s="21">
        <v>60</v>
      </c>
      <c r="C66" s="60" t="s">
        <v>135</v>
      </c>
      <c r="D66" s="61">
        <v>20</v>
      </c>
      <c r="E66" s="61">
        <v>1983</v>
      </c>
      <c r="F66" s="62">
        <v>1123.9000000000001</v>
      </c>
      <c r="G66" s="62">
        <v>1123.9000000000001</v>
      </c>
      <c r="H66" s="36">
        <v>5.359</v>
      </c>
      <c r="I66" s="36">
        <f t="shared" si="11"/>
        <v>5.359</v>
      </c>
      <c r="J66" s="36">
        <v>3.89242</v>
      </c>
      <c r="K66" s="36">
        <f t="shared" si="12"/>
        <v>3.8553500000000001</v>
      </c>
      <c r="L66" s="36">
        <f t="shared" si="13"/>
        <v>3.8924227499999997</v>
      </c>
      <c r="M66" s="36">
        <v>29</v>
      </c>
      <c r="N66" s="37">
        <f>M66*0.05185</f>
        <v>1.5036499999999999</v>
      </c>
      <c r="O66" s="36">
        <v>28.285</v>
      </c>
      <c r="P66" s="36">
        <f>O66*0.05185</f>
        <v>1.4665772500000001</v>
      </c>
      <c r="Q66" s="38">
        <f t="shared" si="16"/>
        <v>194.62100000000001</v>
      </c>
      <c r="R66" s="38">
        <f t="shared" si="17"/>
        <v>192.76749999999998</v>
      </c>
      <c r="S66" s="38">
        <f t="shared" si="18"/>
        <v>194.62113749999997</v>
      </c>
      <c r="T66" s="36">
        <f t="shared" si="19"/>
        <v>2.7499999997182556E-6</v>
      </c>
      <c r="U66" s="36">
        <f t="shared" si="20"/>
        <v>3.7072749999999877E-2</v>
      </c>
      <c r="V66" s="310">
        <f t="shared" si="21"/>
        <v>-0.71499999999999986</v>
      </c>
    </row>
    <row r="67" spans="1:22" s="1" customFormat="1" ht="12.75" customHeight="1">
      <c r="A67" s="308"/>
      <c r="B67" s="21">
        <v>61</v>
      </c>
      <c r="C67" s="60" t="s">
        <v>136</v>
      </c>
      <c r="D67" s="61">
        <v>32</v>
      </c>
      <c r="E67" s="61">
        <v>1985</v>
      </c>
      <c r="F67" s="62">
        <v>1270.74</v>
      </c>
      <c r="G67" s="62">
        <v>1270.74</v>
      </c>
      <c r="H67" s="36">
        <v>3.01</v>
      </c>
      <c r="I67" s="36">
        <f t="shared" si="11"/>
        <v>3.01</v>
      </c>
      <c r="J67" s="36">
        <v>1.0620579999999999</v>
      </c>
      <c r="K67" s="36">
        <f t="shared" si="12"/>
        <v>0.46934999999999993</v>
      </c>
      <c r="L67" s="36">
        <f t="shared" si="13"/>
        <v>1.0620473499999996</v>
      </c>
      <c r="M67" s="36">
        <v>49</v>
      </c>
      <c r="N67" s="37">
        <f>M67*0.05185</f>
        <v>2.5406499999999999</v>
      </c>
      <c r="O67" s="36">
        <v>37.569000000000003</v>
      </c>
      <c r="P67" s="36">
        <f>O67*0.05185</f>
        <v>1.9479526500000002</v>
      </c>
      <c r="Q67" s="38">
        <f t="shared" si="16"/>
        <v>33.1893125</v>
      </c>
      <c r="R67" s="38">
        <f t="shared" si="17"/>
        <v>14.667187499999997</v>
      </c>
      <c r="S67" s="38">
        <f t="shared" si="18"/>
        <v>33.188979687499987</v>
      </c>
      <c r="T67" s="36">
        <f t="shared" si="19"/>
        <v>-1.0650000000334003E-5</v>
      </c>
      <c r="U67" s="36">
        <f t="shared" si="20"/>
        <v>0.59269734999999968</v>
      </c>
      <c r="V67" s="310">
        <f t="shared" si="21"/>
        <v>-11.430999999999997</v>
      </c>
    </row>
    <row r="68" spans="1:22" s="1" customFormat="1" ht="12.75" customHeight="1">
      <c r="A68" s="308"/>
      <c r="B68" s="21">
        <v>62</v>
      </c>
      <c r="C68" s="53" t="s">
        <v>137</v>
      </c>
      <c r="D68" s="54">
        <v>48</v>
      </c>
      <c r="E68" s="54">
        <v>1961</v>
      </c>
      <c r="F68" s="35"/>
      <c r="G68" s="35">
        <v>2393.7600000000002</v>
      </c>
      <c r="H68" s="36">
        <v>9.0709999999999997</v>
      </c>
      <c r="I68" s="36">
        <f t="shared" si="11"/>
        <v>9.0709999999999997</v>
      </c>
      <c r="J68" s="36">
        <v>7.68</v>
      </c>
      <c r="K68" s="36">
        <f t="shared" si="12"/>
        <v>5.399</v>
      </c>
      <c r="L68" s="36">
        <f t="shared" si="13"/>
        <v>5.399</v>
      </c>
      <c r="M68" s="36">
        <v>72</v>
      </c>
      <c r="N68" s="37">
        <f t="shared" ref="N68:N75" si="22">M68*0.051</f>
        <v>3.6719999999999997</v>
      </c>
      <c r="O68" s="36">
        <v>72</v>
      </c>
      <c r="P68" s="36">
        <f t="shared" ref="P68:P75" si="23">O68*0.051</f>
        <v>3.6719999999999997</v>
      </c>
      <c r="Q68" s="38">
        <v>160</v>
      </c>
      <c r="R68" s="38">
        <f t="shared" si="17"/>
        <v>112.47916666666667</v>
      </c>
      <c r="S68" s="38">
        <f t="shared" si="18"/>
        <v>112.47916666666667</v>
      </c>
      <c r="T68" s="36">
        <f t="shared" si="19"/>
        <v>-2.2809999999999997</v>
      </c>
      <c r="U68" s="36">
        <f t="shared" si="20"/>
        <v>0</v>
      </c>
      <c r="V68" s="310">
        <f t="shared" si="21"/>
        <v>0</v>
      </c>
    </row>
    <row r="69" spans="1:22" s="1" customFormat="1" ht="12.75" customHeight="1">
      <c r="A69" s="308"/>
      <c r="B69" s="21">
        <v>63</v>
      </c>
      <c r="C69" s="53" t="s">
        <v>139</v>
      </c>
      <c r="D69" s="54">
        <v>48</v>
      </c>
      <c r="E69" s="54">
        <v>1961</v>
      </c>
      <c r="F69" s="35"/>
      <c r="G69" s="35">
        <v>2393.12</v>
      </c>
      <c r="H69" s="36">
        <v>9.35</v>
      </c>
      <c r="I69" s="36">
        <f t="shared" si="11"/>
        <v>9.35</v>
      </c>
      <c r="J69" s="36">
        <v>7.68</v>
      </c>
      <c r="K69" s="36">
        <f t="shared" si="12"/>
        <v>6.1370000000000005</v>
      </c>
      <c r="L69" s="36">
        <f t="shared" si="13"/>
        <v>6.1370000000000005</v>
      </c>
      <c r="M69" s="36">
        <v>63</v>
      </c>
      <c r="N69" s="37">
        <f t="shared" si="22"/>
        <v>3.2129999999999996</v>
      </c>
      <c r="O69" s="36">
        <v>63</v>
      </c>
      <c r="P69" s="36">
        <f t="shared" si="23"/>
        <v>3.2129999999999996</v>
      </c>
      <c r="Q69" s="38">
        <v>160</v>
      </c>
      <c r="R69" s="38">
        <f t="shared" si="17"/>
        <v>127.85416666666667</v>
      </c>
      <c r="S69" s="38">
        <f t="shared" si="18"/>
        <v>127.85416666666667</v>
      </c>
      <c r="T69" s="36">
        <f t="shared" si="19"/>
        <v>-1.5429999999999993</v>
      </c>
      <c r="U69" s="36">
        <f t="shared" si="20"/>
        <v>0</v>
      </c>
      <c r="V69" s="310">
        <f t="shared" si="21"/>
        <v>0</v>
      </c>
    </row>
    <row r="70" spans="1:22" s="1" customFormat="1" ht="12.75" customHeight="1">
      <c r="A70" s="308"/>
      <c r="B70" s="21">
        <v>64</v>
      </c>
      <c r="C70" s="53" t="s">
        <v>140</v>
      </c>
      <c r="D70" s="54">
        <v>36</v>
      </c>
      <c r="E70" s="54">
        <v>1987</v>
      </c>
      <c r="F70" s="35"/>
      <c r="G70" s="35">
        <v>2209.59</v>
      </c>
      <c r="H70" s="36">
        <v>10.727</v>
      </c>
      <c r="I70" s="36">
        <f t="shared" si="11"/>
        <v>10.727</v>
      </c>
      <c r="J70" s="36">
        <v>8.6</v>
      </c>
      <c r="K70" s="36">
        <f t="shared" si="12"/>
        <v>7.5650000000000004</v>
      </c>
      <c r="L70" s="36">
        <f t="shared" si="13"/>
        <v>7.5650000000000004</v>
      </c>
      <c r="M70" s="36">
        <v>62</v>
      </c>
      <c r="N70" s="37">
        <f t="shared" si="22"/>
        <v>3.1619999999999999</v>
      </c>
      <c r="O70" s="36">
        <v>62</v>
      </c>
      <c r="P70" s="36">
        <f t="shared" si="23"/>
        <v>3.1619999999999999</v>
      </c>
      <c r="Q70" s="38">
        <v>240</v>
      </c>
      <c r="R70" s="38">
        <f t="shared" si="17"/>
        <v>210.13888888888889</v>
      </c>
      <c r="S70" s="38">
        <f t="shared" si="18"/>
        <v>210.13888888888889</v>
      </c>
      <c r="T70" s="36">
        <f t="shared" si="19"/>
        <v>-1.0349999999999993</v>
      </c>
      <c r="U70" s="36">
        <f t="shared" si="20"/>
        <v>0</v>
      </c>
      <c r="V70" s="310">
        <f t="shared" si="21"/>
        <v>0</v>
      </c>
    </row>
    <row r="71" spans="1:22" s="1" customFormat="1" ht="12.75" customHeight="1">
      <c r="A71" s="308"/>
      <c r="B71" s="21">
        <v>65</v>
      </c>
      <c r="C71" s="53" t="s">
        <v>343</v>
      </c>
      <c r="D71" s="54">
        <v>36</v>
      </c>
      <c r="E71" s="54">
        <v>1990</v>
      </c>
      <c r="F71" s="35"/>
      <c r="G71" s="35">
        <v>2111.0500000000002</v>
      </c>
      <c r="H71" s="36">
        <v>11.092000000000001</v>
      </c>
      <c r="I71" s="36">
        <f t="shared" si="11"/>
        <v>11.092000000000001</v>
      </c>
      <c r="J71" s="36">
        <v>3.2</v>
      </c>
      <c r="K71" s="36">
        <f t="shared" si="12"/>
        <v>8.0830000000000002</v>
      </c>
      <c r="L71" s="36">
        <f t="shared" si="13"/>
        <v>8.0830000000000002</v>
      </c>
      <c r="M71" s="36">
        <v>59</v>
      </c>
      <c r="N71" s="37">
        <f t="shared" si="22"/>
        <v>3.0089999999999999</v>
      </c>
      <c r="O71" s="36">
        <v>59</v>
      </c>
      <c r="P71" s="36">
        <f t="shared" si="23"/>
        <v>3.0089999999999999</v>
      </c>
      <c r="Q71" s="38">
        <v>240</v>
      </c>
      <c r="R71" s="38">
        <f t="shared" si="17"/>
        <v>224.52777777777777</v>
      </c>
      <c r="S71" s="38">
        <f t="shared" si="18"/>
        <v>224.52777777777777</v>
      </c>
      <c r="T71" s="36">
        <f t="shared" si="19"/>
        <v>4.883</v>
      </c>
      <c r="U71" s="36">
        <f t="shared" si="20"/>
        <v>0</v>
      </c>
      <c r="V71" s="310">
        <f t="shared" si="21"/>
        <v>0</v>
      </c>
    </row>
    <row r="72" spans="1:22" s="1" customFormat="1" ht="12.75" customHeight="1">
      <c r="A72" s="308"/>
      <c r="B72" s="21">
        <v>66</v>
      </c>
      <c r="C72" s="63" t="s">
        <v>142</v>
      </c>
      <c r="D72" s="54">
        <v>36</v>
      </c>
      <c r="E72" s="54">
        <v>1984</v>
      </c>
      <c r="F72" s="35"/>
      <c r="G72" s="35">
        <v>2136.41</v>
      </c>
      <c r="H72" s="36">
        <v>10.71</v>
      </c>
      <c r="I72" s="36">
        <f t="shared" si="11"/>
        <v>10.71</v>
      </c>
      <c r="J72" s="36">
        <v>8.64</v>
      </c>
      <c r="K72" s="36">
        <f t="shared" si="12"/>
        <v>7.8030000000000008</v>
      </c>
      <c r="L72" s="36">
        <f t="shared" si="13"/>
        <v>7.8030000000000008</v>
      </c>
      <c r="M72" s="36">
        <v>57</v>
      </c>
      <c r="N72" s="37">
        <f t="shared" si="22"/>
        <v>2.907</v>
      </c>
      <c r="O72" s="64">
        <v>57</v>
      </c>
      <c r="P72" s="36">
        <f t="shared" si="23"/>
        <v>2.907</v>
      </c>
      <c r="Q72" s="38">
        <v>240</v>
      </c>
      <c r="R72" s="38">
        <f t="shared" si="17"/>
        <v>216.75000000000003</v>
      </c>
      <c r="S72" s="38">
        <f t="shared" si="18"/>
        <v>216.75000000000003</v>
      </c>
      <c r="T72" s="36">
        <f t="shared" si="19"/>
        <v>-0.83699999999999974</v>
      </c>
      <c r="U72" s="36">
        <f t="shared" si="20"/>
        <v>0</v>
      </c>
      <c r="V72" s="310">
        <f t="shared" si="21"/>
        <v>0</v>
      </c>
    </row>
    <row r="73" spans="1:22" s="1" customFormat="1" ht="12.75" customHeight="1">
      <c r="A73" s="308"/>
      <c r="B73" s="21">
        <v>67</v>
      </c>
      <c r="C73" s="63" t="s">
        <v>144</v>
      </c>
      <c r="D73" s="54">
        <v>48</v>
      </c>
      <c r="E73" s="54">
        <v>1964</v>
      </c>
      <c r="F73" s="35"/>
      <c r="G73" s="35">
        <v>2296.33</v>
      </c>
      <c r="H73" s="36">
        <v>10.273</v>
      </c>
      <c r="I73" s="36">
        <f t="shared" si="11"/>
        <v>10.273</v>
      </c>
      <c r="J73" s="36">
        <v>7.68</v>
      </c>
      <c r="K73" s="36">
        <f t="shared" si="12"/>
        <v>6.4480000000000004</v>
      </c>
      <c r="L73" s="36">
        <f t="shared" si="13"/>
        <v>6.4480000000000004</v>
      </c>
      <c r="M73" s="36">
        <v>75</v>
      </c>
      <c r="N73" s="37">
        <f t="shared" si="22"/>
        <v>3.8249999999999997</v>
      </c>
      <c r="O73" s="64">
        <v>75</v>
      </c>
      <c r="P73" s="36">
        <f t="shared" si="23"/>
        <v>3.8249999999999997</v>
      </c>
      <c r="Q73" s="38">
        <v>160</v>
      </c>
      <c r="R73" s="38">
        <f t="shared" si="17"/>
        <v>134.33333333333334</v>
      </c>
      <c r="S73" s="38">
        <f t="shared" si="18"/>
        <v>134.33333333333334</v>
      </c>
      <c r="T73" s="36">
        <f t="shared" si="19"/>
        <v>-1.2319999999999993</v>
      </c>
      <c r="U73" s="36">
        <f t="shared" si="20"/>
        <v>0</v>
      </c>
      <c r="V73" s="310">
        <f t="shared" si="21"/>
        <v>0</v>
      </c>
    </row>
    <row r="74" spans="1:22" s="1" customFormat="1" ht="12.75" customHeight="1">
      <c r="A74" s="308"/>
      <c r="B74" s="21">
        <v>68</v>
      </c>
      <c r="C74" s="63" t="s">
        <v>145</v>
      </c>
      <c r="D74" s="54">
        <v>30</v>
      </c>
      <c r="E74" s="54">
        <v>1970</v>
      </c>
      <c r="F74" s="35"/>
      <c r="G74" s="35">
        <v>1727.5</v>
      </c>
      <c r="H74" s="36">
        <v>7.1550000000000002</v>
      </c>
      <c r="I74" s="36">
        <f t="shared" si="11"/>
        <v>7.1550000000000002</v>
      </c>
      <c r="J74" s="36">
        <v>4.8</v>
      </c>
      <c r="K74" s="36">
        <f t="shared" si="12"/>
        <v>3.9930000000000003</v>
      </c>
      <c r="L74" s="36">
        <f t="shared" si="13"/>
        <v>3.9930000000000003</v>
      </c>
      <c r="M74" s="36">
        <v>62</v>
      </c>
      <c r="N74" s="37">
        <f t="shared" si="22"/>
        <v>3.1619999999999999</v>
      </c>
      <c r="O74" s="64">
        <v>62</v>
      </c>
      <c r="P74" s="36">
        <f t="shared" si="23"/>
        <v>3.1619999999999999</v>
      </c>
      <c r="Q74" s="38">
        <v>160</v>
      </c>
      <c r="R74" s="38">
        <f t="shared" si="17"/>
        <v>133.10000000000002</v>
      </c>
      <c r="S74" s="38">
        <f t="shared" si="18"/>
        <v>133.10000000000002</v>
      </c>
      <c r="T74" s="36">
        <f t="shared" si="19"/>
        <v>-0.8069999999999995</v>
      </c>
      <c r="U74" s="36">
        <f t="shared" si="20"/>
        <v>0</v>
      </c>
      <c r="V74" s="310">
        <f t="shared" si="21"/>
        <v>0</v>
      </c>
    </row>
    <row r="75" spans="1:22" s="1" customFormat="1" ht="12.75" customHeight="1">
      <c r="A75" s="308"/>
      <c r="B75" s="21">
        <v>69</v>
      </c>
      <c r="C75" s="63" t="s">
        <v>146</v>
      </c>
      <c r="D75" s="65">
        <v>64</v>
      </c>
      <c r="E75" s="54">
        <v>1961</v>
      </c>
      <c r="F75" s="35"/>
      <c r="G75" s="35">
        <v>2955.81</v>
      </c>
      <c r="H75" s="36">
        <v>12.372</v>
      </c>
      <c r="I75" s="36">
        <f t="shared" si="11"/>
        <v>12.372</v>
      </c>
      <c r="J75" s="36">
        <v>10.199999999999999</v>
      </c>
      <c r="K75" s="36">
        <f t="shared" si="12"/>
        <v>8.1900000000000013</v>
      </c>
      <c r="L75" s="36">
        <f t="shared" si="13"/>
        <v>8.1900000000000013</v>
      </c>
      <c r="M75" s="36">
        <v>82</v>
      </c>
      <c r="N75" s="37">
        <f t="shared" si="22"/>
        <v>4.1819999999999995</v>
      </c>
      <c r="O75" s="64">
        <v>82</v>
      </c>
      <c r="P75" s="36">
        <f t="shared" si="23"/>
        <v>4.1819999999999995</v>
      </c>
      <c r="Q75" s="38">
        <v>160</v>
      </c>
      <c r="R75" s="38">
        <f t="shared" si="17"/>
        <v>127.96875000000001</v>
      </c>
      <c r="S75" s="38">
        <f t="shared" si="18"/>
        <v>127.96875000000001</v>
      </c>
      <c r="T75" s="36">
        <f t="shared" si="19"/>
        <v>-2.009999999999998</v>
      </c>
      <c r="U75" s="36">
        <f t="shared" si="20"/>
        <v>0</v>
      </c>
      <c r="V75" s="310">
        <f t="shared" si="21"/>
        <v>0</v>
      </c>
    </row>
    <row r="76" spans="1:22" s="1" customFormat="1" ht="12.75" customHeight="1">
      <c r="A76" s="308"/>
      <c r="B76" s="21">
        <v>70</v>
      </c>
      <c r="C76" s="66" t="s">
        <v>355</v>
      </c>
      <c r="D76" s="58">
        <v>26</v>
      </c>
      <c r="E76" s="58" t="s">
        <v>154</v>
      </c>
      <c r="F76" s="59">
        <v>1345.35</v>
      </c>
      <c r="G76" s="59">
        <f t="shared" ref="G76:G85" si="24">F76</f>
        <v>1345.35</v>
      </c>
      <c r="H76" s="36">
        <v>5.5119999999999996</v>
      </c>
      <c r="I76" s="36">
        <f t="shared" si="11"/>
        <v>5.5119999999999996</v>
      </c>
      <c r="J76" s="56">
        <f t="shared" ref="J76:J85" si="25">160*D76/1000</f>
        <v>4.16</v>
      </c>
      <c r="K76" s="36">
        <f t="shared" si="12"/>
        <v>1.4297499999999994</v>
      </c>
      <c r="L76" s="36">
        <f t="shared" si="13"/>
        <v>2.9048029999999998</v>
      </c>
      <c r="M76" s="36">
        <v>75</v>
      </c>
      <c r="N76" s="37">
        <f t="shared" ref="N76:N85" si="26">M76*0.05443</f>
        <v>4.0822500000000002</v>
      </c>
      <c r="O76" s="36">
        <v>47.9</v>
      </c>
      <c r="P76" s="36">
        <f t="shared" ref="P76:P85" si="27">O76*0.05443</f>
        <v>2.6071969999999998</v>
      </c>
      <c r="Q76" s="38">
        <f t="shared" ref="Q76:Q107" si="28">J76*1000/D76</f>
        <v>160</v>
      </c>
      <c r="R76" s="38">
        <f t="shared" si="17"/>
        <v>54.990384615384592</v>
      </c>
      <c r="S76" s="38">
        <f t="shared" si="18"/>
        <v>111.7231923076923</v>
      </c>
      <c r="T76" s="36">
        <f t="shared" si="19"/>
        <v>-1.2551970000000003</v>
      </c>
      <c r="U76" s="36">
        <f t="shared" si="20"/>
        <v>1.4750530000000004</v>
      </c>
      <c r="V76" s="310">
        <f t="shared" si="21"/>
        <v>-27.1</v>
      </c>
    </row>
    <row r="77" spans="1:22" s="1" customFormat="1" ht="12.75" customHeight="1">
      <c r="A77" s="308"/>
      <c r="B77" s="21">
        <v>71</v>
      </c>
      <c r="C77" s="53" t="s">
        <v>356</v>
      </c>
      <c r="D77" s="54">
        <v>30</v>
      </c>
      <c r="E77" s="58" t="s">
        <v>154</v>
      </c>
      <c r="F77" s="35">
        <v>1819.77</v>
      </c>
      <c r="G77" s="59">
        <f t="shared" si="24"/>
        <v>1819.77</v>
      </c>
      <c r="H77" s="36">
        <v>6.32</v>
      </c>
      <c r="I77" s="36">
        <f t="shared" si="11"/>
        <v>6.32</v>
      </c>
      <c r="J77" s="56">
        <f t="shared" si="25"/>
        <v>4.8</v>
      </c>
      <c r="K77" s="36">
        <f t="shared" si="12"/>
        <v>4.1972300000000002</v>
      </c>
      <c r="L77" s="36">
        <f t="shared" si="13"/>
        <v>3.9795100000000003</v>
      </c>
      <c r="M77" s="36">
        <v>39</v>
      </c>
      <c r="N77" s="37">
        <f t="shared" si="26"/>
        <v>2.12277</v>
      </c>
      <c r="O77" s="64">
        <v>43</v>
      </c>
      <c r="P77" s="36">
        <f t="shared" si="27"/>
        <v>2.34049</v>
      </c>
      <c r="Q77" s="38">
        <f t="shared" si="28"/>
        <v>160</v>
      </c>
      <c r="R77" s="38">
        <f t="shared" si="17"/>
        <v>139.90766666666667</v>
      </c>
      <c r="S77" s="38">
        <f t="shared" si="18"/>
        <v>132.65033333333335</v>
      </c>
      <c r="T77" s="36">
        <f t="shared" si="19"/>
        <v>-0.8204899999999995</v>
      </c>
      <c r="U77" s="36">
        <f t="shared" si="20"/>
        <v>-0.21771999999999991</v>
      </c>
      <c r="V77" s="310">
        <f t="shared" si="21"/>
        <v>4</v>
      </c>
    </row>
    <row r="78" spans="1:22" s="1" customFormat="1" ht="12.75" customHeight="1">
      <c r="A78" s="308"/>
      <c r="B78" s="21">
        <v>72</v>
      </c>
      <c r="C78" s="53" t="s">
        <v>357</v>
      </c>
      <c r="D78" s="54">
        <v>50</v>
      </c>
      <c r="E78" s="58" t="s">
        <v>154</v>
      </c>
      <c r="F78" s="35">
        <v>1860.33</v>
      </c>
      <c r="G78" s="59">
        <f t="shared" si="24"/>
        <v>1860.33</v>
      </c>
      <c r="H78" s="36">
        <v>8.6639999999999997</v>
      </c>
      <c r="I78" s="36">
        <f t="shared" si="11"/>
        <v>8.6639999999999997</v>
      </c>
      <c r="J78" s="56">
        <f t="shared" si="25"/>
        <v>8</v>
      </c>
      <c r="K78" s="36">
        <f t="shared" si="12"/>
        <v>5.2893399999999993</v>
      </c>
      <c r="L78" s="36">
        <f t="shared" si="13"/>
        <v>5.6159199999999991</v>
      </c>
      <c r="M78" s="36">
        <v>62</v>
      </c>
      <c r="N78" s="37">
        <f t="shared" si="26"/>
        <v>3.37466</v>
      </c>
      <c r="O78" s="36">
        <v>56</v>
      </c>
      <c r="P78" s="36">
        <f t="shared" si="27"/>
        <v>3.0480800000000001</v>
      </c>
      <c r="Q78" s="38">
        <f t="shared" si="28"/>
        <v>160</v>
      </c>
      <c r="R78" s="38">
        <f t="shared" si="17"/>
        <v>105.78679999999999</v>
      </c>
      <c r="S78" s="38">
        <f t="shared" si="18"/>
        <v>112.31839999999998</v>
      </c>
      <c r="T78" s="36">
        <f t="shared" si="19"/>
        <v>-2.3840800000000009</v>
      </c>
      <c r="U78" s="36">
        <f t="shared" si="20"/>
        <v>0.32657999999999987</v>
      </c>
      <c r="V78" s="310">
        <f t="shared" si="21"/>
        <v>-6</v>
      </c>
    </row>
    <row r="79" spans="1:22" s="1" customFormat="1">
      <c r="A79" s="308"/>
      <c r="B79" s="21">
        <v>73</v>
      </c>
      <c r="C79" s="53" t="s">
        <v>358</v>
      </c>
      <c r="D79" s="54">
        <v>60</v>
      </c>
      <c r="E79" s="58" t="s">
        <v>154</v>
      </c>
      <c r="F79" s="35">
        <v>3137.9</v>
      </c>
      <c r="G79" s="59">
        <f t="shared" si="24"/>
        <v>3137.9</v>
      </c>
      <c r="H79" s="36">
        <v>12.388999999999999</v>
      </c>
      <c r="I79" s="36">
        <f t="shared" si="11"/>
        <v>12.388999999999999</v>
      </c>
      <c r="J79" s="56">
        <f t="shared" si="25"/>
        <v>9.6</v>
      </c>
      <c r="K79" s="36">
        <f t="shared" si="12"/>
        <v>6.456129999999999</v>
      </c>
      <c r="L79" s="36">
        <f t="shared" si="13"/>
        <v>6.2443972999999993</v>
      </c>
      <c r="M79" s="36">
        <v>109</v>
      </c>
      <c r="N79" s="37">
        <f t="shared" si="26"/>
        <v>5.9328700000000003</v>
      </c>
      <c r="O79" s="36">
        <v>112.89</v>
      </c>
      <c r="P79" s="36">
        <f t="shared" si="27"/>
        <v>6.1446027000000001</v>
      </c>
      <c r="Q79" s="38">
        <f t="shared" si="28"/>
        <v>160</v>
      </c>
      <c r="R79" s="38">
        <f t="shared" si="17"/>
        <v>107.60216666666665</v>
      </c>
      <c r="S79" s="38">
        <f t="shared" si="18"/>
        <v>104.07328833333332</v>
      </c>
      <c r="T79" s="36">
        <f t="shared" si="19"/>
        <v>-3.3556027000000004</v>
      </c>
      <c r="U79" s="36">
        <f t="shared" si="20"/>
        <v>-0.21173269999999977</v>
      </c>
      <c r="V79" s="310">
        <f t="shared" si="21"/>
        <v>3.8900000000000006</v>
      </c>
    </row>
    <row r="80" spans="1:22" s="1" customFormat="1">
      <c r="A80" s="308"/>
      <c r="B80" s="21">
        <v>74</v>
      </c>
      <c r="C80" s="53" t="s">
        <v>359</v>
      </c>
      <c r="D80" s="54">
        <v>40</v>
      </c>
      <c r="E80" s="58" t="s">
        <v>154</v>
      </c>
      <c r="F80" s="35">
        <v>2323.1799999999998</v>
      </c>
      <c r="G80" s="59">
        <f t="shared" si="24"/>
        <v>2323.1799999999998</v>
      </c>
      <c r="H80" s="36">
        <v>9.3230000000000004</v>
      </c>
      <c r="I80" s="36">
        <f t="shared" si="11"/>
        <v>9.3230000000000004</v>
      </c>
      <c r="J80" s="56">
        <f t="shared" si="25"/>
        <v>6.4</v>
      </c>
      <c r="K80" s="36">
        <f t="shared" si="12"/>
        <v>5.6761900000000001</v>
      </c>
      <c r="L80" s="36">
        <f t="shared" si="13"/>
        <v>5.0230300000000003</v>
      </c>
      <c r="M80" s="36">
        <v>67</v>
      </c>
      <c r="N80" s="37">
        <f t="shared" si="26"/>
        <v>3.6468099999999999</v>
      </c>
      <c r="O80" s="36">
        <v>79</v>
      </c>
      <c r="P80" s="36">
        <f t="shared" si="27"/>
        <v>4.2999700000000001</v>
      </c>
      <c r="Q80" s="38">
        <f t="shared" si="28"/>
        <v>160</v>
      </c>
      <c r="R80" s="38">
        <f t="shared" si="17"/>
        <v>141.90475000000001</v>
      </c>
      <c r="S80" s="38">
        <f t="shared" si="18"/>
        <v>125.57575000000001</v>
      </c>
      <c r="T80" s="36">
        <f t="shared" si="19"/>
        <v>-1.37697</v>
      </c>
      <c r="U80" s="36">
        <f t="shared" si="20"/>
        <v>-0.65316000000000018</v>
      </c>
      <c r="V80" s="310">
        <f t="shared" si="21"/>
        <v>12</v>
      </c>
    </row>
    <row r="81" spans="1:22" s="1" customFormat="1">
      <c r="A81" s="308"/>
      <c r="B81" s="21">
        <v>75</v>
      </c>
      <c r="C81" s="53" t="s">
        <v>360</v>
      </c>
      <c r="D81" s="54">
        <v>40</v>
      </c>
      <c r="E81" s="58" t="s">
        <v>154</v>
      </c>
      <c r="F81" s="35">
        <v>2272.36</v>
      </c>
      <c r="G81" s="59">
        <f t="shared" si="24"/>
        <v>2272.36</v>
      </c>
      <c r="H81" s="36">
        <v>8.3770000000000007</v>
      </c>
      <c r="I81" s="36">
        <f t="shared" si="11"/>
        <v>8.3770000000000007</v>
      </c>
      <c r="J81" s="56">
        <f t="shared" si="25"/>
        <v>6.4</v>
      </c>
      <c r="K81" s="36">
        <f t="shared" si="12"/>
        <v>4.1858900000000006</v>
      </c>
      <c r="L81" s="36">
        <f t="shared" si="13"/>
        <v>4.7846200000000003</v>
      </c>
      <c r="M81" s="36">
        <v>77</v>
      </c>
      <c r="N81" s="37">
        <f t="shared" si="26"/>
        <v>4.1911100000000001</v>
      </c>
      <c r="O81" s="36">
        <v>66</v>
      </c>
      <c r="P81" s="36">
        <f t="shared" si="27"/>
        <v>3.5923799999999999</v>
      </c>
      <c r="Q81" s="38">
        <f t="shared" si="28"/>
        <v>160</v>
      </c>
      <c r="R81" s="38">
        <f t="shared" si="17"/>
        <v>104.64725000000001</v>
      </c>
      <c r="S81" s="38">
        <f t="shared" si="18"/>
        <v>119.6155</v>
      </c>
      <c r="T81" s="36">
        <f t="shared" si="19"/>
        <v>-1.61538</v>
      </c>
      <c r="U81" s="36">
        <f t="shared" si="20"/>
        <v>0.59873000000000021</v>
      </c>
      <c r="V81" s="310">
        <f t="shared" si="21"/>
        <v>-11</v>
      </c>
    </row>
    <row r="82" spans="1:22" s="1" customFormat="1">
      <c r="A82" s="308"/>
      <c r="B82" s="21">
        <v>76</v>
      </c>
      <c r="C82" s="53" t="s">
        <v>155</v>
      </c>
      <c r="D82" s="54">
        <v>30</v>
      </c>
      <c r="E82" s="58" t="s">
        <v>154</v>
      </c>
      <c r="F82" s="35">
        <v>1764.38</v>
      </c>
      <c r="G82" s="59">
        <f t="shared" si="24"/>
        <v>1764.38</v>
      </c>
      <c r="H82" s="36">
        <v>6.55</v>
      </c>
      <c r="I82" s="36">
        <f t="shared" si="11"/>
        <v>6.55</v>
      </c>
      <c r="J82" s="56">
        <f t="shared" si="25"/>
        <v>4.8</v>
      </c>
      <c r="K82" s="36">
        <f t="shared" si="12"/>
        <v>3.4474899999999997</v>
      </c>
      <c r="L82" s="36">
        <f t="shared" si="13"/>
        <v>4.1550799999999999</v>
      </c>
      <c r="M82" s="36">
        <v>57</v>
      </c>
      <c r="N82" s="37">
        <f t="shared" si="26"/>
        <v>3.1025100000000001</v>
      </c>
      <c r="O82" s="36">
        <v>44</v>
      </c>
      <c r="P82" s="36">
        <f t="shared" si="27"/>
        <v>2.3949199999999999</v>
      </c>
      <c r="Q82" s="38">
        <f t="shared" si="28"/>
        <v>160</v>
      </c>
      <c r="R82" s="38">
        <f t="shared" si="17"/>
        <v>114.91633333333333</v>
      </c>
      <c r="S82" s="38">
        <f t="shared" si="18"/>
        <v>138.50266666666667</v>
      </c>
      <c r="T82" s="36">
        <f t="shared" si="19"/>
        <v>-0.64491999999999994</v>
      </c>
      <c r="U82" s="36">
        <f t="shared" si="20"/>
        <v>0.70759000000000016</v>
      </c>
      <c r="V82" s="310">
        <f t="shared" si="21"/>
        <v>-13</v>
      </c>
    </row>
    <row r="83" spans="1:22" s="1" customFormat="1">
      <c r="A83" s="308"/>
      <c r="B83" s="21">
        <v>77</v>
      </c>
      <c r="C83" s="53" t="s">
        <v>156</v>
      </c>
      <c r="D83" s="54">
        <v>60</v>
      </c>
      <c r="E83" s="58" t="s">
        <v>154</v>
      </c>
      <c r="F83" s="35">
        <v>2501.58</v>
      </c>
      <c r="G83" s="59">
        <f t="shared" si="24"/>
        <v>2501.58</v>
      </c>
      <c r="H83" s="36">
        <v>12.05</v>
      </c>
      <c r="I83" s="36">
        <f t="shared" si="11"/>
        <v>12.05</v>
      </c>
      <c r="J83" s="56">
        <f t="shared" si="25"/>
        <v>9.6</v>
      </c>
      <c r="K83" s="36">
        <f t="shared" si="12"/>
        <v>7.7500300000000006</v>
      </c>
      <c r="L83" s="36">
        <f t="shared" si="13"/>
        <v>7.6683850000000007</v>
      </c>
      <c r="M83" s="36">
        <v>79</v>
      </c>
      <c r="N83" s="37">
        <f t="shared" si="26"/>
        <v>4.2999700000000001</v>
      </c>
      <c r="O83" s="36">
        <v>80.5</v>
      </c>
      <c r="P83" s="36">
        <f t="shared" si="27"/>
        <v>4.381615</v>
      </c>
      <c r="Q83" s="38">
        <f t="shared" si="28"/>
        <v>160</v>
      </c>
      <c r="R83" s="38">
        <f t="shared" si="17"/>
        <v>129.16716666666667</v>
      </c>
      <c r="S83" s="38">
        <f t="shared" si="18"/>
        <v>127.80641666666666</v>
      </c>
      <c r="T83" s="36">
        <f t="shared" si="19"/>
        <v>-1.931614999999999</v>
      </c>
      <c r="U83" s="36">
        <f t="shared" si="20"/>
        <v>-8.1644999999999968E-2</v>
      </c>
      <c r="V83" s="310">
        <f t="shared" si="21"/>
        <v>1.5</v>
      </c>
    </row>
    <row r="84" spans="1:22" s="1" customFormat="1">
      <c r="A84" s="308"/>
      <c r="B84" s="21">
        <v>78</v>
      </c>
      <c r="C84" s="53" t="s">
        <v>157</v>
      </c>
      <c r="D84" s="54">
        <v>45</v>
      </c>
      <c r="E84" s="58" t="s">
        <v>154</v>
      </c>
      <c r="F84" s="35">
        <v>2197.37</v>
      </c>
      <c r="G84" s="59">
        <f t="shared" si="24"/>
        <v>2197.37</v>
      </c>
      <c r="H84" s="36">
        <v>10.452999999999999</v>
      </c>
      <c r="I84" s="36">
        <f t="shared" si="11"/>
        <v>10.452999999999999</v>
      </c>
      <c r="J84" s="56">
        <f t="shared" si="25"/>
        <v>7.2</v>
      </c>
      <c r="K84" s="36">
        <f t="shared" si="12"/>
        <v>6.5884699999999992</v>
      </c>
      <c r="L84" s="36">
        <f t="shared" si="13"/>
        <v>6.4431418999999996</v>
      </c>
      <c r="M84" s="36">
        <v>71</v>
      </c>
      <c r="N84" s="37">
        <f t="shared" si="26"/>
        <v>3.8645299999999998</v>
      </c>
      <c r="O84" s="36">
        <v>73.67</v>
      </c>
      <c r="P84" s="36">
        <f t="shared" si="27"/>
        <v>4.0098580999999998</v>
      </c>
      <c r="Q84" s="38">
        <f t="shared" si="28"/>
        <v>160</v>
      </c>
      <c r="R84" s="38">
        <f t="shared" si="17"/>
        <v>146.41044444444444</v>
      </c>
      <c r="S84" s="38">
        <f t="shared" si="18"/>
        <v>143.18093111111111</v>
      </c>
      <c r="T84" s="36">
        <f t="shared" si="19"/>
        <v>-0.75685810000000053</v>
      </c>
      <c r="U84" s="36">
        <f t="shared" si="20"/>
        <v>-0.14532809999999996</v>
      </c>
      <c r="V84" s="310">
        <f t="shared" si="21"/>
        <v>2.6700000000000017</v>
      </c>
    </row>
    <row r="85" spans="1:22" s="1" customFormat="1">
      <c r="A85" s="308"/>
      <c r="B85" s="21">
        <v>79</v>
      </c>
      <c r="C85" s="66" t="s">
        <v>361</v>
      </c>
      <c r="D85" s="54">
        <v>20</v>
      </c>
      <c r="E85" s="58" t="s">
        <v>154</v>
      </c>
      <c r="F85" s="35">
        <v>1064.2</v>
      </c>
      <c r="G85" s="59">
        <f t="shared" si="24"/>
        <v>1064.2</v>
      </c>
      <c r="H85" s="36">
        <v>5.08</v>
      </c>
      <c r="I85" s="36">
        <f t="shared" si="11"/>
        <v>5.08</v>
      </c>
      <c r="J85" s="56">
        <f t="shared" si="25"/>
        <v>3.2</v>
      </c>
      <c r="K85" s="36">
        <f t="shared" si="12"/>
        <v>3.1749499999999999</v>
      </c>
      <c r="L85" s="36">
        <f t="shared" si="13"/>
        <v>2.1086662999999999</v>
      </c>
      <c r="M85" s="36">
        <v>35</v>
      </c>
      <c r="N85" s="37">
        <f t="shared" si="26"/>
        <v>1.9050499999999999</v>
      </c>
      <c r="O85" s="36">
        <v>54.59</v>
      </c>
      <c r="P85" s="36">
        <f t="shared" si="27"/>
        <v>2.9713337000000002</v>
      </c>
      <c r="Q85" s="38">
        <f t="shared" si="28"/>
        <v>160</v>
      </c>
      <c r="R85" s="38">
        <f t="shared" si="17"/>
        <v>158.7475</v>
      </c>
      <c r="S85" s="38">
        <f t="shared" si="18"/>
        <v>105.43331499999999</v>
      </c>
      <c r="T85" s="36">
        <f t="shared" si="19"/>
        <v>-1.0913337000000003</v>
      </c>
      <c r="U85" s="36">
        <f t="shared" si="20"/>
        <v>-1.0662837000000003</v>
      </c>
      <c r="V85" s="310">
        <f t="shared" si="21"/>
        <v>19.590000000000003</v>
      </c>
    </row>
    <row r="86" spans="1:22" s="1" customFormat="1">
      <c r="A86" s="308"/>
      <c r="B86" s="21">
        <v>80</v>
      </c>
      <c r="C86" s="67" t="s">
        <v>363</v>
      </c>
      <c r="D86" s="54">
        <v>73</v>
      </c>
      <c r="E86" s="54">
        <v>2005</v>
      </c>
      <c r="F86" s="35">
        <v>4933.47</v>
      </c>
      <c r="G86" s="35">
        <v>4787.3</v>
      </c>
      <c r="H86" s="36">
        <v>9.9</v>
      </c>
      <c r="I86" s="36">
        <v>9.9</v>
      </c>
      <c r="J86" s="36">
        <v>4.96</v>
      </c>
      <c r="K86" s="36">
        <f t="shared" si="12"/>
        <v>1.7910000000000004</v>
      </c>
      <c r="L86" s="36">
        <f t="shared" si="13"/>
        <v>1.5900566000000005</v>
      </c>
      <c r="M86" s="36">
        <v>159</v>
      </c>
      <c r="N86" s="37">
        <f t="shared" ref="N86:N121" si="29">M86*0.051</f>
        <v>8.109</v>
      </c>
      <c r="O86" s="36">
        <v>155.21</v>
      </c>
      <c r="P86" s="36">
        <f t="shared" ref="P86:P103" si="30">O86*0.05354</f>
        <v>8.3099433999999999</v>
      </c>
      <c r="Q86" s="38">
        <f t="shared" si="28"/>
        <v>67.945205479452056</v>
      </c>
      <c r="R86" s="38">
        <f t="shared" si="17"/>
        <v>24.534246575342472</v>
      </c>
      <c r="S86" s="38">
        <f t="shared" si="18"/>
        <v>21.78159726027398</v>
      </c>
      <c r="T86" s="36">
        <f t="shared" si="19"/>
        <v>-3.3699433999999995</v>
      </c>
      <c r="U86" s="36">
        <f t="shared" si="20"/>
        <v>-0.20094339999999988</v>
      </c>
      <c r="V86" s="310">
        <f t="shared" ref="V86:V100" si="31">1.05*O86-M86</f>
        <v>3.9705000000000155</v>
      </c>
    </row>
    <row r="87" spans="1:22" s="1" customFormat="1">
      <c r="A87" s="308"/>
      <c r="B87" s="21">
        <v>81</v>
      </c>
      <c r="C87" s="67" t="s">
        <v>364</v>
      </c>
      <c r="D87" s="54">
        <v>64</v>
      </c>
      <c r="E87" s="54">
        <v>2004</v>
      </c>
      <c r="F87" s="35">
        <v>1327.87</v>
      </c>
      <c r="G87" s="35">
        <f t="shared" ref="G87:G93" si="32">F87</f>
        <v>1327.87</v>
      </c>
      <c r="H87" s="36">
        <v>2.93</v>
      </c>
      <c r="I87" s="36">
        <v>2.93</v>
      </c>
      <c r="J87" s="36">
        <v>1.6</v>
      </c>
      <c r="K87" s="36">
        <f t="shared" si="12"/>
        <v>0.43100000000000049</v>
      </c>
      <c r="L87" s="36">
        <f t="shared" si="13"/>
        <v>0.74289100000000019</v>
      </c>
      <c r="M87" s="36">
        <v>49</v>
      </c>
      <c r="N87" s="37">
        <f t="shared" si="29"/>
        <v>2.4989999999999997</v>
      </c>
      <c r="O87" s="36">
        <v>40.85</v>
      </c>
      <c r="P87" s="36">
        <f t="shared" si="30"/>
        <v>2.187109</v>
      </c>
      <c r="Q87" s="38">
        <f t="shared" si="28"/>
        <v>25</v>
      </c>
      <c r="R87" s="38">
        <f t="shared" si="17"/>
        <v>6.734375000000008</v>
      </c>
      <c r="S87" s="38">
        <f t="shared" si="18"/>
        <v>11.607671875000003</v>
      </c>
      <c r="T87" s="36">
        <f t="shared" si="19"/>
        <v>-0.8571089999999999</v>
      </c>
      <c r="U87" s="36">
        <f t="shared" si="20"/>
        <v>0.3118909999999997</v>
      </c>
      <c r="V87" s="310">
        <f t="shared" si="31"/>
        <v>-6.1074999999999946</v>
      </c>
    </row>
    <row r="88" spans="1:22" s="1" customFormat="1">
      <c r="A88" s="308"/>
      <c r="B88" s="21">
        <v>82</v>
      </c>
      <c r="C88" s="67" t="s">
        <v>365</v>
      </c>
      <c r="D88" s="54">
        <v>20</v>
      </c>
      <c r="E88" s="54">
        <v>1968</v>
      </c>
      <c r="F88" s="35">
        <v>2714.9</v>
      </c>
      <c r="G88" s="35">
        <f t="shared" si="32"/>
        <v>2714.9</v>
      </c>
      <c r="H88" s="36">
        <v>10.35</v>
      </c>
      <c r="I88" s="36">
        <v>10.35</v>
      </c>
      <c r="J88" s="36">
        <v>9.6</v>
      </c>
      <c r="K88" s="36">
        <f t="shared" si="12"/>
        <v>4.3319999999999999</v>
      </c>
      <c r="L88" s="36">
        <f t="shared" si="13"/>
        <v>3.5739776000000001</v>
      </c>
      <c r="M88" s="36">
        <v>118</v>
      </c>
      <c r="N88" s="37">
        <f t="shared" si="29"/>
        <v>6.0179999999999998</v>
      </c>
      <c r="O88" s="36">
        <v>126.56</v>
      </c>
      <c r="P88" s="36">
        <f t="shared" si="30"/>
        <v>6.7760223999999996</v>
      </c>
      <c r="Q88" s="38">
        <f t="shared" si="28"/>
        <v>480</v>
      </c>
      <c r="R88" s="38">
        <f t="shared" si="17"/>
        <v>216.6</v>
      </c>
      <c r="S88" s="38">
        <f t="shared" si="18"/>
        <v>178.69888</v>
      </c>
      <c r="T88" s="36">
        <f t="shared" si="19"/>
        <v>-6.0260223999999996</v>
      </c>
      <c r="U88" s="36">
        <f t="shared" si="20"/>
        <v>-0.75802239999999976</v>
      </c>
      <c r="V88" s="310">
        <f t="shared" si="31"/>
        <v>14.888000000000005</v>
      </c>
    </row>
    <row r="89" spans="1:22" s="1" customFormat="1">
      <c r="A89" s="308"/>
      <c r="B89" s="21">
        <v>83</v>
      </c>
      <c r="C89" s="67" t="s">
        <v>366</v>
      </c>
      <c r="D89" s="54">
        <v>60</v>
      </c>
      <c r="E89" s="54">
        <v>1973</v>
      </c>
      <c r="F89" s="35">
        <v>2702.64</v>
      </c>
      <c r="G89" s="35">
        <f t="shared" si="32"/>
        <v>2702.64</v>
      </c>
      <c r="H89" s="36">
        <v>8.2799999999999994</v>
      </c>
      <c r="I89" s="36">
        <v>8.2799999999999994</v>
      </c>
      <c r="J89" s="36">
        <v>9.4550000000000001</v>
      </c>
      <c r="K89" s="36">
        <f t="shared" si="12"/>
        <v>4.0979999999999999</v>
      </c>
      <c r="L89" s="36">
        <f t="shared" si="13"/>
        <v>2.5453305999999998</v>
      </c>
      <c r="M89" s="36">
        <v>82</v>
      </c>
      <c r="N89" s="37">
        <f t="shared" si="29"/>
        <v>4.1819999999999995</v>
      </c>
      <c r="O89" s="36">
        <v>107.11</v>
      </c>
      <c r="P89" s="36">
        <f t="shared" si="30"/>
        <v>5.7346693999999996</v>
      </c>
      <c r="Q89" s="38">
        <f t="shared" si="28"/>
        <v>157.58333333333334</v>
      </c>
      <c r="R89" s="38">
        <f t="shared" si="17"/>
        <v>68.3</v>
      </c>
      <c r="S89" s="38">
        <f t="shared" si="18"/>
        <v>42.422176666666665</v>
      </c>
      <c r="T89" s="36">
        <f t="shared" si="19"/>
        <v>-6.9096694000000003</v>
      </c>
      <c r="U89" s="36">
        <f t="shared" si="20"/>
        <v>-1.5526694000000001</v>
      </c>
      <c r="V89" s="310">
        <f t="shared" si="31"/>
        <v>30.465500000000006</v>
      </c>
    </row>
    <row r="90" spans="1:22" s="1" customFormat="1">
      <c r="A90" s="308"/>
      <c r="B90" s="21">
        <v>84</v>
      </c>
      <c r="C90" s="67" t="s">
        <v>367</v>
      </c>
      <c r="D90" s="54">
        <v>60</v>
      </c>
      <c r="E90" s="54">
        <v>1973</v>
      </c>
      <c r="F90" s="35">
        <v>2679.08</v>
      </c>
      <c r="G90" s="35">
        <f t="shared" si="32"/>
        <v>2679.08</v>
      </c>
      <c r="H90" s="36">
        <v>9.66</v>
      </c>
      <c r="I90" s="36">
        <v>9.66</v>
      </c>
      <c r="J90" s="36">
        <v>8.8903199999999991</v>
      </c>
      <c r="K90" s="36">
        <f t="shared" si="12"/>
        <v>5.3760000000000003</v>
      </c>
      <c r="L90" s="36">
        <f t="shared" si="13"/>
        <v>3.0205045999999998</v>
      </c>
      <c r="M90" s="36">
        <v>84</v>
      </c>
      <c r="N90" s="37">
        <f t="shared" si="29"/>
        <v>4.2839999999999998</v>
      </c>
      <c r="O90" s="36">
        <v>124.01</v>
      </c>
      <c r="P90" s="36">
        <f t="shared" si="30"/>
        <v>6.6394954000000004</v>
      </c>
      <c r="Q90" s="38">
        <f t="shared" si="28"/>
        <v>148.172</v>
      </c>
      <c r="R90" s="38">
        <f t="shared" si="17"/>
        <v>89.6</v>
      </c>
      <c r="S90" s="38">
        <f t="shared" si="18"/>
        <v>50.341743333333326</v>
      </c>
      <c r="T90" s="36">
        <f t="shared" si="19"/>
        <v>-5.8698153999999994</v>
      </c>
      <c r="U90" s="36">
        <f t="shared" si="20"/>
        <v>-2.3554954000000006</v>
      </c>
      <c r="V90" s="310">
        <f t="shared" si="31"/>
        <v>46.210500000000025</v>
      </c>
    </row>
    <row r="91" spans="1:22" s="1" customFormat="1">
      <c r="A91" s="308"/>
      <c r="B91" s="21">
        <v>85</v>
      </c>
      <c r="C91" s="67" t="s">
        <v>368</v>
      </c>
      <c r="D91" s="54">
        <v>61</v>
      </c>
      <c r="E91" s="54">
        <v>1968</v>
      </c>
      <c r="F91" s="35">
        <v>2425.04</v>
      </c>
      <c r="G91" s="35">
        <f t="shared" si="32"/>
        <v>2425.04</v>
      </c>
      <c r="H91" s="36">
        <v>8.64</v>
      </c>
      <c r="I91" s="36">
        <v>8.64</v>
      </c>
      <c r="J91" s="36">
        <v>6.32</v>
      </c>
      <c r="K91" s="36">
        <f t="shared" si="12"/>
        <v>3.6930000000000005</v>
      </c>
      <c r="L91" s="36">
        <f t="shared" si="13"/>
        <v>4.0355600000000011</v>
      </c>
      <c r="M91" s="36">
        <v>97</v>
      </c>
      <c r="N91" s="37">
        <f t="shared" si="29"/>
        <v>4.9470000000000001</v>
      </c>
      <c r="O91" s="36">
        <v>86</v>
      </c>
      <c r="P91" s="36">
        <f t="shared" si="30"/>
        <v>4.6044399999999994</v>
      </c>
      <c r="Q91" s="38">
        <f t="shared" si="28"/>
        <v>103.60655737704919</v>
      </c>
      <c r="R91" s="38">
        <f t="shared" si="17"/>
        <v>60.540983606557383</v>
      </c>
      <c r="S91" s="38">
        <f t="shared" si="18"/>
        <v>66.156721311475437</v>
      </c>
      <c r="T91" s="36">
        <f t="shared" si="19"/>
        <v>-2.2844399999999991</v>
      </c>
      <c r="U91" s="36">
        <f t="shared" si="20"/>
        <v>0.34256000000000064</v>
      </c>
      <c r="V91" s="310">
        <f t="shared" si="31"/>
        <v>-6.7000000000000028</v>
      </c>
    </row>
    <row r="92" spans="1:22" s="1" customFormat="1">
      <c r="A92" s="308"/>
      <c r="B92" s="21">
        <v>86</v>
      </c>
      <c r="C92" s="67" t="s">
        <v>369</v>
      </c>
      <c r="D92" s="54">
        <v>106</v>
      </c>
      <c r="E92" s="54">
        <v>1970</v>
      </c>
      <c r="F92" s="35">
        <v>4374.66</v>
      </c>
      <c r="G92" s="35">
        <f t="shared" si="32"/>
        <v>4374.66</v>
      </c>
      <c r="H92" s="36">
        <v>19.37</v>
      </c>
      <c r="I92" s="36">
        <v>19.37</v>
      </c>
      <c r="J92" s="36">
        <v>16</v>
      </c>
      <c r="K92" s="36">
        <f t="shared" si="12"/>
        <v>9.6800000000000015</v>
      </c>
      <c r="L92" s="36">
        <f t="shared" si="13"/>
        <v>10.101690600000001</v>
      </c>
      <c r="M92" s="36">
        <v>190</v>
      </c>
      <c r="N92" s="37">
        <f t="shared" si="29"/>
        <v>9.69</v>
      </c>
      <c r="O92" s="36">
        <v>173.11</v>
      </c>
      <c r="P92" s="36">
        <f t="shared" si="30"/>
        <v>9.2683093999999997</v>
      </c>
      <c r="Q92" s="38">
        <f t="shared" si="28"/>
        <v>150.9433962264151</v>
      </c>
      <c r="R92" s="38">
        <f t="shared" si="17"/>
        <v>91.320754716981156</v>
      </c>
      <c r="S92" s="38">
        <f t="shared" si="18"/>
        <v>95.298967924528313</v>
      </c>
      <c r="T92" s="36">
        <f t="shared" si="19"/>
        <v>-5.8983093999999987</v>
      </c>
      <c r="U92" s="36">
        <f t="shared" si="20"/>
        <v>0.4216905999999998</v>
      </c>
      <c r="V92" s="310">
        <f t="shared" si="31"/>
        <v>-8.2344999999999686</v>
      </c>
    </row>
    <row r="93" spans="1:22" s="1" customFormat="1">
      <c r="A93" s="308"/>
      <c r="B93" s="21">
        <v>87</v>
      </c>
      <c r="C93" s="67" t="s">
        <v>370</v>
      </c>
      <c r="D93" s="54">
        <v>41</v>
      </c>
      <c r="E93" s="54">
        <v>1990</v>
      </c>
      <c r="F93" s="35">
        <v>4278.9399999999996</v>
      </c>
      <c r="G93" s="35">
        <f t="shared" si="32"/>
        <v>4278.9399999999996</v>
      </c>
      <c r="H93" s="36">
        <v>14.32</v>
      </c>
      <c r="I93" s="36">
        <v>14.32</v>
      </c>
      <c r="J93" s="36">
        <v>15.28</v>
      </c>
      <c r="K93" s="36">
        <f t="shared" si="12"/>
        <v>7.9450000000000003</v>
      </c>
      <c r="L93" s="36">
        <f t="shared" si="13"/>
        <v>5.1999963999999999</v>
      </c>
      <c r="M93" s="36">
        <v>125</v>
      </c>
      <c r="N93" s="37">
        <f t="shared" si="29"/>
        <v>6.375</v>
      </c>
      <c r="O93" s="36">
        <v>170.34</v>
      </c>
      <c r="P93" s="36">
        <f t="shared" si="30"/>
        <v>9.1200036000000004</v>
      </c>
      <c r="Q93" s="38">
        <f t="shared" si="28"/>
        <v>372.6829268292683</v>
      </c>
      <c r="R93" s="38">
        <f t="shared" si="17"/>
        <v>193.78048780487805</v>
      </c>
      <c r="S93" s="38">
        <f t="shared" si="18"/>
        <v>126.82918048780488</v>
      </c>
      <c r="T93" s="36">
        <f t="shared" si="19"/>
        <v>-10.0800036</v>
      </c>
      <c r="U93" s="36">
        <f t="shared" si="20"/>
        <v>-2.7450036000000004</v>
      </c>
      <c r="V93" s="310">
        <f t="shared" si="31"/>
        <v>53.856999999999999</v>
      </c>
    </row>
    <row r="94" spans="1:22" s="1" customFormat="1">
      <c r="A94" s="308"/>
      <c r="B94" s="21">
        <v>88</v>
      </c>
      <c r="C94" s="67" t="s">
        <v>371</v>
      </c>
      <c r="D94" s="54">
        <v>104</v>
      </c>
      <c r="E94" s="54">
        <v>1989</v>
      </c>
      <c r="F94" s="35">
        <v>3655.69</v>
      </c>
      <c r="G94" s="35">
        <v>3655.7</v>
      </c>
      <c r="H94" s="36">
        <v>17.510000000000002</v>
      </c>
      <c r="I94" s="36">
        <v>17.510000000000002</v>
      </c>
      <c r="J94" s="36">
        <v>11.6</v>
      </c>
      <c r="K94" s="36">
        <f t="shared" si="12"/>
        <v>9.7070000000000007</v>
      </c>
      <c r="L94" s="36">
        <f t="shared" si="13"/>
        <v>9.6283766000000028</v>
      </c>
      <c r="M94" s="36">
        <v>153</v>
      </c>
      <c r="N94" s="37">
        <f t="shared" si="29"/>
        <v>7.8029999999999999</v>
      </c>
      <c r="O94" s="36">
        <v>147.21</v>
      </c>
      <c r="P94" s="36">
        <f t="shared" si="30"/>
        <v>7.8816233999999996</v>
      </c>
      <c r="Q94" s="38">
        <f t="shared" si="28"/>
        <v>111.53846153846153</v>
      </c>
      <c r="R94" s="38">
        <f t="shared" si="17"/>
        <v>93.336538461538467</v>
      </c>
      <c r="S94" s="38">
        <f t="shared" si="18"/>
        <v>92.580544230769263</v>
      </c>
      <c r="T94" s="36">
        <f t="shared" si="19"/>
        <v>-1.9716233999999968</v>
      </c>
      <c r="U94" s="36">
        <f t="shared" si="20"/>
        <v>-7.8623399999999677E-2</v>
      </c>
      <c r="V94" s="310">
        <f t="shared" si="31"/>
        <v>1.5705000000000098</v>
      </c>
    </row>
    <row r="95" spans="1:22" s="1" customFormat="1">
      <c r="A95" s="308"/>
      <c r="B95" s="21">
        <v>89</v>
      </c>
      <c r="C95" s="67" t="s">
        <v>372</v>
      </c>
      <c r="D95" s="54">
        <v>38</v>
      </c>
      <c r="E95" s="54">
        <v>1981</v>
      </c>
      <c r="F95" s="35">
        <v>3388.79</v>
      </c>
      <c r="G95" s="35">
        <f>F95</f>
        <v>3388.79</v>
      </c>
      <c r="H95" s="36">
        <v>19.47</v>
      </c>
      <c r="I95" s="36">
        <v>19.47</v>
      </c>
      <c r="J95" s="36">
        <v>16.32</v>
      </c>
      <c r="K95" s="36">
        <f t="shared" si="12"/>
        <v>13.503</v>
      </c>
      <c r="L95" s="36">
        <f t="shared" si="13"/>
        <v>12.263515999999999</v>
      </c>
      <c r="M95" s="36">
        <v>117</v>
      </c>
      <c r="N95" s="37">
        <f t="shared" si="29"/>
        <v>5.9669999999999996</v>
      </c>
      <c r="O95" s="36">
        <v>134.6</v>
      </c>
      <c r="P95" s="36">
        <f t="shared" si="30"/>
        <v>7.2064839999999997</v>
      </c>
      <c r="Q95" s="38">
        <f t="shared" si="28"/>
        <v>429.4736842105263</v>
      </c>
      <c r="R95" s="38">
        <f t="shared" si="17"/>
        <v>355.34210526315792</v>
      </c>
      <c r="S95" s="38">
        <f t="shared" si="18"/>
        <v>322.72410526315787</v>
      </c>
      <c r="T95" s="36">
        <f t="shared" si="19"/>
        <v>-4.0564840000000011</v>
      </c>
      <c r="U95" s="36">
        <f t="shared" si="20"/>
        <v>-1.239484</v>
      </c>
      <c r="V95" s="310">
        <f t="shared" si="31"/>
        <v>24.330000000000013</v>
      </c>
    </row>
    <row r="96" spans="1:22" s="1" customFormat="1">
      <c r="A96" s="308"/>
      <c r="B96" s="21">
        <v>90</v>
      </c>
      <c r="C96" s="67" t="s">
        <v>374</v>
      </c>
      <c r="D96" s="54">
        <v>75</v>
      </c>
      <c r="E96" s="54">
        <v>1985</v>
      </c>
      <c r="F96" s="35">
        <v>1944.3</v>
      </c>
      <c r="G96" s="35">
        <f>F96</f>
        <v>1944.3</v>
      </c>
      <c r="H96" s="36">
        <v>8.1300000000000008</v>
      </c>
      <c r="I96" s="36">
        <v>8.1300000000000008</v>
      </c>
      <c r="J96" s="36">
        <v>6.08</v>
      </c>
      <c r="K96" s="36">
        <f t="shared" si="12"/>
        <v>4.8660000000000014</v>
      </c>
      <c r="L96" s="36">
        <f t="shared" si="13"/>
        <v>4.3447220000000009</v>
      </c>
      <c r="M96" s="36">
        <v>64</v>
      </c>
      <c r="N96" s="37">
        <f t="shared" si="29"/>
        <v>3.2639999999999998</v>
      </c>
      <c r="O96" s="36">
        <v>70.7</v>
      </c>
      <c r="P96" s="36">
        <f t="shared" si="30"/>
        <v>3.7852779999999999</v>
      </c>
      <c r="Q96" s="38">
        <f t="shared" si="28"/>
        <v>81.066666666666663</v>
      </c>
      <c r="R96" s="38">
        <f t="shared" si="17"/>
        <v>64.880000000000024</v>
      </c>
      <c r="S96" s="38">
        <f t="shared" si="18"/>
        <v>57.929626666666678</v>
      </c>
      <c r="T96" s="36">
        <f t="shared" si="19"/>
        <v>-1.7352779999999992</v>
      </c>
      <c r="U96" s="36">
        <f t="shared" si="20"/>
        <v>-0.52127800000000013</v>
      </c>
      <c r="V96" s="310">
        <f t="shared" si="31"/>
        <v>10.234999999999999</v>
      </c>
    </row>
    <row r="97" spans="1:22" s="1" customFormat="1">
      <c r="A97" s="308"/>
      <c r="B97" s="21">
        <v>91</v>
      </c>
      <c r="C97" s="67" t="s">
        <v>375</v>
      </c>
      <c r="D97" s="54">
        <v>50</v>
      </c>
      <c r="E97" s="54">
        <v>1975</v>
      </c>
      <c r="F97" s="35">
        <v>3804.01</v>
      </c>
      <c r="G97" s="35">
        <f>F97</f>
        <v>3804.01</v>
      </c>
      <c r="H97" s="36">
        <v>15.27</v>
      </c>
      <c r="I97" s="36">
        <v>15.27</v>
      </c>
      <c r="J97" s="36">
        <v>10.978681999999999</v>
      </c>
      <c r="K97" s="36">
        <f t="shared" si="12"/>
        <v>10.68</v>
      </c>
      <c r="L97" s="36">
        <f t="shared" si="13"/>
        <v>10.0653766</v>
      </c>
      <c r="M97" s="36">
        <v>90</v>
      </c>
      <c r="N97" s="37">
        <f t="shared" si="29"/>
        <v>4.59</v>
      </c>
      <c r="O97" s="36">
        <v>97.21</v>
      </c>
      <c r="P97" s="36">
        <f t="shared" si="30"/>
        <v>5.2046233999999991</v>
      </c>
      <c r="Q97" s="38">
        <f t="shared" si="28"/>
        <v>219.57363999999998</v>
      </c>
      <c r="R97" s="38">
        <f t="shared" si="17"/>
        <v>213.6</v>
      </c>
      <c r="S97" s="38">
        <f t="shared" si="18"/>
        <v>201.30753199999998</v>
      </c>
      <c r="T97" s="36">
        <f t="shared" si="19"/>
        <v>-0.91330539999999871</v>
      </c>
      <c r="U97" s="36">
        <f t="shared" si="20"/>
        <v>-0.61462339999999926</v>
      </c>
      <c r="V97" s="310">
        <f t="shared" si="31"/>
        <v>12.070499999999996</v>
      </c>
    </row>
    <row r="98" spans="1:22" s="1" customFormat="1">
      <c r="A98" s="308"/>
      <c r="B98" s="21">
        <v>92</v>
      </c>
      <c r="C98" s="67" t="s">
        <v>376</v>
      </c>
      <c r="D98" s="54">
        <v>30</v>
      </c>
      <c r="E98" s="54">
        <v>1980</v>
      </c>
      <c r="F98" s="35">
        <v>3402.93</v>
      </c>
      <c r="G98" s="35">
        <f>F98</f>
        <v>3402.93</v>
      </c>
      <c r="H98" s="36">
        <v>17.850000000000001</v>
      </c>
      <c r="I98" s="36">
        <v>17.850000000000001</v>
      </c>
      <c r="J98" s="36">
        <v>10.8</v>
      </c>
      <c r="K98" s="36">
        <f t="shared" si="12"/>
        <v>10.200000000000003</v>
      </c>
      <c r="L98" s="36">
        <f t="shared" si="13"/>
        <v>10.097943400000002</v>
      </c>
      <c r="M98" s="36">
        <v>150</v>
      </c>
      <c r="N98" s="37">
        <f t="shared" si="29"/>
        <v>7.6499999999999995</v>
      </c>
      <c r="O98" s="36">
        <v>144.79</v>
      </c>
      <c r="P98" s="36">
        <f t="shared" si="30"/>
        <v>7.7520565999999995</v>
      </c>
      <c r="Q98" s="38">
        <f t="shared" si="28"/>
        <v>360</v>
      </c>
      <c r="R98" s="38">
        <f t="shared" si="17"/>
        <v>340.00000000000011</v>
      </c>
      <c r="S98" s="38">
        <f t="shared" si="18"/>
        <v>336.5981133333334</v>
      </c>
      <c r="T98" s="36">
        <f t="shared" si="19"/>
        <v>-0.70205659999999881</v>
      </c>
      <c r="U98" s="36">
        <f t="shared" si="20"/>
        <v>-0.10205660000000005</v>
      </c>
      <c r="V98" s="310">
        <f t="shared" si="31"/>
        <v>2.0294999999999845</v>
      </c>
    </row>
    <row r="99" spans="1:22" s="20" customFormat="1" ht="12.75" customHeight="1">
      <c r="A99" s="308"/>
      <c r="B99" s="21">
        <v>93</v>
      </c>
      <c r="C99" s="67" t="s">
        <v>378</v>
      </c>
      <c r="D99" s="54">
        <v>73</v>
      </c>
      <c r="E99" s="54">
        <v>1989</v>
      </c>
      <c r="F99" s="35">
        <v>4103.22</v>
      </c>
      <c r="G99" s="35">
        <v>3992.3</v>
      </c>
      <c r="H99" s="36">
        <v>15.75</v>
      </c>
      <c r="I99" s="36">
        <v>15.75</v>
      </c>
      <c r="J99" s="36">
        <v>15.28</v>
      </c>
      <c r="K99" s="36">
        <f t="shared" si="12"/>
        <v>8.8140000000000001</v>
      </c>
      <c r="L99" s="36">
        <f t="shared" si="13"/>
        <v>9.8011706000000007</v>
      </c>
      <c r="M99" s="36">
        <v>136</v>
      </c>
      <c r="N99" s="37">
        <f t="shared" si="29"/>
        <v>6.9359999999999999</v>
      </c>
      <c r="O99" s="36">
        <v>111.11</v>
      </c>
      <c r="P99" s="36">
        <f t="shared" si="30"/>
        <v>5.9488293999999993</v>
      </c>
      <c r="Q99" s="38">
        <f t="shared" si="28"/>
        <v>209.31506849315068</v>
      </c>
      <c r="R99" s="38">
        <f t="shared" si="17"/>
        <v>120.73972602739725</v>
      </c>
      <c r="S99" s="38">
        <f t="shared" si="18"/>
        <v>134.26261095890413</v>
      </c>
      <c r="T99" s="36">
        <f t="shared" si="19"/>
        <v>-5.4788293999999986</v>
      </c>
      <c r="U99" s="36">
        <f t="shared" si="20"/>
        <v>0.98717060000000068</v>
      </c>
      <c r="V99" s="310">
        <f t="shared" si="31"/>
        <v>-19.334499999999991</v>
      </c>
    </row>
    <row r="100" spans="1:22" s="20" customFormat="1" ht="12.75" customHeight="1">
      <c r="A100" s="308"/>
      <c r="B100" s="21">
        <v>94</v>
      </c>
      <c r="C100" s="67" t="s">
        <v>379</v>
      </c>
      <c r="D100" s="54">
        <v>46</v>
      </c>
      <c r="E100" s="54">
        <v>1973</v>
      </c>
      <c r="F100" s="35">
        <v>2590.0300000000002</v>
      </c>
      <c r="G100" s="35">
        <f>F100</f>
        <v>2590.0300000000002</v>
      </c>
      <c r="H100" s="36">
        <v>10.71</v>
      </c>
      <c r="I100" s="36">
        <v>10.71</v>
      </c>
      <c r="J100" s="36">
        <v>8</v>
      </c>
      <c r="K100" s="36">
        <f t="shared" si="12"/>
        <v>6.5280000000000014</v>
      </c>
      <c r="L100" s="36">
        <f t="shared" si="13"/>
        <v>5.5937176000000006</v>
      </c>
      <c r="M100" s="36">
        <v>82</v>
      </c>
      <c r="N100" s="37">
        <f t="shared" si="29"/>
        <v>4.1819999999999995</v>
      </c>
      <c r="O100" s="36">
        <v>95.56</v>
      </c>
      <c r="P100" s="36">
        <f t="shared" si="30"/>
        <v>5.1162824000000002</v>
      </c>
      <c r="Q100" s="38">
        <f t="shared" si="28"/>
        <v>173.91304347826087</v>
      </c>
      <c r="R100" s="38">
        <f t="shared" si="17"/>
        <v>141.9130434782609</v>
      </c>
      <c r="S100" s="38">
        <f t="shared" si="18"/>
        <v>121.60255652173915</v>
      </c>
      <c r="T100" s="36">
        <f t="shared" si="19"/>
        <v>-2.4062823999999994</v>
      </c>
      <c r="U100" s="36">
        <f t="shared" si="20"/>
        <v>-0.93428240000000073</v>
      </c>
      <c r="V100" s="310">
        <f t="shared" si="31"/>
        <v>18.338000000000008</v>
      </c>
    </row>
    <row r="101" spans="1:22" s="1" customFormat="1">
      <c r="A101" s="308"/>
      <c r="B101" s="21">
        <v>95</v>
      </c>
      <c r="C101" s="67" t="s">
        <v>380</v>
      </c>
      <c r="D101" s="54">
        <v>55</v>
      </c>
      <c r="E101" s="54">
        <v>1988</v>
      </c>
      <c r="F101" s="35">
        <v>1591.77</v>
      </c>
      <c r="G101" s="35">
        <f>F101</f>
        <v>1591.77</v>
      </c>
      <c r="H101" s="36">
        <v>6.79</v>
      </c>
      <c r="I101" s="36">
        <v>6.79</v>
      </c>
      <c r="J101" s="36">
        <v>4.8</v>
      </c>
      <c r="K101" s="36">
        <f t="shared" si="12"/>
        <v>4.0869999999999997</v>
      </c>
      <c r="L101" s="36">
        <f t="shared" si="13"/>
        <v>3.4137675999999999</v>
      </c>
      <c r="M101" s="36">
        <v>53</v>
      </c>
      <c r="N101" s="37">
        <f t="shared" si="29"/>
        <v>2.7029999999999998</v>
      </c>
      <c r="O101" s="36">
        <v>63.06</v>
      </c>
      <c r="P101" s="36">
        <f t="shared" si="30"/>
        <v>3.3762324000000001</v>
      </c>
      <c r="Q101" s="38">
        <f t="shared" si="28"/>
        <v>87.272727272727266</v>
      </c>
      <c r="R101" s="38">
        <f t="shared" si="17"/>
        <v>74.309090909090898</v>
      </c>
      <c r="S101" s="38">
        <f t="shared" si="18"/>
        <v>62.068501818181822</v>
      </c>
      <c r="T101" s="36">
        <f t="shared" si="19"/>
        <v>-1.3862323999999999</v>
      </c>
      <c r="U101" s="36">
        <f t="shared" si="20"/>
        <v>-0.67323240000000029</v>
      </c>
      <c r="V101" s="310">
        <f>1.03*O101-M101</f>
        <v>11.951800000000006</v>
      </c>
    </row>
    <row r="102" spans="1:22" s="1" customFormat="1">
      <c r="A102" s="308"/>
      <c r="B102" s="21">
        <v>96</v>
      </c>
      <c r="C102" s="67" t="s">
        <v>381</v>
      </c>
      <c r="D102" s="54">
        <v>20</v>
      </c>
      <c r="E102" s="54">
        <v>1973</v>
      </c>
      <c r="F102" s="35">
        <v>3792.75</v>
      </c>
      <c r="G102" s="35">
        <f>F102</f>
        <v>3792.75</v>
      </c>
      <c r="H102" s="36">
        <v>15.54</v>
      </c>
      <c r="I102" s="36">
        <v>15.54</v>
      </c>
      <c r="J102" s="36">
        <v>11.36</v>
      </c>
      <c r="K102" s="36">
        <f t="shared" si="12"/>
        <v>9.9809999999999999</v>
      </c>
      <c r="L102" s="36">
        <f t="shared" si="13"/>
        <v>8.8442875999999995</v>
      </c>
      <c r="M102" s="36">
        <v>109</v>
      </c>
      <c r="N102" s="37">
        <f t="shared" si="29"/>
        <v>5.5589999999999993</v>
      </c>
      <c r="O102" s="36">
        <v>125.06</v>
      </c>
      <c r="P102" s="36">
        <f t="shared" si="30"/>
        <v>6.6957123999999997</v>
      </c>
      <c r="Q102" s="38">
        <f t="shared" si="28"/>
        <v>568</v>
      </c>
      <c r="R102" s="38">
        <f t="shared" si="17"/>
        <v>499.05</v>
      </c>
      <c r="S102" s="38">
        <f t="shared" si="18"/>
        <v>442.21438000000001</v>
      </c>
      <c r="T102" s="36">
        <f t="shared" si="19"/>
        <v>-2.5157124</v>
      </c>
      <c r="U102" s="36">
        <f t="shared" si="20"/>
        <v>-1.1367124000000004</v>
      </c>
      <c r="V102" s="310">
        <f t="shared" ref="V102:V118" si="33">1.05*O102-M102</f>
        <v>22.313000000000017</v>
      </c>
    </row>
    <row r="103" spans="1:22" s="1" customFormat="1">
      <c r="A103" s="308"/>
      <c r="B103" s="21">
        <v>97</v>
      </c>
      <c r="C103" s="67" t="s">
        <v>382</v>
      </c>
      <c r="D103" s="54">
        <v>41</v>
      </c>
      <c r="E103" s="54">
        <v>1978</v>
      </c>
      <c r="F103" s="35">
        <v>2184.9299999999998</v>
      </c>
      <c r="G103" s="35">
        <f>F103</f>
        <v>2184.9299999999998</v>
      </c>
      <c r="H103" s="36">
        <v>10.31</v>
      </c>
      <c r="I103" s="36">
        <v>10.31</v>
      </c>
      <c r="J103" s="36">
        <v>7.3280000000000003</v>
      </c>
      <c r="K103" s="36">
        <f t="shared" si="12"/>
        <v>5.8730000000000011</v>
      </c>
      <c r="L103" s="36">
        <f t="shared" si="13"/>
        <v>5.1723016000000008</v>
      </c>
      <c r="M103" s="36">
        <v>87</v>
      </c>
      <c r="N103" s="37">
        <f t="shared" si="29"/>
        <v>4.4369999999999994</v>
      </c>
      <c r="O103" s="36">
        <v>95.96</v>
      </c>
      <c r="P103" s="36">
        <f t="shared" si="30"/>
        <v>5.1376983999999997</v>
      </c>
      <c r="Q103" s="38">
        <f t="shared" si="28"/>
        <v>178.73170731707316</v>
      </c>
      <c r="R103" s="38">
        <f t="shared" si="17"/>
        <v>143.24390243902442</v>
      </c>
      <c r="S103" s="38">
        <f t="shared" si="18"/>
        <v>126.15369756097563</v>
      </c>
      <c r="T103" s="36">
        <f t="shared" si="19"/>
        <v>-2.1556983999999995</v>
      </c>
      <c r="U103" s="36">
        <f t="shared" si="20"/>
        <v>-0.70069840000000028</v>
      </c>
      <c r="V103" s="310">
        <f t="shared" si="33"/>
        <v>13.757999999999996</v>
      </c>
    </row>
    <row r="104" spans="1:22" s="1" customFormat="1">
      <c r="A104" s="308"/>
      <c r="B104" s="21">
        <v>98</v>
      </c>
      <c r="C104" s="67" t="s">
        <v>383</v>
      </c>
      <c r="D104" s="54">
        <v>46</v>
      </c>
      <c r="E104" s="54">
        <v>1978</v>
      </c>
      <c r="F104" s="35">
        <v>2726</v>
      </c>
      <c r="G104" s="35">
        <f>F104</f>
        <v>2726</v>
      </c>
      <c r="H104" s="36">
        <v>12.91</v>
      </c>
      <c r="I104" s="36">
        <v>12.91</v>
      </c>
      <c r="J104" s="36">
        <v>8.7290500000000009</v>
      </c>
      <c r="K104" s="36">
        <f t="shared" si="12"/>
        <v>7.5040000000000004</v>
      </c>
      <c r="L104" s="36">
        <f t="shared" si="13"/>
        <v>6.9499281000000002</v>
      </c>
      <c r="M104" s="36">
        <v>106</v>
      </c>
      <c r="N104" s="37">
        <f t="shared" si="29"/>
        <v>5.4059999999999997</v>
      </c>
      <c r="O104" s="36">
        <v>113.03</v>
      </c>
      <c r="P104" s="36">
        <f>O104*0.05273</f>
        <v>5.9600719</v>
      </c>
      <c r="Q104" s="38">
        <f t="shared" si="28"/>
        <v>189.76195652173917</v>
      </c>
      <c r="R104" s="38">
        <f t="shared" si="17"/>
        <v>163.13043478260869</v>
      </c>
      <c r="S104" s="38">
        <f t="shared" si="18"/>
        <v>151.08539347826087</v>
      </c>
      <c r="T104" s="36">
        <f t="shared" si="19"/>
        <v>-1.7791219000000007</v>
      </c>
      <c r="U104" s="36">
        <f t="shared" si="20"/>
        <v>-0.55407190000000028</v>
      </c>
      <c r="V104" s="310">
        <f t="shared" si="33"/>
        <v>12.6815</v>
      </c>
    </row>
    <row r="105" spans="1:22" s="1" customFormat="1">
      <c r="A105" s="308"/>
      <c r="B105" s="21">
        <v>99</v>
      </c>
      <c r="C105" s="67" t="s">
        <v>384</v>
      </c>
      <c r="D105" s="54">
        <v>51</v>
      </c>
      <c r="E105" s="54">
        <v>1985</v>
      </c>
      <c r="F105" s="35">
        <v>3043.12</v>
      </c>
      <c r="G105" s="35">
        <v>2996.9</v>
      </c>
      <c r="H105" s="36">
        <v>14.73</v>
      </c>
      <c r="I105" s="36">
        <v>14.73</v>
      </c>
      <c r="J105" s="36">
        <v>11.427118999999999</v>
      </c>
      <c r="K105" s="36">
        <f t="shared" si="12"/>
        <v>8.4570000000000007</v>
      </c>
      <c r="L105" s="36">
        <f t="shared" si="13"/>
        <v>8.4128154000000013</v>
      </c>
      <c r="M105" s="36">
        <v>123</v>
      </c>
      <c r="N105" s="37">
        <f t="shared" si="29"/>
        <v>6.2729999999999997</v>
      </c>
      <c r="O105" s="36">
        <v>117.99</v>
      </c>
      <c r="P105" s="36">
        <f t="shared" ref="P105:P115" si="34">O105*0.05354</f>
        <v>6.3171845999999992</v>
      </c>
      <c r="Q105" s="38">
        <f t="shared" si="28"/>
        <v>224.06115686274507</v>
      </c>
      <c r="R105" s="38">
        <f t="shared" si="17"/>
        <v>165.8235294117647</v>
      </c>
      <c r="S105" s="38">
        <f t="shared" si="18"/>
        <v>164.95716470588238</v>
      </c>
      <c r="T105" s="36">
        <f t="shared" si="19"/>
        <v>-3.0143035999999981</v>
      </c>
      <c r="U105" s="36">
        <f t="shared" si="20"/>
        <v>-4.4184599999999463E-2</v>
      </c>
      <c r="V105" s="310">
        <f t="shared" si="33"/>
        <v>0.88949999999999818</v>
      </c>
    </row>
    <row r="106" spans="1:22" s="1" customFormat="1">
      <c r="A106" s="308"/>
      <c r="B106" s="21">
        <v>100</v>
      </c>
      <c r="C106" s="67" t="s">
        <v>385</v>
      </c>
      <c r="D106" s="54">
        <v>50</v>
      </c>
      <c r="E106" s="54">
        <v>1982</v>
      </c>
      <c r="F106" s="35">
        <v>3507.83</v>
      </c>
      <c r="G106" s="35">
        <f>F106</f>
        <v>3507.83</v>
      </c>
      <c r="H106" s="36">
        <v>11.04</v>
      </c>
      <c r="I106" s="36">
        <v>11.04</v>
      </c>
      <c r="J106" s="36">
        <v>8.64</v>
      </c>
      <c r="K106" s="36">
        <f t="shared" si="12"/>
        <v>4.359</v>
      </c>
      <c r="L106" s="36">
        <f t="shared" si="13"/>
        <v>3.6359534</v>
      </c>
      <c r="M106" s="36">
        <v>131</v>
      </c>
      <c r="N106" s="37">
        <f t="shared" si="29"/>
        <v>6.6809999999999992</v>
      </c>
      <c r="O106" s="36">
        <v>138.29</v>
      </c>
      <c r="P106" s="36">
        <f t="shared" si="34"/>
        <v>7.4040465999999991</v>
      </c>
      <c r="Q106" s="38">
        <f t="shared" si="28"/>
        <v>172.8</v>
      </c>
      <c r="R106" s="38">
        <f t="shared" si="17"/>
        <v>87.18</v>
      </c>
      <c r="S106" s="38">
        <f t="shared" si="18"/>
        <v>72.719067999999993</v>
      </c>
      <c r="T106" s="36">
        <f t="shared" si="19"/>
        <v>-5.0040466000000006</v>
      </c>
      <c r="U106" s="36">
        <f t="shared" si="20"/>
        <v>-0.72304659999999998</v>
      </c>
      <c r="V106" s="310">
        <f t="shared" si="33"/>
        <v>14.204499999999996</v>
      </c>
    </row>
    <row r="107" spans="1:22" s="1" customFormat="1">
      <c r="A107" s="308"/>
      <c r="B107" s="21">
        <v>101</v>
      </c>
      <c r="C107" s="67" t="s">
        <v>386</v>
      </c>
      <c r="D107" s="54">
        <v>55</v>
      </c>
      <c r="E107" s="54">
        <v>1979</v>
      </c>
      <c r="F107" s="35">
        <v>2177.5100000000002</v>
      </c>
      <c r="G107" s="35">
        <f>F107</f>
        <v>2177.5100000000002</v>
      </c>
      <c r="H107" s="36">
        <v>10.57</v>
      </c>
      <c r="I107" s="36">
        <v>10.57</v>
      </c>
      <c r="J107" s="36">
        <v>7.2</v>
      </c>
      <c r="K107" s="36">
        <f t="shared" ref="K107:K170" si="35">I107-N107</f>
        <v>7</v>
      </c>
      <c r="L107" s="36">
        <f t="shared" ref="L107:L170" si="36">I107-P107</f>
        <v>6.3799596000000003</v>
      </c>
      <c r="M107" s="36">
        <v>70</v>
      </c>
      <c r="N107" s="37">
        <f t="shared" si="29"/>
        <v>3.57</v>
      </c>
      <c r="O107" s="36">
        <v>78.260000000000005</v>
      </c>
      <c r="P107" s="36">
        <f t="shared" si="34"/>
        <v>4.1900404</v>
      </c>
      <c r="Q107" s="38">
        <f t="shared" si="28"/>
        <v>130.90909090909091</v>
      </c>
      <c r="R107" s="38">
        <f t="shared" ref="R107:R170" si="37">K107*1000/D107</f>
        <v>127.27272727272727</v>
      </c>
      <c r="S107" s="38">
        <f t="shared" ref="S107:S170" si="38">L107*1000/D107</f>
        <v>115.99926545454545</v>
      </c>
      <c r="T107" s="36">
        <f t="shared" ref="T107:T170" si="39">L107-J107</f>
        <v>-0.82004039999999989</v>
      </c>
      <c r="U107" s="36">
        <f t="shared" ref="U107:U170" si="40">N107-P107</f>
        <v>-0.62004040000000016</v>
      </c>
      <c r="V107" s="310">
        <f t="shared" si="33"/>
        <v>12.173000000000002</v>
      </c>
    </row>
    <row r="108" spans="1:22" s="1" customFormat="1">
      <c r="A108" s="308"/>
      <c r="B108" s="21">
        <v>102</v>
      </c>
      <c r="C108" s="67" t="s">
        <v>387</v>
      </c>
      <c r="D108" s="54">
        <v>83</v>
      </c>
      <c r="E108" s="58">
        <v>1988</v>
      </c>
      <c r="F108" s="59">
        <v>3716.77</v>
      </c>
      <c r="G108" s="35">
        <v>3618.5</v>
      </c>
      <c r="H108" s="36">
        <v>23.8</v>
      </c>
      <c r="I108" s="36">
        <v>23.8</v>
      </c>
      <c r="J108" s="56">
        <v>22.56</v>
      </c>
      <c r="K108" s="36">
        <f t="shared" si="35"/>
        <v>18.547000000000001</v>
      </c>
      <c r="L108" s="36">
        <f t="shared" si="36"/>
        <v>18.046591599999999</v>
      </c>
      <c r="M108" s="36">
        <v>103</v>
      </c>
      <c r="N108" s="37">
        <f t="shared" si="29"/>
        <v>5.2529999999999992</v>
      </c>
      <c r="O108" s="36">
        <v>107.46</v>
      </c>
      <c r="P108" s="36">
        <f t="shared" si="34"/>
        <v>5.7534083999999996</v>
      </c>
      <c r="Q108" s="38">
        <f t="shared" ref="Q108:Q144" si="41">J108*1000/D108</f>
        <v>271.80722891566268</v>
      </c>
      <c r="R108" s="38">
        <f t="shared" si="37"/>
        <v>223.45783132530121</v>
      </c>
      <c r="S108" s="38">
        <f t="shared" si="38"/>
        <v>217.42881445783132</v>
      </c>
      <c r="T108" s="36">
        <f t="shared" si="39"/>
        <v>-4.5134083999999994</v>
      </c>
      <c r="U108" s="36">
        <f t="shared" si="40"/>
        <v>-0.50040840000000042</v>
      </c>
      <c r="V108" s="310">
        <f t="shared" si="33"/>
        <v>9.8329999999999984</v>
      </c>
    </row>
    <row r="109" spans="1:22" s="1" customFormat="1">
      <c r="A109" s="308"/>
      <c r="B109" s="21">
        <v>103</v>
      </c>
      <c r="C109" s="67" t="s">
        <v>388</v>
      </c>
      <c r="D109" s="54">
        <v>49</v>
      </c>
      <c r="E109" s="54">
        <v>1980</v>
      </c>
      <c r="F109" s="35">
        <v>4930.9799999999996</v>
      </c>
      <c r="G109" s="35">
        <f>F109</f>
        <v>4930.9799999999996</v>
      </c>
      <c r="H109" s="36">
        <v>19.940000000000001</v>
      </c>
      <c r="I109" s="36">
        <v>19.940000000000001</v>
      </c>
      <c r="J109" s="36">
        <v>19.36</v>
      </c>
      <c r="K109" s="36">
        <f t="shared" si="35"/>
        <v>11.576000000000002</v>
      </c>
      <c r="L109" s="36">
        <f t="shared" si="36"/>
        <v>12.240948000000001</v>
      </c>
      <c r="M109" s="36">
        <v>164</v>
      </c>
      <c r="N109" s="37">
        <f t="shared" si="29"/>
        <v>8.363999999999999</v>
      </c>
      <c r="O109" s="36">
        <v>143.80000000000001</v>
      </c>
      <c r="P109" s="36">
        <f t="shared" si="34"/>
        <v>7.699052</v>
      </c>
      <c r="Q109" s="38">
        <f t="shared" si="41"/>
        <v>395.10204081632651</v>
      </c>
      <c r="R109" s="38">
        <f t="shared" si="37"/>
        <v>236.2448979591837</v>
      </c>
      <c r="S109" s="38">
        <f t="shared" si="38"/>
        <v>249.81526530612248</v>
      </c>
      <c r="T109" s="36">
        <f t="shared" si="39"/>
        <v>-7.1190519999999982</v>
      </c>
      <c r="U109" s="36">
        <f t="shared" si="40"/>
        <v>0.66494799999999898</v>
      </c>
      <c r="V109" s="310">
        <f t="shared" si="33"/>
        <v>-13.009999999999991</v>
      </c>
    </row>
    <row r="110" spans="1:22" s="1" customFormat="1">
      <c r="A110" s="308"/>
      <c r="B110" s="21">
        <v>104</v>
      </c>
      <c r="C110" s="67" t="s">
        <v>389</v>
      </c>
      <c r="D110" s="54">
        <v>54</v>
      </c>
      <c r="E110" s="54">
        <v>1980</v>
      </c>
      <c r="F110" s="35">
        <v>3508.9</v>
      </c>
      <c r="G110" s="35">
        <f>F110</f>
        <v>3508.9</v>
      </c>
      <c r="H110" s="36">
        <v>15.62</v>
      </c>
      <c r="I110" s="36">
        <v>15.62</v>
      </c>
      <c r="J110" s="36">
        <v>13.104684000000001</v>
      </c>
      <c r="K110" s="36">
        <f t="shared" si="35"/>
        <v>11.693</v>
      </c>
      <c r="L110" s="36">
        <f t="shared" si="36"/>
        <v>10.185689999999999</v>
      </c>
      <c r="M110" s="36">
        <v>77</v>
      </c>
      <c r="N110" s="37">
        <f t="shared" si="29"/>
        <v>3.9269999999999996</v>
      </c>
      <c r="O110" s="36">
        <v>101.5</v>
      </c>
      <c r="P110" s="36">
        <f t="shared" si="34"/>
        <v>5.43431</v>
      </c>
      <c r="Q110" s="38">
        <f t="shared" si="41"/>
        <v>242.67933333333335</v>
      </c>
      <c r="R110" s="38">
        <f t="shared" si="37"/>
        <v>216.53703703703704</v>
      </c>
      <c r="S110" s="38">
        <f t="shared" si="38"/>
        <v>188.62388888888887</v>
      </c>
      <c r="T110" s="36">
        <f t="shared" si="39"/>
        <v>-2.9189940000000014</v>
      </c>
      <c r="U110" s="36">
        <f t="shared" si="40"/>
        <v>-1.5073100000000004</v>
      </c>
      <c r="V110" s="310">
        <f t="shared" si="33"/>
        <v>29.575000000000003</v>
      </c>
    </row>
    <row r="111" spans="1:22" s="1" customFormat="1">
      <c r="A111" s="308"/>
      <c r="B111" s="21">
        <v>105</v>
      </c>
      <c r="C111" s="67" t="s">
        <v>390</v>
      </c>
      <c r="D111" s="54">
        <v>80</v>
      </c>
      <c r="E111" s="54">
        <v>1983</v>
      </c>
      <c r="F111" s="35">
        <v>5280.59</v>
      </c>
      <c r="G111" s="35">
        <f>F111</f>
        <v>5280.59</v>
      </c>
      <c r="H111" s="36">
        <v>18.02</v>
      </c>
      <c r="I111" s="36">
        <v>18.02</v>
      </c>
      <c r="J111" s="36">
        <v>19.36</v>
      </c>
      <c r="K111" s="36">
        <f t="shared" si="35"/>
        <v>9.9619999999999997</v>
      </c>
      <c r="L111" s="36">
        <f t="shared" si="36"/>
        <v>8.7233144000000014</v>
      </c>
      <c r="M111" s="36">
        <v>158</v>
      </c>
      <c r="N111" s="37">
        <f t="shared" si="29"/>
        <v>8.0579999999999998</v>
      </c>
      <c r="O111" s="36">
        <v>173.64</v>
      </c>
      <c r="P111" s="36">
        <f t="shared" si="34"/>
        <v>9.2966855999999982</v>
      </c>
      <c r="Q111" s="38">
        <f t="shared" si="41"/>
        <v>242</v>
      </c>
      <c r="R111" s="38">
        <f t="shared" si="37"/>
        <v>124.52500000000001</v>
      </c>
      <c r="S111" s="38">
        <f t="shared" si="38"/>
        <v>109.04143000000002</v>
      </c>
      <c r="T111" s="36">
        <f t="shared" si="39"/>
        <v>-10.636685599999998</v>
      </c>
      <c r="U111" s="36">
        <f t="shared" si="40"/>
        <v>-1.2386855999999984</v>
      </c>
      <c r="V111" s="310">
        <f t="shared" si="33"/>
        <v>24.322000000000003</v>
      </c>
    </row>
    <row r="112" spans="1:22" s="1" customFormat="1">
      <c r="A112" s="308"/>
      <c r="B112" s="21">
        <v>106</v>
      </c>
      <c r="C112" s="67" t="s">
        <v>391</v>
      </c>
      <c r="D112" s="54">
        <v>54</v>
      </c>
      <c r="E112" s="54">
        <v>1981</v>
      </c>
      <c r="F112" s="35">
        <v>2980.63</v>
      </c>
      <c r="G112" s="35">
        <v>2853.9</v>
      </c>
      <c r="H112" s="36">
        <v>14.38</v>
      </c>
      <c r="I112" s="36">
        <v>14.38</v>
      </c>
      <c r="J112" s="36">
        <v>11.030345000000001</v>
      </c>
      <c r="K112" s="36">
        <f t="shared" si="35"/>
        <v>10.045000000000002</v>
      </c>
      <c r="L112" s="36">
        <f t="shared" si="36"/>
        <v>8.9724600000000017</v>
      </c>
      <c r="M112" s="36">
        <v>85</v>
      </c>
      <c r="N112" s="37">
        <f t="shared" si="29"/>
        <v>4.335</v>
      </c>
      <c r="O112" s="36">
        <v>101</v>
      </c>
      <c r="P112" s="36">
        <f t="shared" si="34"/>
        <v>5.40754</v>
      </c>
      <c r="Q112" s="38">
        <f t="shared" si="41"/>
        <v>204.26564814814816</v>
      </c>
      <c r="R112" s="38">
        <f t="shared" si="37"/>
        <v>186.01851851851856</v>
      </c>
      <c r="S112" s="38">
        <f t="shared" si="38"/>
        <v>166.15666666666669</v>
      </c>
      <c r="T112" s="36">
        <f t="shared" si="39"/>
        <v>-2.0578849999999989</v>
      </c>
      <c r="U112" s="36">
        <f t="shared" si="40"/>
        <v>-1.07254</v>
      </c>
      <c r="V112" s="310">
        <f t="shared" si="33"/>
        <v>21.050000000000011</v>
      </c>
    </row>
    <row r="113" spans="1:22" s="1" customFormat="1">
      <c r="A113" s="308"/>
      <c r="B113" s="21">
        <v>107</v>
      </c>
      <c r="C113" s="67" t="s">
        <v>392</v>
      </c>
      <c r="D113" s="58">
        <v>55</v>
      </c>
      <c r="E113" s="58">
        <v>1987</v>
      </c>
      <c r="F113" s="59">
        <v>2120.54</v>
      </c>
      <c r="G113" s="35">
        <f>F113</f>
        <v>2120.54</v>
      </c>
      <c r="H113" s="36">
        <v>11.85</v>
      </c>
      <c r="I113" s="36">
        <v>11.85</v>
      </c>
      <c r="J113" s="56">
        <v>8.64</v>
      </c>
      <c r="K113" s="36">
        <f t="shared" si="35"/>
        <v>7.7190000000000003</v>
      </c>
      <c r="L113" s="36">
        <f t="shared" si="36"/>
        <v>7.5250387999999999</v>
      </c>
      <c r="M113" s="36">
        <v>81</v>
      </c>
      <c r="N113" s="37">
        <f t="shared" si="29"/>
        <v>4.1309999999999993</v>
      </c>
      <c r="O113" s="36">
        <v>80.78</v>
      </c>
      <c r="P113" s="36">
        <f t="shared" si="34"/>
        <v>4.3249611999999997</v>
      </c>
      <c r="Q113" s="38">
        <f t="shared" si="41"/>
        <v>157.09090909090909</v>
      </c>
      <c r="R113" s="38">
        <f t="shared" si="37"/>
        <v>140.34545454545454</v>
      </c>
      <c r="S113" s="38">
        <f t="shared" si="38"/>
        <v>136.81888727272727</v>
      </c>
      <c r="T113" s="36">
        <f t="shared" si="39"/>
        <v>-1.1149612000000007</v>
      </c>
      <c r="U113" s="36">
        <f t="shared" si="40"/>
        <v>-0.19396120000000039</v>
      </c>
      <c r="V113" s="310">
        <f t="shared" si="33"/>
        <v>3.8190000000000026</v>
      </c>
    </row>
    <row r="114" spans="1:22" s="1" customFormat="1">
      <c r="A114" s="308"/>
      <c r="B114" s="21">
        <v>108</v>
      </c>
      <c r="C114" s="67" t="s">
        <v>393</v>
      </c>
      <c r="D114" s="54">
        <v>60</v>
      </c>
      <c r="E114" s="54">
        <v>1994</v>
      </c>
      <c r="F114" s="35">
        <v>2023.74</v>
      </c>
      <c r="G114" s="35">
        <f>F114</f>
        <v>2023.74</v>
      </c>
      <c r="H114" s="36">
        <v>8.9499999999999993</v>
      </c>
      <c r="I114" s="36">
        <v>8.9499999999999993</v>
      </c>
      <c r="J114" s="36">
        <v>6.73604</v>
      </c>
      <c r="K114" s="36">
        <f t="shared" si="35"/>
        <v>4.5639999999999992</v>
      </c>
      <c r="L114" s="36">
        <f t="shared" si="36"/>
        <v>4.2384799999999991</v>
      </c>
      <c r="M114" s="36">
        <v>86</v>
      </c>
      <c r="N114" s="37">
        <f t="shared" si="29"/>
        <v>4.3860000000000001</v>
      </c>
      <c r="O114" s="36">
        <v>88</v>
      </c>
      <c r="P114" s="36">
        <f t="shared" si="34"/>
        <v>4.7115200000000002</v>
      </c>
      <c r="Q114" s="38">
        <f t="shared" si="41"/>
        <v>112.26733333333333</v>
      </c>
      <c r="R114" s="38">
        <f t="shared" si="37"/>
        <v>76.066666666666649</v>
      </c>
      <c r="S114" s="38">
        <f t="shared" si="38"/>
        <v>70.641333333333321</v>
      </c>
      <c r="T114" s="36">
        <f t="shared" si="39"/>
        <v>-2.4975600000000009</v>
      </c>
      <c r="U114" s="36">
        <f t="shared" si="40"/>
        <v>-0.32552000000000003</v>
      </c>
      <c r="V114" s="310">
        <f t="shared" si="33"/>
        <v>6.4000000000000057</v>
      </c>
    </row>
    <row r="115" spans="1:22" s="1" customFormat="1">
      <c r="A115" s="308"/>
      <c r="B115" s="21">
        <v>109</v>
      </c>
      <c r="C115" s="67" t="s">
        <v>394</v>
      </c>
      <c r="D115" s="54">
        <v>101</v>
      </c>
      <c r="E115" s="54">
        <v>1979</v>
      </c>
      <c r="F115" s="35">
        <v>3517.69</v>
      </c>
      <c r="G115" s="35">
        <f>F115</f>
        <v>3517.69</v>
      </c>
      <c r="H115" s="36">
        <v>14.64</v>
      </c>
      <c r="I115" s="36">
        <v>14.64</v>
      </c>
      <c r="J115" s="36">
        <v>12.855509</v>
      </c>
      <c r="K115" s="36">
        <f t="shared" si="35"/>
        <v>9.5400000000000009</v>
      </c>
      <c r="L115" s="36">
        <f t="shared" si="36"/>
        <v>8.4079440000000005</v>
      </c>
      <c r="M115" s="36">
        <v>100</v>
      </c>
      <c r="N115" s="37">
        <f t="shared" si="29"/>
        <v>5.0999999999999996</v>
      </c>
      <c r="O115" s="36">
        <v>116.4</v>
      </c>
      <c r="P115" s="36">
        <f t="shared" si="34"/>
        <v>6.232056</v>
      </c>
      <c r="Q115" s="38">
        <f t="shared" si="41"/>
        <v>127.28226732673268</v>
      </c>
      <c r="R115" s="38">
        <f t="shared" si="37"/>
        <v>94.455445544554479</v>
      </c>
      <c r="S115" s="38">
        <f t="shared" si="38"/>
        <v>83.246970297029719</v>
      </c>
      <c r="T115" s="36">
        <f t="shared" si="39"/>
        <v>-4.4475649999999991</v>
      </c>
      <c r="U115" s="36">
        <f t="shared" si="40"/>
        <v>-1.1320560000000004</v>
      </c>
      <c r="V115" s="310">
        <f t="shared" si="33"/>
        <v>22.220000000000013</v>
      </c>
    </row>
    <row r="116" spans="1:22" s="1" customFormat="1">
      <c r="A116" s="308"/>
      <c r="B116" s="21">
        <v>110</v>
      </c>
      <c r="C116" s="67" t="s">
        <v>395</v>
      </c>
      <c r="D116" s="54">
        <v>54</v>
      </c>
      <c r="E116" s="54">
        <v>1979</v>
      </c>
      <c r="F116" s="35">
        <v>3543.44</v>
      </c>
      <c r="G116" s="35">
        <f>F116</f>
        <v>3543.44</v>
      </c>
      <c r="H116" s="36">
        <v>18.170000000000002</v>
      </c>
      <c r="I116" s="36">
        <v>18.170000000000002</v>
      </c>
      <c r="J116" s="36">
        <v>12.88</v>
      </c>
      <c r="K116" s="36">
        <f t="shared" si="35"/>
        <v>12.050000000000002</v>
      </c>
      <c r="L116" s="36">
        <f t="shared" si="36"/>
        <v>12.270519500000002</v>
      </c>
      <c r="M116" s="36">
        <v>120</v>
      </c>
      <c r="N116" s="37">
        <f t="shared" si="29"/>
        <v>6.1199999999999992</v>
      </c>
      <c r="O116" s="36">
        <v>112.65</v>
      </c>
      <c r="P116" s="36">
        <f>O116*0.05237</f>
        <v>5.8994805000000001</v>
      </c>
      <c r="Q116" s="38">
        <f t="shared" si="41"/>
        <v>238.5185185185185</v>
      </c>
      <c r="R116" s="38">
        <f t="shared" si="37"/>
        <v>223.14814814814818</v>
      </c>
      <c r="S116" s="38">
        <f t="shared" si="38"/>
        <v>227.23184259259264</v>
      </c>
      <c r="T116" s="36">
        <f t="shared" si="39"/>
        <v>-0.60948049999999832</v>
      </c>
      <c r="U116" s="36">
        <f t="shared" si="40"/>
        <v>0.22051949999999909</v>
      </c>
      <c r="V116" s="310">
        <f t="shared" si="33"/>
        <v>-1.7174999999999869</v>
      </c>
    </row>
    <row r="117" spans="1:22" s="1" customFormat="1">
      <c r="A117" s="308"/>
      <c r="B117" s="21">
        <v>111</v>
      </c>
      <c r="C117" s="67" t="s">
        <v>396</v>
      </c>
      <c r="D117" s="54">
        <v>81</v>
      </c>
      <c r="E117" s="54">
        <v>1982</v>
      </c>
      <c r="F117" s="35">
        <v>3532.16</v>
      </c>
      <c r="G117" s="35">
        <v>3467.2</v>
      </c>
      <c r="H117" s="36">
        <v>17.559999999999999</v>
      </c>
      <c r="I117" s="36">
        <v>17.559999999999999</v>
      </c>
      <c r="J117" s="36">
        <v>13.44</v>
      </c>
      <c r="K117" s="36">
        <f t="shared" si="35"/>
        <v>11.032</v>
      </c>
      <c r="L117" s="36">
        <f t="shared" si="36"/>
        <v>10.998673</v>
      </c>
      <c r="M117" s="36">
        <v>128</v>
      </c>
      <c r="N117" s="37">
        <f t="shared" si="29"/>
        <v>6.5279999999999996</v>
      </c>
      <c r="O117" s="36">
        <v>122.55</v>
      </c>
      <c r="P117" s="36">
        <f>O117*0.05354</f>
        <v>6.5613269999999995</v>
      </c>
      <c r="Q117" s="38">
        <f t="shared" si="41"/>
        <v>165.92592592592592</v>
      </c>
      <c r="R117" s="38">
        <f t="shared" si="37"/>
        <v>136.19753086419752</v>
      </c>
      <c r="S117" s="38">
        <f t="shared" si="38"/>
        <v>135.7860864197531</v>
      </c>
      <c r="T117" s="36">
        <f t="shared" si="39"/>
        <v>-2.4413269999999994</v>
      </c>
      <c r="U117" s="36">
        <f t="shared" si="40"/>
        <v>-3.3326999999999884E-2</v>
      </c>
      <c r="V117" s="310">
        <f t="shared" si="33"/>
        <v>0.67750000000000909</v>
      </c>
    </row>
    <row r="118" spans="1:22" s="1" customFormat="1" ht="12.75" customHeight="1">
      <c r="A118" s="308"/>
      <c r="B118" s="21">
        <v>112</v>
      </c>
      <c r="C118" s="67" t="s">
        <v>397</v>
      </c>
      <c r="D118" s="54">
        <v>37</v>
      </c>
      <c r="E118" s="54">
        <v>1979</v>
      </c>
      <c r="F118" s="35">
        <v>3484.7</v>
      </c>
      <c r="G118" s="35">
        <f>F118</f>
        <v>3484.7</v>
      </c>
      <c r="H118" s="36">
        <v>16</v>
      </c>
      <c r="I118" s="36">
        <v>16</v>
      </c>
      <c r="J118" s="36">
        <v>12.300024000000001</v>
      </c>
      <c r="K118" s="36">
        <f t="shared" si="35"/>
        <v>10.288</v>
      </c>
      <c r="L118" s="36">
        <f t="shared" si="36"/>
        <v>8.8882817999999997</v>
      </c>
      <c r="M118" s="36">
        <v>112</v>
      </c>
      <c r="N118" s="37">
        <f t="shared" si="29"/>
        <v>5.7119999999999997</v>
      </c>
      <c r="O118" s="36">
        <v>132.83000000000001</v>
      </c>
      <c r="P118" s="36">
        <f>O118*0.05354</f>
        <v>7.1117182000000003</v>
      </c>
      <c r="Q118" s="38">
        <f t="shared" si="41"/>
        <v>332.43308108108113</v>
      </c>
      <c r="R118" s="38">
        <f t="shared" si="37"/>
        <v>278.05405405405406</v>
      </c>
      <c r="S118" s="38">
        <f t="shared" si="38"/>
        <v>240.2238324324324</v>
      </c>
      <c r="T118" s="36">
        <f t="shared" si="39"/>
        <v>-3.4117422000000008</v>
      </c>
      <c r="U118" s="36">
        <f t="shared" si="40"/>
        <v>-1.3997182000000006</v>
      </c>
      <c r="V118" s="310">
        <f t="shared" si="33"/>
        <v>27.47150000000002</v>
      </c>
    </row>
    <row r="119" spans="1:22" s="1" customFormat="1">
      <c r="A119" s="308"/>
      <c r="B119" s="21">
        <v>113</v>
      </c>
      <c r="C119" s="67" t="s">
        <v>398</v>
      </c>
      <c r="D119" s="54">
        <v>54</v>
      </c>
      <c r="E119" s="54">
        <v>1983</v>
      </c>
      <c r="F119" s="35">
        <v>3486.73</v>
      </c>
      <c r="G119" s="35">
        <v>3434.2</v>
      </c>
      <c r="H119" s="36">
        <v>16.73</v>
      </c>
      <c r="I119" s="36">
        <v>16.73</v>
      </c>
      <c r="J119" s="36">
        <v>12.88</v>
      </c>
      <c r="K119" s="36">
        <f t="shared" si="35"/>
        <v>10.814</v>
      </c>
      <c r="L119" s="36">
        <f t="shared" si="36"/>
        <v>9.6172110000000011</v>
      </c>
      <c r="M119" s="36">
        <v>116</v>
      </c>
      <c r="N119" s="37">
        <f t="shared" si="29"/>
        <v>5.9159999999999995</v>
      </c>
      <c r="O119" s="36">
        <v>132.85</v>
      </c>
      <c r="P119" s="36">
        <f>O119*0.05354</f>
        <v>7.1127889999999994</v>
      </c>
      <c r="Q119" s="38">
        <f t="shared" si="41"/>
        <v>238.5185185185185</v>
      </c>
      <c r="R119" s="38">
        <f t="shared" si="37"/>
        <v>200.25925925925927</v>
      </c>
      <c r="S119" s="38">
        <f t="shared" si="38"/>
        <v>178.09650000000002</v>
      </c>
      <c r="T119" s="36">
        <f t="shared" si="39"/>
        <v>-3.2627889999999997</v>
      </c>
      <c r="U119" s="36">
        <f t="shared" si="40"/>
        <v>-1.1967889999999999</v>
      </c>
      <c r="V119" s="310">
        <f>1.03*O119-M119</f>
        <v>20.835499999999996</v>
      </c>
    </row>
    <row r="120" spans="1:22" s="1" customFormat="1">
      <c r="A120" s="308"/>
      <c r="B120" s="21">
        <v>114</v>
      </c>
      <c r="C120" s="67" t="s">
        <v>400</v>
      </c>
      <c r="D120" s="54">
        <v>54</v>
      </c>
      <c r="E120" s="54">
        <v>1989</v>
      </c>
      <c r="F120" s="35">
        <v>2186.73</v>
      </c>
      <c r="G120" s="35">
        <f>F120</f>
        <v>2186.73</v>
      </c>
      <c r="H120" s="36">
        <v>10.84</v>
      </c>
      <c r="I120" s="36">
        <v>10.84</v>
      </c>
      <c r="J120" s="36">
        <v>8.64</v>
      </c>
      <c r="K120" s="36">
        <f t="shared" si="35"/>
        <v>7.5250000000000004</v>
      </c>
      <c r="L120" s="36">
        <f t="shared" si="36"/>
        <v>7.4134399999999996</v>
      </c>
      <c r="M120" s="36">
        <v>65</v>
      </c>
      <c r="N120" s="37">
        <f t="shared" si="29"/>
        <v>3.3149999999999999</v>
      </c>
      <c r="O120" s="36">
        <v>64</v>
      </c>
      <c r="P120" s="36">
        <f>O120*0.05354</f>
        <v>3.4265599999999998</v>
      </c>
      <c r="Q120" s="38">
        <f t="shared" si="41"/>
        <v>160</v>
      </c>
      <c r="R120" s="38">
        <f t="shared" si="37"/>
        <v>139.35185185185185</v>
      </c>
      <c r="S120" s="38">
        <f t="shared" si="38"/>
        <v>137.28592592592591</v>
      </c>
      <c r="T120" s="36">
        <f t="shared" si="39"/>
        <v>-1.226560000000001</v>
      </c>
      <c r="U120" s="36">
        <f t="shared" si="40"/>
        <v>-0.11155999999999988</v>
      </c>
      <c r="V120" s="310">
        <f>1.05*O120-M120</f>
        <v>2.2000000000000028</v>
      </c>
    </row>
    <row r="121" spans="1:22" s="1" customFormat="1">
      <c r="A121" s="308"/>
      <c r="B121" s="21">
        <v>115</v>
      </c>
      <c r="C121" s="67" t="s">
        <v>401</v>
      </c>
      <c r="D121" s="54">
        <v>52</v>
      </c>
      <c r="E121" s="54">
        <v>1979</v>
      </c>
      <c r="F121" s="35">
        <v>3498.97</v>
      </c>
      <c r="G121" s="35">
        <f>F121</f>
        <v>3498.97</v>
      </c>
      <c r="H121" s="36">
        <v>17.18</v>
      </c>
      <c r="I121" s="36">
        <v>17.18</v>
      </c>
      <c r="J121" s="36">
        <v>12.855510000000001</v>
      </c>
      <c r="K121" s="36">
        <f t="shared" si="35"/>
        <v>10.907</v>
      </c>
      <c r="L121" s="36">
        <f t="shared" si="36"/>
        <v>10.6604587</v>
      </c>
      <c r="M121" s="36">
        <v>123</v>
      </c>
      <c r="N121" s="37">
        <f t="shared" si="29"/>
        <v>6.2729999999999997</v>
      </c>
      <c r="O121" s="36">
        <v>124.49</v>
      </c>
      <c r="P121" s="36">
        <f>O121*0.05237</f>
        <v>6.5195412999999993</v>
      </c>
      <c r="Q121" s="38">
        <f t="shared" si="41"/>
        <v>247.22134615384616</v>
      </c>
      <c r="R121" s="38">
        <f t="shared" si="37"/>
        <v>209.75</v>
      </c>
      <c r="S121" s="38">
        <f t="shared" si="38"/>
        <v>205.00882115384613</v>
      </c>
      <c r="T121" s="36">
        <f t="shared" si="39"/>
        <v>-2.1950513000000011</v>
      </c>
      <c r="U121" s="36">
        <f t="shared" si="40"/>
        <v>-0.24654129999999963</v>
      </c>
      <c r="V121" s="310">
        <f>1.05*O121-M121</f>
        <v>7.7144999999999868</v>
      </c>
    </row>
    <row r="122" spans="1:22" s="1" customFormat="1">
      <c r="A122" s="308"/>
      <c r="B122" s="21">
        <v>116</v>
      </c>
      <c r="C122" s="68" t="s">
        <v>430</v>
      </c>
      <c r="D122" s="69">
        <v>20</v>
      </c>
      <c r="E122" s="70" t="s">
        <v>34</v>
      </c>
      <c r="F122" s="71">
        <v>899.93</v>
      </c>
      <c r="G122" s="71">
        <v>899.93</v>
      </c>
      <c r="H122" s="72">
        <v>3.41</v>
      </c>
      <c r="I122" s="36">
        <f t="shared" ref="I122:I144" si="42">H122</f>
        <v>3.41</v>
      </c>
      <c r="J122" s="73">
        <v>3.2</v>
      </c>
      <c r="K122" s="36">
        <f t="shared" si="35"/>
        <v>1.7719600000000002</v>
      </c>
      <c r="L122" s="36">
        <f t="shared" si="36"/>
        <v>1.4945500000000003</v>
      </c>
      <c r="M122" s="72">
        <v>31</v>
      </c>
      <c r="N122" s="37">
        <f t="shared" ref="N122:N144" si="43">M122*0.05284</f>
        <v>1.6380399999999999</v>
      </c>
      <c r="O122" s="74">
        <v>36.25</v>
      </c>
      <c r="P122" s="36">
        <f t="shared" ref="P122:P144" si="44">O122*0.05284</f>
        <v>1.9154499999999999</v>
      </c>
      <c r="Q122" s="38">
        <f t="shared" si="41"/>
        <v>160</v>
      </c>
      <c r="R122" s="38">
        <f t="shared" si="37"/>
        <v>88.598000000000013</v>
      </c>
      <c r="S122" s="38">
        <f t="shared" si="38"/>
        <v>74.727500000000006</v>
      </c>
      <c r="T122" s="36">
        <f t="shared" si="39"/>
        <v>-1.7054499999999999</v>
      </c>
      <c r="U122" s="36">
        <f t="shared" si="40"/>
        <v>-0.27740999999999993</v>
      </c>
      <c r="V122" s="310">
        <f t="shared" ref="V122:V153" si="45">O122-M122</f>
        <v>5.25</v>
      </c>
    </row>
    <row r="123" spans="1:22" s="1" customFormat="1">
      <c r="A123" s="308"/>
      <c r="B123" s="21">
        <v>117</v>
      </c>
      <c r="C123" s="68" t="s">
        <v>431</v>
      </c>
      <c r="D123" s="69">
        <v>119</v>
      </c>
      <c r="E123" s="70" t="s">
        <v>34</v>
      </c>
      <c r="F123" s="71">
        <v>5779.13</v>
      </c>
      <c r="G123" s="71">
        <v>5779.13</v>
      </c>
      <c r="H123" s="72">
        <v>20.58</v>
      </c>
      <c r="I123" s="36">
        <f t="shared" si="42"/>
        <v>20.58</v>
      </c>
      <c r="J123" s="73">
        <v>19.04</v>
      </c>
      <c r="K123" s="36">
        <f t="shared" si="35"/>
        <v>10.22336</v>
      </c>
      <c r="L123" s="36">
        <f t="shared" si="36"/>
        <v>9.5507067999999986</v>
      </c>
      <c r="M123" s="72">
        <v>196</v>
      </c>
      <c r="N123" s="37">
        <f t="shared" si="43"/>
        <v>10.356639999999999</v>
      </c>
      <c r="O123" s="74">
        <v>208.73</v>
      </c>
      <c r="P123" s="36">
        <f t="shared" si="44"/>
        <v>11.0292932</v>
      </c>
      <c r="Q123" s="38">
        <f t="shared" si="41"/>
        <v>160</v>
      </c>
      <c r="R123" s="38">
        <f t="shared" si="37"/>
        <v>85.910588235294114</v>
      </c>
      <c r="S123" s="38">
        <f t="shared" si="38"/>
        <v>80.258040336134442</v>
      </c>
      <c r="T123" s="36">
        <f t="shared" si="39"/>
        <v>-9.4892932000000005</v>
      </c>
      <c r="U123" s="36">
        <f t="shared" si="40"/>
        <v>-0.67265320000000095</v>
      </c>
      <c r="V123" s="310">
        <f t="shared" si="45"/>
        <v>12.72999999999999</v>
      </c>
    </row>
    <row r="124" spans="1:22" s="1" customFormat="1">
      <c r="A124" s="308"/>
      <c r="B124" s="21">
        <v>118</v>
      </c>
      <c r="C124" s="68" t="s">
        <v>432</v>
      </c>
      <c r="D124" s="69">
        <v>24</v>
      </c>
      <c r="E124" s="70" t="s">
        <v>34</v>
      </c>
      <c r="F124" s="71">
        <v>884.66</v>
      </c>
      <c r="G124" s="71">
        <v>884.66</v>
      </c>
      <c r="H124" s="72">
        <v>4.6500000000000004</v>
      </c>
      <c r="I124" s="36">
        <f t="shared" si="42"/>
        <v>4.6500000000000004</v>
      </c>
      <c r="J124" s="73">
        <v>3.69</v>
      </c>
      <c r="K124" s="36">
        <f t="shared" si="35"/>
        <v>2.8006000000000002</v>
      </c>
      <c r="L124" s="36">
        <f t="shared" si="36"/>
        <v>2.1004700000000005</v>
      </c>
      <c r="M124" s="72">
        <v>35</v>
      </c>
      <c r="N124" s="37">
        <f t="shared" si="43"/>
        <v>1.8493999999999999</v>
      </c>
      <c r="O124" s="74">
        <v>48.25</v>
      </c>
      <c r="P124" s="36">
        <f t="shared" si="44"/>
        <v>2.5495299999999999</v>
      </c>
      <c r="Q124" s="38">
        <f t="shared" si="41"/>
        <v>153.75</v>
      </c>
      <c r="R124" s="38">
        <f t="shared" si="37"/>
        <v>116.69166666666668</v>
      </c>
      <c r="S124" s="38">
        <f t="shared" si="38"/>
        <v>87.519583333333358</v>
      </c>
      <c r="T124" s="36">
        <f t="shared" si="39"/>
        <v>-1.5895299999999994</v>
      </c>
      <c r="U124" s="36">
        <f t="shared" si="40"/>
        <v>-0.70012999999999992</v>
      </c>
      <c r="V124" s="310">
        <f t="shared" si="45"/>
        <v>13.25</v>
      </c>
    </row>
    <row r="125" spans="1:22" s="1" customFormat="1">
      <c r="A125" s="308"/>
      <c r="B125" s="21">
        <v>119</v>
      </c>
      <c r="C125" s="68" t="s">
        <v>433</v>
      </c>
      <c r="D125" s="69">
        <v>119</v>
      </c>
      <c r="E125" s="70" t="s">
        <v>34</v>
      </c>
      <c r="F125" s="71">
        <v>5794.02</v>
      </c>
      <c r="G125" s="71">
        <v>5794.02</v>
      </c>
      <c r="H125" s="72">
        <v>20.76</v>
      </c>
      <c r="I125" s="36">
        <f t="shared" si="42"/>
        <v>20.76</v>
      </c>
      <c r="J125" s="73">
        <v>19.04</v>
      </c>
      <c r="K125" s="36">
        <f t="shared" si="35"/>
        <v>11.618680000000001</v>
      </c>
      <c r="L125" s="36">
        <f t="shared" si="36"/>
        <v>10.446160400000002</v>
      </c>
      <c r="M125" s="72">
        <v>173</v>
      </c>
      <c r="N125" s="37">
        <f t="shared" si="43"/>
        <v>9.1413200000000003</v>
      </c>
      <c r="O125" s="74">
        <v>195.19</v>
      </c>
      <c r="P125" s="36">
        <f t="shared" si="44"/>
        <v>10.3138396</v>
      </c>
      <c r="Q125" s="38">
        <f t="shared" si="41"/>
        <v>160</v>
      </c>
      <c r="R125" s="38">
        <f t="shared" si="37"/>
        <v>97.635966386554642</v>
      </c>
      <c r="S125" s="38">
        <f t="shared" si="38"/>
        <v>87.782860504201707</v>
      </c>
      <c r="T125" s="36">
        <f t="shared" si="39"/>
        <v>-8.5938395999999972</v>
      </c>
      <c r="U125" s="36">
        <f t="shared" si="40"/>
        <v>-1.1725195999999993</v>
      </c>
      <c r="V125" s="310">
        <f t="shared" si="45"/>
        <v>22.189999999999998</v>
      </c>
    </row>
    <row r="126" spans="1:22" s="1" customFormat="1">
      <c r="A126" s="308"/>
      <c r="B126" s="21">
        <v>120</v>
      </c>
      <c r="C126" s="68" t="s">
        <v>434</v>
      </c>
      <c r="D126" s="69">
        <v>102</v>
      </c>
      <c r="E126" s="70" t="s">
        <v>34</v>
      </c>
      <c r="F126" s="71">
        <v>4436.9799999999996</v>
      </c>
      <c r="G126" s="71">
        <v>4436.9799999999996</v>
      </c>
      <c r="H126" s="72">
        <v>16.29</v>
      </c>
      <c r="I126" s="36">
        <f t="shared" si="42"/>
        <v>16.29</v>
      </c>
      <c r="J126" s="73">
        <v>15.92</v>
      </c>
      <c r="K126" s="36">
        <f t="shared" si="35"/>
        <v>7.6242400000000004</v>
      </c>
      <c r="L126" s="36">
        <f t="shared" si="36"/>
        <v>9.1766791999999988</v>
      </c>
      <c r="M126" s="72">
        <v>164</v>
      </c>
      <c r="N126" s="37">
        <f t="shared" si="43"/>
        <v>8.6657599999999988</v>
      </c>
      <c r="O126" s="74">
        <v>134.62</v>
      </c>
      <c r="P126" s="36">
        <f t="shared" si="44"/>
        <v>7.1133208000000003</v>
      </c>
      <c r="Q126" s="38">
        <f t="shared" si="41"/>
        <v>156.07843137254903</v>
      </c>
      <c r="R126" s="38">
        <f t="shared" si="37"/>
        <v>74.747450980392159</v>
      </c>
      <c r="S126" s="38">
        <f t="shared" si="38"/>
        <v>89.96744313725489</v>
      </c>
      <c r="T126" s="36">
        <f t="shared" si="39"/>
        <v>-6.7433208000000011</v>
      </c>
      <c r="U126" s="36">
        <f t="shared" si="40"/>
        <v>1.5524391999999985</v>
      </c>
      <c r="V126" s="310">
        <f t="shared" si="45"/>
        <v>-29.379999999999995</v>
      </c>
    </row>
    <row r="127" spans="1:22" s="1" customFormat="1">
      <c r="A127" s="308"/>
      <c r="B127" s="21">
        <v>121</v>
      </c>
      <c r="C127" s="68" t="s">
        <v>435</v>
      </c>
      <c r="D127" s="69">
        <v>75</v>
      </c>
      <c r="E127" s="70" t="s">
        <v>34</v>
      </c>
      <c r="F127" s="71">
        <v>3949.25</v>
      </c>
      <c r="G127" s="71">
        <v>3949.25</v>
      </c>
      <c r="H127" s="72">
        <v>13.01</v>
      </c>
      <c r="I127" s="36">
        <f t="shared" si="42"/>
        <v>13.01</v>
      </c>
      <c r="J127" s="73">
        <v>12</v>
      </c>
      <c r="K127" s="36">
        <f t="shared" si="35"/>
        <v>7.5082991999999997</v>
      </c>
      <c r="L127" s="36">
        <f t="shared" si="36"/>
        <v>7.2842576000000001</v>
      </c>
      <c r="M127" s="72">
        <v>104.12</v>
      </c>
      <c r="N127" s="37">
        <f t="shared" si="43"/>
        <v>5.5017008000000001</v>
      </c>
      <c r="O127" s="74">
        <v>108.36</v>
      </c>
      <c r="P127" s="36">
        <f t="shared" si="44"/>
        <v>5.7257423999999997</v>
      </c>
      <c r="Q127" s="38">
        <f t="shared" si="41"/>
        <v>160</v>
      </c>
      <c r="R127" s="38">
        <f t="shared" si="37"/>
        <v>100.11065599999999</v>
      </c>
      <c r="S127" s="38">
        <f t="shared" si="38"/>
        <v>97.123434666666668</v>
      </c>
      <c r="T127" s="36">
        <f t="shared" si="39"/>
        <v>-4.7157423999999999</v>
      </c>
      <c r="U127" s="36">
        <f t="shared" si="40"/>
        <v>-0.22404159999999962</v>
      </c>
      <c r="V127" s="310">
        <f t="shared" si="45"/>
        <v>4.2399999999999949</v>
      </c>
    </row>
    <row r="128" spans="1:22" s="1" customFormat="1">
      <c r="A128" s="308"/>
      <c r="B128" s="21">
        <v>122</v>
      </c>
      <c r="C128" s="68" t="s">
        <v>436</v>
      </c>
      <c r="D128" s="69">
        <v>20</v>
      </c>
      <c r="E128" s="70" t="s">
        <v>34</v>
      </c>
      <c r="F128" s="71">
        <v>1189.8399999999999</v>
      </c>
      <c r="G128" s="71">
        <v>1189.8399999999999</v>
      </c>
      <c r="H128" s="72">
        <v>3.9</v>
      </c>
      <c r="I128" s="36">
        <f t="shared" si="42"/>
        <v>3.9</v>
      </c>
      <c r="J128" s="73">
        <v>3.2</v>
      </c>
      <c r="K128" s="36">
        <f t="shared" si="35"/>
        <v>2.10344</v>
      </c>
      <c r="L128" s="36">
        <f t="shared" si="36"/>
        <v>2.0347480000000004</v>
      </c>
      <c r="M128" s="72">
        <v>34</v>
      </c>
      <c r="N128" s="37">
        <f t="shared" si="43"/>
        <v>1.7965599999999999</v>
      </c>
      <c r="O128" s="74">
        <v>35.299999999999997</v>
      </c>
      <c r="P128" s="36">
        <f t="shared" si="44"/>
        <v>1.8652519999999997</v>
      </c>
      <c r="Q128" s="38">
        <f t="shared" si="41"/>
        <v>160</v>
      </c>
      <c r="R128" s="38">
        <f t="shared" si="37"/>
        <v>105.172</v>
      </c>
      <c r="S128" s="38">
        <f t="shared" si="38"/>
        <v>101.73740000000002</v>
      </c>
      <c r="T128" s="36">
        <f t="shared" si="39"/>
        <v>-1.1652519999999997</v>
      </c>
      <c r="U128" s="36">
        <f t="shared" si="40"/>
        <v>-6.8691999999999753E-2</v>
      </c>
      <c r="V128" s="310">
        <f t="shared" si="45"/>
        <v>1.2999999999999972</v>
      </c>
    </row>
    <row r="129" spans="1:22" s="1" customFormat="1">
      <c r="A129" s="308"/>
      <c r="B129" s="21">
        <v>123</v>
      </c>
      <c r="C129" s="68" t="s">
        <v>437</v>
      </c>
      <c r="D129" s="69">
        <v>45</v>
      </c>
      <c r="E129" s="70" t="s">
        <v>34</v>
      </c>
      <c r="F129" s="71">
        <v>2319.88</v>
      </c>
      <c r="G129" s="71">
        <v>2319.88</v>
      </c>
      <c r="H129" s="72">
        <v>8.7799999999999994</v>
      </c>
      <c r="I129" s="36">
        <f t="shared" si="42"/>
        <v>8.7799999999999994</v>
      </c>
      <c r="J129" s="73">
        <v>7.2</v>
      </c>
      <c r="K129" s="36">
        <f t="shared" si="35"/>
        <v>5.0811999999999991</v>
      </c>
      <c r="L129" s="36">
        <f t="shared" si="36"/>
        <v>4.7245299999999997</v>
      </c>
      <c r="M129" s="72">
        <v>70</v>
      </c>
      <c r="N129" s="37">
        <f t="shared" si="43"/>
        <v>3.6987999999999999</v>
      </c>
      <c r="O129" s="74">
        <v>76.75</v>
      </c>
      <c r="P129" s="36">
        <f t="shared" si="44"/>
        <v>4.0554699999999997</v>
      </c>
      <c r="Q129" s="38">
        <f t="shared" si="41"/>
        <v>160</v>
      </c>
      <c r="R129" s="38">
        <f t="shared" si="37"/>
        <v>112.91555555555553</v>
      </c>
      <c r="S129" s="38">
        <f t="shared" si="38"/>
        <v>104.98955555555555</v>
      </c>
      <c r="T129" s="36">
        <f t="shared" si="39"/>
        <v>-2.4754700000000005</v>
      </c>
      <c r="U129" s="36">
        <f t="shared" si="40"/>
        <v>-0.35666999999999982</v>
      </c>
      <c r="V129" s="310">
        <f t="shared" si="45"/>
        <v>6.75</v>
      </c>
    </row>
    <row r="130" spans="1:22" s="1" customFormat="1">
      <c r="A130" s="308"/>
      <c r="B130" s="21">
        <v>124</v>
      </c>
      <c r="C130" s="68" t="s">
        <v>438</v>
      </c>
      <c r="D130" s="69">
        <v>119</v>
      </c>
      <c r="E130" s="70" t="s">
        <v>34</v>
      </c>
      <c r="F130" s="71">
        <v>5783.35</v>
      </c>
      <c r="G130" s="71">
        <v>5783.35</v>
      </c>
      <c r="H130" s="72">
        <v>23.82</v>
      </c>
      <c r="I130" s="36">
        <f t="shared" si="42"/>
        <v>23.82</v>
      </c>
      <c r="J130" s="73">
        <v>19.04</v>
      </c>
      <c r="K130" s="36">
        <f t="shared" si="35"/>
        <v>14.73152</v>
      </c>
      <c r="L130" s="36">
        <f t="shared" si="36"/>
        <v>14.958732000000001</v>
      </c>
      <c r="M130" s="72">
        <v>172</v>
      </c>
      <c r="N130" s="37">
        <f t="shared" si="43"/>
        <v>9.0884800000000006</v>
      </c>
      <c r="O130" s="74">
        <v>167.7</v>
      </c>
      <c r="P130" s="36">
        <f t="shared" si="44"/>
        <v>8.861267999999999</v>
      </c>
      <c r="Q130" s="38">
        <f t="shared" si="41"/>
        <v>160</v>
      </c>
      <c r="R130" s="38">
        <f t="shared" si="37"/>
        <v>123.79428571428572</v>
      </c>
      <c r="S130" s="38">
        <f t="shared" si="38"/>
        <v>125.70363025210085</v>
      </c>
      <c r="T130" s="36">
        <f t="shared" si="39"/>
        <v>-4.0812679999999979</v>
      </c>
      <c r="U130" s="36">
        <f t="shared" si="40"/>
        <v>0.22721200000000152</v>
      </c>
      <c r="V130" s="310">
        <f t="shared" si="45"/>
        <v>-4.3000000000000114</v>
      </c>
    </row>
    <row r="131" spans="1:22" s="1" customFormat="1">
      <c r="A131" s="308"/>
      <c r="B131" s="21">
        <v>125</v>
      </c>
      <c r="C131" s="68" t="s">
        <v>164</v>
      </c>
      <c r="D131" s="69">
        <v>55</v>
      </c>
      <c r="E131" s="70" t="s">
        <v>34</v>
      </c>
      <c r="F131" s="71">
        <v>2960.91</v>
      </c>
      <c r="G131" s="71">
        <v>2960.91</v>
      </c>
      <c r="H131" s="72">
        <v>11.01</v>
      </c>
      <c r="I131" s="36">
        <f t="shared" si="42"/>
        <v>11.01</v>
      </c>
      <c r="J131" s="73">
        <v>8.8000000000000007</v>
      </c>
      <c r="K131" s="36">
        <f t="shared" si="35"/>
        <v>6.7827999999999999</v>
      </c>
      <c r="L131" s="36">
        <f t="shared" si="36"/>
        <v>6.96774</v>
      </c>
      <c r="M131" s="72">
        <v>80</v>
      </c>
      <c r="N131" s="37">
        <f t="shared" si="43"/>
        <v>4.2271999999999998</v>
      </c>
      <c r="O131" s="74">
        <v>76.5</v>
      </c>
      <c r="P131" s="36">
        <f t="shared" si="44"/>
        <v>4.0422599999999997</v>
      </c>
      <c r="Q131" s="38">
        <f t="shared" si="41"/>
        <v>160</v>
      </c>
      <c r="R131" s="38">
        <f t="shared" si="37"/>
        <v>123.32363636363637</v>
      </c>
      <c r="S131" s="38">
        <f t="shared" si="38"/>
        <v>126.68618181818181</v>
      </c>
      <c r="T131" s="36">
        <f t="shared" si="39"/>
        <v>-1.8322600000000007</v>
      </c>
      <c r="U131" s="36">
        <f t="shared" si="40"/>
        <v>0.1849400000000001</v>
      </c>
      <c r="V131" s="310">
        <f t="shared" si="45"/>
        <v>-3.5</v>
      </c>
    </row>
    <row r="132" spans="1:22" s="1" customFormat="1">
      <c r="A132" s="308"/>
      <c r="B132" s="21">
        <v>126</v>
      </c>
      <c r="C132" s="68" t="s">
        <v>439</v>
      </c>
      <c r="D132" s="69">
        <v>31</v>
      </c>
      <c r="E132" s="75" t="s">
        <v>165</v>
      </c>
      <c r="F132" s="71">
        <v>2051.9499999999998</v>
      </c>
      <c r="G132" s="71">
        <v>2051.9499999999998</v>
      </c>
      <c r="H132" s="72">
        <v>7.77</v>
      </c>
      <c r="I132" s="36">
        <f t="shared" si="42"/>
        <v>7.77</v>
      </c>
      <c r="J132" s="73">
        <v>4.8</v>
      </c>
      <c r="K132" s="36">
        <f t="shared" si="35"/>
        <v>3.5427999999999997</v>
      </c>
      <c r="L132" s="36">
        <f t="shared" si="36"/>
        <v>3.0149283999999996</v>
      </c>
      <c r="M132" s="72">
        <v>80</v>
      </c>
      <c r="N132" s="37">
        <f t="shared" si="43"/>
        <v>4.2271999999999998</v>
      </c>
      <c r="O132" s="74">
        <v>89.99</v>
      </c>
      <c r="P132" s="36">
        <f t="shared" si="44"/>
        <v>4.7550716</v>
      </c>
      <c r="Q132" s="38">
        <f t="shared" si="41"/>
        <v>154.83870967741936</v>
      </c>
      <c r="R132" s="38">
        <f t="shared" si="37"/>
        <v>114.28387096774193</v>
      </c>
      <c r="S132" s="38">
        <f t="shared" si="38"/>
        <v>97.255754838709677</v>
      </c>
      <c r="T132" s="36">
        <f t="shared" si="39"/>
        <v>-1.7850716000000002</v>
      </c>
      <c r="U132" s="36">
        <f t="shared" si="40"/>
        <v>-0.52787160000000011</v>
      </c>
      <c r="V132" s="310">
        <f t="shared" si="45"/>
        <v>9.9899999999999949</v>
      </c>
    </row>
    <row r="133" spans="1:22" s="1" customFormat="1">
      <c r="A133" s="308"/>
      <c r="B133" s="21">
        <v>127</v>
      </c>
      <c r="C133" s="68" t="s">
        <v>440</v>
      </c>
      <c r="D133" s="69">
        <v>45</v>
      </c>
      <c r="E133" s="75" t="s">
        <v>165</v>
      </c>
      <c r="F133" s="71">
        <v>2348.9</v>
      </c>
      <c r="G133" s="71">
        <v>2348.9</v>
      </c>
      <c r="H133" s="72">
        <v>9.33</v>
      </c>
      <c r="I133" s="36">
        <f t="shared" si="42"/>
        <v>9.33</v>
      </c>
      <c r="J133" s="73">
        <v>7.2</v>
      </c>
      <c r="K133" s="36">
        <f t="shared" si="35"/>
        <v>5.2613200000000004</v>
      </c>
      <c r="L133" s="36">
        <f t="shared" si="36"/>
        <v>4.9939496000000005</v>
      </c>
      <c r="M133" s="72">
        <v>77</v>
      </c>
      <c r="N133" s="37">
        <f t="shared" si="43"/>
        <v>4.0686799999999996</v>
      </c>
      <c r="O133" s="74">
        <v>82.06</v>
      </c>
      <c r="P133" s="36">
        <f t="shared" si="44"/>
        <v>4.3360503999999995</v>
      </c>
      <c r="Q133" s="38">
        <f t="shared" si="41"/>
        <v>160</v>
      </c>
      <c r="R133" s="38">
        <f t="shared" si="37"/>
        <v>116.91822222222224</v>
      </c>
      <c r="S133" s="38">
        <f t="shared" si="38"/>
        <v>110.9766577777778</v>
      </c>
      <c r="T133" s="36">
        <f t="shared" si="39"/>
        <v>-2.2060503999999996</v>
      </c>
      <c r="U133" s="36">
        <f t="shared" si="40"/>
        <v>-0.2673703999999999</v>
      </c>
      <c r="V133" s="310">
        <f t="shared" si="45"/>
        <v>5.0600000000000023</v>
      </c>
    </row>
    <row r="134" spans="1:22" s="1" customFormat="1">
      <c r="A134" s="308"/>
      <c r="B134" s="21">
        <v>128</v>
      </c>
      <c r="C134" s="68" t="s">
        <v>441</v>
      </c>
      <c r="D134" s="69">
        <v>75</v>
      </c>
      <c r="E134" s="75" t="s">
        <v>165</v>
      </c>
      <c r="F134" s="71">
        <v>3968.65</v>
      </c>
      <c r="G134" s="71">
        <v>3968.65</v>
      </c>
      <c r="H134" s="72">
        <v>14.71</v>
      </c>
      <c r="I134" s="36">
        <f t="shared" si="42"/>
        <v>14.71</v>
      </c>
      <c r="J134" s="73">
        <v>11.92</v>
      </c>
      <c r="K134" s="36">
        <f t="shared" si="35"/>
        <v>8.7919200000000011</v>
      </c>
      <c r="L134" s="36">
        <f t="shared" si="36"/>
        <v>8.5171520000000012</v>
      </c>
      <c r="M134" s="72">
        <v>112</v>
      </c>
      <c r="N134" s="37">
        <f t="shared" si="43"/>
        <v>5.9180799999999998</v>
      </c>
      <c r="O134" s="74">
        <v>117.2</v>
      </c>
      <c r="P134" s="36">
        <f t="shared" si="44"/>
        <v>6.1928479999999997</v>
      </c>
      <c r="Q134" s="38">
        <f t="shared" si="41"/>
        <v>158.93333333333334</v>
      </c>
      <c r="R134" s="38">
        <f t="shared" si="37"/>
        <v>117.22560000000003</v>
      </c>
      <c r="S134" s="38">
        <f t="shared" si="38"/>
        <v>113.5620266666667</v>
      </c>
      <c r="T134" s="36">
        <f t="shared" si="39"/>
        <v>-3.4028479999999988</v>
      </c>
      <c r="U134" s="36">
        <f t="shared" si="40"/>
        <v>-0.2747679999999999</v>
      </c>
      <c r="V134" s="310">
        <f t="shared" si="45"/>
        <v>5.2000000000000028</v>
      </c>
    </row>
    <row r="135" spans="1:22" s="1" customFormat="1" ht="12.75" customHeight="1">
      <c r="A135" s="308"/>
      <c r="B135" s="21">
        <v>129</v>
      </c>
      <c r="C135" s="68" t="s">
        <v>442</v>
      </c>
      <c r="D135" s="69">
        <v>45</v>
      </c>
      <c r="E135" s="75" t="s">
        <v>165</v>
      </c>
      <c r="F135" s="71">
        <v>2333.85</v>
      </c>
      <c r="G135" s="71">
        <v>2333.85</v>
      </c>
      <c r="H135" s="72">
        <v>9.5299999999999994</v>
      </c>
      <c r="I135" s="36">
        <f t="shared" si="42"/>
        <v>9.5299999999999994</v>
      </c>
      <c r="J135" s="73">
        <v>7.2</v>
      </c>
      <c r="K135" s="36">
        <f t="shared" si="35"/>
        <v>5.5669999999999993</v>
      </c>
      <c r="L135" s="36">
        <f t="shared" si="36"/>
        <v>5.136353999999999</v>
      </c>
      <c r="M135" s="72">
        <v>75</v>
      </c>
      <c r="N135" s="37">
        <f t="shared" si="43"/>
        <v>3.9630000000000001</v>
      </c>
      <c r="O135" s="74">
        <v>83.15</v>
      </c>
      <c r="P135" s="36">
        <f t="shared" si="44"/>
        <v>4.3936460000000004</v>
      </c>
      <c r="Q135" s="38">
        <f t="shared" si="41"/>
        <v>160</v>
      </c>
      <c r="R135" s="38">
        <f t="shared" si="37"/>
        <v>123.71111111111109</v>
      </c>
      <c r="S135" s="38">
        <f t="shared" si="38"/>
        <v>114.14119999999998</v>
      </c>
      <c r="T135" s="36">
        <f t="shared" si="39"/>
        <v>-2.0636460000000012</v>
      </c>
      <c r="U135" s="36">
        <f t="shared" si="40"/>
        <v>-0.43064600000000031</v>
      </c>
      <c r="V135" s="310">
        <f t="shared" si="45"/>
        <v>8.1500000000000057</v>
      </c>
    </row>
    <row r="136" spans="1:22" s="1" customFormat="1">
      <c r="A136" s="308"/>
      <c r="B136" s="21">
        <v>130</v>
      </c>
      <c r="C136" s="68" t="s">
        <v>443</v>
      </c>
      <c r="D136" s="69">
        <v>120</v>
      </c>
      <c r="E136" s="75" t="s">
        <v>165</v>
      </c>
      <c r="F136" s="71">
        <v>5727.73</v>
      </c>
      <c r="G136" s="71">
        <v>5727.73</v>
      </c>
      <c r="H136" s="72">
        <v>25.74</v>
      </c>
      <c r="I136" s="36">
        <f t="shared" si="42"/>
        <v>25.74</v>
      </c>
      <c r="J136" s="73">
        <v>19.04</v>
      </c>
      <c r="K136" s="36">
        <f t="shared" si="35"/>
        <v>14.802119999999999</v>
      </c>
      <c r="L136" s="36">
        <f t="shared" si="36"/>
        <v>14.364604799999999</v>
      </c>
      <c r="M136" s="72">
        <v>207</v>
      </c>
      <c r="N136" s="37">
        <f t="shared" si="43"/>
        <v>10.93788</v>
      </c>
      <c r="O136" s="74">
        <v>215.28</v>
      </c>
      <c r="P136" s="36">
        <f t="shared" si="44"/>
        <v>11.3753952</v>
      </c>
      <c r="Q136" s="38">
        <f t="shared" si="41"/>
        <v>158.66666666666666</v>
      </c>
      <c r="R136" s="38">
        <f t="shared" si="37"/>
        <v>123.35099999999998</v>
      </c>
      <c r="S136" s="38">
        <f t="shared" si="38"/>
        <v>119.70504</v>
      </c>
      <c r="T136" s="36">
        <f t="shared" si="39"/>
        <v>-4.6753952000000005</v>
      </c>
      <c r="U136" s="36">
        <f t="shared" si="40"/>
        <v>-0.43751519999999999</v>
      </c>
      <c r="V136" s="310">
        <f t="shared" si="45"/>
        <v>8.2800000000000011</v>
      </c>
    </row>
    <row r="137" spans="1:22" s="1" customFormat="1">
      <c r="A137" s="308"/>
      <c r="B137" s="21">
        <v>131</v>
      </c>
      <c r="C137" s="68" t="s">
        <v>444</v>
      </c>
      <c r="D137" s="69">
        <v>49</v>
      </c>
      <c r="E137" s="75" t="s">
        <v>165</v>
      </c>
      <c r="F137" s="71">
        <v>2592.6999999999998</v>
      </c>
      <c r="G137" s="71">
        <v>2592.6999999999998</v>
      </c>
      <c r="H137" s="72">
        <v>9.89</v>
      </c>
      <c r="I137" s="36">
        <f t="shared" si="42"/>
        <v>9.89</v>
      </c>
      <c r="J137" s="73">
        <v>7.84</v>
      </c>
      <c r="K137" s="36">
        <f t="shared" si="35"/>
        <v>5.9798400000000012</v>
      </c>
      <c r="L137" s="36">
        <f t="shared" si="36"/>
        <v>6.0627988000000004</v>
      </c>
      <c r="M137" s="72">
        <v>74</v>
      </c>
      <c r="N137" s="37">
        <f t="shared" si="43"/>
        <v>3.9101599999999999</v>
      </c>
      <c r="O137" s="74">
        <v>72.430000000000007</v>
      </c>
      <c r="P137" s="36">
        <f t="shared" si="44"/>
        <v>3.8272012000000002</v>
      </c>
      <c r="Q137" s="38">
        <f t="shared" si="41"/>
        <v>160</v>
      </c>
      <c r="R137" s="38">
        <f t="shared" si="37"/>
        <v>122.03755102040819</v>
      </c>
      <c r="S137" s="38">
        <f t="shared" si="38"/>
        <v>123.73058775510205</v>
      </c>
      <c r="T137" s="36">
        <f t="shared" si="39"/>
        <v>-1.7772011999999995</v>
      </c>
      <c r="U137" s="36">
        <f t="shared" si="40"/>
        <v>8.2958799999999666E-2</v>
      </c>
      <c r="V137" s="310">
        <f t="shared" si="45"/>
        <v>-1.5699999999999932</v>
      </c>
    </row>
    <row r="138" spans="1:22" s="1" customFormat="1">
      <c r="A138" s="308"/>
      <c r="B138" s="21">
        <v>132</v>
      </c>
      <c r="C138" s="68" t="s">
        <v>445</v>
      </c>
      <c r="D138" s="69">
        <v>81</v>
      </c>
      <c r="E138" s="75" t="s">
        <v>165</v>
      </c>
      <c r="F138" s="71">
        <v>3933.05</v>
      </c>
      <c r="G138" s="71">
        <v>3933.05</v>
      </c>
      <c r="H138" s="72">
        <v>16.96</v>
      </c>
      <c r="I138" s="36">
        <f t="shared" si="42"/>
        <v>16.96</v>
      </c>
      <c r="J138" s="73">
        <v>12.8</v>
      </c>
      <c r="K138" s="36">
        <f t="shared" si="35"/>
        <v>10.355</v>
      </c>
      <c r="L138" s="36">
        <f t="shared" si="36"/>
        <v>10.296876000000001</v>
      </c>
      <c r="M138" s="72">
        <v>125</v>
      </c>
      <c r="N138" s="37">
        <f t="shared" si="43"/>
        <v>6.6049999999999995</v>
      </c>
      <c r="O138" s="74">
        <v>126.1</v>
      </c>
      <c r="P138" s="36">
        <f t="shared" si="44"/>
        <v>6.6631239999999998</v>
      </c>
      <c r="Q138" s="38">
        <f t="shared" si="41"/>
        <v>158.02469135802468</v>
      </c>
      <c r="R138" s="38">
        <f t="shared" si="37"/>
        <v>127.83950617283951</v>
      </c>
      <c r="S138" s="38">
        <f t="shared" si="38"/>
        <v>127.12192592592592</v>
      </c>
      <c r="T138" s="36">
        <f t="shared" si="39"/>
        <v>-2.5031239999999997</v>
      </c>
      <c r="U138" s="36">
        <f t="shared" si="40"/>
        <v>-5.8124000000000287E-2</v>
      </c>
      <c r="V138" s="310">
        <f t="shared" si="45"/>
        <v>1.0999999999999943</v>
      </c>
    </row>
    <row r="139" spans="1:22" s="1" customFormat="1">
      <c r="A139" s="308"/>
      <c r="B139" s="21">
        <v>133</v>
      </c>
      <c r="C139" s="68" t="s">
        <v>446</v>
      </c>
      <c r="D139" s="69">
        <v>54</v>
      </c>
      <c r="E139" s="75" t="s">
        <v>165</v>
      </c>
      <c r="F139" s="71">
        <v>2892.52</v>
      </c>
      <c r="G139" s="71">
        <v>3020.6</v>
      </c>
      <c r="H139" s="72">
        <v>10.4</v>
      </c>
      <c r="I139" s="36">
        <f t="shared" si="42"/>
        <v>10.4</v>
      </c>
      <c r="J139" s="73">
        <v>8.64</v>
      </c>
      <c r="K139" s="36">
        <f t="shared" si="35"/>
        <v>5.6972400000000007</v>
      </c>
      <c r="L139" s="36">
        <f t="shared" si="36"/>
        <v>6.9548319999999997</v>
      </c>
      <c r="M139" s="72">
        <v>89</v>
      </c>
      <c r="N139" s="37">
        <f t="shared" si="43"/>
        <v>4.7027599999999996</v>
      </c>
      <c r="O139" s="74">
        <v>65.2</v>
      </c>
      <c r="P139" s="36">
        <f t="shared" si="44"/>
        <v>3.4451680000000002</v>
      </c>
      <c r="Q139" s="38">
        <f t="shared" si="41"/>
        <v>160</v>
      </c>
      <c r="R139" s="38">
        <f t="shared" si="37"/>
        <v>105.50444444444446</v>
      </c>
      <c r="S139" s="38">
        <f t="shared" si="38"/>
        <v>128.79318518518517</v>
      </c>
      <c r="T139" s="36">
        <f t="shared" si="39"/>
        <v>-1.6851680000000009</v>
      </c>
      <c r="U139" s="36">
        <f t="shared" si="40"/>
        <v>1.2575919999999994</v>
      </c>
      <c r="V139" s="310">
        <f t="shared" si="45"/>
        <v>-23.799999999999997</v>
      </c>
    </row>
    <row r="140" spans="1:22" s="1" customFormat="1">
      <c r="A140" s="308"/>
      <c r="B140" s="21">
        <v>134</v>
      </c>
      <c r="C140" s="68" t="s">
        <v>447</v>
      </c>
      <c r="D140" s="69">
        <v>55</v>
      </c>
      <c r="E140" s="75" t="s">
        <v>165</v>
      </c>
      <c r="F140" s="71">
        <v>2975.4</v>
      </c>
      <c r="G140" s="71">
        <v>2975.4</v>
      </c>
      <c r="H140" s="72">
        <v>11.87</v>
      </c>
      <c r="I140" s="36">
        <f t="shared" si="42"/>
        <v>11.87</v>
      </c>
      <c r="J140" s="73">
        <v>8.8000000000000007</v>
      </c>
      <c r="K140" s="36">
        <f t="shared" si="35"/>
        <v>8.3825599999999998</v>
      </c>
      <c r="L140" s="36">
        <f t="shared" si="36"/>
        <v>7.7215315999999987</v>
      </c>
      <c r="M140" s="72">
        <v>66</v>
      </c>
      <c r="N140" s="37">
        <f t="shared" si="43"/>
        <v>3.4874399999999999</v>
      </c>
      <c r="O140" s="74">
        <v>78.510000000000005</v>
      </c>
      <c r="P140" s="36">
        <f t="shared" si="44"/>
        <v>4.1484684000000005</v>
      </c>
      <c r="Q140" s="38">
        <f t="shared" si="41"/>
        <v>160</v>
      </c>
      <c r="R140" s="38">
        <f t="shared" si="37"/>
        <v>152.4101818181818</v>
      </c>
      <c r="S140" s="38">
        <f t="shared" si="38"/>
        <v>140.3914836363636</v>
      </c>
      <c r="T140" s="36">
        <f t="shared" si="39"/>
        <v>-1.078468400000002</v>
      </c>
      <c r="U140" s="36">
        <f t="shared" si="40"/>
        <v>-0.66102840000000063</v>
      </c>
      <c r="V140" s="310">
        <f t="shared" si="45"/>
        <v>12.510000000000005</v>
      </c>
    </row>
    <row r="141" spans="1:22" s="1" customFormat="1">
      <c r="A141" s="308"/>
      <c r="B141" s="21">
        <v>135</v>
      </c>
      <c r="C141" s="68" t="s">
        <v>449</v>
      </c>
      <c r="D141" s="69">
        <v>76</v>
      </c>
      <c r="E141" s="70" t="s">
        <v>34</v>
      </c>
      <c r="F141" s="71">
        <v>3969.65</v>
      </c>
      <c r="G141" s="71">
        <v>3969.65</v>
      </c>
      <c r="H141" s="72">
        <v>16.32</v>
      </c>
      <c r="I141" s="36">
        <f t="shared" si="42"/>
        <v>16.32</v>
      </c>
      <c r="J141" s="73">
        <v>12</v>
      </c>
      <c r="K141" s="36">
        <f t="shared" si="35"/>
        <v>8.8695599999999999</v>
      </c>
      <c r="L141" s="36">
        <f t="shared" si="36"/>
        <v>7.4043068000000005</v>
      </c>
      <c r="M141" s="72">
        <v>141</v>
      </c>
      <c r="N141" s="37">
        <f t="shared" si="43"/>
        <v>7.4504399999999995</v>
      </c>
      <c r="O141" s="74">
        <v>168.73</v>
      </c>
      <c r="P141" s="36">
        <f t="shared" si="44"/>
        <v>8.9156931999999998</v>
      </c>
      <c r="Q141" s="38">
        <f t="shared" si="41"/>
        <v>157.89473684210526</v>
      </c>
      <c r="R141" s="38">
        <f t="shared" si="37"/>
        <v>116.70473684210526</v>
      </c>
      <c r="S141" s="38">
        <f t="shared" si="38"/>
        <v>97.42508947368421</v>
      </c>
      <c r="T141" s="36">
        <f t="shared" si="39"/>
        <v>-4.5956931999999995</v>
      </c>
      <c r="U141" s="36">
        <f t="shared" si="40"/>
        <v>-1.4652532000000003</v>
      </c>
      <c r="V141" s="310">
        <f t="shared" si="45"/>
        <v>27.72999999999999</v>
      </c>
    </row>
    <row r="142" spans="1:22" s="1" customFormat="1">
      <c r="A142" s="308"/>
      <c r="B142" s="21">
        <v>136</v>
      </c>
      <c r="C142" s="68" t="s">
        <v>450</v>
      </c>
      <c r="D142" s="69">
        <v>47</v>
      </c>
      <c r="E142" s="70" t="s">
        <v>34</v>
      </c>
      <c r="F142" s="71">
        <v>1926.39</v>
      </c>
      <c r="G142" s="71">
        <v>1955.05</v>
      </c>
      <c r="H142" s="72">
        <v>8.4700000000000006</v>
      </c>
      <c r="I142" s="36">
        <f t="shared" si="42"/>
        <v>8.4700000000000006</v>
      </c>
      <c r="J142" s="76">
        <v>7.52</v>
      </c>
      <c r="K142" s="36">
        <f t="shared" si="35"/>
        <v>6.2507200000000012</v>
      </c>
      <c r="L142" s="36">
        <f t="shared" si="36"/>
        <v>5.8702719999999999</v>
      </c>
      <c r="M142" s="72">
        <v>42</v>
      </c>
      <c r="N142" s="37">
        <f t="shared" si="43"/>
        <v>2.2192799999999999</v>
      </c>
      <c r="O142" s="74">
        <v>49.2</v>
      </c>
      <c r="P142" s="36">
        <f t="shared" si="44"/>
        <v>2.5997280000000003</v>
      </c>
      <c r="Q142" s="38">
        <f t="shared" si="41"/>
        <v>160</v>
      </c>
      <c r="R142" s="38">
        <f t="shared" si="37"/>
        <v>132.99404255319152</v>
      </c>
      <c r="S142" s="38">
        <f t="shared" si="38"/>
        <v>124.89940425531914</v>
      </c>
      <c r="T142" s="36">
        <f t="shared" si="39"/>
        <v>-1.6497279999999996</v>
      </c>
      <c r="U142" s="36">
        <f t="shared" si="40"/>
        <v>-0.38044800000000034</v>
      </c>
      <c r="V142" s="310">
        <f t="shared" si="45"/>
        <v>7.2000000000000028</v>
      </c>
    </row>
    <row r="143" spans="1:22" s="1" customFormat="1">
      <c r="A143" s="308"/>
      <c r="B143" s="21">
        <v>137</v>
      </c>
      <c r="C143" s="68" t="s">
        <v>451</v>
      </c>
      <c r="D143" s="69">
        <v>46</v>
      </c>
      <c r="E143" s="70" t="s">
        <v>34</v>
      </c>
      <c r="F143" s="71">
        <v>2347.13</v>
      </c>
      <c r="G143" s="71">
        <v>2347.13</v>
      </c>
      <c r="H143" s="72">
        <v>10.9</v>
      </c>
      <c r="I143" s="36">
        <f t="shared" si="42"/>
        <v>10.9</v>
      </c>
      <c r="J143" s="73">
        <v>7.2</v>
      </c>
      <c r="K143" s="36">
        <f t="shared" si="35"/>
        <v>6.6728000000000005</v>
      </c>
      <c r="L143" s="36">
        <f t="shared" si="36"/>
        <v>6.5655348000000009</v>
      </c>
      <c r="M143" s="72">
        <v>80</v>
      </c>
      <c r="N143" s="37">
        <f t="shared" si="43"/>
        <v>4.2271999999999998</v>
      </c>
      <c r="O143" s="74">
        <v>82.03</v>
      </c>
      <c r="P143" s="36">
        <f t="shared" si="44"/>
        <v>4.3344651999999995</v>
      </c>
      <c r="Q143" s="38">
        <f t="shared" si="41"/>
        <v>156.52173913043478</v>
      </c>
      <c r="R143" s="38">
        <f t="shared" si="37"/>
        <v>145.06086956521739</v>
      </c>
      <c r="S143" s="38">
        <f t="shared" si="38"/>
        <v>142.72901739130438</v>
      </c>
      <c r="T143" s="36">
        <f t="shared" si="39"/>
        <v>-0.63446519999999929</v>
      </c>
      <c r="U143" s="36">
        <f t="shared" si="40"/>
        <v>-0.10726519999999962</v>
      </c>
      <c r="V143" s="310">
        <f t="shared" si="45"/>
        <v>2.0300000000000011</v>
      </c>
    </row>
    <row r="144" spans="1:22" s="1" customFormat="1">
      <c r="A144" s="308"/>
      <c r="B144" s="21">
        <v>138</v>
      </c>
      <c r="C144" s="68" t="s">
        <v>453</v>
      </c>
      <c r="D144" s="69">
        <v>75</v>
      </c>
      <c r="E144" s="70" t="s">
        <v>34</v>
      </c>
      <c r="F144" s="71">
        <v>3977.04</v>
      </c>
      <c r="G144" s="71">
        <v>3977.04</v>
      </c>
      <c r="H144" s="72">
        <v>17.66</v>
      </c>
      <c r="I144" s="36">
        <f t="shared" si="42"/>
        <v>17.66</v>
      </c>
      <c r="J144" s="73">
        <v>12</v>
      </c>
      <c r="K144" s="36">
        <f t="shared" si="35"/>
        <v>10.94932</v>
      </c>
      <c r="L144" s="36">
        <f t="shared" si="36"/>
        <v>11.180759200000001</v>
      </c>
      <c r="M144" s="72">
        <v>127</v>
      </c>
      <c r="N144" s="37">
        <f t="shared" si="43"/>
        <v>6.71068</v>
      </c>
      <c r="O144" s="74">
        <v>122.62</v>
      </c>
      <c r="P144" s="36">
        <f t="shared" si="44"/>
        <v>6.4792408000000004</v>
      </c>
      <c r="Q144" s="38">
        <f t="shared" si="41"/>
        <v>160</v>
      </c>
      <c r="R144" s="38">
        <f t="shared" si="37"/>
        <v>145.99093333333332</v>
      </c>
      <c r="S144" s="38">
        <f t="shared" si="38"/>
        <v>149.07678933333335</v>
      </c>
      <c r="T144" s="36">
        <f t="shared" si="39"/>
        <v>-0.81924079999999933</v>
      </c>
      <c r="U144" s="36">
        <f t="shared" si="40"/>
        <v>0.23143919999999962</v>
      </c>
      <c r="V144" s="310">
        <f t="shared" si="45"/>
        <v>-4.3799999999999955</v>
      </c>
    </row>
    <row r="145" spans="1:22" s="1" customFormat="1">
      <c r="A145" s="308"/>
      <c r="B145" s="21">
        <v>139</v>
      </c>
      <c r="C145" s="67" t="s">
        <v>166</v>
      </c>
      <c r="D145" s="54">
        <v>30</v>
      </c>
      <c r="E145" s="54">
        <v>2000</v>
      </c>
      <c r="F145" s="35">
        <v>1411.56</v>
      </c>
      <c r="G145" s="35">
        <v>1411.56</v>
      </c>
      <c r="H145" s="36"/>
      <c r="I145" s="36">
        <v>6.66</v>
      </c>
      <c r="J145" s="36">
        <v>6.66</v>
      </c>
      <c r="K145" s="36">
        <f t="shared" si="35"/>
        <v>3.9245000000000001</v>
      </c>
      <c r="L145" s="36">
        <f t="shared" si="36"/>
        <v>4.7013820000000006</v>
      </c>
      <c r="M145" s="36">
        <v>50</v>
      </c>
      <c r="N145" s="37">
        <v>2.7355</v>
      </c>
      <c r="O145" s="36">
        <v>36.799999999999997</v>
      </c>
      <c r="P145" s="36">
        <v>1.958618</v>
      </c>
      <c r="Q145" s="38">
        <v>160</v>
      </c>
      <c r="R145" s="38">
        <f t="shared" si="37"/>
        <v>130.81666666666666</v>
      </c>
      <c r="S145" s="38">
        <f t="shared" si="38"/>
        <v>156.71273333333335</v>
      </c>
      <c r="T145" s="36">
        <f t="shared" si="39"/>
        <v>-1.9586179999999995</v>
      </c>
      <c r="U145" s="36">
        <f t="shared" si="40"/>
        <v>0.77688200000000007</v>
      </c>
      <c r="V145" s="310">
        <f t="shared" si="45"/>
        <v>-13.200000000000003</v>
      </c>
    </row>
    <row r="146" spans="1:22" s="1" customFormat="1">
      <c r="A146" s="308"/>
      <c r="B146" s="21">
        <v>140</v>
      </c>
      <c r="C146" s="67" t="s">
        <v>470</v>
      </c>
      <c r="D146" s="54">
        <v>50</v>
      </c>
      <c r="E146" s="54">
        <v>1978</v>
      </c>
      <c r="F146" s="35">
        <v>2590.16</v>
      </c>
      <c r="G146" s="35">
        <v>2590.16</v>
      </c>
      <c r="H146" s="36"/>
      <c r="I146" s="36">
        <v>8.2799999999999994</v>
      </c>
      <c r="J146" s="36">
        <v>8.2799999999999994</v>
      </c>
      <c r="K146" s="36">
        <f t="shared" si="35"/>
        <v>4.4039999999999999</v>
      </c>
      <c r="L146" s="36">
        <f t="shared" si="36"/>
        <v>5.0412959999999991</v>
      </c>
      <c r="M146" s="36">
        <v>76</v>
      </c>
      <c r="N146" s="37">
        <v>3.8759999999999999</v>
      </c>
      <c r="O146" s="36">
        <v>63.503999999999998</v>
      </c>
      <c r="P146" s="36">
        <v>3.2387039999999998</v>
      </c>
      <c r="Q146" s="38">
        <v>160</v>
      </c>
      <c r="R146" s="38">
        <f t="shared" si="37"/>
        <v>88.08</v>
      </c>
      <c r="S146" s="38">
        <f t="shared" si="38"/>
        <v>100.82591999999998</v>
      </c>
      <c r="T146" s="36">
        <f t="shared" si="39"/>
        <v>-3.2387040000000002</v>
      </c>
      <c r="U146" s="36">
        <f t="shared" si="40"/>
        <v>0.63729600000000008</v>
      </c>
      <c r="V146" s="310">
        <f t="shared" si="45"/>
        <v>-12.496000000000002</v>
      </c>
    </row>
    <row r="147" spans="1:22" s="1" customFormat="1">
      <c r="A147" s="308"/>
      <c r="B147" s="21">
        <v>141</v>
      </c>
      <c r="C147" s="67" t="s">
        <v>471</v>
      </c>
      <c r="D147" s="54">
        <v>12</v>
      </c>
      <c r="E147" s="54">
        <v>1962</v>
      </c>
      <c r="F147" s="35">
        <v>533.5</v>
      </c>
      <c r="G147" s="35">
        <v>533.5</v>
      </c>
      <c r="H147" s="36"/>
      <c r="I147" s="36">
        <v>2.46</v>
      </c>
      <c r="J147" s="36">
        <v>2.46</v>
      </c>
      <c r="K147" s="36">
        <f t="shared" si="35"/>
        <v>1.2563800000000001</v>
      </c>
      <c r="L147" s="36">
        <f t="shared" si="36"/>
        <v>1.2860875299999999</v>
      </c>
      <c r="M147" s="36">
        <v>22</v>
      </c>
      <c r="N147" s="37">
        <v>1.2036199999999999</v>
      </c>
      <c r="O147" s="36">
        <v>21.457000000000001</v>
      </c>
      <c r="P147" s="36">
        <v>1.1739124700000001</v>
      </c>
      <c r="Q147" s="38">
        <v>160</v>
      </c>
      <c r="R147" s="38">
        <f t="shared" si="37"/>
        <v>104.69833333333334</v>
      </c>
      <c r="S147" s="38">
        <f t="shared" si="38"/>
        <v>107.17396083333331</v>
      </c>
      <c r="T147" s="36">
        <f t="shared" si="39"/>
        <v>-1.1739124700000001</v>
      </c>
      <c r="U147" s="36">
        <f t="shared" si="40"/>
        <v>2.9707529999999815E-2</v>
      </c>
      <c r="V147" s="310">
        <f t="shared" si="45"/>
        <v>-0.54299999999999926</v>
      </c>
    </row>
    <row r="148" spans="1:22" s="1" customFormat="1">
      <c r="A148" s="308"/>
      <c r="B148" s="21">
        <v>142</v>
      </c>
      <c r="C148" s="67" t="s">
        <v>472</v>
      </c>
      <c r="D148" s="54">
        <v>12</v>
      </c>
      <c r="E148" s="54">
        <v>1962</v>
      </c>
      <c r="F148" s="35">
        <v>528.27</v>
      </c>
      <c r="G148" s="35">
        <v>528.27</v>
      </c>
      <c r="H148" s="36"/>
      <c r="I148" s="77">
        <v>2.3199999999999998</v>
      </c>
      <c r="J148" s="36">
        <v>2.3199999999999998</v>
      </c>
      <c r="K148" s="36">
        <f t="shared" si="35"/>
        <v>1.1710899999999997</v>
      </c>
      <c r="L148" s="36">
        <f t="shared" si="36"/>
        <v>1.2412299999999998</v>
      </c>
      <c r="M148" s="36">
        <v>21</v>
      </c>
      <c r="N148" s="37">
        <v>1.1489100000000001</v>
      </c>
      <c r="O148" s="36">
        <v>19.718</v>
      </c>
      <c r="P148" s="36">
        <v>1.07877</v>
      </c>
      <c r="Q148" s="38">
        <v>160</v>
      </c>
      <c r="R148" s="38">
        <f t="shared" si="37"/>
        <v>97.590833333333308</v>
      </c>
      <c r="S148" s="38">
        <f t="shared" si="38"/>
        <v>103.43583333333332</v>
      </c>
      <c r="T148" s="36">
        <f t="shared" si="39"/>
        <v>-1.07877</v>
      </c>
      <c r="U148" s="36">
        <f t="shared" si="40"/>
        <v>7.0140000000000091E-2</v>
      </c>
      <c r="V148" s="310">
        <f t="shared" si="45"/>
        <v>-1.282</v>
      </c>
    </row>
    <row r="149" spans="1:22" s="1" customFormat="1" ht="12.75" customHeight="1">
      <c r="A149" s="308"/>
      <c r="B149" s="21">
        <v>143</v>
      </c>
      <c r="C149" s="67" t="s">
        <v>473</v>
      </c>
      <c r="D149" s="54">
        <v>12</v>
      </c>
      <c r="E149" s="54">
        <v>1962</v>
      </c>
      <c r="F149" s="35">
        <v>533.70000000000005</v>
      </c>
      <c r="G149" s="35">
        <v>533.70000000000005</v>
      </c>
      <c r="H149" s="36"/>
      <c r="I149" s="77">
        <v>2.14</v>
      </c>
      <c r="J149" s="36">
        <v>2.14</v>
      </c>
      <c r="K149" s="36">
        <f t="shared" si="35"/>
        <v>1.2099300000000002</v>
      </c>
      <c r="L149" s="36">
        <f t="shared" si="36"/>
        <v>1.1742591</v>
      </c>
      <c r="M149" s="36">
        <v>17</v>
      </c>
      <c r="N149" s="37">
        <v>0.93006999999999995</v>
      </c>
      <c r="O149" s="36">
        <v>17.652000000000001</v>
      </c>
      <c r="P149" s="36">
        <v>0.96574090000000001</v>
      </c>
      <c r="Q149" s="38">
        <v>160</v>
      </c>
      <c r="R149" s="38">
        <f t="shared" si="37"/>
        <v>100.8275</v>
      </c>
      <c r="S149" s="38">
        <f t="shared" si="38"/>
        <v>97.854924999999994</v>
      </c>
      <c r="T149" s="36">
        <f t="shared" si="39"/>
        <v>-0.96574090000000012</v>
      </c>
      <c r="U149" s="36">
        <f t="shared" si="40"/>
        <v>-3.5670900000000061E-2</v>
      </c>
      <c r="V149" s="310">
        <f t="shared" si="45"/>
        <v>0.65200000000000102</v>
      </c>
    </row>
    <row r="150" spans="1:22" s="1" customFormat="1">
      <c r="A150" s="308"/>
      <c r="B150" s="21">
        <v>144</v>
      </c>
      <c r="C150" s="67" t="s">
        <v>474</v>
      </c>
      <c r="D150" s="54">
        <v>12</v>
      </c>
      <c r="E150" s="54">
        <v>1963</v>
      </c>
      <c r="F150" s="35">
        <v>532.45000000000005</v>
      </c>
      <c r="G150" s="35">
        <v>532.45000000000005</v>
      </c>
      <c r="H150" s="36"/>
      <c r="I150" s="77">
        <v>1.65</v>
      </c>
      <c r="J150" s="36">
        <v>1.65</v>
      </c>
      <c r="K150" s="36">
        <f t="shared" si="35"/>
        <v>0.66521999999999992</v>
      </c>
      <c r="L150" s="36">
        <f t="shared" si="36"/>
        <v>0.6842590999999999</v>
      </c>
      <c r="M150" s="36">
        <v>18</v>
      </c>
      <c r="N150" s="37">
        <v>0.98477999999999999</v>
      </c>
      <c r="O150" s="36">
        <v>17.652000000000001</v>
      </c>
      <c r="P150" s="36">
        <v>0.96574090000000001</v>
      </c>
      <c r="Q150" s="38">
        <v>160</v>
      </c>
      <c r="R150" s="38">
        <f t="shared" si="37"/>
        <v>55.434999999999995</v>
      </c>
      <c r="S150" s="38">
        <f t="shared" si="38"/>
        <v>57.021591666666659</v>
      </c>
      <c r="T150" s="36">
        <f t="shared" si="39"/>
        <v>-0.96574090000000001</v>
      </c>
      <c r="U150" s="36">
        <f t="shared" si="40"/>
        <v>1.9039099999999975E-2</v>
      </c>
      <c r="V150" s="310">
        <f t="shared" si="45"/>
        <v>-0.34799999999999898</v>
      </c>
    </row>
    <row r="151" spans="1:22" s="1" customFormat="1">
      <c r="A151" s="308"/>
      <c r="B151" s="21">
        <v>145</v>
      </c>
      <c r="C151" s="67" t="s">
        <v>475</v>
      </c>
      <c r="D151" s="54">
        <v>55</v>
      </c>
      <c r="E151" s="54">
        <v>1966</v>
      </c>
      <c r="F151" s="35">
        <v>2564.02</v>
      </c>
      <c r="G151" s="35">
        <v>2564.02</v>
      </c>
      <c r="H151" s="36"/>
      <c r="I151" s="77">
        <v>9.4600000000000009</v>
      </c>
      <c r="J151" s="36">
        <v>9.4600000000000009</v>
      </c>
      <c r="K151" s="36">
        <f t="shared" si="35"/>
        <v>4.7002300000000012</v>
      </c>
      <c r="L151" s="36">
        <f t="shared" si="36"/>
        <v>4.8328000000000007</v>
      </c>
      <c r="M151" s="36">
        <v>87</v>
      </c>
      <c r="N151" s="37">
        <v>4.7597699999999996</v>
      </c>
      <c r="O151" s="36">
        <v>84.576999999999998</v>
      </c>
      <c r="P151" s="36">
        <v>4.6272000000000002</v>
      </c>
      <c r="Q151" s="38">
        <v>160</v>
      </c>
      <c r="R151" s="38">
        <f t="shared" si="37"/>
        <v>85.458727272727302</v>
      </c>
      <c r="S151" s="38">
        <f t="shared" si="38"/>
        <v>87.869090909090929</v>
      </c>
      <c r="T151" s="36">
        <f t="shared" si="39"/>
        <v>-4.6272000000000002</v>
      </c>
      <c r="U151" s="36">
        <f t="shared" si="40"/>
        <v>0.13256999999999941</v>
      </c>
      <c r="V151" s="310">
        <f t="shared" si="45"/>
        <v>-2.4230000000000018</v>
      </c>
    </row>
    <row r="152" spans="1:22" s="1" customFormat="1">
      <c r="A152" s="308"/>
      <c r="B152" s="21">
        <v>146</v>
      </c>
      <c r="C152" s="67" t="s">
        <v>476</v>
      </c>
      <c r="D152" s="54">
        <v>58</v>
      </c>
      <c r="E152" s="54">
        <v>1986</v>
      </c>
      <c r="F152" s="35">
        <v>3808.22</v>
      </c>
      <c r="G152" s="35">
        <v>3808.22</v>
      </c>
      <c r="H152" s="36"/>
      <c r="I152" s="77">
        <v>12.63</v>
      </c>
      <c r="J152" s="36">
        <v>12.63</v>
      </c>
      <c r="K152" s="36">
        <f t="shared" si="35"/>
        <v>6.9401600000000006</v>
      </c>
      <c r="L152" s="36">
        <f t="shared" si="36"/>
        <v>7.170700000000001</v>
      </c>
      <c r="M152" s="36">
        <v>104</v>
      </c>
      <c r="N152" s="37">
        <v>5.6898400000000002</v>
      </c>
      <c r="O152" s="36">
        <v>99.786000000000001</v>
      </c>
      <c r="P152" s="36">
        <v>5.4592999999999998</v>
      </c>
      <c r="Q152" s="38">
        <v>160</v>
      </c>
      <c r="R152" s="38">
        <f t="shared" si="37"/>
        <v>119.65793103448277</v>
      </c>
      <c r="S152" s="38">
        <f t="shared" si="38"/>
        <v>123.63275862068967</v>
      </c>
      <c r="T152" s="36">
        <f t="shared" si="39"/>
        <v>-5.4592999999999998</v>
      </c>
      <c r="U152" s="36">
        <f t="shared" si="40"/>
        <v>0.23054000000000041</v>
      </c>
      <c r="V152" s="310">
        <f t="shared" si="45"/>
        <v>-4.2139999999999986</v>
      </c>
    </row>
    <row r="153" spans="1:22" s="1" customFormat="1">
      <c r="A153" s="308"/>
      <c r="B153" s="21">
        <v>147</v>
      </c>
      <c r="C153" s="67" t="s">
        <v>477</v>
      </c>
      <c r="D153" s="54">
        <v>24</v>
      </c>
      <c r="E153" s="54">
        <v>1991</v>
      </c>
      <c r="F153" s="35">
        <v>1163.97</v>
      </c>
      <c r="G153" s="35">
        <v>1163.97</v>
      </c>
      <c r="H153" s="36"/>
      <c r="I153" s="36">
        <v>4.46</v>
      </c>
      <c r="J153" s="36">
        <v>4.46</v>
      </c>
      <c r="K153" s="36">
        <f t="shared" si="35"/>
        <v>2.5220000000000002</v>
      </c>
      <c r="L153" s="36">
        <f t="shared" si="36"/>
        <v>2.592482</v>
      </c>
      <c r="M153" s="36">
        <v>38</v>
      </c>
      <c r="N153" s="37">
        <v>1.9379999999999999</v>
      </c>
      <c r="O153" s="36">
        <v>36.618000000000002</v>
      </c>
      <c r="P153" s="36">
        <v>1.867518</v>
      </c>
      <c r="Q153" s="38">
        <v>160</v>
      </c>
      <c r="R153" s="38">
        <f t="shared" si="37"/>
        <v>105.08333333333336</v>
      </c>
      <c r="S153" s="38">
        <f t="shared" si="38"/>
        <v>108.02008333333333</v>
      </c>
      <c r="T153" s="36">
        <f t="shared" si="39"/>
        <v>-1.867518</v>
      </c>
      <c r="U153" s="36">
        <f t="shared" si="40"/>
        <v>7.0481999999999934E-2</v>
      </c>
      <c r="V153" s="310">
        <f t="shared" si="45"/>
        <v>-1.3819999999999979</v>
      </c>
    </row>
    <row r="154" spans="1:22" s="1" customFormat="1">
      <c r="A154" s="308"/>
      <c r="B154" s="21">
        <v>148</v>
      </c>
      <c r="C154" s="67" t="s">
        <v>478</v>
      </c>
      <c r="D154" s="54">
        <v>60</v>
      </c>
      <c r="E154" s="54">
        <v>1968</v>
      </c>
      <c r="F154" s="35">
        <v>2726.22</v>
      </c>
      <c r="G154" s="35">
        <v>2726.22</v>
      </c>
      <c r="H154" s="36"/>
      <c r="I154" s="36">
        <v>10.029999999999999</v>
      </c>
      <c r="J154" s="36">
        <v>10.029999999999999</v>
      </c>
      <c r="K154" s="36">
        <f t="shared" si="35"/>
        <v>5.3796499999999989</v>
      </c>
      <c r="L154" s="36">
        <f t="shared" si="36"/>
        <v>5.9753329999999991</v>
      </c>
      <c r="M154" s="36">
        <v>85</v>
      </c>
      <c r="N154" s="37">
        <v>4.6503500000000004</v>
      </c>
      <c r="O154" s="36">
        <v>74.111999999999995</v>
      </c>
      <c r="P154" s="36">
        <v>4.0546670000000002</v>
      </c>
      <c r="Q154" s="38">
        <v>160</v>
      </c>
      <c r="R154" s="38">
        <f t="shared" si="37"/>
        <v>89.660833333333315</v>
      </c>
      <c r="S154" s="38">
        <f t="shared" si="38"/>
        <v>99.588883333333314</v>
      </c>
      <c r="T154" s="36">
        <f t="shared" si="39"/>
        <v>-4.0546670000000002</v>
      </c>
      <c r="U154" s="36">
        <f t="shared" si="40"/>
        <v>0.59568300000000018</v>
      </c>
      <c r="V154" s="310">
        <f t="shared" ref="V154:V185" si="46">O154-M154</f>
        <v>-10.888000000000005</v>
      </c>
    </row>
    <row r="155" spans="1:22" s="1" customFormat="1">
      <c r="A155" s="308"/>
      <c r="B155" s="21">
        <v>149</v>
      </c>
      <c r="C155" s="67" t="s">
        <v>479</v>
      </c>
      <c r="D155" s="54">
        <v>60</v>
      </c>
      <c r="E155" s="54">
        <v>1980</v>
      </c>
      <c r="F155" s="35">
        <v>3117.8</v>
      </c>
      <c r="G155" s="35">
        <v>3117.8</v>
      </c>
      <c r="H155" s="36"/>
      <c r="I155" s="36">
        <v>11.08</v>
      </c>
      <c r="J155" s="36">
        <v>11.08</v>
      </c>
      <c r="K155" s="36">
        <f t="shared" si="35"/>
        <v>4.8977700000000004</v>
      </c>
      <c r="L155" s="36">
        <f t="shared" si="36"/>
        <v>5.16005</v>
      </c>
      <c r="M155" s="36">
        <v>113</v>
      </c>
      <c r="N155" s="37">
        <v>6.1822299999999997</v>
      </c>
      <c r="O155" s="36">
        <v>108.206</v>
      </c>
      <c r="P155" s="36">
        <v>5.91995</v>
      </c>
      <c r="Q155" s="38">
        <v>160</v>
      </c>
      <c r="R155" s="38">
        <f t="shared" si="37"/>
        <v>81.629500000000007</v>
      </c>
      <c r="S155" s="38">
        <f t="shared" si="38"/>
        <v>86.000833333333333</v>
      </c>
      <c r="T155" s="36">
        <f t="shared" si="39"/>
        <v>-5.91995</v>
      </c>
      <c r="U155" s="36">
        <f t="shared" si="40"/>
        <v>0.26227999999999962</v>
      </c>
      <c r="V155" s="310">
        <f t="shared" si="46"/>
        <v>-4.7939999999999969</v>
      </c>
    </row>
    <row r="156" spans="1:22" s="1" customFormat="1">
      <c r="A156" s="308"/>
      <c r="B156" s="21">
        <v>150</v>
      </c>
      <c r="C156" s="67" t="s">
        <v>486</v>
      </c>
      <c r="D156" s="54">
        <v>29</v>
      </c>
      <c r="E156" s="54">
        <v>1992</v>
      </c>
      <c r="F156" s="35">
        <v>1521.17</v>
      </c>
      <c r="G156" s="35">
        <v>1521.17</v>
      </c>
      <c r="H156" s="36"/>
      <c r="I156" s="36">
        <v>8.06</v>
      </c>
      <c r="J156" s="36">
        <v>8.06</v>
      </c>
      <c r="K156" s="36">
        <f t="shared" si="35"/>
        <v>4.1208800000000005</v>
      </c>
      <c r="L156" s="36">
        <f t="shared" si="36"/>
        <v>4.5585599999999999</v>
      </c>
      <c r="M156" s="36">
        <v>72</v>
      </c>
      <c r="N156" s="37">
        <v>3.93912</v>
      </c>
      <c r="O156" s="36">
        <v>64</v>
      </c>
      <c r="P156" s="36">
        <v>3.5014400000000001</v>
      </c>
      <c r="Q156" s="38">
        <v>160</v>
      </c>
      <c r="R156" s="38">
        <f t="shared" si="37"/>
        <v>142.09931034482759</v>
      </c>
      <c r="S156" s="38">
        <f t="shared" si="38"/>
        <v>157.191724137931</v>
      </c>
      <c r="T156" s="36">
        <f t="shared" si="39"/>
        <v>-3.5014400000000006</v>
      </c>
      <c r="U156" s="36">
        <f t="shared" si="40"/>
        <v>0.43767999999999985</v>
      </c>
      <c r="V156" s="310">
        <f t="shared" si="46"/>
        <v>-8</v>
      </c>
    </row>
    <row r="157" spans="1:22" s="1" customFormat="1">
      <c r="A157" s="308"/>
      <c r="B157" s="21">
        <v>151</v>
      </c>
      <c r="C157" s="67" t="s">
        <v>170</v>
      </c>
      <c r="D157" s="54">
        <v>25</v>
      </c>
      <c r="E157" s="54">
        <v>1976</v>
      </c>
      <c r="F157" s="35">
        <v>1329.94</v>
      </c>
      <c r="G157" s="35">
        <v>1329.94</v>
      </c>
      <c r="H157" s="36">
        <v>4.9390000000000001</v>
      </c>
      <c r="I157" s="36">
        <f t="shared" ref="I157:I175" si="47">H157</f>
        <v>4.9390000000000001</v>
      </c>
      <c r="J157" s="36">
        <v>4</v>
      </c>
      <c r="K157" s="36">
        <f t="shared" si="35"/>
        <v>3.6130000000000004</v>
      </c>
      <c r="L157" s="36">
        <f t="shared" si="36"/>
        <v>3.4344999999999999</v>
      </c>
      <c r="M157" s="36">
        <v>26</v>
      </c>
      <c r="N157" s="37">
        <f t="shared" ref="N157:N195" si="48">M157*0.051</f>
        <v>1.3259999999999998</v>
      </c>
      <c r="O157" s="36">
        <v>29.5</v>
      </c>
      <c r="P157" s="36">
        <f t="shared" ref="P157:P195" si="49">O157*0.051</f>
        <v>1.5044999999999999</v>
      </c>
      <c r="Q157" s="38">
        <v>160</v>
      </c>
      <c r="R157" s="38">
        <f t="shared" si="37"/>
        <v>144.52000000000001</v>
      </c>
      <c r="S157" s="38">
        <f t="shared" si="38"/>
        <v>137.38</v>
      </c>
      <c r="T157" s="36">
        <f t="shared" si="39"/>
        <v>-0.56550000000000011</v>
      </c>
      <c r="U157" s="36">
        <f t="shared" si="40"/>
        <v>-0.1785000000000001</v>
      </c>
      <c r="V157" s="310">
        <f t="shared" si="46"/>
        <v>3.5</v>
      </c>
    </row>
    <row r="158" spans="1:22" s="1" customFormat="1">
      <c r="A158" s="308"/>
      <c r="B158" s="21">
        <v>152</v>
      </c>
      <c r="C158" s="67" t="s">
        <v>172</v>
      </c>
      <c r="D158" s="54">
        <v>40</v>
      </c>
      <c r="E158" s="54">
        <v>1992</v>
      </c>
      <c r="F158" s="35">
        <v>2227.7199999999998</v>
      </c>
      <c r="G158" s="35">
        <v>2227.7199999999998</v>
      </c>
      <c r="H158" s="36">
        <v>8.1999999999999993</v>
      </c>
      <c r="I158" s="36">
        <f t="shared" si="47"/>
        <v>8.1999999999999993</v>
      </c>
      <c r="J158" s="36">
        <v>6.4</v>
      </c>
      <c r="K158" s="36">
        <f t="shared" si="35"/>
        <v>5.0379999999999994</v>
      </c>
      <c r="L158" s="36">
        <f t="shared" si="36"/>
        <v>4.2474999999999996</v>
      </c>
      <c r="M158" s="36">
        <v>62</v>
      </c>
      <c r="N158" s="37">
        <f t="shared" si="48"/>
        <v>3.1619999999999999</v>
      </c>
      <c r="O158" s="36">
        <v>77.5</v>
      </c>
      <c r="P158" s="36">
        <f t="shared" si="49"/>
        <v>3.9524999999999997</v>
      </c>
      <c r="Q158" s="38">
        <v>160</v>
      </c>
      <c r="R158" s="38">
        <f t="shared" si="37"/>
        <v>125.94999999999997</v>
      </c>
      <c r="S158" s="38">
        <f t="shared" si="38"/>
        <v>106.1875</v>
      </c>
      <c r="T158" s="36">
        <f t="shared" si="39"/>
        <v>-2.1525000000000007</v>
      </c>
      <c r="U158" s="36">
        <f t="shared" si="40"/>
        <v>-0.79049999999999976</v>
      </c>
      <c r="V158" s="310">
        <f t="shared" si="46"/>
        <v>15.5</v>
      </c>
    </row>
    <row r="159" spans="1:22" s="1" customFormat="1">
      <c r="A159" s="308"/>
      <c r="B159" s="21">
        <v>153</v>
      </c>
      <c r="C159" s="67" t="s">
        <v>173</v>
      </c>
      <c r="D159" s="54">
        <v>40</v>
      </c>
      <c r="E159" s="54">
        <v>1993</v>
      </c>
      <c r="F159" s="35">
        <v>2173.48</v>
      </c>
      <c r="G159" s="35">
        <v>2173.48</v>
      </c>
      <c r="H159" s="36">
        <v>7.72</v>
      </c>
      <c r="I159" s="36">
        <f t="shared" si="47"/>
        <v>7.72</v>
      </c>
      <c r="J159" s="36">
        <v>6.4</v>
      </c>
      <c r="K159" s="36">
        <f t="shared" si="35"/>
        <v>5.17</v>
      </c>
      <c r="L159" s="36">
        <f t="shared" si="36"/>
        <v>4.7110000000000003</v>
      </c>
      <c r="M159" s="36">
        <v>50</v>
      </c>
      <c r="N159" s="37">
        <f t="shared" si="48"/>
        <v>2.5499999999999998</v>
      </c>
      <c r="O159" s="36">
        <v>59</v>
      </c>
      <c r="P159" s="36">
        <f t="shared" si="49"/>
        <v>3.0089999999999999</v>
      </c>
      <c r="Q159" s="38">
        <v>160</v>
      </c>
      <c r="R159" s="38">
        <f t="shared" si="37"/>
        <v>129.25</v>
      </c>
      <c r="S159" s="38">
        <f t="shared" si="38"/>
        <v>117.77500000000001</v>
      </c>
      <c r="T159" s="36">
        <f t="shared" si="39"/>
        <v>-1.6890000000000001</v>
      </c>
      <c r="U159" s="36">
        <f t="shared" si="40"/>
        <v>-0.45900000000000007</v>
      </c>
      <c r="V159" s="310">
        <f t="shared" si="46"/>
        <v>9</v>
      </c>
    </row>
    <row r="160" spans="1:22" s="1" customFormat="1">
      <c r="A160" s="308"/>
      <c r="B160" s="21">
        <v>154</v>
      </c>
      <c r="C160" s="67" t="s">
        <v>174</v>
      </c>
      <c r="D160" s="54">
        <v>40</v>
      </c>
      <c r="E160" s="54">
        <v>1986</v>
      </c>
      <c r="F160" s="35">
        <v>2246.36</v>
      </c>
      <c r="G160" s="35">
        <v>2246.36</v>
      </c>
      <c r="H160" s="36">
        <v>8.9079999999999995</v>
      </c>
      <c r="I160" s="36">
        <f t="shared" si="47"/>
        <v>8.9079999999999995</v>
      </c>
      <c r="J160" s="36">
        <v>6.4</v>
      </c>
      <c r="K160" s="36">
        <f t="shared" si="35"/>
        <v>5.2359999999999998</v>
      </c>
      <c r="L160" s="36">
        <f t="shared" si="36"/>
        <v>5.6950000000000003</v>
      </c>
      <c r="M160" s="36">
        <v>72</v>
      </c>
      <c r="N160" s="37">
        <f t="shared" si="48"/>
        <v>3.6719999999999997</v>
      </c>
      <c r="O160" s="36">
        <v>63</v>
      </c>
      <c r="P160" s="36">
        <f t="shared" si="49"/>
        <v>3.2129999999999996</v>
      </c>
      <c r="Q160" s="38">
        <v>160</v>
      </c>
      <c r="R160" s="38">
        <f t="shared" si="37"/>
        <v>130.9</v>
      </c>
      <c r="S160" s="38">
        <f t="shared" si="38"/>
        <v>142.375</v>
      </c>
      <c r="T160" s="36">
        <f t="shared" si="39"/>
        <v>-0.70500000000000007</v>
      </c>
      <c r="U160" s="36">
        <f t="shared" si="40"/>
        <v>0.45900000000000007</v>
      </c>
      <c r="V160" s="310">
        <f t="shared" si="46"/>
        <v>-9</v>
      </c>
    </row>
    <row r="161" spans="1:22" s="1" customFormat="1">
      <c r="A161" s="308"/>
      <c r="B161" s="21">
        <v>155</v>
      </c>
      <c r="C161" s="67" t="s">
        <v>175</v>
      </c>
      <c r="D161" s="54">
        <v>40</v>
      </c>
      <c r="E161" s="54">
        <v>1984</v>
      </c>
      <c r="F161" s="35">
        <v>2307.25</v>
      </c>
      <c r="G161" s="35">
        <v>2307.25</v>
      </c>
      <c r="H161" s="36">
        <v>7.21</v>
      </c>
      <c r="I161" s="36">
        <f t="shared" si="47"/>
        <v>7.21</v>
      </c>
      <c r="J161" s="36">
        <v>6.4</v>
      </c>
      <c r="K161" s="36">
        <f t="shared" si="35"/>
        <v>4.8130000000000006</v>
      </c>
      <c r="L161" s="36">
        <f t="shared" si="36"/>
        <v>4.8895</v>
      </c>
      <c r="M161" s="36">
        <v>47</v>
      </c>
      <c r="N161" s="37">
        <f t="shared" si="48"/>
        <v>2.3969999999999998</v>
      </c>
      <c r="O161" s="36">
        <v>45.5</v>
      </c>
      <c r="P161" s="36">
        <f t="shared" si="49"/>
        <v>2.3205</v>
      </c>
      <c r="Q161" s="38">
        <v>160</v>
      </c>
      <c r="R161" s="38">
        <f t="shared" si="37"/>
        <v>120.32500000000002</v>
      </c>
      <c r="S161" s="38">
        <f t="shared" si="38"/>
        <v>122.2375</v>
      </c>
      <c r="T161" s="36">
        <f t="shared" si="39"/>
        <v>-1.5105000000000004</v>
      </c>
      <c r="U161" s="36">
        <f t="shared" si="40"/>
        <v>7.649999999999979E-2</v>
      </c>
      <c r="V161" s="310">
        <f t="shared" si="46"/>
        <v>-1.5</v>
      </c>
    </row>
    <row r="162" spans="1:22" s="1" customFormat="1">
      <c r="A162" s="308"/>
      <c r="B162" s="21">
        <v>156</v>
      </c>
      <c r="C162" s="67" t="s">
        <v>176</v>
      </c>
      <c r="D162" s="54">
        <v>20</v>
      </c>
      <c r="E162" s="54">
        <v>1985</v>
      </c>
      <c r="F162" s="35">
        <v>1042.76</v>
      </c>
      <c r="G162" s="35">
        <v>1042.76</v>
      </c>
      <c r="H162" s="36">
        <v>3.911</v>
      </c>
      <c r="I162" s="36">
        <f t="shared" si="47"/>
        <v>3.911</v>
      </c>
      <c r="J162" s="36">
        <v>3.2</v>
      </c>
      <c r="K162" s="36">
        <f t="shared" si="35"/>
        <v>2.4830000000000001</v>
      </c>
      <c r="L162" s="36">
        <f t="shared" si="36"/>
        <v>2.0137999999999998</v>
      </c>
      <c r="M162" s="36">
        <v>28</v>
      </c>
      <c r="N162" s="37">
        <f t="shared" si="48"/>
        <v>1.4279999999999999</v>
      </c>
      <c r="O162" s="36">
        <v>37.200000000000003</v>
      </c>
      <c r="P162" s="36">
        <f t="shared" si="49"/>
        <v>1.8972</v>
      </c>
      <c r="Q162" s="38">
        <v>160</v>
      </c>
      <c r="R162" s="38">
        <f t="shared" si="37"/>
        <v>124.15</v>
      </c>
      <c r="S162" s="38">
        <f t="shared" si="38"/>
        <v>100.68999999999998</v>
      </c>
      <c r="T162" s="36">
        <f t="shared" si="39"/>
        <v>-1.1862000000000004</v>
      </c>
      <c r="U162" s="36">
        <f t="shared" si="40"/>
        <v>-0.46920000000000006</v>
      </c>
      <c r="V162" s="310">
        <f t="shared" si="46"/>
        <v>9.2000000000000028</v>
      </c>
    </row>
    <row r="163" spans="1:22" s="1" customFormat="1">
      <c r="A163" s="308"/>
      <c r="B163" s="21">
        <v>157</v>
      </c>
      <c r="C163" s="67" t="s">
        <v>177</v>
      </c>
      <c r="D163" s="54">
        <v>50</v>
      </c>
      <c r="E163" s="54">
        <v>1989</v>
      </c>
      <c r="F163" s="35">
        <v>2004.14</v>
      </c>
      <c r="G163" s="35">
        <v>2004.14</v>
      </c>
      <c r="H163" s="36">
        <v>10.3</v>
      </c>
      <c r="I163" s="36">
        <f t="shared" si="47"/>
        <v>10.3</v>
      </c>
      <c r="J163" s="36">
        <v>8</v>
      </c>
      <c r="K163" s="36">
        <f t="shared" si="35"/>
        <v>6.9850000000000012</v>
      </c>
      <c r="L163" s="36">
        <f t="shared" si="36"/>
        <v>7.7500000000000009</v>
      </c>
      <c r="M163" s="36">
        <v>65</v>
      </c>
      <c r="N163" s="37">
        <f t="shared" si="48"/>
        <v>3.3149999999999999</v>
      </c>
      <c r="O163" s="36">
        <v>50</v>
      </c>
      <c r="P163" s="36">
        <f t="shared" si="49"/>
        <v>2.5499999999999998</v>
      </c>
      <c r="Q163" s="38">
        <v>160</v>
      </c>
      <c r="R163" s="38">
        <f t="shared" si="37"/>
        <v>139.70000000000002</v>
      </c>
      <c r="S163" s="38">
        <f t="shared" si="38"/>
        <v>155.00000000000003</v>
      </c>
      <c r="T163" s="36">
        <f t="shared" si="39"/>
        <v>-0.24999999999999911</v>
      </c>
      <c r="U163" s="36">
        <f t="shared" si="40"/>
        <v>0.76500000000000012</v>
      </c>
      <c r="V163" s="310">
        <f t="shared" si="46"/>
        <v>-15</v>
      </c>
    </row>
    <row r="164" spans="1:22" s="1" customFormat="1">
      <c r="A164" s="308"/>
      <c r="B164" s="21">
        <v>158</v>
      </c>
      <c r="C164" s="67" t="s">
        <v>179</v>
      </c>
      <c r="D164" s="54">
        <v>12</v>
      </c>
      <c r="E164" s="54">
        <v>1988</v>
      </c>
      <c r="F164" s="35">
        <v>696.31</v>
      </c>
      <c r="G164" s="35">
        <v>696.31</v>
      </c>
      <c r="H164" s="36">
        <v>2.206</v>
      </c>
      <c r="I164" s="36">
        <f t="shared" si="47"/>
        <v>2.206</v>
      </c>
      <c r="J164" s="36">
        <v>1.92</v>
      </c>
      <c r="K164" s="36">
        <f t="shared" si="35"/>
        <v>1.0840000000000001</v>
      </c>
      <c r="L164" s="36">
        <f t="shared" si="36"/>
        <v>1.0330000000000001</v>
      </c>
      <c r="M164" s="36">
        <v>22</v>
      </c>
      <c r="N164" s="37">
        <f t="shared" si="48"/>
        <v>1.1219999999999999</v>
      </c>
      <c r="O164" s="36">
        <v>23</v>
      </c>
      <c r="P164" s="36">
        <f t="shared" si="49"/>
        <v>1.1729999999999998</v>
      </c>
      <c r="Q164" s="38">
        <v>160</v>
      </c>
      <c r="R164" s="38">
        <f t="shared" si="37"/>
        <v>90.333333333333329</v>
      </c>
      <c r="S164" s="38">
        <f t="shared" si="38"/>
        <v>86.083333333333357</v>
      </c>
      <c r="T164" s="36">
        <f t="shared" si="39"/>
        <v>-0.88699999999999979</v>
      </c>
      <c r="U164" s="36">
        <f t="shared" si="40"/>
        <v>-5.0999999999999934E-2</v>
      </c>
      <c r="V164" s="310">
        <f t="shared" si="46"/>
        <v>1</v>
      </c>
    </row>
    <row r="165" spans="1:22" s="1" customFormat="1">
      <c r="A165" s="308"/>
      <c r="B165" s="21">
        <v>159</v>
      </c>
      <c r="C165" s="67" t="s">
        <v>181</v>
      </c>
      <c r="D165" s="54">
        <v>20</v>
      </c>
      <c r="E165" s="54">
        <v>1985</v>
      </c>
      <c r="F165" s="35">
        <v>1063.32</v>
      </c>
      <c r="G165" s="35">
        <v>1063.32</v>
      </c>
      <c r="H165" s="36">
        <v>4.4729999999999999</v>
      </c>
      <c r="I165" s="36">
        <f t="shared" si="47"/>
        <v>4.4729999999999999</v>
      </c>
      <c r="J165" s="36">
        <v>3.2</v>
      </c>
      <c r="K165" s="36">
        <f t="shared" si="35"/>
        <v>3.1470000000000002</v>
      </c>
      <c r="L165" s="36">
        <f t="shared" si="36"/>
        <v>3.0960000000000001</v>
      </c>
      <c r="M165" s="36">
        <v>26</v>
      </c>
      <c r="N165" s="37">
        <f t="shared" si="48"/>
        <v>1.3259999999999998</v>
      </c>
      <c r="O165" s="36">
        <v>27</v>
      </c>
      <c r="P165" s="36">
        <f t="shared" si="49"/>
        <v>1.377</v>
      </c>
      <c r="Q165" s="38">
        <v>160</v>
      </c>
      <c r="R165" s="38">
        <f t="shared" si="37"/>
        <v>157.35000000000002</v>
      </c>
      <c r="S165" s="38">
        <f t="shared" si="38"/>
        <v>154.80000000000001</v>
      </c>
      <c r="T165" s="36">
        <f t="shared" si="39"/>
        <v>-0.10400000000000009</v>
      </c>
      <c r="U165" s="36">
        <f t="shared" si="40"/>
        <v>-5.1000000000000156E-2</v>
      </c>
      <c r="V165" s="310">
        <f t="shared" si="46"/>
        <v>1</v>
      </c>
    </row>
    <row r="166" spans="1:22" s="1" customFormat="1">
      <c r="A166" s="308"/>
      <c r="B166" s="21">
        <v>160</v>
      </c>
      <c r="C166" s="53" t="s">
        <v>499</v>
      </c>
      <c r="D166" s="54">
        <v>8</v>
      </c>
      <c r="E166" s="54">
        <v>1962</v>
      </c>
      <c r="F166" s="35">
        <v>372.35</v>
      </c>
      <c r="G166" s="35">
        <v>273.55</v>
      </c>
      <c r="H166" s="36">
        <v>1.4790000000000001</v>
      </c>
      <c r="I166" s="36">
        <f t="shared" si="47"/>
        <v>1.4790000000000001</v>
      </c>
      <c r="J166" s="36">
        <v>1.28</v>
      </c>
      <c r="K166" s="36">
        <f t="shared" si="35"/>
        <v>1.02</v>
      </c>
      <c r="L166" s="36">
        <f t="shared" si="36"/>
        <v>0.67809600000000014</v>
      </c>
      <c r="M166" s="36">
        <v>9</v>
      </c>
      <c r="N166" s="37">
        <f t="shared" si="48"/>
        <v>0.45899999999999996</v>
      </c>
      <c r="O166" s="36">
        <v>15.704000000000001</v>
      </c>
      <c r="P166" s="36">
        <f t="shared" si="49"/>
        <v>0.80090399999999995</v>
      </c>
      <c r="Q166" s="38">
        <f t="shared" ref="Q166:Q195" si="50">J166*1000/D166</f>
        <v>160</v>
      </c>
      <c r="R166" s="38">
        <f t="shared" si="37"/>
        <v>127.5</v>
      </c>
      <c r="S166" s="38">
        <f t="shared" si="38"/>
        <v>84.762000000000015</v>
      </c>
      <c r="T166" s="36">
        <f t="shared" si="39"/>
        <v>-0.60190399999999988</v>
      </c>
      <c r="U166" s="36">
        <f t="shared" si="40"/>
        <v>-0.34190399999999999</v>
      </c>
      <c r="V166" s="310">
        <f t="shared" si="46"/>
        <v>6.7040000000000006</v>
      </c>
    </row>
    <row r="167" spans="1:22" s="1" customFormat="1">
      <c r="A167" s="308"/>
      <c r="B167" s="21">
        <v>161</v>
      </c>
      <c r="C167" s="53" t="s">
        <v>500</v>
      </c>
      <c r="D167" s="54">
        <v>28</v>
      </c>
      <c r="E167" s="54">
        <v>1977</v>
      </c>
      <c r="F167" s="35">
        <v>1436.93</v>
      </c>
      <c r="G167" s="35">
        <v>1436.93</v>
      </c>
      <c r="H167" s="36">
        <v>4.8230000000000004</v>
      </c>
      <c r="I167" s="36">
        <f t="shared" si="47"/>
        <v>4.8230000000000004</v>
      </c>
      <c r="J167" s="36">
        <v>4.4800000000000004</v>
      </c>
      <c r="K167" s="36">
        <f t="shared" si="35"/>
        <v>2.6300000000000003</v>
      </c>
      <c r="L167" s="36">
        <f t="shared" si="36"/>
        <v>3.0471800000000004</v>
      </c>
      <c r="M167" s="36">
        <v>43</v>
      </c>
      <c r="N167" s="37">
        <f t="shared" si="48"/>
        <v>2.1930000000000001</v>
      </c>
      <c r="O167" s="36">
        <v>34.82</v>
      </c>
      <c r="P167" s="36">
        <f t="shared" si="49"/>
        <v>1.77582</v>
      </c>
      <c r="Q167" s="38">
        <f t="shared" si="50"/>
        <v>160</v>
      </c>
      <c r="R167" s="38">
        <f t="shared" si="37"/>
        <v>93.928571428571445</v>
      </c>
      <c r="S167" s="38">
        <f t="shared" si="38"/>
        <v>108.82785714285716</v>
      </c>
      <c r="T167" s="36">
        <f t="shared" si="39"/>
        <v>-1.43282</v>
      </c>
      <c r="U167" s="36">
        <f t="shared" si="40"/>
        <v>0.41718000000000011</v>
      </c>
      <c r="V167" s="310">
        <f t="shared" si="46"/>
        <v>-8.18</v>
      </c>
    </row>
    <row r="168" spans="1:22" s="1" customFormat="1">
      <c r="A168" s="308"/>
      <c r="B168" s="21">
        <v>162</v>
      </c>
      <c r="C168" s="53" t="s">
        <v>501</v>
      </c>
      <c r="D168" s="54">
        <v>28</v>
      </c>
      <c r="E168" s="54">
        <v>1981</v>
      </c>
      <c r="F168" s="35">
        <v>1420.11</v>
      </c>
      <c r="G168" s="35">
        <v>1420.11</v>
      </c>
      <c r="H168" s="36">
        <v>4.6989999999999998</v>
      </c>
      <c r="I168" s="36">
        <f t="shared" si="47"/>
        <v>4.6989999999999998</v>
      </c>
      <c r="J168" s="36">
        <v>4.4800000000000004</v>
      </c>
      <c r="K168" s="36">
        <f t="shared" si="35"/>
        <v>3.016</v>
      </c>
      <c r="L168" s="36">
        <f t="shared" si="36"/>
        <v>3.0670000000000002</v>
      </c>
      <c r="M168" s="36">
        <v>33</v>
      </c>
      <c r="N168" s="37">
        <f t="shared" si="48"/>
        <v>1.6829999999999998</v>
      </c>
      <c r="O168" s="36">
        <v>32</v>
      </c>
      <c r="P168" s="36">
        <f t="shared" si="49"/>
        <v>1.6319999999999999</v>
      </c>
      <c r="Q168" s="38">
        <f t="shared" si="50"/>
        <v>160</v>
      </c>
      <c r="R168" s="38">
        <f t="shared" si="37"/>
        <v>107.71428571428571</v>
      </c>
      <c r="S168" s="38">
        <f t="shared" si="38"/>
        <v>109.53571428571429</v>
      </c>
      <c r="T168" s="36">
        <f t="shared" si="39"/>
        <v>-1.4130000000000003</v>
      </c>
      <c r="U168" s="36">
        <f t="shared" si="40"/>
        <v>5.0999999999999934E-2</v>
      </c>
      <c r="V168" s="310">
        <f t="shared" si="46"/>
        <v>-1</v>
      </c>
    </row>
    <row r="169" spans="1:22" s="1" customFormat="1">
      <c r="A169" s="308"/>
      <c r="B169" s="21">
        <v>163</v>
      </c>
      <c r="C169" s="53" t="s">
        <v>502</v>
      </c>
      <c r="D169" s="54">
        <v>12</v>
      </c>
      <c r="E169" s="54">
        <v>1960</v>
      </c>
      <c r="F169" s="35">
        <v>557.91</v>
      </c>
      <c r="G169" s="35">
        <v>422.39</v>
      </c>
      <c r="H169" s="36">
        <v>2.423</v>
      </c>
      <c r="I169" s="36">
        <f t="shared" si="47"/>
        <v>2.423</v>
      </c>
      <c r="J169" s="36">
        <v>1.92</v>
      </c>
      <c r="K169" s="36">
        <f t="shared" si="35"/>
        <v>1.6070000000000002</v>
      </c>
      <c r="L169" s="36">
        <f t="shared" si="36"/>
        <v>1.3922390000000002</v>
      </c>
      <c r="M169" s="36">
        <v>16</v>
      </c>
      <c r="N169" s="37">
        <f t="shared" si="48"/>
        <v>0.81599999999999995</v>
      </c>
      <c r="O169" s="36">
        <v>20.210999999999999</v>
      </c>
      <c r="P169" s="36">
        <f t="shared" si="49"/>
        <v>1.0307609999999998</v>
      </c>
      <c r="Q169" s="38">
        <f t="shared" si="50"/>
        <v>160</v>
      </c>
      <c r="R169" s="38">
        <f t="shared" si="37"/>
        <v>133.91666666666669</v>
      </c>
      <c r="S169" s="38">
        <f t="shared" si="38"/>
        <v>116.01991666666669</v>
      </c>
      <c r="T169" s="36">
        <f t="shared" si="39"/>
        <v>-0.5277609999999997</v>
      </c>
      <c r="U169" s="36">
        <f t="shared" si="40"/>
        <v>-0.21476099999999987</v>
      </c>
      <c r="V169" s="310">
        <f t="shared" si="46"/>
        <v>4.2109999999999985</v>
      </c>
    </row>
    <row r="170" spans="1:22" s="1" customFormat="1">
      <c r="A170" s="308"/>
      <c r="B170" s="21">
        <v>164</v>
      </c>
      <c r="C170" s="53" t="s">
        <v>503</v>
      </c>
      <c r="D170" s="54">
        <v>11</v>
      </c>
      <c r="E170" s="54">
        <v>1968</v>
      </c>
      <c r="F170" s="35">
        <v>563.82000000000005</v>
      </c>
      <c r="G170" s="35">
        <v>424.14</v>
      </c>
      <c r="H170" s="36">
        <v>1.667</v>
      </c>
      <c r="I170" s="36">
        <f t="shared" si="47"/>
        <v>1.667</v>
      </c>
      <c r="J170" s="36">
        <v>1.728</v>
      </c>
      <c r="K170" s="36">
        <f t="shared" si="35"/>
        <v>1.31</v>
      </c>
      <c r="L170" s="36">
        <f t="shared" si="36"/>
        <v>1.361</v>
      </c>
      <c r="M170" s="36">
        <v>7</v>
      </c>
      <c r="N170" s="37">
        <f t="shared" si="48"/>
        <v>0.35699999999999998</v>
      </c>
      <c r="O170" s="36">
        <v>6</v>
      </c>
      <c r="P170" s="36">
        <f t="shared" si="49"/>
        <v>0.30599999999999999</v>
      </c>
      <c r="Q170" s="38">
        <f t="shared" si="50"/>
        <v>157.09090909090909</v>
      </c>
      <c r="R170" s="38">
        <f t="shared" si="37"/>
        <v>119.09090909090909</v>
      </c>
      <c r="S170" s="38">
        <f t="shared" si="38"/>
        <v>123.72727272727273</v>
      </c>
      <c r="T170" s="36">
        <f t="shared" si="39"/>
        <v>-0.36699999999999999</v>
      </c>
      <c r="U170" s="36">
        <f t="shared" si="40"/>
        <v>5.099999999999999E-2</v>
      </c>
      <c r="V170" s="310">
        <f t="shared" si="46"/>
        <v>-1</v>
      </c>
    </row>
    <row r="171" spans="1:22" s="1" customFormat="1">
      <c r="A171" s="308"/>
      <c r="B171" s="21">
        <v>165</v>
      </c>
      <c r="C171" s="53" t="s">
        <v>504</v>
      </c>
      <c r="D171" s="54">
        <v>33</v>
      </c>
      <c r="E171" s="54">
        <v>1969</v>
      </c>
      <c r="F171" s="35">
        <v>1302.1400000000001</v>
      </c>
      <c r="G171" s="35">
        <v>1302.1400000000001</v>
      </c>
      <c r="H171" s="36">
        <v>6.7969999999999997</v>
      </c>
      <c r="I171" s="36">
        <f t="shared" si="47"/>
        <v>6.7969999999999997</v>
      </c>
      <c r="J171" s="36">
        <v>5.28</v>
      </c>
      <c r="K171" s="36">
        <f t="shared" ref="K171:K234" si="51">I171-N171</f>
        <v>4.7569999999999997</v>
      </c>
      <c r="L171" s="36">
        <f t="shared" ref="L171:L234" si="52">I171-P171</f>
        <v>4.4346800000000002</v>
      </c>
      <c r="M171" s="36">
        <v>40</v>
      </c>
      <c r="N171" s="37">
        <f t="shared" si="48"/>
        <v>2.04</v>
      </c>
      <c r="O171" s="36">
        <v>46.32</v>
      </c>
      <c r="P171" s="36">
        <f t="shared" si="49"/>
        <v>2.36232</v>
      </c>
      <c r="Q171" s="38">
        <f t="shared" si="50"/>
        <v>160</v>
      </c>
      <c r="R171" s="38">
        <f t="shared" ref="R171:R234" si="53">K171*1000/D171</f>
        <v>144.15151515151516</v>
      </c>
      <c r="S171" s="38">
        <f t="shared" ref="S171:S234" si="54">L171*1000/D171</f>
        <v>134.38424242424244</v>
      </c>
      <c r="T171" s="36">
        <f t="shared" ref="T171:T234" si="55">L171-J171</f>
        <v>-0.84532000000000007</v>
      </c>
      <c r="U171" s="36">
        <f t="shared" ref="U171:U234" si="56">N171-P171</f>
        <v>-0.32231999999999994</v>
      </c>
      <c r="V171" s="310">
        <f t="shared" si="46"/>
        <v>6.32</v>
      </c>
    </row>
    <row r="172" spans="1:22" s="1" customFormat="1">
      <c r="A172" s="308"/>
      <c r="B172" s="21">
        <v>166</v>
      </c>
      <c r="C172" s="53" t="s">
        <v>505</v>
      </c>
      <c r="D172" s="54">
        <v>40</v>
      </c>
      <c r="E172" s="54">
        <v>1991</v>
      </c>
      <c r="F172" s="35">
        <v>2268.5300000000002</v>
      </c>
      <c r="G172" s="35">
        <v>2268.5300000000002</v>
      </c>
      <c r="H172" s="36">
        <v>7.7270000000000003</v>
      </c>
      <c r="I172" s="36">
        <f t="shared" si="47"/>
        <v>7.7270000000000003</v>
      </c>
      <c r="J172" s="36">
        <v>6.4</v>
      </c>
      <c r="K172" s="36">
        <f t="shared" si="51"/>
        <v>4.9730000000000008</v>
      </c>
      <c r="L172" s="36">
        <f t="shared" si="52"/>
        <v>5.3657000000000004</v>
      </c>
      <c r="M172" s="36">
        <v>54</v>
      </c>
      <c r="N172" s="37">
        <f t="shared" si="48"/>
        <v>2.754</v>
      </c>
      <c r="O172" s="36">
        <v>46.3</v>
      </c>
      <c r="P172" s="36">
        <f t="shared" si="49"/>
        <v>2.3612999999999995</v>
      </c>
      <c r="Q172" s="38">
        <f t="shared" si="50"/>
        <v>160</v>
      </c>
      <c r="R172" s="38">
        <f t="shared" si="53"/>
        <v>124.32500000000002</v>
      </c>
      <c r="S172" s="38">
        <f t="shared" si="54"/>
        <v>134.14250000000001</v>
      </c>
      <c r="T172" s="36">
        <f t="shared" si="55"/>
        <v>-1.0343</v>
      </c>
      <c r="U172" s="36">
        <f t="shared" si="56"/>
        <v>0.39270000000000049</v>
      </c>
      <c r="V172" s="310">
        <f t="shared" si="46"/>
        <v>-7.7000000000000028</v>
      </c>
    </row>
    <row r="173" spans="1:22" s="1" customFormat="1">
      <c r="A173" s="308"/>
      <c r="B173" s="21">
        <v>167</v>
      </c>
      <c r="C173" s="53" t="s">
        <v>506</v>
      </c>
      <c r="D173" s="54">
        <v>20</v>
      </c>
      <c r="E173" s="54">
        <v>1982</v>
      </c>
      <c r="F173" s="35">
        <v>1070.68</v>
      </c>
      <c r="G173" s="35">
        <v>989.35</v>
      </c>
      <c r="H173" s="36">
        <v>4.1269999999999998</v>
      </c>
      <c r="I173" s="36">
        <f t="shared" si="47"/>
        <v>4.1269999999999998</v>
      </c>
      <c r="J173" s="36">
        <v>3.2</v>
      </c>
      <c r="K173" s="36">
        <f t="shared" si="51"/>
        <v>3.1579999999999999</v>
      </c>
      <c r="L173" s="36">
        <f t="shared" si="52"/>
        <v>2.7347000000000001</v>
      </c>
      <c r="M173" s="36">
        <v>19</v>
      </c>
      <c r="N173" s="37">
        <f t="shared" si="48"/>
        <v>0.96899999999999997</v>
      </c>
      <c r="O173" s="36">
        <v>27.3</v>
      </c>
      <c r="P173" s="36">
        <f t="shared" si="49"/>
        <v>1.3922999999999999</v>
      </c>
      <c r="Q173" s="38">
        <f t="shared" si="50"/>
        <v>160</v>
      </c>
      <c r="R173" s="38">
        <f t="shared" si="53"/>
        <v>157.9</v>
      </c>
      <c r="S173" s="38">
        <f t="shared" si="54"/>
        <v>136.73500000000001</v>
      </c>
      <c r="T173" s="36">
        <f t="shared" si="55"/>
        <v>-0.46530000000000005</v>
      </c>
      <c r="U173" s="36">
        <f t="shared" si="56"/>
        <v>-0.4232999999999999</v>
      </c>
      <c r="V173" s="310">
        <f t="shared" si="46"/>
        <v>8.3000000000000007</v>
      </c>
    </row>
    <row r="174" spans="1:22" s="1" customFormat="1">
      <c r="A174" s="308"/>
      <c r="B174" s="21">
        <v>168</v>
      </c>
      <c r="C174" s="53" t="s">
        <v>507</v>
      </c>
      <c r="D174" s="54">
        <v>45</v>
      </c>
      <c r="E174" s="54">
        <v>1977</v>
      </c>
      <c r="F174" s="35">
        <v>2035.18</v>
      </c>
      <c r="G174" s="35">
        <v>2035.18</v>
      </c>
      <c r="H174" s="36">
        <v>10.362</v>
      </c>
      <c r="I174" s="36">
        <f t="shared" si="47"/>
        <v>10.362</v>
      </c>
      <c r="J174" s="36">
        <v>7.2</v>
      </c>
      <c r="K174" s="36">
        <f t="shared" si="51"/>
        <v>6.843</v>
      </c>
      <c r="L174" s="36">
        <f t="shared" si="52"/>
        <v>6.3153540000000001</v>
      </c>
      <c r="M174" s="36">
        <v>69</v>
      </c>
      <c r="N174" s="37">
        <f t="shared" si="48"/>
        <v>3.5189999999999997</v>
      </c>
      <c r="O174" s="36">
        <v>79.346000000000004</v>
      </c>
      <c r="P174" s="36">
        <f t="shared" si="49"/>
        <v>4.046646</v>
      </c>
      <c r="Q174" s="38">
        <f t="shared" si="50"/>
        <v>160</v>
      </c>
      <c r="R174" s="38">
        <f t="shared" si="53"/>
        <v>152.06666666666666</v>
      </c>
      <c r="S174" s="38">
        <f t="shared" si="54"/>
        <v>140.34120000000001</v>
      </c>
      <c r="T174" s="36">
        <f t="shared" si="55"/>
        <v>-0.88464600000000004</v>
      </c>
      <c r="U174" s="36">
        <f t="shared" si="56"/>
        <v>-0.52764600000000028</v>
      </c>
      <c r="V174" s="310">
        <f t="shared" si="46"/>
        <v>10.346000000000004</v>
      </c>
    </row>
    <row r="175" spans="1:22" s="1" customFormat="1">
      <c r="A175" s="308"/>
      <c r="B175" s="21">
        <v>169</v>
      </c>
      <c r="C175" s="66" t="s">
        <v>508</v>
      </c>
      <c r="D175" s="58">
        <v>39</v>
      </c>
      <c r="E175" s="58">
        <v>1980</v>
      </c>
      <c r="F175" s="59">
        <v>1888.23</v>
      </c>
      <c r="G175" s="59">
        <v>1833.49</v>
      </c>
      <c r="H175" s="36">
        <v>10.103999999999999</v>
      </c>
      <c r="I175" s="36">
        <f t="shared" si="47"/>
        <v>10.103999999999999</v>
      </c>
      <c r="J175" s="56">
        <v>6.24</v>
      </c>
      <c r="K175" s="36">
        <f t="shared" si="51"/>
        <v>7.5539999999999994</v>
      </c>
      <c r="L175" s="36">
        <f t="shared" si="52"/>
        <v>7.6444739999999989</v>
      </c>
      <c r="M175" s="36">
        <v>50</v>
      </c>
      <c r="N175" s="37">
        <f t="shared" si="48"/>
        <v>2.5499999999999998</v>
      </c>
      <c r="O175" s="36">
        <v>48.225999999999999</v>
      </c>
      <c r="P175" s="36">
        <f t="shared" si="49"/>
        <v>2.4595259999999999</v>
      </c>
      <c r="Q175" s="38">
        <f t="shared" si="50"/>
        <v>160</v>
      </c>
      <c r="R175" s="38">
        <f t="shared" si="53"/>
        <v>193.69230769230768</v>
      </c>
      <c r="S175" s="38">
        <f t="shared" si="54"/>
        <v>196.01215384615384</v>
      </c>
      <c r="T175" s="36">
        <f t="shared" si="55"/>
        <v>1.4044739999999987</v>
      </c>
      <c r="U175" s="36">
        <f t="shared" si="56"/>
        <v>9.0473999999999943E-2</v>
      </c>
      <c r="V175" s="310">
        <f t="shared" si="46"/>
        <v>-1.7740000000000009</v>
      </c>
    </row>
    <row r="176" spans="1:22" s="1" customFormat="1">
      <c r="A176" s="308"/>
      <c r="B176" s="21">
        <v>170</v>
      </c>
      <c r="C176" s="53" t="s">
        <v>185</v>
      </c>
      <c r="D176" s="54">
        <v>24</v>
      </c>
      <c r="E176" s="54">
        <v>1969</v>
      </c>
      <c r="F176" s="35">
        <v>1330.98</v>
      </c>
      <c r="G176" s="35">
        <v>906.69</v>
      </c>
      <c r="H176" s="36">
        <v>2.56</v>
      </c>
      <c r="I176" s="36">
        <v>2.56</v>
      </c>
      <c r="J176" s="36">
        <v>3.84</v>
      </c>
      <c r="K176" s="36">
        <f t="shared" si="51"/>
        <v>1.3360000000000001</v>
      </c>
      <c r="L176" s="36">
        <f t="shared" si="52"/>
        <v>1.3895500000000001</v>
      </c>
      <c r="M176" s="36">
        <v>24</v>
      </c>
      <c r="N176" s="37">
        <f t="shared" si="48"/>
        <v>1.224</v>
      </c>
      <c r="O176" s="36">
        <v>22.95</v>
      </c>
      <c r="P176" s="36">
        <f t="shared" si="49"/>
        <v>1.17045</v>
      </c>
      <c r="Q176" s="38">
        <f t="shared" si="50"/>
        <v>160</v>
      </c>
      <c r="R176" s="38">
        <f t="shared" si="53"/>
        <v>55.666666666666664</v>
      </c>
      <c r="S176" s="38">
        <f t="shared" si="54"/>
        <v>57.897916666666667</v>
      </c>
      <c r="T176" s="36">
        <f t="shared" si="55"/>
        <v>-2.45045</v>
      </c>
      <c r="U176" s="36">
        <f t="shared" si="56"/>
        <v>5.3549999999999986E-2</v>
      </c>
      <c r="V176" s="310">
        <f t="shared" si="46"/>
        <v>-1.0500000000000007</v>
      </c>
    </row>
    <row r="177" spans="1:22" s="1" customFormat="1">
      <c r="A177" s="308"/>
      <c r="B177" s="21">
        <v>171</v>
      </c>
      <c r="C177" s="63" t="s">
        <v>188</v>
      </c>
      <c r="D177" s="54">
        <v>48</v>
      </c>
      <c r="E177" s="54">
        <v>1990</v>
      </c>
      <c r="F177" s="35">
        <v>1885.64</v>
      </c>
      <c r="G177" s="35">
        <v>1885.64</v>
      </c>
      <c r="H177" s="36">
        <v>7.0339999999999998</v>
      </c>
      <c r="I177" s="36">
        <v>7.0339999999999998</v>
      </c>
      <c r="J177" s="36">
        <v>7.68</v>
      </c>
      <c r="K177" s="36">
        <f t="shared" si="51"/>
        <v>3.0049999999999999</v>
      </c>
      <c r="L177" s="36">
        <f t="shared" si="52"/>
        <v>3.3477199999999998</v>
      </c>
      <c r="M177" s="36">
        <v>79</v>
      </c>
      <c r="N177" s="37">
        <f t="shared" si="48"/>
        <v>4.0289999999999999</v>
      </c>
      <c r="O177" s="36">
        <v>72.28</v>
      </c>
      <c r="P177" s="36">
        <f t="shared" si="49"/>
        <v>3.68628</v>
      </c>
      <c r="Q177" s="38">
        <f t="shared" si="50"/>
        <v>160</v>
      </c>
      <c r="R177" s="38">
        <f t="shared" si="53"/>
        <v>62.604166666666664</v>
      </c>
      <c r="S177" s="38">
        <f t="shared" si="54"/>
        <v>69.744166666666658</v>
      </c>
      <c r="T177" s="36">
        <f t="shared" si="55"/>
        <v>-4.3322799999999999</v>
      </c>
      <c r="U177" s="36">
        <f t="shared" si="56"/>
        <v>0.34271999999999991</v>
      </c>
      <c r="V177" s="310">
        <f t="shared" si="46"/>
        <v>-6.7199999999999989</v>
      </c>
    </row>
    <row r="178" spans="1:22" s="1" customFormat="1">
      <c r="A178" s="308"/>
      <c r="B178" s="21">
        <v>172</v>
      </c>
      <c r="C178" s="53" t="s">
        <v>526</v>
      </c>
      <c r="D178" s="54">
        <v>44</v>
      </c>
      <c r="E178" s="54">
        <v>1993</v>
      </c>
      <c r="F178" s="35">
        <v>1515.26</v>
      </c>
      <c r="G178" s="35">
        <v>1515.26</v>
      </c>
      <c r="H178" s="36">
        <v>3.61</v>
      </c>
      <c r="I178" s="36">
        <v>3.61</v>
      </c>
      <c r="J178" s="36">
        <v>7.04</v>
      </c>
      <c r="K178" s="36">
        <f t="shared" si="51"/>
        <v>1.1110000000000002</v>
      </c>
      <c r="L178" s="36">
        <f t="shared" si="52"/>
        <v>1.3660000000000001</v>
      </c>
      <c r="M178" s="36">
        <v>49</v>
      </c>
      <c r="N178" s="37">
        <f t="shared" si="48"/>
        <v>2.4989999999999997</v>
      </c>
      <c r="O178" s="36">
        <v>44</v>
      </c>
      <c r="P178" s="36">
        <f t="shared" si="49"/>
        <v>2.2439999999999998</v>
      </c>
      <c r="Q178" s="38">
        <f t="shared" si="50"/>
        <v>160</v>
      </c>
      <c r="R178" s="38">
        <f t="shared" si="53"/>
        <v>25.250000000000004</v>
      </c>
      <c r="S178" s="38">
        <f t="shared" si="54"/>
        <v>31.045454545454547</v>
      </c>
      <c r="T178" s="36">
        <f t="shared" si="55"/>
        <v>-5.6739999999999995</v>
      </c>
      <c r="U178" s="36">
        <f t="shared" si="56"/>
        <v>0.25499999999999989</v>
      </c>
      <c r="V178" s="310">
        <f t="shared" si="46"/>
        <v>-5</v>
      </c>
    </row>
    <row r="179" spans="1:22" s="1" customFormat="1">
      <c r="A179" s="308"/>
      <c r="B179" s="21">
        <v>173</v>
      </c>
      <c r="C179" s="63" t="s">
        <v>527</v>
      </c>
      <c r="D179" s="54">
        <v>22</v>
      </c>
      <c r="E179" s="54">
        <v>1987</v>
      </c>
      <c r="F179" s="35">
        <v>1231.3</v>
      </c>
      <c r="G179" s="35">
        <v>1157.81</v>
      </c>
      <c r="H179" s="36">
        <v>3.64</v>
      </c>
      <c r="I179" s="36">
        <v>3.64</v>
      </c>
      <c r="J179" s="36">
        <v>3.52</v>
      </c>
      <c r="K179" s="36">
        <f t="shared" si="51"/>
        <v>1.6</v>
      </c>
      <c r="L179" s="36">
        <f t="shared" si="52"/>
        <v>1.7122000000000004</v>
      </c>
      <c r="M179" s="36">
        <v>40</v>
      </c>
      <c r="N179" s="37">
        <f t="shared" si="48"/>
        <v>2.04</v>
      </c>
      <c r="O179" s="64">
        <v>37.799999999999997</v>
      </c>
      <c r="P179" s="36">
        <f t="shared" si="49"/>
        <v>1.9277999999999997</v>
      </c>
      <c r="Q179" s="38">
        <f t="shared" si="50"/>
        <v>160</v>
      </c>
      <c r="R179" s="38">
        <f t="shared" si="53"/>
        <v>72.727272727272734</v>
      </c>
      <c r="S179" s="38">
        <f t="shared" si="54"/>
        <v>77.827272727272756</v>
      </c>
      <c r="T179" s="36">
        <f t="shared" si="55"/>
        <v>-1.8077999999999996</v>
      </c>
      <c r="U179" s="36">
        <f t="shared" si="56"/>
        <v>0.1122000000000003</v>
      </c>
      <c r="V179" s="310">
        <f t="shared" si="46"/>
        <v>-2.2000000000000028</v>
      </c>
    </row>
    <row r="180" spans="1:22" s="1" customFormat="1">
      <c r="A180" s="308"/>
      <c r="B180" s="21">
        <v>174</v>
      </c>
      <c r="C180" s="63" t="s">
        <v>528</v>
      </c>
      <c r="D180" s="54">
        <v>75</v>
      </c>
      <c r="E180" s="54">
        <v>1976</v>
      </c>
      <c r="F180" s="35">
        <v>3969.84</v>
      </c>
      <c r="G180" s="35">
        <v>3969.84</v>
      </c>
      <c r="H180" s="36">
        <v>11.25</v>
      </c>
      <c r="I180" s="36">
        <v>11.25</v>
      </c>
      <c r="J180" s="36">
        <v>12</v>
      </c>
      <c r="K180" s="36">
        <f t="shared" si="51"/>
        <v>5.3850000000000007</v>
      </c>
      <c r="L180" s="36">
        <f t="shared" si="52"/>
        <v>5.5941000000000001</v>
      </c>
      <c r="M180" s="36">
        <v>115</v>
      </c>
      <c r="N180" s="37">
        <f t="shared" si="48"/>
        <v>5.8649999999999993</v>
      </c>
      <c r="O180" s="64">
        <v>110.9</v>
      </c>
      <c r="P180" s="36">
        <f t="shared" si="49"/>
        <v>5.6558999999999999</v>
      </c>
      <c r="Q180" s="38">
        <f t="shared" si="50"/>
        <v>160</v>
      </c>
      <c r="R180" s="38">
        <f t="shared" si="53"/>
        <v>71.800000000000011</v>
      </c>
      <c r="S180" s="38">
        <f t="shared" si="54"/>
        <v>74.588000000000008</v>
      </c>
      <c r="T180" s="36">
        <f t="shared" si="55"/>
        <v>-6.4058999999999999</v>
      </c>
      <c r="U180" s="36">
        <f t="shared" si="56"/>
        <v>0.2090999999999994</v>
      </c>
      <c r="V180" s="310">
        <f t="shared" si="46"/>
        <v>-4.0999999999999943</v>
      </c>
    </row>
    <row r="181" spans="1:22" s="1" customFormat="1">
      <c r="A181" s="308"/>
      <c r="B181" s="21">
        <v>175</v>
      </c>
      <c r="C181" s="63" t="s">
        <v>529</v>
      </c>
      <c r="D181" s="54">
        <v>30</v>
      </c>
      <c r="E181" s="54">
        <v>1985</v>
      </c>
      <c r="F181" s="35">
        <v>1496.03</v>
      </c>
      <c r="G181" s="35">
        <v>1496.03</v>
      </c>
      <c r="H181" s="36">
        <v>4.8390000000000004</v>
      </c>
      <c r="I181" s="36">
        <v>4.8390000000000004</v>
      </c>
      <c r="J181" s="36">
        <v>4.8</v>
      </c>
      <c r="K181" s="36">
        <f t="shared" si="51"/>
        <v>1.9320000000000004</v>
      </c>
      <c r="L181" s="36">
        <f t="shared" si="52"/>
        <v>2.2635000000000005</v>
      </c>
      <c r="M181" s="36">
        <v>57</v>
      </c>
      <c r="N181" s="37">
        <f t="shared" si="48"/>
        <v>2.907</v>
      </c>
      <c r="O181" s="64">
        <v>50.5</v>
      </c>
      <c r="P181" s="36">
        <f t="shared" si="49"/>
        <v>2.5754999999999999</v>
      </c>
      <c r="Q181" s="38">
        <f t="shared" si="50"/>
        <v>160</v>
      </c>
      <c r="R181" s="38">
        <f t="shared" si="53"/>
        <v>64.40000000000002</v>
      </c>
      <c r="S181" s="38">
        <f t="shared" si="54"/>
        <v>75.450000000000017</v>
      </c>
      <c r="T181" s="36">
        <f t="shared" si="55"/>
        <v>-2.5364999999999993</v>
      </c>
      <c r="U181" s="36">
        <f t="shared" si="56"/>
        <v>0.33150000000000013</v>
      </c>
      <c r="V181" s="310">
        <f t="shared" si="46"/>
        <v>-6.5</v>
      </c>
    </row>
    <row r="182" spans="1:22" s="1" customFormat="1">
      <c r="A182" s="308"/>
      <c r="B182" s="21">
        <v>176</v>
      </c>
      <c r="C182" s="63" t="s">
        <v>530</v>
      </c>
      <c r="D182" s="54">
        <v>30</v>
      </c>
      <c r="E182" s="54">
        <v>1988</v>
      </c>
      <c r="F182" s="35">
        <v>1500.3</v>
      </c>
      <c r="G182" s="35">
        <v>1500.3</v>
      </c>
      <c r="H182" s="36">
        <v>5.3659999999999997</v>
      </c>
      <c r="I182" s="36">
        <v>5.3659999999999997</v>
      </c>
      <c r="J182" s="36">
        <v>4.8</v>
      </c>
      <c r="K182" s="36">
        <f t="shared" si="51"/>
        <v>1.847</v>
      </c>
      <c r="L182" s="36">
        <f t="shared" si="52"/>
        <v>2.2549999999999999</v>
      </c>
      <c r="M182" s="36">
        <v>69</v>
      </c>
      <c r="N182" s="37">
        <f t="shared" si="48"/>
        <v>3.5189999999999997</v>
      </c>
      <c r="O182" s="64">
        <v>61</v>
      </c>
      <c r="P182" s="36">
        <f t="shared" si="49"/>
        <v>3.1109999999999998</v>
      </c>
      <c r="Q182" s="38">
        <f t="shared" si="50"/>
        <v>160</v>
      </c>
      <c r="R182" s="38">
        <f t="shared" si="53"/>
        <v>61.56666666666667</v>
      </c>
      <c r="S182" s="38">
        <f t="shared" si="54"/>
        <v>75.166666666666671</v>
      </c>
      <c r="T182" s="36">
        <f t="shared" si="55"/>
        <v>-2.5449999999999999</v>
      </c>
      <c r="U182" s="36">
        <f t="shared" si="56"/>
        <v>0.40799999999999992</v>
      </c>
      <c r="V182" s="310">
        <f t="shared" si="46"/>
        <v>-8</v>
      </c>
    </row>
    <row r="183" spans="1:22" s="1" customFormat="1">
      <c r="A183" s="308"/>
      <c r="B183" s="21">
        <v>177</v>
      </c>
      <c r="C183" s="63" t="s">
        <v>531</v>
      </c>
      <c r="D183" s="65">
        <v>100</v>
      </c>
      <c r="E183" s="54">
        <v>1970</v>
      </c>
      <c r="F183" s="35">
        <v>4430.04</v>
      </c>
      <c r="G183" s="35">
        <v>4430.04</v>
      </c>
      <c r="H183" s="36">
        <v>14.581</v>
      </c>
      <c r="I183" s="36">
        <v>14.581</v>
      </c>
      <c r="J183" s="36">
        <v>16</v>
      </c>
      <c r="K183" s="36">
        <f t="shared" si="51"/>
        <v>7.5430000000000001</v>
      </c>
      <c r="L183" s="36">
        <f t="shared" si="52"/>
        <v>7.5980800000000004</v>
      </c>
      <c r="M183" s="36">
        <v>138</v>
      </c>
      <c r="N183" s="37">
        <f t="shared" si="48"/>
        <v>7.0379999999999994</v>
      </c>
      <c r="O183" s="64">
        <v>136.91999999999999</v>
      </c>
      <c r="P183" s="36">
        <f t="shared" si="49"/>
        <v>6.9829199999999991</v>
      </c>
      <c r="Q183" s="38">
        <f t="shared" si="50"/>
        <v>160</v>
      </c>
      <c r="R183" s="38">
        <f t="shared" si="53"/>
        <v>75.430000000000007</v>
      </c>
      <c r="S183" s="38">
        <f t="shared" si="54"/>
        <v>75.980800000000002</v>
      </c>
      <c r="T183" s="36">
        <f t="shared" si="55"/>
        <v>-8.4019200000000005</v>
      </c>
      <c r="U183" s="36">
        <f t="shared" si="56"/>
        <v>5.508000000000024E-2</v>
      </c>
      <c r="V183" s="310">
        <f t="shared" si="46"/>
        <v>-1.0800000000000125</v>
      </c>
    </row>
    <row r="184" spans="1:22" s="1" customFormat="1">
      <c r="A184" s="308"/>
      <c r="B184" s="21">
        <v>178</v>
      </c>
      <c r="C184" s="53" t="s">
        <v>186</v>
      </c>
      <c r="D184" s="54">
        <v>30</v>
      </c>
      <c r="E184" s="54">
        <v>1994</v>
      </c>
      <c r="F184" s="35">
        <v>1499.74</v>
      </c>
      <c r="G184" s="35">
        <v>1385.64</v>
      </c>
      <c r="H184" s="36">
        <v>5.3049999999999997</v>
      </c>
      <c r="I184" s="36">
        <v>5.3049999999999997</v>
      </c>
      <c r="J184" s="36">
        <v>4.8</v>
      </c>
      <c r="K184" s="36">
        <f t="shared" si="51"/>
        <v>1.7349999999999999</v>
      </c>
      <c r="L184" s="36">
        <f t="shared" si="52"/>
        <v>2.4760300000000002</v>
      </c>
      <c r="M184" s="36">
        <v>70</v>
      </c>
      <c r="N184" s="37">
        <f t="shared" si="48"/>
        <v>3.57</v>
      </c>
      <c r="O184" s="64">
        <v>55.47</v>
      </c>
      <c r="P184" s="36">
        <f t="shared" si="49"/>
        <v>2.8289699999999995</v>
      </c>
      <c r="Q184" s="38">
        <f t="shared" si="50"/>
        <v>160</v>
      </c>
      <c r="R184" s="38">
        <f t="shared" si="53"/>
        <v>57.833333333333329</v>
      </c>
      <c r="S184" s="38">
        <f t="shared" si="54"/>
        <v>82.534333333333336</v>
      </c>
      <c r="T184" s="36">
        <f t="shared" si="55"/>
        <v>-2.3239699999999996</v>
      </c>
      <c r="U184" s="36">
        <f t="shared" si="56"/>
        <v>0.7410300000000003</v>
      </c>
      <c r="V184" s="310">
        <f t="shared" si="46"/>
        <v>-14.530000000000001</v>
      </c>
    </row>
    <row r="185" spans="1:22" s="1" customFormat="1">
      <c r="A185" s="308"/>
      <c r="B185" s="21">
        <v>179</v>
      </c>
      <c r="C185" s="63" t="s">
        <v>189</v>
      </c>
      <c r="D185" s="65">
        <v>80</v>
      </c>
      <c r="E185" s="54">
        <v>1971</v>
      </c>
      <c r="F185" s="35">
        <v>3848.04</v>
      </c>
      <c r="G185" s="35">
        <v>3848.04</v>
      </c>
      <c r="H185" s="36">
        <v>12.071</v>
      </c>
      <c r="I185" s="36">
        <v>12.071</v>
      </c>
      <c r="J185" s="36">
        <v>12.8</v>
      </c>
      <c r="K185" s="36">
        <f t="shared" si="51"/>
        <v>6.2060000000000004</v>
      </c>
      <c r="L185" s="36">
        <f t="shared" si="52"/>
        <v>6.6624500000000006</v>
      </c>
      <c r="M185" s="36">
        <v>115</v>
      </c>
      <c r="N185" s="37">
        <f t="shared" si="48"/>
        <v>5.8649999999999993</v>
      </c>
      <c r="O185" s="64">
        <v>106.05</v>
      </c>
      <c r="P185" s="36">
        <f t="shared" si="49"/>
        <v>5.4085499999999991</v>
      </c>
      <c r="Q185" s="38">
        <f t="shared" si="50"/>
        <v>160</v>
      </c>
      <c r="R185" s="38">
        <f t="shared" si="53"/>
        <v>77.575000000000003</v>
      </c>
      <c r="S185" s="38">
        <f t="shared" si="54"/>
        <v>83.280625000000015</v>
      </c>
      <c r="T185" s="36">
        <f t="shared" si="55"/>
        <v>-6.1375500000000001</v>
      </c>
      <c r="U185" s="36">
        <f t="shared" si="56"/>
        <v>0.45645000000000024</v>
      </c>
      <c r="V185" s="310">
        <f t="shared" si="46"/>
        <v>-8.9500000000000028</v>
      </c>
    </row>
    <row r="186" spans="1:22" s="1" customFormat="1">
      <c r="A186" s="308"/>
      <c r="B186" s="21">
        <v>180</v>
      </c>
      <c r="C186" s="53" t="s">
        <v>532</v>
      </c>
      <c r="D186" s="54">
        <v>54</v>
      </c>
      <c r="E186" s="54">
        <v>1978</v>
      </c>
      <c r="F186" s="35">
        <v>2959.2</v>
      </c>
      <c r="G186" s="35">
        <v>2959.2</v>
      </c>
      <c r="H186" s="36">
        <v>9.6219999999999999</v>
      </c>
      <c r="I186" s="36">
        <v>9.6219999999999999</v>
      </c>
      <c r="J186" s="36">
        <v>8.64</v>
      </c>
      <c r="K186" s="36">
        <f t="shared" si="51"/>
        <v>4.2160000000000002</v>
      </c>
      <c r="L186" s="36">
        <f t="shared" si="52"/>
        <v>4.5882490000000002</v>
      </c>
      <c r="M186" s="36">
        <v>106</v>
      </c>
      <c r="N186" s="37">
        <f t="shared" si="48"/>
        <v>5.4059999999999997</v>
      </c>
      <c r="O186" s="36">
        <v>98.700999999999993</v>
      </c>
      <c r="P186" s="36">
        <f t="shared" si="49"/>
        <v>5.0337509999999996</v>
      </c>
      <c r="Q186" s="38">
        <f t="shared" si="50"/>
        <v>160</v>
      </c>
      <c r="R186" s="38">
        <f t="shared" si="53"/>
        <v>78.074074074074076</v>
      </c>
      <c r="S186" s="38">
        <f t="shared" si="54"/>
        <v>84.967574074074065</v>
      </c>
      <c r="T186" s="36">
        <f t="shared" si="55"/>
        <v>-4.0517510000000003</v>
      </c>
      <c r="U186" s="36">
        <f t="shared" si="56"/>
        <v>0.37224900000000005</v>
      </c>
      <c r="V186" s="310">
        <f t="shared" ref="V186:V217" si="57">O186-M186</f>
        <v>-7.2990000000000066</v>
      </c>
    </row>
    <row r="187" spans="1:22" s="1" customFormat="1">
      <c r="A187" s="308"/>
      <c r="B187" s="21">
        <v>181</v>
      </c>
      <c r="C187" s="53" t="s">
        <v>533</v>
      </c>
      <c r="D187" s="54">
        <v>30</v>
      </c>
      <c r="E187" s="54">
        <v>1989</v>
      </c>
      <c r="F187" s="35">
        <v>1514.4</v>
      </c>
      <c r="G187" s="35">
        <v>1514.4</v>
      </c>
      <c r="H187" s="36">
        <v>5.0730000000000004</v>
      </c>
      <c r="I187" s="36">
        <v>5.0730000000000004</v>
      </c>
      <c r="J187" s="36">
        <v>4.8</v>
      </c>
      <c r="K187" s="36">
        <f t="shared" si="51"/>
        <v>2.4720000000000004</v>
      </c>
      <c r="L187" s="36">
        <f t="shared" si="52"/>
        <v>2.5383000000000004</v>
      </c>
      <c r="M187" s="36">
        <v>51</v>
      </c>
      <c r="N187" s="37">
        <f t="shared" si="48"/>
        <v>2.601</v>
      </c>
      <c r="O187" s="36">
        <v>49.7</v>
      </c>
      <c r="P187" s="36">
        <f t="shared" si="49"/>
        <v>2.5347</v>
      </c>
      <c r="Q187" s="38">
        <f t="shared" si="50"/>
        <v>160</v>
      </c>
      <c r="R187" s="38">
        <f t="shared" si="53"/>
        <v>82.40000000000002</v>
      </c>
      <c r="S187" s="38">
        <f t="shared" si="54"/>
        <v>84.610000000000028</v>
      </c>
      <c r="T187" s="36">
        <f t="shared" si="55"/>
        <v>-2.2616999999999994</v>
      </c>
      <c r="U187" s="36">
        <f t="shared" si="56"/>
        <v>6.6300000000000026E-2</v>
      </c>
      <c r="V187" s="310">
        <f t="shared" si="57"/>
        <v>-1.2999999999999972</v>
      </c>
    </row>
    <row r="188" spans="1:22" s="1" customFormat="1">
      <c r="A188" s="308"/>
      <c r="B188" s="21">
        <v>182</v>
      </c>
      <c r="C188" s="53" t="s">
        <v>534</v>
      </c>
      <c r="D188" s="54">
        <v>108</v>
      </c>
      <c r="E188" s="54">
        <v>1984</v>
      </c>
      <c r="F188" s="35">
        <v>6234.81</v>
      </c>
      <c r="G188" s="35">
        <v>6234.81</v>
      </c>
      <c r="H188" s="36">
        <v>19.645</v>
      </c>
      <c r="I188" s="36">
        <v>19.645</v>
      </c>
      <c r="J188" s="36">
        <v>17.28</v>
      </c>
      <c r="K188" s="36">
        <f t="shared" si="51"/>
        <v>8.5779999999999994</v>
      </c>
      <c r="L188" s="36">
        <f t="shared" si="52"/>
        <v>9.5204799999999992</v>
      </c>
      <c r="M188" s="36">
        <v>217</v>
      </c>
      <c r="N188" s="37">
        <f t="shared" si="48"/>
        <v>11.067</v>
      </c>
      <c r="O188" s="36">
        <v>198.52</v>
      </c>
      <c r="P188" s="36">
        <f t="shared" si="49"/>
        <v>10.12452</v>
      </c>
      <c r="Q188" s="38">
        <f t="shared" si="50"/>
        <v>160</v>
      </c>
      <c r="R188" s="38">
        <f t="shared" si="53"/>
        <v>79.425925925925924</v>
      </c>
      <c r="S188" s="38">
        <f t="shared" si="54"/>
        <v>88.152592592592583</v>
      </c>
      <c r="T188" s="36">
        <f t="shared" si="55"/>
        <v>-7.759520000000002</v>
      </c>
      <c r="U188" s="36">
        <f t="shared" si="56"/>
        <v>0.94247999999999976</v>
      </c>
      <c r="V188" s="310">
        <f t="shared" si="57"/>
        <v>-18.47999999999999</v>
      </c>
    </row>
    <row r="189" spans="1:22" s="1" customFormat="1">
      <c r="A189" s="308"/>
      <c r="B189" s="21">
        <v>183</v>
      </c>
      <c r="C189" s="53" t="s">
        <v>191</v>
      </c>
      <c r="D189" s="54">
        <v>75</v>
      </c>
      <c r="E189" s="54">
        <v>1987</v>
      </c>
      <c r="F189" s="35">
        <v>3985.05</v>
      </c>
      <c r="G189" s="35">
        <v>3985.05</v>
      </c>
      <c r="H189" s="36">
        <v>12.99</v>
      </c>
      <c r="I189" s="36">
        <v>12.99</v>
      </c>
      <c r="J189" s="36">
        <v>12</v>
      </c>
      <c r="K189" s="36">
        <f t="shared" si="51"/>
        <v>6.5640000000000009</v>
      </c>
      <c r="L189" s="36">
        <f t="shared" si="52"/>
        <v>6.5884800000000006</v>
      </c>
      <c r="M189" s="36">
        <v>126</v>
      </c>
      <c r="N189" s="37">
        <f t="shared" si="48"/>
        <v>6.4259999999999993</v>
      </c>
      <c r="O189" s="36">
        <v>125.52</v>
      </c>
      <c r="P189" s="36">
        <f t="shared" si="49"/>
        <v>6.4015199999999997</v>
      </c>
      <c r="Q189" s="38">
        <f t="shared" si="50"/>
        <v>160</v>
      </c>
      <c r="R189" s="38">
        <f t="shared" si="53"/>
        <v>87.52000000000001</v>
      </c>
      <c r="S189" s="38">
        <f t="shared" si="54"/>
        <v>87.846400000000003</v>
      </c>
      <c r="T189" s="36">
        <f t="shared" si="55"/>
        <v>-5.4115199999999994</v>
      </c>
      <c r="U189" s="36">
        <f t="shared" si="56"/>
        <v>2.4479999999999613E-2</v>
      </c>
      <c r="V189" s="310">
        <f t="shared" si="57"/>
        <v>-0.48000000000000398</v>
      </c>
    </row>
    <row r="190" spans="1:22" s="1" customFormat="1">
      <c r="A190" s="308"/>
      <c r="B190" s="21">
        <v>184</v>
      </c>
      <c r="C190" s="53" t="s">
        <v>535</v>
      </c>
      <c r="D190" s="54">
        <v>45</v>
      </c>
      <c r="E190" s="54">
        <v>1982</v>
      </c>
      <c r="F190" s="35">
        <v>2344.1</v>
      </c>
      <c r="G190" s="35">
        <v>2344.1</v>
      </c>
      <c r="H190" s="36">
        <v>7.4649999999999999</v>
      </c>
      <c r="I190" s="36">
        <v>7.4649999999999999</v>
      </c>
      <c r="J190" s="36">
        <v>7.2</v>
      </c>
      <c r="K190" s="36">
        <f t="shared" si="51"/>
        <v>3.8440000000000003</v>
      </c>
      <c r="L190" s="36">
        <f t="shared" si="52"/>
        <v>3.9495699999999996</v>
      </c>
      <c r="M190" s="36">
        <v>71</v>
      </c>
      <c r="N190" s="37">
        <f t="shared" si="48"/>
        <v>3.6209999999999996</v>
      </c>
      <c r="O190" s="36">
        <v>68.930000000000007</v>
      </c>
      <c r="P190" s="36">
        <f t="shared" si="49"/>
        <v>3.5154300000000003</v>
      </c>
      <c r="Q190" s="38">
        <f t="shared" si="50"/>
        <v>160</v>
      </c>
      <c r="R190" s="38">
        <f t="shared" si="53"/>
        <v>85.422222222222231</v>
      </c>
      <c r="S190" s="38">
        <f t="shared" si="54"/>
        <v>87.768222222222221</v>
      </c>
      <c r="T190" s="36">
        <f t="shared" si="55"/>
        <v>-3.2504300000000006</v>
      </c>
      <c r="U190" s="36">
        <f t="shared" si="56"/>
        <v>0.10556999999999928</v>
      </c>
      <c r="V190" s="310">
        <f t="shared" si="57"/>
        <v>-2.0699999999999932</v>
      </c>
    </row>
    <row r="191" spans="1:22" s="1" customFormat="1">
      <c r="A191" s="308"/>
      <c r="B191" s="21">
        <v>185</v>
      </c>
      <c r="C191" s="53" t="s">
        <v>536</v>
      </c>
      <c r="D191" s="54">
        <v>30</v>
      </c>
      <c r="E191" s="54">
        <v>1991</v>
      </c>
      <c r="F191" s="35">
        <v>1504.15</v>
      </c>
      <c r="G191" s="35">
        <v>1504.15</v>
      </c>
      <c r="H191" s="36">
        <v>4.6500000000000004</v>
      </c>
      <c r="I191" s="36">
        <v>4.6500000000000004</v>
      </c>
      <c r="J191" s="36">
        <v>4.8</v>
      </c>
      <c r="K191" s="36">
        <f t="shared" si="51"/>
        <v>2.3040000000000007</v>
      </c>
      <c r="L191" s="36">
        <f t="shared" si="52"/>
        <v>2.6355000000000004</v>
      </c>
      <c r="M191" s="36">
        <v>46</v>
      </c>
      <c r="N191" s="37">
        <f t="shared" si="48"/>
        <v>2.3459999999999996</v>
      </c>
      <c r="O191" s="36">
        <v>39.5</v>
      </c>
      <c r="P191" s="36">
        <f t="shared" si="49"/>
        <v>2.0145</v>
      </c>
      <c r="Q191" s="38">
        <f t="shared" si="50"/>
        <v>160</v>
      </c>
      <c r="R191" s="38">
        <f t="shared" si="53"/>
        <v>76.800000000000026</v>
      </c>
      <c r="S191" s="38">
        <f t="shared" si="54"/>
        <v>87.850000000000009</v>
      </c>
      <c r="T191" s="36">
        <f t="shared" si="55"/>
        <v>-2.1644999999999994</v>
      </c>
      <c r="U191" s="36">
        <f t="shared" si="56"/>
        <v>0.33149999999999968</v>
      </c>
      <c r="V191" s="310">
        <f t="shared" si="57"/>
        <v>-6.5</v>
      </c>
    </row>
    <row r="192" spans="1:22" s="1" customFormat="1">
      <c r="A192" s="308"/>
      <c r="B192" s="21">
        <v>186</v>
      </c>
      <c r="C192" s="53" t="s">
        <v>190</v>
      </c>
      <c r="D192" s="54">
        <v>40</v>
      </c>
      <c r="E192" s="54">
        <v>1990</v>
      </c>
      <c r="F192" s="35">
        <v>2436.83</v>
      </c>
      <c r="G192" s="35">
        <v>2323.75</v>
      </c>
      <c r="H192" s="36">
        <v>7.6970000000000001</v>
      </c>
      <c r="I192" s="36">
        <v>7.6970000000000001</v>
      </c>
      <c r="J192" s="36">
        <v>6.4</v>
      </c>
      <c r="K192" s="36">
        <f t="shared" si="51"/>
        <v>3.5150000000000006</v>
      </c>
      <c r="L192" s="36">
        <f t="shared" si="52"/>
        <v>3.6017000000000001</v>
      </c>
      <c r="M192" s="36">
        <v>82</v>
      </c>
      <c r="N192" s="37">
        <f t="shared" si="48"/>
        <v>4.1819999999999995</v>
      </c>
      <c r="O192" s="36">
        <v>80.3</v>
      </c>
      <c r="P192" s="36">
        <f t="shared" si="49"/>
        <v>4.0952999999999999</v>
      </c>
      <c r="Q192" s="38">
        <f t="shared" si="50"/>
        <v>160</v>
      </c>
      <c r="R192" s="38">
        <f t="shared" si="53"/>
        <v>87.875000000000014</v>
      </c>
      <c r="S192" s="38">
        <f t="shared" si="54"/>
        <v>90.042500000000004</v>
      </c>
      <c r="T192" s="36">
        <f t="shared" si="55"/>
        <v>-2.7983000000000002</v>
      </c>
      <c r="U192" s="36">
        <f t="shared" si="56"/>
        <v>8.6699999999999555E-2</v>
      </c>
      <c r="V192" s="310">
        <f t="shared" si="57"/>
        <v>-1.7000000000000028</v>
      </c>
    </row>
    <row r="193" spans="1:22" s="1" customFormat="1">
      <c r="A193" s="308"/>
      <c r="B193" s="21">
        <v>187</v>
      </c>
      <c r="C193" s="53" t="s">
        <v>537</v>
      </c>
      <c r="D193" s="54">
        <v>25</v>
      </c>
      <c r="E193" s="54">
        <v>1990</v>
      </c>
      <c r="F193" s="35">
        <v>1514.44</v>
      </c>
      <c r="G193" s="35">
        <v>1514.44</v>
      </c>
      <c r="H193" s="36">
        <v>4.4029999999999996</v>
      </c>
      <c r="I193" s="36">
        <v>4.4029999999999996</v>
      </c>
      <c r="J193" s="36">
        <v>4</v>
      </c>
      <c r="K193" s="36">
        <f t="shared" si="51"/>
        <v>2.0569999999999999</v>
      </c>
      <c r="L193" s="36">
        <f t="shared" si="52"/>
        <v>2.1967399999999997</v>
      </c>
      <c r="M193" s="36">
        <v>46</v>
      </c>
      <c r="N193" s="37">
        <f t="shared" si="48"/>
        <v>2.3459999999999996</v>
      </c>
      <c r="O193" s="36">
        <v>43.26</v>
      </c>
      <c r="P193" s="36">
        <f t="shared" si="49"/>
        <v>2.2062599999999999</v>
      </c>
      <c r="Q193" s="38">
        <f t="shared" si="50"/>
        <v>160</v>
      </c>
      <c r="R193" s="38">
        <f t="shared" si="53"/>
        <v>82.28</v>
      </c>
      <c r="S193" s="38">
        <f t="shared" si="54"/>
        <v>87.869599999999991</v>
      </c>
      <c r="T193" s="36">
        <f t="shared" si="55"/>
        <v>-1.8032600000000003</v>
      </c>
      <c r="U193" s="36">
        <f t="shared" si="56"/>
        <v>0.13973999999999975</v>
      </c>
      <c r="V193" s="310">
        <f t="shared" si="57"/>
        <v>-2.740000000000002</v>
      </c>
    </row>
    <row r="194" spans="1:22" s="1" customFormat="1">
      <c r="A194" s="308"/>
      <c r="B194" s="21">
        <v>188</v>
      </c>
      <c r="C194" s="63" t="s">
        <v>187</v>
      </c>
      <c r="D194" s="54">
        <v>54</v>
      </c>
      <c r="E194" s="54">
        <v>1981</v>
      </c>
      <c r="F194" s="35">
        <v>2962.7</v>
      </c>
      <c r="G194" s="35">
        <v>2962.7</v>
      </c>
      <c r="H194" s="36">
        <v>9.907</v>
      </c>
      <c r="I194" s="36">
        <v>9.907</v>
      </c>
      <c r="J194" s="36">
        <v>8.64</v>
      </c>
      <c r="K194" s="36">
        <f t="shared" si="51"/>
        <v>4.2460000000000004</v>
      </c>
      <c r="L194" s="36">
        <f t="shared" si="52"/>
        <v>4.8580000000000005</v>
      </c>
      <c r="M194" s="36">
        <v>111</v>
      </c>
      <c r="N194" s="37">
        <f t="shared" si="48"/>
        <v>5.6609999999999996</v>
      </c>
      <c r="O194" s="36">
        <v>99</v>
      </c>
      <c r="P194" s="36">
        <f t="shared" si="49"/>
        <v>5.0489999999999995</v>
      </c>
      <c r="Q194" s="38">
        <f t="shared" si="50"/>
        <v>160</v>
      </c>
      <c r="R194" s="38">
        <f t="shared" si="53"/>
        <v>78.629629629629633</v>
      </c>
      <c r="S194" s="38">
        <f t="shared" si="54"/>
        <v>89.962962962962976</v>
      </c>
      <c r="T194" s="36">
        <f t="shared" si="55"/>
        <v>-3.782</v>
      </c>
      <c r="U194" s="36">
        <f t="shared" si="56"/>
        <v>0.6120000000000001</v>
      </c>
      <c r="V194" s="310">
        <f t="shared" si="57"/>
        <v>-12</v>
      </c>
    </row>
    <row r="195" spans="1:22" s="1" customFormat="1">
      <c r="A195" s="308"/>
      <c r="B195" s="21">
        <v>189</v>
      </c>
      <c r="C195" s="53" t="s">
        <v>538</v>
      </c>
      <c r="D195" s="54">
        <v>30</v>
      </c>
      <c r="E195" s="54">
        <v>1988</v>
      </c>
      <c r="F195" s="35">
        <v>1509.1</v>
      </c>
      <c r="G195" s="35">
        <v>1509.1</v>
      </c>
      <c r="H195" s="36">
        <v>4.9029999999999996</v>
      </c>
      <c r="I195" s="36">
        <v>4.9029999999999996</v>
      </c>
      <c r="J195" s="36">
        <v>4.8</v>
      </c>
      <c r="K195" s="36">
        <f t="shared" si="51"/>
        <v>2.4549999999999996</v>
      </c>
      <c r="L195" s="36">
        <f t="shared" si="52"/>
        <v>2.6844999999999999</v>
      </c>
      <c r="M195" s="36">
        <v>48</v>
      </c>
      <c r="N195" s="37">
        <f t="shared" si="48"/>
        <v>2.448</v>
      </c>
      <c r="O195" s="36">
        <v>43.5</v>
      </c>
      <c r="P195" s="36">
        <f t="shared" si="49"/>
        <v>2.2184999999999997</v>
      </c>
      <c r="Q195" s="38">
        <f t="shared" si="50"/>
        <v>160</v>
      </c>
      <c r="R195" s="38">
        <f t="shared" si="53"/>
        <v>81.833333333333314</v>
      </c>
      <c r="S195" s="38">
        <f t="shared" si="54"/>
        <v>89.483333333333334</v>
      </c>
      <c r="T195" s="36">
        <f t="shared" si="55"/>
        <v>-2.1154999999999999</v>
      </c>
      <c r="U195" s="36">
        <f t="shared" si="56"/>
        <v>0.22950000000000026</v>
      </c>
      <c r="V195" s="310">
        <f t="shared" si="57"/>
        <v>-4.5</v>
      </c>
    </row>
    <row r="196" spans="1:22" s="1" customFormat="1">
      <c r="A196" s="308"/>
      <c r="B196" s="21">
        <v>190</v>
      </c>
      <c r="C196" s="53" t="s">
        <v>552</v>
      </c>
      <c r="D196" s="54">
        <v>12</v>
      </c>
      <c r="E196" s="54" t="s">
        <v>34</v>
      </c>
      <c r="F196" s="35">
        <v>703.77</v>
      </c>
      <c r="G196" s="35">
        <v>703.77</v>
      </c>
      <c r="H196" s="36">
        <v>2.4</v>
      </c>
      <c r="I196" s="36">
        <v>2.4</v>
      </c>
      <c r="J196" s="36">
        <f t="shared" ref="J196:J215" si="58">D196*0.16</f>
        <v>1.92</v>
      </c>
      <c r="K196" s="36">
        <f t="shared" si="51"/>
        <v>1.14466</v>
      </c>
      <c r="L196" s="36">
        <f t="shared" si="52"/>
        <v>0.81718000000000002</v>
      </c>
      <c r="M196" s="36">
        <v>23</v>
      </c>
      <c r="N196" s="37">
        <f t="shared" ref="N196:N215" si="59">M196*0.05458</f>
        <v>1.2553399999999999</v>
      </c>
      <c r="O196" s="36">
        <v>29</v>
      </c>
      <c r="P196" s="36">
        <f t="shared" ref="P196:P215" si="60">O196*0.05458</f>
        <v>1.5828199999999999</v>
      </c>
      <c r="Q196" s="38">
        <v>160</v>
      </c>
      <c r="R196" s="38">
        <f t="shared" si="53"/>
        <v>95.388333333333335</v>
      </c>
      <c r="S196" s="38">
        <f t="shared" si="54"/>
        <v>68.098333333333343</v>
      </c>
      <c r="T196" s="36">
        <f t="shared" si="55"/>
        <v>-1.1028199999999999</v>
      </c>
      <c r="U196" s="36">
        <f t="shared" si="56"/>
        <v>-0.32747999999999999</v>
      </c>
      <c r="V196" s="310">
        <f t="shared" si="57"/>
        <v>6</v>
      </c>
    </row>
    <row r="197" spans="1:22" s="1" customFormat="1">
      <c r="A197" s="308"/>
      <c r="B197" s="21">
        <v>191</v>
      </c>
      <c r="C197" s="53" t="s">
        <v>553</v>
      </c>
      <c r="D197" s="54">
        <v>23</v>
      </c>
      <c r="E197" s="54">
        <v>1994</v>
      </c>
      <c r="F197" s="35">
        <v>1308.75</v>
      </c>
      <c r="G197" s="35">
        <v>1308.75</v>
      </c>
      <c r="H197" s="36">
        <v>4.5979999999999999</v>
      </c>
      <c r="I197" s="36">
        <v>4.5979999999999999</v>
      </c>
      <c r="J197" s="36">
        <f t="shared" si="58"/>
        <v>3.68</v>
      </c>
      <c r="K197" s="36">
        <f t="shared" si="51"/>
        <v>2.1964800000000002</v>
      </c>
      <c r="L197" s="36">
        <f t="shared" si="52"/>
        <v>2.0873200000000001</v>
      </c>
      <c r="M197" s="36">
        <v>44</v>
      </c>
      <c r="N197" s="37">
        <f t="shared" si="59"/>
        <v>2.4015199999999997</v>
      </c>
      <c r="O197" s="36">
        <v>46</v>
      </c>
      <c r="P197" s="36">
        <f t="shared" si="60"/>
        <v>2.5106799999999998</v>
      </c>
      <c r="Q197" s="38">
        <v>160</v>
      </c>
      <c r="R197" s="38">
        <f t="shared" si="53"/>
        <v>95.499130434782614</v>
      </c>
      <c r="S197" s="38">
        <f t="shared" si="54"/>
        <v>90.753043478260878</v>
      </c>
      <c r="T197" s="36">
        <f t="shared" si="55"/>
        <v>-1.5926800000000001</v>
      </c>
      <c r="U197" s="36">
        <f t="shared" si="56"/>
        <v>-0.10916000000000015</v>
      </c>
      <c r="V197" s="310">
        <f t="shared" si="57"/>
        <v>2</v>
      </c>
    </row>
    <row r="198" spans="1:22" s="1" customFormat="1">
      <c r="A198" s="308"/>
      <c r="B198" s="21">
        <v>192</v>
      </c>
      <c r="C198" s="53" t="s">
        <v>199</v>
      </c>
      <c r="D198" s="54">
        <v>22</v>
      </c>
      <c r="E198" s="54" t="s">
        <v>34</v>
      </c>
      <c r="F198" s="35">
        <v>1218.27</v>
      </c>
      <c r="G198" s="35">
        <v>1218.27</v>
      </c>
      <c r="H198" s="36">
        <v>4.3559999999999999</v>
      </c>
      <c r="I198" s="36">
        <v>4.3559999999999999</v>
      </c>
      <c r="J198" s="36">
        <f t="shared" si="58"/>
        <v>3.52</v>
      </c>
      <c r="K198" s="36">
        <f t="shared" si="51"/>
        <v>2.11822</v>
      </c>
      <c r="L198" s="36">
        <f t="shared" si="52"/>
        <v>2.0090599999999998</v>
      </c>
      <c r="M198" s="36">
        <v>41</v>
      </c>
      <c r="N198" s="37">
        <f t="shared" si="59"/>
        <v>2.2377799999999999</v>
      </c>
      <c r="O198" s="36">
        <v>43</v>
      </c>
      <c r="P198" s="36">
        <f t="shared" si="60"/>
        <v>2.34694</v>
      </c>
      <c r="Q198" s="38">
        <v>160</v>
      </c>
      <c r="R198" s="38">
        <f t="shared" si="53"/>
        <v>96.282727272727257</v>
      </c>
      <c r="S198" s="38">
        <f t="shared" si="54"/>
        <v>91.320909090909083</v>
      </c>
      <c r="T198" s="36">
        <f t="shared" si="55"/>
        <v>-1.5109400000000002</v>
      </c>
      <c r="U198" s="36">
        <f t="shared" si="56"/>
        <v>-0.10916000000000015</v>
      </c>
      <c r="V198" s="310">
        <f t="shared" si="57"/>
        <v>2</v>
      </c>
    </row>
    <row r="199" spans="1:22" s="1" customFormat="1">
      <c r="A199" s="308"/>
      <c r="B199" s="21">
        <v>193</v>
      </c>
      <c r="C199" s="53" t="s">
        <v>203</v>
      </c>
      <c r="D199" s="54">
        <v>40</v>
      </c>
      <c r="E199" s="54" t="s">
        <v>34</v>
      </c>
      <c r="F199" s="35">
        <v>2273.15</v>
      </c>
      <c r="G199" s="35">
        <v>2273.15</v>
      </c>
      <c r="H199" s="36">
        <v>6.99</v>
      </c>
      <c r="I199" s="36">
        <v>6.99</v>
      </c>
      <c r="J199" s="36">
        <f t="shared" si="58"/>
        <v>6.4</v>
      </c>
      <c r="K199" s="36">
        <f t="shared" si="51"/>
        <v>3.4423000000000004</v>
      </c>
      <c r="L199" s="36">
        <f t="shared" si="52"/>
        <v>3.6988260000000004</v>
      </c>
      <c r="M199" s="36">
        <v>65</v>
      </c>
      <c r="N199" s="37">
        <f t="shared" si="59"/>
        <v>3.5476999999999999</v>
      </c>
      <c r="O199" s="36">
        <v>60.3</v>
      </c>
      <c r="P199" s="36">
        <f t="shared" si="60"/>
        <v>3.2911739999999998</v>
      </c>
      <c r="Q199" s="38">
        <v>160</v>
      </c>
      <c r="R199" s="38">
        <f t="shared" si="53"/>
        <v>86.057500000000005</v>
      </c>
      <c r="S199" s="38">
        <f t="shared" si="54"/>
        <v>92.470650000000006</v>
      </c>
      <c r="T199" s="36">
        <f t="shared" si="55"/>
        <v>-2.701174</v>
      </c>
      <c r="U199" s="36">
        <f t="shared" si="56"/>
        <v>0.25652600000000003</v>
      </c>
      <c r="V199" s="310">
        <f t="shared" si="57"/>
        <v>-4.7000000000000028</v>
      </c>
    </row>
    <row r="200" spans="1:22" s="1" customFormat="1">
      <c r="A200" s="308"/>
      <c r="B200" s="21">
        <v>194</v>
      </c>
      <c r="C200" s="53" t="s">
        <v>202</v>
      </c>
      <c r="D200" s="54">
        <v>40</v>
      </c>
      <c r="E200" s="54">
        <v>1992</v>
      </c>
      <c r="F200" s="35">
        <v>2229.96</v>
      </c>
      <c r="G200" s="35">
        <v>2229.96</v>
      </c>
      <c r="H200" s="36">
        <v>8.4749999999999996</v>
      </c>
      <c r="I200" s="36">
        <v>8.4749999999999996</v>
      </c>
      <c r="J200" s="36">
        <f t="shared" si="58"/>
        <v>6.4</v>
      </c>
      <c r="K200" s="36">
        <f t="shared" si="51"/>
        <v>3.5082199999999997</v>
      </c>
      <c r="L200" s="36">
        <f t="shared" si="52"/>
        <v>3.8902799999999997</v>
      </c>
      <c r="M200" s="36">
        <v>91</v>
      </c>
      <c r="N200" s="37">
        <f t="shared" si="59"/>
        <v>4.96678</v>
      </c>
      <c r="O200" s="36">
        <v>84</v>
      </c>
      <c r="P200" s="36">
        <f t="shared" si="60"/>
        <v>4.5847199999999999</v>
      </c>
      <c r="Q200" s="38">
        <v>160</v>
      </c>
      <c r="R200" s="38">
        <f t="shared" si="53"/>
        <v>87.705500000000001</v>
      </c>
      <c r="S200" s="38">
        <f t="shared" si="54"/>
        <v>97.256999999999991</v>
      </c>
      <c r="T200" s="36">
        <f t="shared" si="55"/>
        <v>-2.5097200000000006</v>
      </c>
      <c r="U200" s="36">
        <f t="shared" si="56"/>
        <v>0.38206000000000007</v>
      </c>
      <c r="V200" s="310">
        <f t="shared" si="57"/>
        <v>-7</v>
      </c>
    </row>
    <row r="201" spans="1:22" s="1" customFormat="1">
      <c r="A201" s="308"/>
      <c r="B201" s="21">
        <v>195</v>
      </c>
      <c r="C201" s="53" t="s">
        <v>201</v>
      </c>
      <c r="D201" s="54">
        <v>40</v>
      </c>
      <c r="E201" s="54" t="s">
        <v>34</v>
      </c>
      <c r="F201" s="35">
        <v>2257.62</v>
      </c>
      <c r="G201" s="35">
        <v>2257.62</v>
      </c>
      <c r="H201" s="36">
        <v>7.81</v>
      </c>
      <c r="I201" s="36">
        <v>7.81</v>
      </c>
      <c r="J201" s="36">
        <f t="shared" si="58"/>
        <v>6.4</v>
      </c>
      <c r="K201" s="36">
        <f t="shared" si="51"/>
        <v>4.2077200000000001</v>
      </c>
      <c r="L201" s="36">
        <f t="shared" si="52"/>
        <v>3.9784839999999999</v>
      </c>
      <c r="M201" s="36">
        <v>66</v>
      </c>
      <c r="N201" s="37">
        <f t="shared" si="59"/>
        <v>3.6022799999999999</v>
      </c>
      <c r="O201" s="36">
        <v>70.2</v>
      </c>
      <c r="P201" s="36">
        <f t="shared" si="60"/>
        <v>3.8315159999999997</v>
      </c>
      <c r="Q201" s="38">
        <v>160</v>
      </c>
      <c r="R201" s="38">
        <f t="shared" si="53"/>
        <v>105.19300000000001</v>
      </c>
      <c r="S201" s="38">
        <f t="shared" si="54"/>
        <v>99.462099999999992</v>
      </c>
      <c r="T201" s="36">
        <f t="shared" si="55"/>
        <v>-2.4215160000000004</v>
      </c>
      <c r="U201" s="36">
        <f t="shared" si="56"/>
        <v>-0.22923599999999977</v>
      </c>
      <c r="V201" s="310">
        <f t="shared" si="57"/>
        <v>4.2000000000000028</v>
      </c>
    </row>
    <row r="202" spans="1:22" s="1" customFormat="1">
      <c r="A202" s="308"/>
      <c r="B202" s="21">
        <v>196</v>
      </c>
      <c r="C202" s="63" t="s">
        <v>207</v>
      </c>
      <c r="D202" s="54">
        <v>60</v>
      </c>
      <c r="E202" s="54" t="s">
        <v>34</v>
      </c>
      <c r="F202" s="35">
        <v>3199.03</v>
      </c>
      <c r="G202" s="35">
        <v>3199.03</v>
      </c>
      <c r="H202" s="36">
        <v>12.686999999999999</v>
      </c>
      <c r="I202" s="36">
        <v>12.686999999999999</v>
      </c>
      <c r="J202" s="36">
        <f t="shared" si="58"/>
        <v>9.6</v>
      </c>
      <c r="K202" s="36">
        <f t="shared" si="51"/>
        <v>6.3011400000000002</v>
      </c>
      <c r="L202" s="36">
        <f t="shared" si="52"/>
        <v>6.2465599999999997</v>
      </c>
      <c r="M202" s="36">
        <v>117</v>
      </c>
      <c r="N202" s="37">
        <f t="shared" si="59"/>
        <v>6.3858599999999992</v>
      </c>
      <c r="O202" s="64">
        <v>118</v>
      </c>
      <c r="P202" s="36">
        <f t="shared" si="60"/>
        <v>6.4404399999999997</v>
      </c>
      <c r="Q202" s="38">
        <v>160</v>
      </c>
      <c r="R202" s="38">
        <f t="shared" si="53"/>
        <v>105.01900000000001</v>
      </c>
      <c r="S202" s="38">
        <f t="shared" si="54"/>
        <v>104.10933333333332</v>
      </c>
      <c r="T202" s="36">
        <f t="shared" si="55"/>
        <v>-3.35344</v>
      </c>
      <c r="U202" s="36">
        <f t="shared" si="56"/>
        <v>-5.4580000000000517E-2</v>
      </c>
      <c r="V202" s="310">
        <f t="shared" si="57"/>
        <v>1</v>
      </c>
    </row>
    <row r="203" spans="1:22" s="1" customFormat="1">
      <c r="A203" s="308"/>
      <c r="B203" s="21">
        <v>197</v>
      </c>
      <c r="C203" s="53" t="s">
        <v>200</v>
      </c>
      <c r="D203" s="54">
        <v>24</v>
      </c>
      <c r="E203" s="54">
        <v>1994</v>
      </c>
      <c r="F203" s="35">
        <v>1308.77</v>
      </c>
      <c r="G203" s="35">
        <v>1308.77</v>
      </c>
      <c r="H203" s="36">
        <v>5</v>
      </c>
      <c r="I203" s="36">
        <v>5</v>
      </c>
      <c r="J203" s="36">
        <f t="shared" si="58"/>
        <v>3.84</v>
      </c>
      <c r="K203" s="36">
        <f t="shared" si="51"/>
        <v>2.65306</v>
      </c>
      <c r="L203" s="36">
        <f t="shared" si="52"/>
        <v>2.5111520000000001</v>
      </c>
      <c r="M203" s="36">
        <v>43</v>
      </c>
      <c r="N203" s="37">
        <f t="shared" si="59"/>
        <v>2.34694</v>
      </c>
      <c r="O203" s="36">
        <v>45.6</v>
      </c>
      <c r="P203" s="36">
        <f t="shared" si="60"/>
        <v>2.4888479999999999</v>
      </c>
      <c r="Q203" s="38">
        <v>160</v>
      </c>
      <c r="R203" s="38">
        <f t="shared" si="53"/>
        <v>110.54416666666667</v>
      </c>
      <c r="S203" s="38">
        <f t="shared" si="54"/>
        <v>104.63133333333333</v>
      </c>
      <c r="T203" s="36">
        <f t="shared" si="55"/>
        <v>-1.3288479999999998</v>
      </c>
      <c r="U203" s="36">
        <f t="shared" si="56"/>
        <v>-0.14190799999999992</v>
      </c>
      <c r="V203" s="310">
        <f t="shared" si="57"/>
        <v>2.6000000000000014</v>
      </c>
    </row>
    <row r="204" spans="1:22" s="1" customFormat="1">
      <c r="A204" s="308"/>
      <c r="B204" s="21">
        <v>198</v>
      </c>
      <c r="C204" s="53" t="s">
        <v>554</v>
      </c>
      <c r="D204" s="54">
        <v>54</v>
      </c>
      <c r="E204" s="54" t="s">
        <v>34</v>
      </c>
      <c r="F204" s="35">
        <v>2586.75</v>
      </c>
      <c r="G204" s="35">
        <v>2586.75</v>
      </c>
      <c r="H204" s="36">
        <v>9.2070000000000007</v>
      </c>
      <c r="I204" s="36">
        <v>9.2070000000000007</v>
      </c>
      <c r="J204" s="36">
        <f t="shared" si="58"/>
        <v>8.64</v>
      </c>
      <c r="K204" s="36">
        <f t="shared" si="51"/>
        <v>5.4955600000000011</v>
      </c>
      <c r="L204" s="36">
        <f t="shared" si="52"/>
        <v>5.7138800000000014</v>
      </c>
      <c r="M204" s="36">
        <v>68</v>
      </c>
      <c r="N204" s="37">
        <f t="shared" si="59"/>
        <v>3.7114399999999996</v>
      </c>
      <c r="O204" s="36">
        <v>64</v>
      </c>
      <c r="P204" s="36">
        <f t="shared" si="60"/>
        <v>3.4931199999999998</v>
      </c>
      <c r="Q204" s="38">
        <v>160</v>
      </c>
      <c r="R204" s="38">
        <f t="shared" si="53"/>
        <v>101.76962962962965</v>
      </c>
      <c r="S204" s="38">
        <f t="shared" si="54"/>
        <v>105.81259259259261</v>
      </c>
      <c r="T204" s="36">
        <f t="shared" si="55"/>
        <v>-2.9261199999999992</v>
      </c>
      <c r="U204" s="36">
        <f t="shared" si="56"/>
        <v>0.21831999999999985</v>
      </c>
      <c r="V204" s="310">
        <f t="shared" si="57"/>
        <v>-4</v>
      </c>
    </row>
    <row r="205" spans="1:22" s="1" customFormat="1">
      <c r="A205" s="308"/>
      <c r="B205" s="21">
        <v>199</v>
      </c>
      <c r="C205" s="63" t="s">
        <v>555</v>
      </c>
      <c r="D205" s="54">
        <v>12</v>
      </c>
      <c r="E205" s="54">
        <v>1994</v>
      </c>
      <c r="F205" s="35">
        <v>705.95</v>
      </c>
      <c r="G205" s="35">
        <v>705.95</v>
      </c>
      <c r="H205" s="36">
        <v>2.5</v>
      </c>
      <c r="I205" s="36">
        <v>2.5</v>
      </c>
      <c r="J205" s="36">
        <f t="shared" si="58"/>
        <v>1.92</v>
      </c>
      <c r="K205" s="36">
        <f t="shared" si="51"/>
        <v>1.35382</v>
      </c>
      <c r="L205" s="36">
        <f t="shared" si="52"/>
        <v>1.2992400000000002</v>
      </c>
      <c r="M205" s="36">
        <v>21</v>
      </c>
      <c r="N205" s="37">
        <f t="shared" si="59"/>
        <v>1.14618</v>
      </c>
      <c r="O205" s="36">
        <v>22</v>
      </c>
      <c r="P205" s="36">
        <f t="shared" si="60"/>
        <v>1.2007599999999998</v>
      </c>
      <c r="Q205" s="38">
        <v>160</v>
      </c>
      <c r="R205" s="38">
        <f t="shared" si="53"/>
        <v>112.81833333333333</v>
      </c>
      <c r="S205" s="38">
        <f t="shared" si="54"/>
        <v>108.27000000000002</v>
      </c>
      <c r="T205" s="36">
        <f t="shared" si="55"/>
        <v>-0.62075999999999976</v>
      </c>
      <c r="U205" s="36">
        <f t="shared" si="56"/>
        <v>-5.4579999999999851E-2</v>
      </c>
      <c r="V205" s="310">
        <f t="shared" si="57"/>
        <v>1</v>
      </c>
    </row>
    <row r="206" spans="1:22" s="1" customFormat="1">
      <c r="A206" s="308"/>
      <c r="B206" s="21">
        <v>200</v>
      </c>
      <c r="C206" s="53" t="s">
        <v>556</v>
      </c>
      <c r="D206" s="54">
        <v>15</v>
      </c>
      <c r="E206" s="54">
        <v>1994</v>
      </c>
      <c r="F206" s="35">
        <v>910.14</v>
      </c>
      <c r="G206" s="35">
        <v>910.14</v>
      </c>
      <c r="H206" s="36">
        <v>3.8</v>
      </c>
      <c r="I206" s="36">
        <v>3.8</v>
      </c>
      <c r="J206" s="36">
        <f t="shared" si="58"/>
        <v>2.4</v>
      </c>
      <c r="K206" s="36">
        <f t="shared" si="51"/>
        <v>1.8351199999999999</v>
      </c>
      <c r="L206" s="36">
        <f t="shared" si="52"/>
        <v>1.7423339999999996</v>
      </c>
      <c r="M206" s="36">
        <v>36</v>
      </c>
      <c r="N206" s="37">
        <f t="shared" si="59"/>
        <v>1.96488</v>
      </c>
      <c r="O206" s="36">
        <v>37.700000000000003</v>
      </c>
      <c r="P206" s="36">
        <f t="shared" si="60"/>
        <v>2.0576660000000002</v>
      </c>
      <c r="Q206" s="38">
        <v>160</v>
      </c>
      <c r="R206" s="38">
        <f t="shared" si="53"/>
        <v>122.34133333333332</v>
      </c>
      <c r="S206" s="38">
        <f t="shared" si="54"/>
        <v>116.15559999999998</v>
      </c>
      <c r="T206" s="36">
        <f t="shared" si="55"/>
        <v>-0.65766600000000031</v>
      </c>
      <c r="U206" s="36">
        <f t="shared" si="56"/>
        <v>-9.2786000000000257E-2</v>
      </c>
      <c r="V206" s="310">
        <f t="shared" si="57"/>
        <v>1.7000000000000028</v>
      </c>
    </row>
    <row r="207" spans="1:22" s="1" customFormat="1">
      <c r="A207" s="308"/>
      <c r="B207" s="21">
        <v>201</v>
      </c>
      <c r="C207" s="53" t="s">
        <v>557</v>
      </c>
      <c r="D207" s="54">
        <v>12</v>
      </c>
      <c r="E207" s="54" t="s">
        <v>34</v>
      </c>
      <c r="F207" s="35">
        <v>706.92</v>
      </c>
      <c r="G207" s="35">
        <v>706.92</v>
      </c>
      <c r="H207" s="36">
        <v>2.4</v>
      </c>
      <c r="I207" s="36">
        <v>2.4</v>
      </c>
      <c r="J207" s="36">
        <f t="shared" si="58"/>
        <v>1.92</v>
      </c>
      <c r="K207" s="36">
        <f t="shared" si="51"/>
        <v>1.5267200000000001</v>
      </c>
      <c r="L207" s="36">
        <f t="shared" si="52"/>
        <v>1.4175599999999999</v>
      </c>
      <c r="M207" s="36">
        <v>16</v>
      </c>
      <c r="N207" s="37">
        <f t="shared" si="59"/>
        <v>0.87327999999999995</v>
      </c>
      <c r="O207" s="36">
        <v>18</v>
      </c>
      <c r="P207" s="36">
        <f t="shared" si="60"/>
        <v>0.98243999999999998</v>
      </c>
      <c r="Q207" s="38">
        <v>160</v>
      </c>
      <c r="R207" s="38">
        <f t="shared" si="53"/>
        <v>127.22666666666667</v>
      </c>
      <c r="S207" s="38">
        <f t="shared" si="54"/>
        <v>118.13</v>
      </c>
      <c r="T207" s="36">
        <f t="shared" si="55"/>
        <v>-0.50244</v>
      </c>
      <c r="U207" s="36">
        <f t="shared" si="56"/>
        <v>-0.10916000000000003</v>
      </c>
      <c r="V207" s="310">
        <f t="shared" si="57"/>
        <v>2</v>
      </c>
    </row>
    <row r="208" spans="1:22" s="1" customFormat="1" ht="12.75" customHeight="1">
      <c r="A208" s="308"/>
      <c r="B208" s="21">
        <v>202</v>
      </c>
      <c r="C208" s="53" t="s">
        <v>558</v>
      </c>
      <c r="D208" s="54">
        <v>20</v>
      </c>
      <c r="E208" s="54" t="s">
        <v>34</v>
      </c>
      <c r="F208" s="35">
        <v>1064.6500000000001</v>
      </c>
      <c r="G208" s="35">
        <v>1064.6500000000001</v>
      </c>
      <c r="H208" s="36">
        <v>4.45</v>
      </c>
      <c r="I208" s="36">
        <v>4.45</v>
      </c>
      <c r="J208" s="36">
        <f t="shared" si="58"/>
        <v>3.2</v>
      </c>
      <c r="K208" s="36">
        <f t="shared" si="51"/>
        <v>2.4305400000000001</v>
      </c>
      <c r="L208" s="36">
        <f t="shared" si="52"/>
        <v>2.4250820000000002</v>
      </c>
      <c r="M208" s="36">
        <v>37</v>
      </c>
      <c r="N208" s="37">
        <f t="shared" si="59"/>
        <v>2.01946</v>
      </c>
      <c r="O208" s="36">
        <v>37.1</v>
      </c>
      <c r="P208" s="36">
        <f t="shared" si="60"/>
        <v>2.024918</v>
      </c>
      <c r="Q208" s="38">
        <v>160</v>
      </c>
      <c r="R208" s="38">
        <f t="shared" si="53"/>
        <v>121.527</v>
      </c>
      <c r="S208" s="38">
        <f t="shared" si="54"/>
        <v>121.25410000000002</v>
      </c>
      <c r="T208" s="36">
        <f t="shared" si="55"/>
        <v>-0.774918</v>
      </c>
      <c r="U208" s="36">
        <f t="shared" si="56"/>
        <v>-5.4579999999999629E-3</v>
      </c>
      <c r="V208" s="310">
        <f t="shared" si="57"/>
        <v>0.10000000000000142</v>
      </c>
    </row>
    <row r="209" spans="1:22" s="1" customFormat="1">
      <c r="A209" s="308"/>
      <c r="B209" s="21">
        <v>203</v>
      </c>
      <c r="C209" s="78" t="s">
        <v>559</v>
      </c>
      <c r="D209" s="54">
        <v>22</v>
      </c>
      <c r="E209" s="54" t="s">
        <v>34</v>
      </c>
      <c r="F209" s="35">
        <v>1222.03</v>
      </c>
      <c r="G209" s="35">
        <v>1222.03</v>
      </c>
      <c r="H209" s="36">
        <v>4.8369999999999997</v>
      </c>
      <c r="I209" s="36">
        <v>4.8369999999999997</v>
      </c>
      <c r="J209" s="36">
        <f t="shared" si="58"/>
        <v>3.52</v>
      </c>
      <c r="K209" s="36">
        <f t="shared" si="51"/>
        <v>2.5992199999999999</v>
      </c>
      <c r="L209" s="36">
        <f t="shared" si="52"/>
        <v>2.6756319999999998</v>
      </c>
      <c r="M209" s="36">
        <v>41</v>
      </c>
      <c r="N209" s="37">
        <f t="shared" si="59"/>
        <v>2.2377799999999999</v>
      </c>
      <c r="O209" s="36">
        <v>39.6</v>
      </c>
      <c r="P209" s="36">
        <f t="shared" si="60"/>
        <v>2.161368</v>
      </c>
      <c r="Q209" s="38">
        <v>160</v>
      </c>
      <c r="R209" s="38">
        <f t="shared" si="53"/>
        <v>118.14636363636363</v>
      </c>
      <c r="S209" s="38">
        <f t="shared" si="54"/>
        <v>121.61963636363635</v>
      </c>
      <c r="T209" s="36">
        <f t="shared" si="55"/>
        <v>-0.84436800000000023</v>
      </c>
      <c r="U209" s="36">
        <f t="shared" si="56"/>
        <v>7.6411999999999924E-2</v>
      </c>
      <c r="V209" s="310">
        <f t="shared" si="57"/>
        <v>-1.3999999999999986</v>
      </c>
    </row>
    <row r="210" spans="1:22" s="1" customFormat="1">
      <c r="A210" s="308"/>
      <c r="B210" s="21">
        <v>204</v>
      </c>
      <c r="C210" s="53" t="s">
        <v>560</v>
      </c>
      <c r="D210" s="54">
        <v>18</v>
      </c>
      <c r="E210" s="54">
        <v>1993</v>
      </c>
      <c r="F210" s="35">
        <v>1330.03</v>
      </c>
      <c r="G210" s="35">
        <v>1330.03</v>
      </c>
      <c r="H210" s="36">
        <v>3.61</v>
      </c>
      <c r="I210" s="36">
        <v>3.61</v>
      </c>
      <c r="J210" s="36">
        <f t="shared" si="58"/>
        <v>2.88</v>
      </c>
      <c r="K210" s="36">
        <f t="shared" si="51"/>
        <v>2.0817600000000001</v>
      </c>
      <c r="L210" s="36">
        <f t="shared" si="52"/>
        <v>2.1909200000000002</v>
      </c>
      <c r="M210" s="36">
        <v>28</v>
      </c>
      <c r="N210" s="37">
        <f t="shared" si="59"/>
        <v>1.5282399999999998</v>
      </c>
      <c r="O210" s="36">
        <v>26</v>
      </c>
      <c r="P210" s="36">
        <f t="shared" si="60"/>
        <v>1.4190799999999999</v>
      </c>
      <c r="Q210" s="38">
        <v>160</v>
      </c>
      <c r="R210" s="38">
        <f t="shared" si="53"/>
        <v>115.65333333333335</v>
      </c>
      <c r="S210" s="38">
        <f t="shared" si="54"/>
        <v>121.71777777777778</v>
      </c>
      <c r="T210" s="36">
        <f t="shared" si="55"/>
        <v>-0.68907999999999969</v>
      </c>
      <c r="U210" s="36">
        <f t="shared" si="56"/>
        <v>0.10915999999999992</v>
      </c>
      <c r="V210" s="310">
        <f t="shared" si="57"/>
        <v>-2</v>
      </c>
    </row>
    <row r="211" spans="1:22" s="1" customFormat="1">
      <c r="A211" s="308"/>
      <c r="B211" s="21">
        <v>205</v>
      </c>
      <c r="C211" s="63" t="s">
        <v>561</v>
      </c>
      <c r="D211" s="54">
        <v>22</v>
      </c>
      <c r="E211" s="54" t="s">
        <v>34</v>
      </c>
      <c r="F211" s="35">
        <v>1190.1400000000001</v>
      </c>
      <c r="G211" s="35">
        <v>1190.1400000000001</v>
      </c>
      <c r="H211" s="36">
        <v>4.76</v>
      </c>
      <c r="I211" s="36">
        <v>4.76</v>
      </c>
      <c r="J211" s="36">
        <f t="shared" si="58"/>
        <v>3.52</v>
      </c>
      <c r="K211" s="36">
        <f t="shared" si="51"/>
        <v>2.6859600000000001</v>
      </c>
      <c r="L211" s="36">
        <f t="shared" si="52"/>
        <v>2.8060359999999998</v>
      </c>
      <c r="M211" s="36">
        <v>38</v>
      </c>
      <c r="N211" s="37">
        <f t="shared" si="59"/>
        <v>2.0740399999999997</v>
      </c>
      <c r="O211" s="36">
        <v>35.799999999999997</v>
      </c>
      <c r="P211" s="36">
        <f t="shared" si="60"/>
        <v>1.9539639999999998</v>
      </c>
      <c r="Q211" s="38">
        <v>160</v>
      </c>
      <c r="R211" s="38">
        <f t="shared" si="53"/>
        <v>122.08909090909091</v>
      </c>
      <c r="S211" s="38">
        <f t="shared" si="54"/>
        <v>127.5470909090909</v>
      </c>
      <c r="T211" s="36">
        <f t="shared" si="55"/>
        <v>-0.71396400000000027</v>
      </c>
      <c r="U211" s="36">
        <f t="shared" si="56"/>
        <v>0.12007599999999985</v>
      </c>
      <c r="V211" s="310">
        <f t="shared" si="57"/>
        <v>-2.2000000000000028</v>
      </c>
    </row>
    <row r="212" spans="1:22" s="1" customFormat="1">
      <c r="A212" s="308"/>
      <c r="B212" s="21">
        <v>206</v>
      </c>
      <c r="C212" s="63" t="s">
        <v>562</v>
      </c>
      <c r="D212" s="54">
        <v>20</v>
      </c>
      <c r="E212" s="54">
        <v>1993</v>
      </c>
      <c r="F212" s="35">
        <v>1108.8499999999999</v>
      </c>
      <c r="G212" s="35">
        <v>1108.8499999999999</v>
      </c>
      <c r="H212" s="36">
        <v>4.6399999999999997</v>
      </c>
      <c r="I212" s="36">
        <v>4.6399999999999997</v>
      </c>
      <c r="J212" s="36">
        <f t="shared" si="58"/>
        <v>3.2</v>
      </c>
      <c r="K212" s="36">
        <f t="shared" si="51"/>
        <v>2.56596</v>
      </c>
      <c r="L212" s="36">
        <f t="shared" si="52"/>
        <v>2.56596</v>
      </c>
      <c r="M212" s="36">
        <v>38</v>
      </c>
      <c r="N212" s="37">
        <f t="shared" si="59"/>
        <v>2.0740399999999997</v>
      </c>
      <c r="O212" s="64">
        <v>38</v>
      </c>
      <c r="P212" s="36">
        <f t="shared" si="60"/>
        <v>2.0740399999999997</v>
      </c>
      <c r="Q212" s="38">
        <v>160</v>
      </c>
      <c r="R212" s="38">
        <f t="shared" si="53"/>
        <v>128.298</v>
      </c>
      <c r="S212" s="38">
        <f t="shared" si="54"/>
        <v>128.298</v>
      </c>
      <c r="T212" s="36">
        <f t="shared" si="55"/>
        <v>-0.63404000000000016</v>
      </c>
      <c r="U212" s="36">
        <f t="shared" si="56"/>
        <v>0</v>
      </c>
      <c r="V212" s="310">
        <f t="shared" si="57"/>
        <v>0</v>
      </c>
    </row>
    <row r="213" spans="1:22" s="1" customFormat="1">
      <c r="A213" s="308"/>
      <c r="B213" s="21">
        <v>207</v>
      </c>
      <c r="C213" s="53" t="s">
        <v>204</v>
      </c>
      <c r="D213" s="54">
        <v>12</v>
      </c>
      <c r="E213" s="54" t="s">
        <v>34</v>
      </c>
      <c r="F213" s="35">
        <v>703.72</v>
      </c>
      <c r="G213" s="35">
        <v>703.72</v>
      </c>
      <c r="H213" s="36">
        <v>2.8220000000000001</v>
      </c>
      <c r="I213" s="36">
        <v>2.8220000000000001</v>
      </c>
      <c r="J213" s="36">
        <f t="shared" si="58"/>
        <v>1.92</v>
      </c>
      <c r="K213" s="36">
        <f t="shared" si="51"/>
        <v>1.5666600000000002</v>
      </c>
      <c r="L213" s="36">
        <f t="shared" si="52"/>
        <v>1.5666600000000002</v>
      </c>
      <c r="M213" s="36">
        <v>23</v>
      </c>
      <c r="N213" s="37">
        <f t="shared" si="59"/>
        <v>1.2553399999999999</v>
      </c>
      <c r="O213" s="36">
        <v>23</v>
      </c>
      <c r="P213" s="36">
        <f t="shared" si="60"/>
        <v>1.2553399999999999</v>
      </c>
      <c r="Q213" s="38">
        <v>160</v>
      </c>
      <c r="R213" s="38">
        <f t="shared" si="53"/>
        <v>130.55500000000001</v>
      </c>
      <c r="S213" s="38">
        <f t="shared" si="54"/>
        <v>130.55500000000001</v>
      </c>
      <c r="T213" s="36">
        <f t="shared" si="55"/>
        <v>-0.35333999999999977</v>
      </c>
      <c r="U213" s="36">
        <f t="shared" si="56"/>
        <v>0</v>
      </c>
      <c r="V213" s="310">
        <f t="shared" si="57"/>
        <v>0</v>
      </c>
    </row>
    <row r="214" spans="1:22" s="1" customFormat="1">
      <c r="A214" s="308"/>
      <c r="B214" s="21">
        <v>208</v>
      </c>
      <c r="C214" s="53" t="s">
        <v>563</v>
      </c>
      <c r="D214" s="54">
        <v>30</v>
      </c>
      <c r="E214" s="54" t="s">
        <v>34</v>
      </c>
      <c r="F214" s="35">
        <v>1693.38</v>
      </c>
      <c r="G214" s="35">
        <v>1693.38</v>
      </c>
      <c r="H214" s="36">
        <v>5.96</v>
      </c>
      <c r="I214" s="36">
        <v>5.96</v>
      </c>
      <c r="J214" s="36">
        <f t="shared" si="58"/>
        <v>4.8</v>
      </c>
      <c r="K214" s="36">
        <f t="shared" si="51"/>
        <v>3.9405399999999999</v>
      </c>
      <c r="L214" s="36">
        <f t="shared" si="52"/>
        <v>4.0496999999999996</v>
      </c>
      <c r="M214" s="36">
        <v>37</v>
      </c>
      <c r="N214" s="37">
        <f t="shared" si="59"/>
        <v>2.01946</v>
      </c>
      <c r="O214" s="36">
        <v>35</v>
      </c>
      <c r="P214" s="36">
        <f t="shared" si="60"/>
        <v>1.9102999999999999</v>
      </c>
      <c r="Q214" s="38">
        <v>160</v>
      </c>
      <c r="R214" s="38">
        <f t="shared" si="53"/>
        <v>131.35133333333334</v>
      </c>
      <c r="S214" s="38">
        <f t="shared" si="54"/>
        <v>134.98999999999998</v>
      </c>
      <c r="T214" s="36">
        <f t="shared" si="55"/>
        <v>-0.75030000000000019</v>
      </c>
      <c r="U214" s="36">
        <f t="shared" si="56"/>
        <v>0.10916000000000015</v>
      </c>
      <c r="V214" s="310">
        <f t="shared" si="57"/>
        <v>-2</v>
      </c>
    </row>
    <row r="215" spans="1:22" s="1" customFormat="1">
      <c r="A215" s="308"/>
      <c r="B215" s="21">
        <v>209</v>
      </c>
      <c r="C215" s="63" t="s">
        <v>205</v>
      </c>
      <c r="D215" s="54">
        <v>22</v>
      </c>
      <c r="E215" s="54" t="s">
        <v>34</v>
      </c>
      <c r="F215" s="35">
        <v>1259.29</v>
      </c>
      <c r="G215" s="35">
        <v>1259.29</v>
      </c>
      <c r="H215" s="36">
        <v>5.54</v>
      </c>
      <c r="I215" s="36">
        <v>5.54</v>
      </c>
      <c r="J215" s="36">
        <f t="shared" si="58"/>
        <v>3.52</v>
      </c>
      <c r="K215" s="36">
        <f t="shared" si="51"/>
        <v>3.1384800000000004</v>
      </c>
      <c r="L215" s="36">
        <f t="shared" si="52"/>
        <v>3.0839000000000003</v>
      </c>
      <c r="M215" s="36">
        <v>44</v>
      </c>
      <c r="N215" s="37">
        <f t="shared" si="59"/>
        <v>2.4015199999999997</v>
      </c>
      <c r="O215" s="64">
        <v>45</v>
      </c>
      <c r="P215" s="36">
        <f t="shared" si="60"/>
        <v>2.4560999999999997</v>
      </c>
      <c r="Q215" s="38">
        <v>160</v>
      </c>
      <c r="R215" s="38">
        <f t="shared" si="53"/>
        <v>142.65818181818184</v>
      </c>
      <c r="S215" s="38">
        <f t="shared" si="54"/>
        <v>140.17727272727274</v>
      </c>
      <c r="T215" s="36">
        <f t="shared" si="55"/>
        <v>-0.43609999999999971</v>
      </c>
      <c r="U215" s="36">
        <f t="shared" si="56"/>
        <v>-5.4580000000000073E-2</v>
      </c>
      <c r="V215" s="310">
        <f t="shared" si="57"/>
        <v>1</v>
      </c>
    </row>
    <row r="216" spans="1:22" s="1" customFormat="1">
      <c r="A216" s="308"/>
      <c r="B216" s="21">
        <v>210</v>
      </c>
      <c r="C216" s="53" t="s">
        <v>581</v>
      </c>
      <c r="D216" s="54">
        <v>50</v>
      </c>
      <c r="E216" s="54">
        <v>1972</v>
      </c>
      <c r="F216" s="35">
        <v>2569.46</v>
      </c>
      <c r="G216" s="35">
        <v>2543.15</v>
      </c>
      <c r="H216" s="36">
        <v>9.1289999999999996</v>
      </c>
      <c r="I216" s="36">
        <f t="shared" ref="I216:I247" si="61">H216</f>
        <v>9.1289999999999996</v>
      </c>
      <c r="J216" s="36">
        <v>8</v>
      </c>
      <c r="K216" s="36">
        <f t="shared" si="51"/>
        <v>4.3860000000000001</v>
      </c>
      <c r="L216" s="36">
        <f t="shared" si="52"/>
        <v>4.8449999999999998</v>
      </c>
      <c r="M216" s="36">
        <v>93</v>
      </c>
      <c r="N216" s="37">
        <f t="shared" ref="N216:N247" si="62">M216*0.051</f>
        <v>4.7429999999999994</v>
      </c>
      <c r="O216" s="36">
        <v>84</v>
      </c>
      <c r="P216" s="36">
        <f t="shared" ref="P216:P247" si="63">O216*0.051</f>
        <v>4.2839999999999998</v>
      </c>
      <c r="Q216" s="38">
        <f t="shared" ref="Q216:Q247" si="64">J216*1000/D216</f>
        <v>160</v>
      </c>
      <c r="R216" s="38">
        <f t="shared" si="53"/>
        <v>87.72</v>
      </c>
      <c r="S216" s="38">
        <f t="shared" si="54"/>
        <v>96.9</v>
      </c>
      <c r="T216" s="36">
        <f t="shared" si="55"/>
        <v>-3.1550000000000002</v>
      </c>
      <c r="U216" s="36">
        <f t="shared" si="56"/>
        <v>0.45899999999999963</v>
      </c>
      <c r="V216" s="310">
        <f t="shared" si="57"/>
        <v>-9</v>
      </c>
    </row>
    <row r="217" spans="1:22" s="1" customFormat="1">
      <c r="A217" s="308"/>
      <c r="B217" s="21">
        <v>211</v>
      </c>
      <c r="C217" s="53" t="s">
        <v>214</v>
      </c>
      <c r="D217" s="54">
        <v>30</v>
      </c>
      <c r="E217" s="54">
        <v>1991</v>
      </c>
      <c r="F217" s="35">
        <v>1636.16</v>
      </c>
      <c r="G217" s="35">
        <v>1636.16</v>
      </c>
      <c r="H217" s="36">
        <v>6.2370000000000001</v>
      </c>
      <c r="I217" s="36">
        <f t="shared" si="61"/>
        <v>6.2370000000000001</v>
      </c>
      <c r="J217" s="36">
        <v>4.8</v>
      </c>
      <c r="K217" s="36">
        <f t="shared" si="51"/>
        <v>2.6160000000000005</v>
      </c>
      <c r="L217" s="36">
        <f t="shared" si="52"/>
        <v>2.6236500000000005</v>
      </c>
      <c r="M217" s="36">
        <v>71</v>
      </c>
      <c r="N217" s="37">
        <f t="shared" si="62"/>
        <v>3.6209999999999996</v>
      </c>
      <c r="O217" s="36">
        <v>70.849999999999994</v>
      </c>
      <c r="P217" s="36">
        <f t="shared" si="63"/>
        <v>3.6133499999999996</v>
      </c>
      <c r="Q217" s="38">
        <f t="shared" si="64"/>
        <v>160</v>
      </c>
      <c r="R217" s="38">
        <f t="shared" si="53"/>
        <v>87.200000000000017</v>
      </c>
      <c r="S217" s="38">
        <f t="shared" si="54"/>
        <v>87.455000000000013</v>
      </c>
      <c r="T217" s="36">
        <f t="shared" si="55"/>
        <v>-2.1763499999999993</v>
      </c>
      <c r="U217" s="36">
        <f t="shared" si="56"/>
        <v>7.6499999999999346E-3</v>
      </c>
      <c r="V217" s="310">
        <f t="shared" si="57"/>
        <v>-0.15000000000000568</v>
      </c>
    </row>
    <row r="218" spans="1:22" s="1" customFormat="1">
      <c r="A218" s="308"/>
      <c r="B218" s="21">
        <v>212</v>
      </c>
      <c r="C218" s="53" t="s">
        <v>582</v>
      </c>
      <c r="D218" s="54">
        <v>12</v>
      </c>
      <c r="E218" s="54"/>
      <c r="F218" s="35">
        <v>749.35</v>
      </c>
      <c r="G218" s="35">
        <v>667</v>
      </c>
      <c r="H218" s="36">
        <v>2.4470000000000001</v>
      </c>
      <c r="I218" s="36">
        <f t="shared" si="61"/>
        <v>2.4470000000000001</v>
      </c>
      <c r="J218" s="36">
        <v>1.92</v>
      </c>
      <c r="K218" s="36">
        <f t="shared" si="51"/>
        <v>1.1720000000000002</v>
      </c>
      <c r="L218" s="36">
        <f t="shared" si="52"/>
        <v>1.2740000000000002</v>
      </c>
      <c r="M218" s="36">
        <v>25</v>
      </c>
      <c r="N218" s="37">
        <f t="shared" si="62"/>
        <v>1.2749999999999999</v>
      </c>
      <c r="O218" s="36">
        <v>23</v>
      </c>
      <c r="P218" s="36">
        <f t="shared" si="63"/>
        <v>1.1729999999999998</v>
      </c>
      <c r="Q218" s="38">
        <f t="shared" si="64"/>
        <v>160</v>
      </c>
      <c r="R218" s="38">
        <f t="shared" si="53"/>
        <v>97.666666666666686</v>
      </c>
      <c r="S218" s="38">
        <f t="shared" si="54"/>
        <v>106.16666666666669</v>
      </c>
      <c r="T218" s="36">
        <f t="shared" si="55"/>
        <v>-0.64599999999999969</v>
      </c>
      <c r="U218" s="36">
        <f t="shared" si="56"/>
        <v>0.10200000000000009</v>
      </c>
      <c r="V218" s="310">
        <f t="shared" ref="V218:V249" si="65">O218-M218</f>
        <v>-2</v>
      </c>
    </row>
    <row r="219" spans="1:22" s="1" customFormat="1">
      <c r="A219" s="308"/>
      <c r="B219" s="21">
        <v>213</v>
      </c>
      <c r="C219" s="53" t="s">
        <v>213</v>
      </c>
      <c r="D219" s="54">
        <v>48</v>
      </c>
      <c r="E219" s="54" t="s">
        <v>578</v>
      </c>
      <c r="F219" s="35">
        <v>2590.4</v>
      </c>
      <c r="G219" s="35">
        <v>2435.2399999999998</v>
      </c>
      <c r="H219" s="36">
        <v>8.3000000000000007</v>
      </c>
      <c r="I219" s="36">
        <f t="shared" si="61"/>
        <v>8.3000000000000007</v>
      </c>
      <c r="J219" s="36">
        <v>7.36</v>
      </c>
      <c r="K219" s="36">
        <f t="shared" si="51"/>
        <v>4.5770000000000008</v>
      </c>
      <c r="L219" s="36">
        <f t="shared" si="52"/>
        <v>4.3444400000000005</v>
      </c>
      <c r="M219" s="36">
        <v>73</v>
      </c>
      <c r="N219" s="37">
        <f t="shared" si="62"/>
        <v>3.7229999999999999</v>
      </c>
      <c r="O219" s="36">
        <v>77.56</v>
      </c>
      <c r="P219" s="36">
        <f t="shared" si="63"/>
        <v>3.9555599999999997</v>
      </c>
      <c r="Q219" s="38">
        <f t="shared" si="64"/>
        <v>153.33333333333334</v>
      </c>
      <c r="R219" s="38">
        <f t="shared" si="53"/>
        <v>95.354166666666686</v>
      </c>
      <c r="S219" s="38">
        <f t="shared" si="54"/>
        <v>90.509166666666673</v>
      </c>
      <c r="T219" s="36">
        <f t="shared" si="55"/>
        <v>-3.0155599999999998</v>
      </c>
      <c r="U219" s="36">
        <f t="shared" si="56"/>
        <v>-0.23255999999999988</v>
      </c>
      <c r="V219" s="310">
        <f t="shared" si="65"/>
        <v>4.5600000000000023</v>
      </c>
    </row>
    <row r="220" spans="1:22" s="1" customFormat="1">
      <c r="A220" s="308"/>
      <c r="B220" s="21">
        <v>214</v>
      </c>
      <c r="C220" s="53" t="s">
        <v>579</v>
      </c>
      <c r="D220" s="54">
        <v>20</v>
      </c>
      <c r="E220" s="54" t="s">
        <v>578</v>
      </c>
      <c r="F220" s="35">
        <v>1044.42</v>
      </c>
      <c r="G220" s="35">
        <v>1044.42</v>
      </c>
      <c r="H220" s="36">
        <v>3.9</v>
      </c>
      <c r="I220" s="36">
        <f t="shared" si="61"/>
        <v>3.9</v>
      </c>
      <c r="J220" s="36">
        <v>3.2</v>
      </c>
      <c r="K220" s="36">
        <f t="shared" si="51"/>
        <v>2.0640000000000001</v>
      </c>
      <c r="L220" s="36">
        <f t="shared" si="52"/>
        <v>2.0206499999999998</v>
      </c>
      <c r="M220" s="36">
        <v>36</v>
      </c>
      <c r="N220" s="37">
        <f t="shared" si="62"/>
        <v>1.8359999999999999</v>
      </c>
      <c r="O220" s="36">
        <v>36.85</v>
      </c>
      <c r="P220" s="36">
        <f t="shared" si="63"/>
        <v>1.8793499999999999</v>
      </c>
      <c r="Q220" s="38">
        <f t="shared" si="64"/>
        <v>160</v>
      </c>
      <c r="R220" s="38">
        <f t="shared" si="53"/>
        <v>103.2</v>
      </c>
      <c r="S220" s="38">
        <f t="shared" si="54"/>
        <v>101.0325</v>
      </c>
      <c r="T220" s="36">
        <f t="shared" si="55"/>
        <v>-1.1793500000000003</v>
      </c>
      <c r="U220" s="36">
        <f t="shared" si="56"/>
        <v>-4.335E-2</v>
      </c>
      <c r="V220" s="310">
        <f t="shared" si="65"/>
        <v>0.85000000000000142</v>
      </c>
    </row>
    <row r="221" spans="1:22" s="1" customFormat="1">
      <c r="A221" s="308"/>
      <c r="B221" s="21">
        <v>215</v>
      </c>
      <c r="C221" s="63" t="s">
        <v>220</v>
      </c>
      <c r="D221" s="54">
        <v>22</v>
      </c>
      <c r="E221" s="54" t="s">
        <v>578</v>
      </c>
      <c r="F221" s="35">
        <v>1210.95</v>
      </c>
      <c r="G221" s="35">
        <v>1210.95</v>
      </c>
      <c r="H221" s="36">
        <v>3.9140000000000001</v>
      </c>
      <c r="I221" s="36">
        <f t="shared" si="61"/>
        <v>3.9140000000000001</v>
      </c>
      <c r="J221" s="36">
        <v>3.52</v>
      </c>
      <c r="K221" s="36">
        <f t="shared" si="51"/>
        <v>1.9760000000000002</v>
      </c>
      <c r="L221" s="36">
        <f t="shared" si="52"/>
        <v>2.28965</v>
      </c>
      <c r="M221" s="36">
        <v>38</v>
      </c>
      <c r="N221" s="37">
        <f t="shared" si="62"/>
        <v>1.9379999999999999</v>
      </c>
      <c r="O221" s="64">
        <v>31.85</v>
      </c>
      <c r="P221" s="36">
        <f t="shared" si="63"/>
        <v>1.62435</v>
      </c>
      <c r="Q221" s="38">
        <f t="shared" si="64"/>
        <v>160</v>
      </c>
      <c r="R221" s="38">
        <f t="shared" si="53"/>
        <v>89.818181818181827</v>
      </c>
      <c r="S221" s="38">
        <f t="shared" si="54"/>
        <v>104.075</v>
      </c>
      <c r="T221" s="36">
        <f t="shared" si="55"/>
        <v>-1.2303500000000001</v>
      </c>
      <c r="U221" s="36">
        <f t="shared" si="56"/>
        <v>0.31364999999999998</v>
      </c>
      <c r="V221" s="310">
        <f t="shared" si="65"/>
        <v>-6.1499999999999986</v>
      </c>
    </row>
    <row r="222" spans="1:22" s="1" customFormat="1">
      <c r="A222" s="308"/>
      <c r="B222" s="21">
        <v>216</v>
      </c>
      <c r="C222" s="63" t="s">
        <v>583</v>
      </c>
      <c r="D222" s="54">
        <v>8</v>
      </c>
      <c r="E222" s="54" t="s">
        <v>578</v>
      </c>
      <c r="F222" s="35">
        <v>371.23</v>
      </c>
      <c r="G222" s="35">
        <v>276.23</v>
      </c>
      <c r="H222" s="36">
        <v>1.081</v>
      </c>
      <c r="I222" s="36">
        <f t="shared" si="61"/>
        <v>1.081</v>
      </c>
      <c r="J222" s="36">
        <v>1.2</v>
      </c>
      <c r="K222" s="36">
        <f t="shared" si="51"/>
        <v>0.36699999999999999</v>
      </c>
      <c r="L222" s="36">
        <f t="shared" si="52"/>
        <v>0.52</v>
      </c>
      <c r="M222" s="36">
        <v>14</v>
      </c>
      <c r="N222" s="37">
        <f t="shared" si="62"/>
        <v>0.71399999999999997</v>
      </c>
      <c r="O222" s="64">
        <v>11</v>
      </c>
      <c r="P222" s="36">
        <f t="shared" si="63"/>
        <v>0.56099999999999994</v>
      </c>
      <c r="Q222" s="38">
        <f t="shared" si="64"/>
        <v>150</v>
      </c>
      <c r="R222" s="38">
        <f t="shared" si="53"/>
        <v>45.875</v>
      </c>
      <c r="S222" s="38">
        <f t="shared" si="54"/>
        <v>65</v>
      </c>
      <c r="T222" s="36">
        <f t="shared" si="55"/>
        <v>-0.67999999999999994</v>
      </c>
      <c r="U222" s="36">
        <f t="shared" si="56"/>
        <v>0.15300000000000002</v>
      </c>
      <c r="V222" s="310">
        <f t="shared" si="65"/>
        <v>-3</v>
      </c>
    </row>
    <row r="223" spans="1:22" s="1" customFormat="1">
      <c r="A223" s="308"/>
      <c r="B223" s="21">
        <v>217</v>
      </c>
      <c r="C223" s="63" t="s">
        <v>584</v>
      </c>
      <c r="D223" s="54">
        <v>40</v>
      </c>
      <c r="E223" s="54">
        <v>1980</v>
      </c>
      <c r="F223" s="35">
        <v>2183.94</v>
      </c>
      <c r="G223" s="35">
        <v>2183.94</v>
      </c>
      <c r="H223" s="36">
        <v>9.1630000000000003</v>
      </c>
      <c r="I223" s="36">
        <f t="shared" si="61"/>
        <v>9.1630000000000003</v>
      </c>
      <c r="J223" s="36">
        <v>6.4</v>
      </c>
      <c r="K223" s="36">
        <f t="shared" si="51"/>
        <v>4.5220000000000002</v>
      </c>
      <c r="L223" s="36">
        <f t="shared" si="52"/>
        <v>3.9763000000000002</v>
      </c>
      <c r="M223" s="36">
        <v>91</v>
      </c>
      <c r="N223" s="37">
        <f t="shared" si="62"/>
        <v>4.641</v>
      </c>
      <c r="O223" s="64">
        <v>101.7</v>
      </c>
      <c r="P223" s="36">
        <f t="shared" si="63"/>
        <v>5.1867000000000001</v>
      </c>
      <c r="Q223" s="38">
        <f t="shared" si="64"/>
        <v>160</v>
      </c>
      <c r="R223" s="38">
        <f t="shared" si="53"/>
        <v>113.05</v>
      </c>
      <c r="S223" s="38">
        <f t="shared" si="54"/>
        <v>99.407499999999999</v>
      </c>
      <c r="T223" s="36">
        <f t="shared" si="55"/>
        <v>-2.4237000000000002</v>
      </c>
      <c r="U223" s="36">
        <f t="shared" si="56"/>
        <v>-0.54570000000000007</v>
      </c>
      <c r="V223" s="310">
        <f t="shared" si="65"/>
        <v>10.700000000000003</v>
      </c>
    </row>
    <row r="224" spans="1:22" s="1" customFormat="1" ht="12.75" customHeight="1">
      <c r="A224" s="308"/>
      <c r="B224" s="21">
        <v>218</v>
      </c>
      <c r="C224" s="63" t="s">
        <v>585</v>
      </c>
      <c r="D224" s="54">
        <v>50</v>
      </c>
      <c r="E224" s="54">
        <v>1973</v>
      </c>
      <c r="F224" s="35">
        <v>2555.25</v>
      </c>
      <c r="G224" s="35">
        <v>2555.25</v>
      </c>
      <c r="H224" s="36">
        <v>9.1449999999999996</v>
      </c>
      <c r="I224" s="36">
        <f t="shared" si="61"/>
        <v>9.1449999999999996</v>
      </c>
      <c r="J224" s="36">
        <v>8</v>
      </c>
      <c r="K224" s="36">
        <f t="shared" si="51"/>
        <v>5.7279999999999998</v>
      </c>
      <c r="L224" s="36">
        <f t="shared" si="52"/>
        <v>4.4606500000000002</v>
      </c>
      <c r="M224" s="36">
        <v>67</v>
      </c>
      <c r="N224" s="37">
        <f t="shared" si="62"/>
        <v>3.4169999999999998</v>
      </c>
      <c r="O224" s="64">
        <v>91.85</v>
      </c>
      <c r="P224" s="36">
        <f t="shared" si="63"/>
        <v>4.6843499999999993</v>
      </c>
      <c r="Q224" s="38">
        <f t="shared" si="64"/>
        <v>160</v>
      </c>
      <c r="R224" s="38">
        <f t="shared" si="53"/>
        <v>114.56</v>
      </c>
      <c r="S224" s="38">
        <f t="shared" si="54"/>
        <v>89.213000000000008</v>
      </c>
      <c r="T224" s="36">
        <f t="shared" si="55"/>
        <v>-3.5393499999999998</v>
      </c>
      <c r="U224" s="36">
        <f t="shared" si="56"/>
        <v>-1.2673499999999995</v>
      </c>
      <c r="V224" s="310">
        <f t="shared" si="65"/>
        <v>24.849999999999994</v>
      </c>
    </row>
    <row r="225" spans="1:22" s="1" customFormat="1">
      <c r="A225" s="308"/>
      <c r="B225" s="21">
        <v>219</v>
      </c>
      <c r="C225" s="63" t="s">
        <v>586</v>
      </c>
      <c r="D225" s="65">
        <v>40</v>
      </c>
      <c r="E225" s="54">
        <v>1988</v>
      </c>
      <c r="F225" s="35">
        <v>2194.44</v>
      </c>
      <c r="G225" s="35">
        <v>2194.44</v>
      </c>
      <c r="H225" s="36">
        <v>8.99</v>
      </c>
      <c r="I225" s="36">
        <f t="shared" si="61"/>
        <v>8.99</v>
      </c>
      <c r="J225" s="36">
        <v>6.4</v>
      </c>
      <c r="K225" s="36">
        <f t="shared" si="51"/>
        <v>3.6350000000000007</v>
      </c>
      <c r="L225" s="36">
        <f t="shared" si="52"/>
        <v>3.8180900000000007</v>
      </c>
      <c r="M225" s="36">
        <v>105</v>
      </c>
      <c r="N225" s="37">
        <f t="shared" si="62"/>
        <v>5.3549999999999995</v>
      </c>
      <c r="O225" s="64">
        <v>101.41</v>
      </c>
      <c r="P225" s="36">
        <f t="shared" si="63"/>
        <v>5.1719099999999996</v>
      </c>
      <c r="Q225" s="38">
        <f t="shared" si="64"/>
        <v>160</v>
      </c>
      <c r="R225" s="38">
        <f t="shared" si="53"/>
        <v>90.875000000000014</v>
      </c>
      <c r="S225" s="38">
        <f t="shared" si="54"/>
        <v>95.452250000000021</v>
      </c>
      <c r="T225" s="36">
        <f t="shared" si="55"/>
        <v>-2.5819099999999997</v>
      </c>
      <c r="U225" s="36">
        <f t="shared" si="56"/>
        <v>0.18308999999999997</v>
      </c>
      <c r="V225" s="310">
        <f t="shared" si="65"/>
        <v>-3.5900000000000034</v>
      </c>
    </row>
    <row r="226" spans="1:22" s="1" customFormat="1">
      <c r="A226" s="308"/>
      <c r="B226" s="21">
        <v>220</v>
      </c>
      <c r="C226" s="53" t="s">
        <v>218</v>
      </c>
      <c r="D226" s="54">
        <v>40</v>
      </c>
      <c r="E226" s="54">
        <v>1984</v>
      </c>
      <c r="F226" s="35">
        <v>2304.94</v>
      </c>
      <c r="G226" s="35">
        <v>2304.94</v>
      </c>
      <c r="H226" s="36">
        <v>8.99</v>
      </c>
      <c r="I226" s="36">
        <f t="shared" si="61"/>
        <v>8.99</v>
      </c>
      <c r="J226" s="36">
        <v>6.4</v>
      </c>
      <c r="K226" s="36">
        <f t="shared" si="51"/>
        <v>4.4510000000000005</v>
      </c>
      <c r="L226" s="36">
        <f t="shared" si="52"/>
        <v>4.7570000000000006</v>
      </c>
      <c r="M226" s="36">
        <v>89</v>
      </c>
      <c r="N226" s="37">
        <f t="shared" si="62"/>
        <v>4.5389999999999997</v>
      </c>
      <c r="O226" s="36">
        <v>83</v>
      </c>
      <c r="P226" s="36">
        <f t="shared" si="63"/>
        <v>4.2329999999999997</v>
      </c>
      <c r="Q226" s="38">
        <f t="shared" si="64"/>
        <v>160</v>
      </c>
      <c r="R226" s="38">
        <f t="shared" si="53"/>
        <v>111.27500000000002</v>
      </c>
      <c r="S226" s="38">
        <f t="shared" si="54"/>
        <v>118.92500000000003</v>
      </c>
      <c r="T226" s="36">
        <f t="shared" si="55"/>
        <v>-1.6429999999999998</v>
      </c>
      <c r="U226" s="36">
        <f t="shared" si="56"/>
        <v>0.30600000000000005</v>
      </c>
      <c r="V226" s="310">
        <f t="shared" si="65"/>
        <v>-6</v>
      </c>
    </row>
    <row r="227" spans="1:22" s="1" customFormat="1">
      <c r="A227" s="308"/>
      <c r="B227" s="21">
        <v>221</v>
      </c>
      <c r="C227" s="53" t="s">
        <v>219</v>
      </c>
      <c r="D227" s="54">
        <v>18</v>
      </c>
      <c r="E227" s="54">
        <v>1988</v>
      </c>
      <c r="F227" s="35">
        <v>1144.2</v>
      </c>
      <c r="G227" s="35">
        <v>1144.2</v>
      </c>
      <c r="H227" s="36">
        <v>3.7130000000000001</v>
      </c>
      <c r="I227" s="36">
        <f t="shared" si="61"/>
        <v>3.7130000000000001</v>
      </c>
      <c r="J227" s="36">
        <v>2.88</v>
      </c>
      <c r="K227" s="36">
        <f t="shared" si="51"/>
        <v>1.9790000000000001</v>
      </c>
      <c r="L227" s="36">
        <f t="shared" si="52"/>
        <v>2.1320000000000001</v>
      </c>
      <c r="M227" s="36">
        <v>34</v>
      </c>
      <c r="N227" s="37">
        <f t="shared" si="62"/>
        <v>1.734</v>
      </c>
      <c r="O227" s="36">
        <v>31</v>
      </c>
      <c r="P227" s="36">
        <f t="shared" si="63"/>
        <v>1.581</v>
      </c>
      <c r="Q227" s="38">
        <f t="shared" si="64"/>
        <v>160</v>
      </c>
      <c r="R227" s="38">
        <f t="shared" si="53"/>
        <v>109.94444444444444</v>
      </c>
      <c r="S227" s="38">
        <f t="shared" si="54"/>
        <v>118.44444444444444</v>
      </c>
      <c r="T227" s="36">
        <f t="shared" si="55"/>
        <v>-0.74799999999999978</v>
      </c>
      <c r="U227" s="36">
        <f t="shared" si="56"/>
        <v>0.15300000000000002</v>
      </c>
      <c r="V227" s="310">
        <f t="shared" si="65"/>
        <v>-3</v>
      </c>
    </row>
    <row r="228" spans="1:22" s="1" customFormat="1">
      <c r="A228" s="308"/>
      <c r="B228" s="21">
        <v>222</v>
      </c>
      <c r="C228" s="53" t="s">
        <v>221</v>
      </c>
      <c r="D228" s="54">
        <v>30</v>
      </c>
      <c r="E228" s="54">
        <v>1988</v>
      </c>
      <c r="F228" s="35">
        <v>1594.58</v>
      </c>
      <c r="G228" s="35">
        <v>1594.58</v>
      </c>
      <c r="H228" s="36">
        <v>6.8479999999999999</v>
      </c>
      <c r="I228" s="36">
        <f t="shared" si="61"/>
        <v>6.8479999999999999</v>
      </c>
      <c r="J228" s="36">
        <v>4.8</v>
      </c>
      <c r="K228" s="36">
        <f t="shared" si="51"/>
        <v>3.7880000000000003</v>
      </c>
      <c r="L228" s="36">
        <f t="shared" si="52"/>
        <v>3.4820000000000002</v>
      </c>
      <c r="M228" s="36">
        <v>60</v>
      </c>
      <c r="N228" s="37">
        <f t="shared" si="62"/>
        <v>3.0599999999999996</v>
      </c>
      <c r="O228" s="36">
        <v>66</v>
      </c>
      <c r="P228" s="36">
        <f t="shared" si="63"/>
        <v>3.3659999999999997</v>
      </c>
      <c r="Q228" s="38">
        <f t="shared" si="64"/>
        <v>160</v>
      </c>
      <c r="R228" s="38">
        <f t="shared" si="53"/>
        <v>126.26666666666668</v>
      </c>
      <c r="S228" s="38">
        <f t="shared" si="54"/>
        <v>116.06666666666666</v>
      </c>
      <c r="T228" s="36">
        <f t="shared" si="55"/>
        <v>-1.3179999999999996</v>
      </c>
      <c r="U228" s="36">
        <f t="shared" si="56"/>
        <v>-0.30600000000000005</v>
      </c>
      <c r="V228" s="310">
        <f t="shared" si="65"/>
        <v>6</v>
      </c>
    </row>
    <row r="229" spans="1:22" s="1" customFormat="1">
      <c r="A229" s="308"/>
      <c r="B229" s="21">
        <v>223</v>
      </c>
      <c r="C229" s="53" t="s">
        <v>215</v>
      </c>
      <c r="D229" s="54">
        <v>18</v>
      </c>
      <c r="E229" s="54">
        <v>1991</v>
      </c>
      <c r="F229" s="35">
        <v>1146.3399999999999</v>
      </c>
      <c r="G229" s="35">
        <v>1146.3399999999999</v>
      </c>
      <c r="H229" s="36">
        <v>4.2240000000000002</v>
      </c>
      <c r="I229" s="36">
        <f t="shared" si="61"/>
        <v>4.2240000000000002</v>
      </c>
      <c r="J229" s="36">
        <v>2.88</v>
      </c>
      <c r="K229" s="36">
        <f t="shared" si="51"/>
        <v>1.6230000000000002</v>
      </c>
      <c r="L229" s="36">
        <f t="shared" si="52"/>
        <v>1.8270000000000004</v>
      </c>
      <c r="M229" s="36">
        <v>51</v>
      </c>
      <c r="N229" s="37">
        <f t="shared" si="62"/>
        <v>2.601</v>
      </c>
      <c r="O229" s="36">
        <v>47</v>
      </c>
      <c r="P229" s="36">
        <f t="shared" si="63"/>
        <v>2.3969999999999998</v>
      </c>
      <c r="Q229" s="38">
        <f t="shared" si="64"/>
        <v>160</v>
      </c>
      <c r="R229" s="38">
        <f t="shared" si="53"/>
        <v>90.166666666666686</v>
      </c>
      <c r="S229" s="38">
        <f t="shared" si="54"/>
        <v>101.50000000000003</v>
      </c>
      <c r="T229" s="36">
        <f t="shared" si="55"/>
        <v>-1.0529999999999995</v>
      </c>
      <c r="U229" s="36">
        <f t="shared" si="56"/>
        <v>0.20400000000000018</v>
      </c>
      <c r="V229" s="310">
        <f t="shared" si="65"/>
        <v>-4</v>
      </c>
    </row>
    <row r="230" spans="1:22" s="1" customFormat="1">
      <c r="A230" s="308"/>
      <c r="B230" s="21">
        <v>224</v>
      </c>
      <c r="C230" s="53" t="s">
        <v>587</v>
      </c>
      <c r="D230" s="54">
        <v>40</v>
      </c>
      <c r="E230" s="54">
        <v>1992</v>
      </c>
      <c r="F230" s="35">
        <v>2224.46</v>
      </c>
      <c r="G230" s="35">
        <v>2224.46</v>
      </c>
      <c r="H230" s="36">
        <v>8.7240000000000002</v>
      </c>
      <c r="I230" s="36">
        <f t="shared" si="61"/>
        <v>8.7240000000000002</v>
      </c>
      <c r="J230" s="36">
        <v>6.4</v>
      </c>
      <c r="K230" s="36">
        <f t="shared" si="51"/>
        <v>4.1850000000000005</v>
      </c>
      <c r="L230" s="36">
        <f t="shared" si="52"/>
        <v>4.1850000000000005</v>
      </c>
      <c r="M230" s="36">
        <v>89</v>
      </c>
      <c r="N230" s="37">
        <f t="shared" si="62"/>
        <v>4.5389999999999997</v>
      </c>
      <c r="O230" s="36">
        <v>89</v>
      </c>
      <c r="P230" s="36">
        <f t="shared" si="63"/>
        <v>4.5389999999999997</v>
      </c>
      <c r="Q230" s="38">
        <f t="shared" si="64"/>
        <v>160</v>
      </c>
      <c r="R230" s="38">
        <f t="shared" si="53"/>
        <v>104.62500000000003</v>
      </c>
      <c r="S230" s="38">
        <f t="shared" si="54"/>
        <v>104.62500000000003</v>
      </c>
      <c r="T230" s="36">
        <f t="shared" si="55"/>
        <v>-2.2149999999999999</v>
      </c>
      <c r="U230" s="36">
        <f t="shared" si="56"/>
        <v>0</v>
      </c>
      <c r="V230" s="310">
        <f t="shared" si="65"/>
        <v>0</v>
      </c>
    </row>
    <row r="231" spans="1:22" s="1" customFormat="1">
      <c r="A231" s="308"/>
      <c r="B231" s="21">
        <v>225</v>
      </c>
      <c r="C231" s="53" t="s">
        <v>217</v>
      </c>
      <c r="D231" s="54">
        <v>45</v>
      </c>
      <c r="E231" s="54">
        <v>1992</v>
      </c>
      <c r="F231" s="35">
        <v>2192.8000000000002</v>
      </c>
      <c r="G231" s="35">
        <v>2192.8000000000002</v>
      </c>
      <c r="H231" s="36">
        <v>10</v>
      </c>
      <c r="I231" s="36">
        <f t="shared" si="61"/>
        <v>10</v>
      </c>
      <c r="J231" s="36">
        <v>7.2</v>
      </c>
      <c r="K231" s="36">
        <f t="shared" si="51"/>
        <v>4.8490000000000002</v>
      </c>
      <c r="L231" s="36">
        <f t="shared" si="52"/>
        <v>5.359</v>
      </c>
      <c r="M231" s="36">
        <v>101</v>
      </c>
      <c r="N231" s="37">
        <f t="shared" si="62"/>
        <v>5.1509999999999998</v>
      </c>
      <c r="O231" s="36">
        <v>91</v>
      </c>
      <c r="P231" s="36">
        <f t="shared" si="63"/>
        <v>4.641</v>
      </c>
      <c r="Q231" s="38">
        <f t="shared" si="64"/>
        <v>160</v>
      </c>
      <c r="R231" s="38">
        <f t="shared" si="53"/>
        <v>107.75555555555556</v>
      </c>
      <c r="S231" s="38">
        <f t="shared" si="54"/>
        <v>119.08888888888889</v>
      </c>
      <c r="T231" s="36">
        <f t="shared" si="55"/>
        <v>-1.8410000000000002</v>
      </c>
      <c r="U231" s="36">
        <f t="shared" si="56"/>
        <v>0.50999999999999979</v>
      </c>
      <c r="V231" s="310">
        <f t="shared" si="65"/>
        <v>-10</v>
      </c>
    </row>
    <row r="232" spans="1:22" s="1" customFormat="1">
      <c r="A232" s="308"/>
      <c r="B232" s="21">
        <v>226</v>
      </c>
      <c r="C232" s="53" t="s">
        <v>588</v>
      </c>
      <c r="D232" s="54">
        <v>40</v>
      </c>
      <c r="E232" s="54">
        <v>1975</v>
      </c>
      <c r="F232" s="35">
        <v>1883.15</v>
      </c>
      <c r="G232" s="35">
        <v>1883.15</v>
      </c>
      <c r="H232" s="36">
        <v>7.8170000000000002</v>
      </c>
      <c r="I232" s="36">
        <f t="shared" si="61"/>
        <v>7.8170000000000002</v>
      </c>
      <c r="J232" s="36">
        <v>6.25</v>
      </c>
      <c r="K232" s="36">
        <f t="shared" si="51"/>
        <v>4.7060000000000004</v>
      </c>
      <c r="L232" s="36">
        <f t="shared" si="52"/>
        <v>4.7774000000000001</v>
      </c>
      <c r="M232" s="36">
        <v>61</v>
      </c>
      <c r="N232" s="37">
        <f t="shared" si="62"/>
        <v>3.1109999999999998</v>
      </c>
      <c r="O232" s="36">
        <v>59.6</v>
      </c>
      <c r="P232" s="36">
        <f t="shared" si="63"/>
        <v>3.0396000000000001</v>
      </c>
      <c r="Q232" s="38">
        <f t="shared" si="64"/>
        <v>156.25</v>
      </c>
      <c r="R232" s="38">
        <f t="shared" si="53"/>
        <v>117.65</v>
      </c>
      <c r="S232" s="38">
        <f t="shared" si="54"/>
        <v>119.43499999999999</v>
      </c>
      <c r="T232" s="36">
        <f t="shared" si="55"/>
        <v>-1.4725999999999999</v>
      </c>
      <c r="U232" s="36">
        <f t="shared" si="56"/>
        <v>7.1399999999999686E-2</v>
      </c>
      <c r="V232" s="310">
        <f t="shared" si="65"/>
        <v>-1.3999999999999986</v>
      </c>
    </row>
    <row r="233" spans="1:22" s="1" customFormat="1">
      <c r="A233" s="308"/>
      <c r="B233" s="21">
        <v>227</v>
      </c>
      <c r="C233" s="53" t="s">
        <v>216</v>
      </c>
      <c r="D233" s="54">
        <v>22</v>
      </c>
      <c r="E233" s="54" t="s">
        <v>578</v>
      </c>
      <c r="F233" s="35">
        <v>1161.98</v>
      </c>
      <c r="G233" s="35">
        <v>1161.98</v>
      </c>
      <c r="H233" s="36">
        <v>4.2930000000000001</v>
      </c>
      <c r="I233" s="36">
        <f t="shared" si="61"/>
        <v>4.2930000000000001</v>
      </c>
      <c r="J233" s="36">
        <v>3.52</v>
      </c>
      <c r="K233" s="36">
        <f t="shared" si="51"/>
        <v>2.8140000000000001</v>
      </c>
      <c r="L233" s="36">
        <f t="shared" si="52"/>
        <v>2.4136500000000005</v>
      </c>
      <c r="M233" s="36">
        <v>29</v>
      </c>
      <c r="N233" s="37">
        <f t="shared" si="62"/>
        <v>1.4789999999999999</v>
      </c>
      <c r="O233" s="36">
        <v>36.85</v>
      </c>
      <c r="P233" s="36">
        <f t="shared" si="63"/>
        <v>1.8793499999999999</v>
      </c>
      <c r="Q233" s="38">
        <f t="shared" si="64"/>
        <v>160</v>
      </c>
      <c r="R233" s="38">
        <f t="shared" si="53"/>
        <v>127.90909090909091</v>
      </c>
      <c r="S233" s="38">
        <f t="shared" si="54"/>
        <v>109.71136363636366</v>
      </c>
      <c r="T233" s="36">
        <f t="shared" si="55"/>
        <v>-1.1063499999999995</v>
      </c>
      <c r="U233" s="36">
        <f t="shared" si="56"/>
        <v>-0.40034999999999998</v>
      </c>
      <c r="V233" s="310">
        <f t="shared" si="65"/>
        <v>7.8500000000000014</v>
      </c>
    </row>
    <row r="234" spans="1:22" s="1" customFormat="1" ht="13.5" thickBot="1">
      <c r="A234" s="312"/>
      <c r="B234" s="313">
        <v>228</v>
      </c>
      <c r="C234" s="314" t="s">
        <v>589</v>
      </c>
      <c r="D234" s="315">
        <v>8</v>
      </c>
      <c r="E234" s="315" t="s">
        <v>578</v>
      </c>
      <c r="F234" s="316">
        <v>407.05</v>
      </c>
      <c r="G234" s="316">
        <v>407.05</v>
      </c>
      <c r="H234" s="317">
        <v>1.675</v>
      </c>
      <c r="I234" s="317">
        <f t="shared" si="61"/>
        <v>1.675</v>
      </c>
      <c r="J234" s="317">
        <v>1.28</v>
      </c>
      <c r="K234" s="317">
        <f t="shared" si="51"/>
        <v>1.0630000000000002</v>
      </c>
      <c r="L234" s="317">
        <f t="shared" si="52"/>
        <v>0.98140000000000016</v>
      </c>
      <c r="M234" s="317">
        <v>12</v>
      </c>
      <c r="N234" s="318">
        <f t="shared" si="62"/>
        <v>0.61199999999999999</v>
      </c>
      <c r="O234" s="317">
        <v>13.6</v>
      </c>
      <c r="P234" s="317">
        <f t="shared" si="63"/>
        <v>0.69359999999999988</v>
      </c>
      <c r="Q234" s="319">
        <f t="shared" si="64"/>
        <v>160</v>
      </c>
      <c r="R234" s="319">
        <f t="shared" si="53"/>
        <v>132.87500000000003</v>
      </c>
      <c r="S234" s="319">
        <f t="shared" si="54"/>
        <v>122.67500000000003</v>
      </c>
      <c r="T234" s="317">
        <f t="shared" si="55"/>
        <v>-0.29859999999999987</v>
      </c>
      <c r="U234" s="317">
        <f t="shared" si="56"/>
        <v>-8.1599999999999895E-2</v>
      </c>
      <c r="V234" s="320">
        <f t="shared" si="65"/>
        <v>1.5999999999999996</v>
      </c>
    </row>
    <row r="235" spans="1:22" s="1" customFormat="1">
      <c r="A235" s="278" t="s">
        <v>31</v>
      </c>
      <c r="B235" s="111">
        <v>229</v>
      </c>
      <c r="C235" s="124" t="s">
        <v>590</v>
      </c>
      <c r="D235" s="125">
        <v>8</v>
      </c>
      <c r="E235" s="125">
        <v>1960</v>
      </c>
      <c r="F235" s="126">
        <v>358.81</v>
      </c>
      <c r="G235" s="126">
        <v>337.59</v>
      </c>
      <c r="H235" s="127">
        <v>1.3180000000000001</v>
      </c>
      <c r="I235" s="127">
        <f t="shared" si="61"/>
        <v>1.3180000000000001</v>
      </c>
      <c r="J235" s="127">
        <v>1.28</v>
      </c>
      <c r="K235" s="127">
        <f t="shared" ref="K235:K298" si="66">I235-N235</f>
        <v>0.96100000000000008</v>
      </c>
      <c r="L235" s="127">
        <f t="shared" ref="L235:L298" si="67">I235-P235</f>
        <v>1.1140000000000001</v>
      </c>
      <c r="M235" s="127">
        <v>7</v>
      </c>
      <c r="N235" s="128">
        <f t="shared" si="62"/>
        <v>0.35699999999999998</v>
      </c>
      <c r="O235" s="127">
        <v>4</v>
      </c>
      <c r="P235" s="127">
        <f t="shared" si="63"/>
        <v>0.20399999999999999</v>
      </c>
      <c r="Q235" s="129">
        <f t="shared" si="64"/>
        <v>160</v>
      </c>
      <c r="R235" s="129">
        <f t="shared" ref="R235:R298" si="68">K235*1000/D235</f>
        <v>120.12500000000001</v>
      </c>
      <c r="S235" s="129">
        <f t="shared" ref="S235:S298" si="69">L235*1000/D235</f>
        <v>139.25</v>
      </c>
      <c r="T235" s="127">
        <f t="shared" ref="T235:T298" si="70">L235-J235</f>
        <v>-0.16599999999999993</v>
      </c>
      <c r="U235" s="127">
        <f t="shared" ref="U235:U298" si="71">N235-P235</f>
        <v>0.153</v>
      </c>
      <c r="V235" s="130">
        <f t="shared" si="65"/>
        <v>-3</v>
      </c>
    </row>
    <row r="236" spans="1:22" s="1" customFormat="1">
      <c r="A236" s="279"/>
      <c r="B236" s="79">
        <v>230</v>
      </c>
      <c r="C236" s="86" t="s">
        <v>73</v>
      </c>
      <c r="D236" s="87">
        <v>30</v>
      </c>
      <c r="E236" s="87">
        <v>1990</v>
      </c>
      <c r="F236" s="88">
        <v>1613.04</v>
      </c>
      <c r="G236" s="88">
        <v>1613.04</v>
      </c>
      <c r="H236" s="89">
        <v>6.6719999999999997</v>
      </c>
      <c r="I236" s="90">
        <f t="shared" si="61"/>
        <v>6.6719999999999997</v>
      </c>
      <c r="J236" s="89">
        <v>4.1180110000000001</v>
      </c>
      <c r="K236" s="90">
        <f t="shared" si="66"/>
        <v>3.9996</v>
      </c>
      <c r="L236" s="90">
        <f t="shared" si="67"/>
        <v>4.1180219999999998</v>
      </c>
      <c r="M236" s="90">
        <v>52.4</v>
      </c>
      <c r="N236" s="91">
        <f t="shared" si="62"/>
        <v>2.6723999999999997</v>
      </c>
      <c r="O236" s="90">
        <v>50.078000000000003</v>
      </c>
      <c r="P236" s="90">
        <f t="shared" si="63"/>
        <v>2.5539779999999999</v>
      </c>
      <c r="Q236" s="92">
        <f t="shared" si="64"/>
        <v>137.26703333333336</v>
      </c>
      <c r="R236" s="92">
        <f t="shared" si="68"/>
        <v>133.32</v>
      </c>
      <c r="S236" s="92">
        <f t="shared" si="69"/>
        <v>137.26740000000001</v>
      </c>
      <c r="T236" s="90">
        <f t="shared" si="70"/>
        <v>1.0999999999761201E-5</v>
      </c>
      <c r="U236" s="90">
        <f t="shared" si="71"/>
        <v>0.11842199999999981</v>
      </c>
      <c r="V236" s="131">
        <f t="shared" si="65"/>
        <v>-2.3219999999999956</v>
      </c>
    </row>
    <row r="237" spans="1:22" s="1" customFormat="1">
      <c r="A237" s="279"/>
      <c r="B237" s="79">
        <v>231</v>
      </c>
      <c r="C237" s="93" t="s">
        <v>74</v>
      </c>
      <c r="D237" s="94">
        <v>50</v>
      </c>
      <c r="E237" s="94">
        <v>1971</v>
      </c>
      <c r="F237" s="95">
        <v>2564.8000000000002</v>
      </c>
      <c r="G237" s="95">
        <v>2564.8000000000002</v>
      </c>
      <c r="H237" s="89">
        <v>10.186</v>
      </c>
      <c r="I237" s="90">
        <f t="shared" si="61"/>
        <v>10.186</v>
      </c>
      <c r="J237" s="89">
        <v>6.9509499999999997</v>
      </c>
      <c r="K237" s="90">
        <f t="shared" si="66"/>
        <v>6.9067000000000007</v>
      </c>
      <c r="L237" s="90">
        <f t="shared" si="67"/>
        <v>6.9509679999999996</v>
      </c>
      <c r="M237" s="90">
        <v>64.3</v>
      </c>
      <c r="N237" s="91">
        <f t="shared" si="62"/>
        <v>3.2792999999999997</v>
      </c>
      <c r="O237" s="90">
        <v>63.432000000000002</v>
      </c>
      <c r="P237" s="90">
        <f t="shared" si="63"/>
        <v>3.2350319999999999</v>
      </c>
      <c r="Q237" s="92">
        <f t="shared" si="64"/>
        <v>139.01900000000001</v>
      </c>
      <c r="R237" s="92">
        <f t="shared" si="68"/>
        <v>138.13400000000001</v>
      </c>
      <c r="S237" s="92">
        <f t="shared" si="69"/>
        <v>139.01936000000001</v>
      </c>
      <c r="T237" s="90">
        <f t="shared" si="70"/>
        <v>1.7999999999851468E-5</v>
      </c>
      <c r="U237" s="90">
        <f t="shared" si="71"/>
        <v>4.4267999999999752E-2</v>
      </c>
      <c r="V237" s="131">
        <f t="shared" si="65"/>
        <v>-0.867999999999995</v>
      </c>
    </row>
    <row r="238" spans="1:22" s="1" customFormat="1">
      <c r="A238" s="279"/>
      <c r="B238" s="79">
        <v>232</v>
      </c>
      <c r="C238" s="93" t="s">
        <v>75</v>
      </c>
      <c r="D238" s="94">
        <v>39</v>
      </c>
      <c r="E238" s="94">
        <v>1990</v>
      </c>
      <c r="F238" s="95">
        <v>2218.0300000000002</v>
      </c>
      <c r="G238" s="95">
        <v>2218.0300000000002</v>
      </c>
      <c r="H238" s="89">
        <v>9.1170000000000009</v>
      </c>
      <c r="I238" s="90">
        <f t="shared" si="61"/>
        <v>9.1170000000000009</v>
      </c>
      <c r="J238" s="89">
        <v>5.2593069999999997</v>
      </c>
      <c r="K238" s="90">
        <f t="shared" si="66"/>
        <v>4.9554000000000018</v>
      </c>
      <c r="L238" s="90">
        <f t="shared" si="67"/>
        <v>5.2593090000000009</v>
      </c>
      <c r="M238" s="90">
        <v>81.599999999999994</v>
      </c>
      <c r="N238" s="91">
        <f t="shared" si="62"/>
        <v>4.1615999999999991</v>
      </c>
      <c r="O238" s="90">
        <v>75.641000000000005</v>
      </c>
      <c r="P238" s="90">
        <f t="shared" si="63"/>
        <v>3.857691</v>
      </c>
      <c r="Q238" s="92">
        <f t="shared" si="64"/>
        <v>134.85402564102563</v>
      </c>
      <c r="R238" s="92">
        <f t="shared" si="68"/>
        <v>127.0615384615385</v>
      </c>
      <c r="S238" s="92">
        <f t="shared" si="69"/>
        <v>134.85407692307695</v>
      </c>
      <c r="T238" s="90">
        <f t="shared" si="70"/>
        <v>2.0000000011677344E-6</v>
      </c>
      <c r="U238" s="90">
        <f t="shared" si="71"/>
        <v>0.3039089999999991</v>
      </c>
      <c r="V238" s="131">
        <f t="shared" si="65"/>
        <v>-5.958999999999989</v>
      </c>
    </row>
    <row r="239" spans="1:22" s="1" customFormat="1">
      <c r="A239" s="279"/>
      <c r="B239" s="79">
        <v>233</v>
      </c>
      <c r="C239" s="93" t="s">
        <v>76</v>
      </c>
      <c r="D239" s="94">
        <v>39</v>
      </c>
      <c r="E239" s="94">
        <v>1990</v>
      </c>
      <c r="F239" s="95">
        <v>2294.0500000000002</v>
      </c>
      <c r="G239" s="95">
        <v>2294.0500000000002</v>
      </c>
      <c r="H239" s="89">
        <v>8.9209999999999994</v>
      </c>
      <c r="I239" s="90">
        <f t="shared" si="61"/>
        <v>8.9209999999999994</v>
      </c>
      <c r="J239" s="89">
        <v>5.8948799999999997</v>
      </c>
      <c r="K239" s="90">
        <f t="shared" si="66"/>
        <v>5.8059199999999995</v>
      </c>
      <c r="L239" s="90">
        <f t="shared" si="67"/>
        <v>5.8948640000000001</v>
      </c>
      <c r="M239" s="90">
        <v>61.08</v>
      </c>
      <c r="N239" s="91">
        <f t="shared" si="62"/>
        <v>3.1150799999999998</v>
      </c>
      <c r="O239" s="90">
        <v>59.335999999999999</v>
      </c>
      <c r="P239" s="90">
        <f t="shared" si="63"/>
        <v>3.0261359999999997</v>
      </c>
      <c r="Q239" s="92">
        <f t="shared" si="64"/>
        <v>151.15076923076924</v>
      </c>
      <c r="R239" s="92">
        <f t="shared" si="68"/>
        <v>148.86974358974356</v>
      </c>
      <c r="S239" s="92">
        <f t="shared" si="69"/>
        <v>151.15035897435899</v>
      </c>
      <c r="T239" s="90">
        <f t="shared" si="70"/>
        <v>-1.5999999999571912E-5</v>
      </c>
      <c r="U239" s="90">
        <f t="shared" si="71"/>
        <v>8.8944000000000134E-2</v>
      </c>
      <c r="V239" s="131">
        <f t="shared" si="65"/>
        <v>-1.7439999999999998</v>
      </c>
    </row>
    <row r="240" spans="1:22" s="1" customFormat="1">
      <c r="A240" s="279"/>
      <c r="B240" s="79">
        <v>234</v>
      </c>
      <c r="C240" s="93" t="s">
        <v>77</v>
      </c>
      <c r="D240" s="94">
        <v>58</v>
      </c>
      <c r="E240" s="94">
        <v>1991</v>
      </c>
      <c r="F240" s="95">
        <v>2439.79</v>
      </c>
      <c r="G240" s="95">
        <v>2439.79</v>
      </c>
      <c r="H240" s="89">
        <v>9.4719999999999995</v>
      </c>
      <c r="I240" s="90">
        <f t="shared" si="61"/>
        <v>9.4719999999999995</v>
      </c>
      <c r="J240" s="89">
        <v>6.2206650000000003</v>
      </c>
      <c r="K240" s="90">
        <f t="shared" si="66"/>
        <v>6.2885799999999996</v>
      </c>
      <c r="L240" s="90">
        <f t="shared" si="67"/>
        <v>6.2206479999999997</v>
      </c>
      <c r="M240" s="90">
        <v>62.42</v>
      </c>
      <c r="N240" s="91">
        <f t="shared" si="62"/>
        <v>3.1834199999999999</v>
      </c>
      <c r="O240" s="90">
        <v>63.752000000000002</v>
      </c>
      <c r="P240" s="90">
        <f t="shared" si="63"/>
        <v>3.2513519999999998</v>
      </c>
      <c r="Q240" s="92">
        <f t="shared" si="64"/>
        <v>107.2528448275862</v>
      </c>
      <c r="R240" s="92">
        <f t="shared" si="68"/>
        <v>108.42379310344828</v>
      </c>
      <c r="S240" s="92">
        <f t="shared" si="69"/>
        <v>107.25255172413793</v>
      </c>
      <c r="T240" s="90">
        <f t="shared" si="70"/>
        <v>-1.7000000000599869E-5</v>
      </c>
      <c r="U240" s="90">
        <f t="shared" si="71"/>
        <v>-6.7931999999999881E-2</v>
      </c>
      <c r="V240" s="131">
        <f t="shared" si="65"/>
        <v>1.3320000000000007</v>
      </c>
    </row>
    <row r="241" spans="1:22" s="1" customFormat="1">
      <c r="A241" s="279"/>
      <c r="B241" s="79">
        <v>235</v>
      </c>
      <c r="C241" s="93" t="s">
        <v>78</v>
      </c>
      <c r="D241" s="94">
        <v>30</v>
      </c>
      <c r="E241" s="94">
        <v>1974</v>
      </c>
      <c r="F241" s="95">
        <v>1743.53</v>
      </c>
      <c r="G241" s="95">
        <v>1743.53</v>
      </c>
      <c r="H241" s="89">
        <v>6.3860000000000001</v>
      </c>
      <c r="I241" s="90">
        <f t="shared" si="61"/>
        <v>6.3860000000000001</v>
      </c>
      <c r="J241" s="89">
        <v>4.4288100000000004</v>
      </c>
      <c r="K241" s="90">
        <f t="shared" si="66"/>
        <v>4.3087700000000009</v>
      </c>
      <c r="L241" s="90">
        <f t="shared" si="67"/>
        <v>4.4288240000000005</v>
      </c>
      <c r="M241" s="90">
        <v>40.729999999999997</v>
      </c>
      <c r="N241" s="91">
        <f t="shared" si="62"/>
        <v>2.0772299999999997</v>
      </c>
      <c r="O241" s="90">
        <v>38.375999999999998</v>
      </c>
      <c r="P241" s="90">
        <f t="shared" si="63"/>
        <v>1.9571759999999998</v>
      </c>
      <c r="Q241" s="92">
        <f t="shared" si="64"/>
        <v>147.62700000000001</v>
      </c>
      <c r="R241" s="92">
        <f t="shared" si="68"/>
        <v>143.62566666666669</v>
      </c>
      <c r="S241" s="92">
        <f t="shared" si="69"/>
        <v>147.62746666666669</v>
      </c>
      <c r="T241" s="90">
        <f t="shared" si="70"/>
        <v>1.4000000000180535E-5</v>
      </c>
      <c r="U241" s="90">
        <f t="shared" si="71"/>
        <v>0.12005399999999988</v>
      </c>
      <c r="V241" s="131">
        <f t="shared" si="65"/>
        <v>-2.3539999999999992</v>
      </c>
    </row>
    <row r="242" spans="1:22" s="1" customFormat="1">
      <c r="A242" s="279"/>
      <c r="B242" s="79">
        <v>236</v>
      </c>
      <c r="C242" s="93" t="s">
        <v>79</v>
      </c>
      <c r="D242" s="94">
        <v>51</v>
      </c>
      <c r="E242" s="94">
        <v>1972</v>
      </c>
      <c r="F242" s="95">
        <v>2608.15</v>
      </c>
      <c r="G242" s="95">
        <v>2608.15</v>
      </c>
      <c r="H242" s="89">
        <v>10.916</v>
      </c>
      <c r="I242" s="90">
        <f t="shared" si="61"/>
        <v>10.916</v>
      </c>
      <c r="J242" s="89">
        <v>6.4931000000000001</v>
      </c>
      <c r="K242" s="90">
        <f t="shared" si="66"/>
        <v>6.5906900000000004</v>
      </c>
      <c r="L242" s="90">
        <f t="shared" si="67"/>
        <v>6.4930760000000003</v>
      </c>
      <c r="M242" s="90">
        <v>84.81</v>
      </c>
      <c r="N242" s="91">
        <f t="shared" si="62"/>
        <v>4.32531</v>
      </c>
      <c r="O242" s="90">
        <v>86.724000000000004</v>
      </c>
      <c r="P242" s="90">
        <f t="shared" si="63"/>
        <v>4.4229240000000001</v>
      </c>
      <c r="Q242" s="92">
        <f t="shared" si="64"/>
        <v>127.31568627450982</v>
      </c>
      <c r="R242" s="92">
        <f t="shared" si="68"/>
        <v>129.22921568627453</v>
      </c>
      <c r="S242" s="92">
        <f t="shared" si="69"/>
        <v>127.31521568627451</v>
      </c>
      <c r="T242" s="90">
        <f t="shared" si="70"/>
        <v>-2.3999999999801958E-5</v>
      </c>
      <c r="U242" s="90">
        <f t="shared" si="71"/>
        <v>-9.761400000000009E-2</v>
      </c>
      <c r="V242" s="131">
        <f t="shared" si="65"/>
        <v>1.9140000000000015</v>
      </c>
    </row>
    <row r="243" spans="1:22" s="1" customFormat="1">
      <c r="A243" s="279"/>
      <c r="B243" s="79">
        <v>237</v>
      </c>
      <c r="C243" s="93" t="s">
        <v>80</v>
      </c>
      <c r="D243" s="94">
        <v>59</v>
      </c>
      <c r="E243" s="94">
        <v>1975</v>
      </c>
      <c r="F243" s="95">
        <v>2729.69</v>
      </c>
      <c r="G243" s="95">
        <v>2729.69</v>
      </c>
      <c r="H243" s="89">
        <v>12.313000000000001</v>
      </c>
      <c r="I243" s="90">
        <f t="shared" si="61"/>
        <v>12.313000000000001</v>
      </c>
      <c r="J243" s="89">
        <v>7.4327399999999999</v>
      </c>
      <c r="K243" s="90">
        <f t="shared" si="66"/>
        <v>7.3603900000000007</v>
      </c>
      <c r="L243" s="90">
        <f t="shared" si="67"/>
        <v>7.4327590000000008</v>
      </c>
      <c r="M243" s="90">
        <v>97.11</v>
      </c>
      <c r="N243" s="91">
        <f t="shared" si="62"/>
        <v>4.95261</v>
      </c>
      <c r="O243" s="90">
        <v>95.691000000000003</v>
      </c>
      <c r="P243" s="90">
        <f t="shared" si="63"/>
        <v>4.8802409999999998</v>
      </c>
      <c r="Q243" s="92">
        <f t="shared" si="64"/>
        <v>125.97864406779661</v>
      </c>
      <c r="R243" s="92">
        <f t="shared" si="68"/>
        <v>124.75237288135594</v>
      </c>
      <c r="S243" s="92">
        <f t="shared" si="69"/>
        <v>125.97896610169494</v>
      </c>
      <c r="T243" s="90">
        <f t="shared" si="70"/>
        <v>1.9000000000879425E-5</v>
      </c>
      <c r="U243" s="90">
        <f t="shared" si="71"/>
        <v>7.2369000000000128E-2</v>
      </c>
      <c r="V243" s="131">
        <f t="shared" si="65"/>
        <v>-1.4189999999999969</v>
      </c>
    </row>
    <row r="244" spans="1:22" s="1" customFormat="1">
      <c r="A244" s="279"/>
      <c r="B244" s="79">
        <v>238</v>
      </c>
      <c r="C244" s="93" t="s">
        <v>81</v>
      </c>
      <c r="D244" s="94">
        <v>50</v>
      </c>
      <c r="E244" s="94">
        <v>1972</v>
      </c>
      <c r="F244" s="95">
        <v>2601.9</v>
      </c>
      <c r="G244" s="95">
        <v>2601.9</v>
      </c>
      <c r="H244" s="89">
        <v>11.587</v>
      </c>
      <c r="I244" s="90">
        <f t="shared" si="61"/>
        <v>11.587</v>
      </c>
      <c r="J244" s="89">
        <v>7.7073999999999998</v>
      </c>
      <c r="K244" s="90">
        <f t="shared" si="66"/>
        <v>7.3448199999999995</v>
      </c>
      <c r="L244" s="90">
        <f t="shared" si="67"/>
        <v>7.7073789999999995</v>
      </c>
      <c r="M244" s="90">
        <v>83.18</v>
      </c>
      <c r="N244" s="91">
        <f t="shared" si="62"/>
        <v>4.2421800000000003</v>
      </c>
      <c r="O244" s="90">
        <v>76.070999999999998</v>
      </c>
      <c r="P244" s="90">
        <f t="shared" si="63"/>
        <v>3.8796209999999998</v>
      </c>
      <c r="Q244" s="92">
        <f t="shared" si="64"/>
        <v>154.148</v>
      </c>
      <c r="R244" s="92">
        <f t="shared" si="68"/>
        <v>146.8964</v>
      </c>
      <c r="S244" s="92">
        <f t="shared" si="69"/>
        <v>154.14758</v>
      </c>
      <c r="T244" s="90">
        <f t="shared" si="70"/>
        <v>-2.1000000000270802E-5</v>
      </c>
      <c r="U244" s="90">
        <f t="shared" si="71"/>
        <v>0.36255900000000052</v>
      </c>
      <c r="V244" s="131">
        <f t="shared" si="65"/>
        <v>-7.1090000000000089</v>
      </c>
    </row>
    <row r="245" spans="1:22" s="1" customFormat="1">
      <c r="A245" s="279"/>
      <c r="B245" s="79">
        <v>239</v>
      </c>
      <c r="C245" s="96" t="s">
        <v>82</v>
      </c>
      <c r="D245" s="94">
        <v>59</v>
      </c>
      <c r="E245" s="94">
        <v>1991</v>
      </c>
      <c r="F245" s="95">
        <v>2442.5500000000002</v>
      </c>
      <c r="G245" s="95">
        <v>2442.5500000000002</v>
      </c>
      <c r="H245" s="89">
        <v>11.182</v>
      </c>
      <c r="I245" s="90">
        <f t="shared" si="61"/>
        <v>11.182</v>
      </c>
      <c r="J245" s="89">
        <v>7.0605000000000002</v>
      </c>
      <c r="K245" s="90">
        <f t="shared" si="66"/>
        <v>7.5094900000000004</v>
      </c>
      <c r="L245" s="90">
        <f t="shared" si="67"/>
        <v>7.0604860000000009</v>
      </c>
      <c r="M245" s="90">
        <v>72.010000000000005</v>
      </c>
      <c r="N245" s="91">
        <f t="shared" si="62"/>
        <v>3.6725099999999999</v>
      </c>
      <c r="O245" s="90">
        <v>80.813999999999993</v>
      </c>
      <c r="P245" s="90">
        <f t="shared" si="63"/>
        <v>4.1215139999999995</v>
      </c>
      <c r="Q245" s="92">
        <f t="shared" si="64"/>
        <v>119.66949152542372</v>
      </c>
      <c r="R245" s="92">
        <f t="shared" si="68"/>
        <v>127.27949152542374</v>
      </c>
      <c r="S245" s="92">
        <f t="shared" si="69"/>
        <v>119.66925423728814</v>
      </c>
      <c r="T245" s="90">
        <f t="shared" si="70"/>
        <v>-1.3999999999292356E-5</v>
      </c>
      <c r="U245" s="90">
        <f t="shared" si="71"/>
        <v>-0.44900399999999951</v>
      </c>
      <c r="V245" s="131">
        <f t="shared" si="65"/>
        <v>8.8039999999999878</v>
      </c>
    </row>
    <row r="246" spans="1:22" s="1" customFormat="1">
      <c r="A246" s="279"/>
      <c r="B246" s="79">
        <v>240</v>
      </c>
      <c r="C246" s="86" t="s">
        <v>83</v>
      </c>
      <c r="D246" s="87">
        <v>40</v>
      </c>
      <c r="E246" s="87">
        <v>1985</v>
      </c>
      <c r="F246" s="88">
        <v>2285.42</v>
      </c>
      <c r="G246" s="88">
        <v>2285.42</v>
      </c>
      <c r="H246" s="89">
        <v>10</v>
      </c>
      <c r="I246" s="90">
        <f t="shared" si="61"/>
        <v>10</v>
      </c>
      <c r="J246" s="90">
        <v>6.1240399999999999</v>
      </c>
      <c r="K246" s="90">
        <f t="shared" si="66"/>
        <v>5.9699800000000005</v>
      </c>
      <c r="L246" s="90">
        <f t="shared" si="67"/>
        <v>6.1240510000000006</v>
      </c>
      <c r="M246" s="90">
        <v>79.02</v>
      </c>
      <c r="N246" s="91">
        <f t="shared" si="62"/>
        <v>4.0300199999999995</v>
      </c>
      <c r="O246" s="90">
        <v>75.998999999999995</v>
      </c>
      <c r="P246" s="90">
        <f t="shared" si="63"/>
        <v>3.8759489999999994</v>
      </c>
      <c r="Q246" s="92">
        <f t="shared" si="64"/>
        <v>153.101</v>
      </c>
      <c r="R246" s="92">
        <f t="shared" si="68"/>
        <v>149.24950000000001</v>
      </c>
      <c r="S246" s="92">
        <f t="shared" si="69"/>
        <v>153.10127500000002</v>
      </c>
      <c r="T246" s="90">
        <f t="shared" si="70"/>
        <v>1.1000000000649379E-5</v>
      </c>
      <c r="U246" s="90">
        <f t="shared" si="71"/>
        <v>0.15407100000000007</v>
      </c>
      <c r="V246" s="131">
        <f t="shared" si="65"/>
        <v>-3.0210000000000008</v>
      </c>
    </row>
    <row r="247" spans="1:22" s="1" customFormat="1">
      <c r="A247" s="279"/>
      <c r="B247" s="79">
        <v>241</v>
      </c>
      <c r="C247" s="93" t="s">
        <v>84</v>
      </c>
      <c r="D247" s="94">
        <v>37</v>
      </c>
      <c r="E247" s="94">
        <v>1970</v>
      </c>
      <c r="F247" s="95">
        <v>1579.46</v>
      </c>
      <c r="G247" s="95">
        <v>1579.46</v>
      </c>
      <c r="H247" s="89">
        <v>8.9139999999999997</v>
      </c>
      <c r="I247" s="90">
        <f t="shared" si="61"/>
        <v>8.9139999999999997</v>
      </c>
      <c r="J247" s="90">
        <v>7.2547199999999998</v>
      </c>
      <c r="K247" s="90">
        <f t="shared" si="66"/>
        <v>6.9933399999999999</v>
      </c>
      <c r="L247" s="90">
        <f t="shared" si="67"/>
        <v>7.254715</v>
      </c>
      <c r="M247" s="90">
        <v>37.659999999999997</v>
      </c>
      <c r="N247" s="91">
        <f t="shared" si="62"/>
        <v>1.9206599999999998</v>
      </c>
      <c r="O247" s="90">
        <v>32.534999999999997</v>
      </c>
      <c r="P247" s="90">
        <f t="shared" si="63"/>
        <v>1.6592849999999997</v>
      </c>
      <c r="Q247" s="92">
        <f t="shared" si="64"/>
        <v>196.07351351351352</v>
      </c>
      <c r="R247" s="92">
        <f t="shared" si="68"/>
        <v>189.00918918918919</v>
      </c>
      <c r="S247" s="92">
        <f t="shared" si="69"/>
        <v>196.07337837837838</v>
      </c>
      <c r="T247" s="90">
        <f t="shared" si="70"/>
        <v>-4.9999999998107114E-6</v>
      </c>
      <c r="U247" s="90">
        <f t="shared" si="71"/>
        <v>0.26137500000000014</v>
      </c>
      <c r="V247" s="131">
        <f t="shared" si="65"/>
        <v>-5.125</v>
      </c>
    </row>
    <row r="248" spans="1:22" s="1" customFormat="1">
      <c r="A248" s="279"/>
      <c r="B248" s="79">
        <v>242</v>
      </c>
      <c r="C248" s="93" t="s">
        <v>89</v>
      </c>
      <c r="D248" s="94">
        <v>17</v>
      </c>
      <c r="E248" s="94">
        <v>1983</v>
      </c>
      <c r="F248" s="95">
        <v>1153.81</v>
      </c>
      <c r="G248" s="95">
        <v>1153.81</v>
      </c>
      <c r="H248" s="89">
        <v>4.5250000000000004</v>
      </c>
      <c r="I248" s="89">
        <f t="shared" ref="I248:I279" si="72">H248</f>
        <v>4.5250000000000004</v>
      </c>
      <c r="J248" s="89">
        <v>3.2651460000000001</v>
      </c>
      <c r="K248" s="89">
        <f t="shared" si="66"/>
        <v>3.1362700000000006</v>
      </c>
      <c r="L248" s="89">
        <f t="shared" si="67"/>
        <v>3.2651470000000007</v>
      </c>
      <c r="M248" s="89">
        <v>27.23</v>
      </c>
      <c r="N248" s="97">
        <f t="shared" ref="N248:N279" si="73">M248*0.051</f>
        <v>1.38873</v>
      </c>
      <c r="O248" s="89">
        <v>24.702999999999999</v>
      </c>
      <c r="P248" s="90">
        <f t="shared" ref="P248:P279" si="74">O248*0.051</f>
        <v>1.2598529999999999</v>
      </c>
      <c r="Q248" s="92">
        <f t="shared" ref="Q248:Q279" si="75">J248*1000/D248</f>
        <v>192.06741176470589</v>
      </c>
      <c r="R248" s="92">
        <f t="shared" si="68"/>
        <v>184.48647058823531</v>
      </c>
      <c r="S248" s="92">
        <f t="shared" si="69"/>
        <v>192.06747058823535</v>
      </c>
      <c r="T248" s="90">
        <f t="shared" si="70"/>
        <v>1.0000000005838672E-6</v>
      </c>
      <c r="U248" s="90">
        <f t="shared" si="71"/>
        <v>0.12887700000000013</v>
      </c>
      <c r="V248" s="131">
        <f t="shared" si="65"/>
        <v>-2.527000000000001</v>
      </c>
    </row>
    <row r="249" spans="1:22" s="1" customFormat="1">
      <c r="A249" s="279"/>
      <c r="B249" s="79">
        <v>243</v>
      </c>
      <c r="C249" s="93" t="s">
        <v>229</v>
      </c>
      <c r="D249" s="94">
        <v>50</v>
      </c>
      <c r="E249" s="94">
        <v>1974</v>
      </c>
      <c r="F249" s="95">
        <v>2591.85</v>
      </c>
      <c r="G249" s="95">
        <v>2591.85</v>
      </c>
      <c r="H249" s="90">
        <v>7.2679999999999998</v>
      </c>
      <c r="I249" s="90">
        <f t="shared" si="72"/>
        <v>7.2679999999999998</v>
      </c>
      <c r="J249" s="90">
        <v>2.6779999999999999</v>
      </c>
      <c r="K249" s="90">
        <f t="shared" si="66"/>
        <v>3.4062800000000002</v>
      </c>
      <c r="L249" s="90">
        <f t="shared" si="67"/>
        <v>2.6779999999999999</v>
      </c>
      <c r="M249" s="90">
        <v>75.72</v>
      </c>
      <c r="N249" s="91">
        <f t="shared" si="73"/>
        <v>3.8617199999999996</v>
      </c>
      <c r="O249" s="90">
        <v>90</v>
      </c>
      <c r="P249" s="90">
        <f t="shared" si="74"/>
        <v>4.59</v>
      </c>
      <c r="Q249" s="92">
        <f t="shared" si="75"/>
        <v>53.56</v>
      </c>
      <c r="R249" s="92">
        <f t="shared" si="68"/>
        <v>68.125600000000006</v>
      </c>
      <c r="S249" s="92">
        <f t="shared" si="69"/>
        <v>53.56</v>
      </c>
      <c r="T249" s="90">
        <f t="shared" si="70"/>
        <v>0</v>
      </c>
      <c r="U249" s="90">
        <f t="shared" si="71"/>
        <v>-0.72828000000000026</v>
      </c>
      <c r="V249" s="131">
        <f t="shared" si="65"/>
        <v>14.280000000000001</v>
      </c>
    </row>
    <row r="250" spans="1:22" s="1" customFormat="1">
      <c r="A250" s="279"/>
      <c r="B250" s="79">
        <v>244</v>
      </c>
      <c r="C250" s="93" t="s">
        <v>232</v>
      </c>
      <c r="D250" s="94">
        <v>45</v>
      </c>
      <c r="E250" s="94">
        <v>1985</v>
      </c>
      <c r="F250" s="95">
        <v>2334.15</v>
      </c>
      <c r="G250" s="95">
        <v>2334.15</v>
      </c>
      <c r="H250" s="89">
        <v>4.5010000000000003</v>
      </c>
      <c r="I250" s="89">
        <f t="shared" si="72"/>
        <v>4.5010000000000003</v>
      </c>
      <c r="J250" s="89">
        <v>2.4610080000000001</v>
      </c>
      <c r="K250" s="89">
        <f t="shared" si="66"/>
        <v>2.5507600000000004</v>
      </c>
      <c r="L250" s="89">
        <f t="shared" si="67"/>
        <v>2.4610000000000003</v>
      </c>
      <c r="M250" s="89">
        <v>38.24</v>
      </c>
      <c r="N250" s="97">
        <f t="shared" si="73"/>
        <v>1.95024</v>
      </c>
      <c r="O250" s="89">
        <v>40</v>
      </c>
      <c r="P250" s="90">
        <f t="shared" si="74"/>
        <v>2.04</v>
      </c>
      <c r="Q250" s="92">
        <f t="shared" si="75"/>
        <v>54.689066666666676</v>
      </c>
      <c r="R250" s="92">
        <f t="shared" si="68"/>
        <v>56.683555555555557</v>
      </c>
      <c r="S250" s="92">
        <f t="shared" si="69"/>
        <v>54.688888888888897</v>
      </c>
      <c r="T250" s="90">
        <f t="shared" si="70"/>
        <v>-7.9999999997859561E-6</v>
      </c>
      <c r="U250" s="90">
        <f t="shared" si="71"/>
        <v>-8.9760000000000062E-2</v>
      </c>
      <c r="V250" s="131">
        <f t="shared" ref="V250:V281" si="76">O250-M250</f>
        <v>1.759999999999998</v>
      </c>
    </row>
    <row r="251" spans="1:22" s="1" customFormat="1">
      <c r="A251" s="279"/>
      <c r="B251" s="79">
        <v>245</v>
      </c>
      <c r="C251" s="93" t="s">
        <v>234</v>
      </c>
      <c r="D251" s="94">
        <v>45</v>
      </c>
      <c r="E251" s="94">
        <v>1979</v>
      </c>
      <c r="F251" s="95">
        <v>2335.3000000000002</v>
      </c>
      <c r="G251" s="95">
        <v>2335.3000000000002</v>
      </c>
      <c r="H251" s="89">
        <v>10.788</v>
      </c>
      <c r="I251" s="89">
        <f t="shared" si="72"/>
        <v>10.788</v>
      </c>
      <c r="J251" s="89">
        <v>6.452985</v>
      </c>
      <c r="K251" s="89">
        <f t="shared" si="66"/>
        <v>6.2046300000000008</v>
      </c>
      <c r="L251" s="89">
        <f t="shared" si="67"/>
        <v>6.4530000000000003</v>
      </c>
      <c r="M251" s="89">
        <v>89.87</v>
      </c>
      <c r="N251" s="97">
        <f t="shared" si="73"/>
        <v>4.5833699999999995</v>
      </c>
      <c r="O251" s="89">
        <v>85</v>
      </c>
      <c r="P251" s="90">
        <f t="shared" si="74"/>
        <v>4.335</v>
      </c>
      <c r="Q251" s="92">
        <f t="shared" si="75"/>
        <v>143.39966666666666</v>
      </c>
      <c r="R251" s="92">
        <f t="shared" si="68"/>
        <v>137.88066666666668</v>
      </c>
      <c r="S251" s="92">
        <f t="shared" si="69"/>
        <v>143.4</v>
      </c>
      <c r="T251" s="90">
        <f t="shared" si="70"/>
        <v>1.5000000000320313E-5</v>
      </c>
      <c r="U251" s="90">
        <f t="shared" si="71"/>
        <v>0.24836999999999954</v>
      </c>
      <c r="V251" s="131">
        <f t="shared" si="76"/>
        <v>-4.8700000000000045</v>
      </c>
    </row>
    <row r="252" spans="1:22" s="1" customFormat="1">
      <c r="A252" s="279"/>
      <c r="B252" s="79">
        <v>246</v>
      </c>
      <c r="C252" s="93" t="s">
        <v>235</v>
      </c>
      <c r="D252" s="94">
        <v>40</v>
      </c>
      <c r="E252" s="94">
        <v>1972</v>
      </c>
      <c r="F252" s="95">
        <v>2236.87</v>
      </c>
      <c r="G252" s="95">
        <v>2236.87</v>
      </c>
      <c r="H252" s="89">
        <v>4.1680000000000001</v>
      </c>
      <c r="I252" s="89">
        <f t="shared" si="72"/>
        <v>4.1680000000000001</v>
      </c>
      <c r="J252" s="89">
        <v>2.3258839999999998</v>
      </c>
      <c r="K252" s="89">
        <f t="shared" si="66"/>
        <v>2.4085000000000001</v>
      </c>
      <c r="L252" s="89">
        <f t="shared" si="67"/>
        <v>2.3258800000000006</v>
      </c>
      <c r="M252" s="89">
        <v>34.5</v>
      </c>
      <c r="N252" s="97">
        <f t="shared" si="73"/>
        <v>1.7594999999999998</v>
      </c>
      <c r="O252" s="89">
        <v>36.119999999999997</v>
      </c>
      <c r="P252" s="90">
        <f t="shared" si="74"/>
        <v>1.8421199999999998</v>
      </c>
      <c r="Q252" s="92">
        <f t="shared" si="75"/>
        <v>58.147100000000002</v>
      </c>
      <c r="R252" s="92">
        <f t="shared" si="68"/>
        <v>60.212499999999999</v>
      </c>
      <c r="S252" s="92">
        <f t="shared" si="69"/>
        <v>58.147000000000013</v>
      </c>
      <c r="T252" s="90">
        <f t="shared" si="70"/>
        <v>-3.9999999992268442E-6</v>
      </c>
      <c r="U252" s="90">
        <f t="shared" si="71"/>
        <v>-8.2619999999999916E-2</v>
      </c>
      <c r="V252" s="131">
        <f t="shared" si="76"/>
        <v>1.6199999999999974</v>
      </c>
    </row>
    <row r="253" spans="1:22" s="1" customFormat="1">
      <c r="A253" s="279"/>
      <c r="B253" s="79">
        <v>247</v>
      </c>
      <c r="C253" s="93" t="s">
        <v>236</v>
      </c>
      <c r="D253" s="94">
        <v>55</v>
      </c>
      <c r="E253" s="94">
        <v>1968</v>
      </c>
      <c r="F253" s="95">
        <v>2493.39</v>
      </c>
      <c r="G253" s="95">
        <v>2493.39</v>
      </c>
      <c r="H253" s="89">
        <v>8.2639999999999993</v>
      </c>
      <c r="I253" s="89">
        <f t="shared" si="72"/>
        <v>8.2639999999999993</v>
      </c>
      <c r="J253" s="89">
        <v>4.5685799999999999</v>
      </c>
      <c r="K253" s="89">
        <f t="shared" si="66"/>
        <v>4.495099999999999</v>
      </c>
      <c r="L253" s="89">
        <f t="shared" si="67"/>
        <v>4.5685909999999996</v>
      </c>
      <c r="M253" s="89">
        <v>73.900000000000006</v>
      </c>
      <c r="N253" s="97">
        <f t="shared" si="73"/>
        <v>3.7688999999999999</v>
      </c>
      <c r="O253" s="89">
        <v>72.459000000000003</v>
      </c>
      <c r="P253" s="90">
        <f t="shared" si="74"/>
        <v>3.6954089999999997</v>
      </c>
      <c r="Q253" s="92">
        <f t="shared" si="75"/>
        <v>83.065090909090912</v>
      </c>
      <c r="R253" s="92">
        <f t="shared" si="68"/>
        <v>81.729090909090885</v>
      </c>
      <c r="S253" s="92">
        <f t="shared" si="69"/>
        <v>83.065290909090905</v>
      </c>
      <c r="T253" s="90">
        <f t="shared" si="70"/>
        <v>1.0999999999761201E-5</v>
      </c>
      <c r="U253" s="90">
        <f t="shared" si="71"/>
        <v>7.3491000000000195E-2</v>
      </c>
      <c r="V253" s="131">
        <f t="shared" si="76"/>
        <v>-1.4410000000000025</v>
      </c>
    </row>
    <row r="254" spans="1:22" s="1" customFormat="1">
      <c r="A254" s="279"/>
      <c r="B254" s="79">
        <v>248</v>
      </c>
      <c r="C254" s="93" t="s">
        <v>237</v>
      </c>
      <c r="D254" s="94">
        <v>22</v>
      </c>
      <c r="E254" s="94">
        <v>1992</v>
      </c>
      <c r="F254" s="95">
        <v>1158.3800000000001</v>
      </c>
      <c r="G254" s="95">
        <v>1158.3800000000001</v>
      </c>
      <c r="H254" s="89">
        <v>7.4619999999999997</v>
      </c>
      <c r="I254" s="89">
        <f t="shared" si="72"/>
        <v>7.4619999999999997</v>
      </c>
      <c r="J254" s="89">
        <v>4.3</v>
      </c>
      <c r="K254" s="89">
        <f t="shared" si="66"/>
        <v>3.8410000000000002</v>
      </c>
      <c r="L254" s="89">
        <f t="shared" si="67"/>
        <v>4.3</v>
      </c>
      <c r="M254" s="89">
        <v>71</v>
      </c>
      <c r="N254" s="97">
        <f t="shared" si="73"/>
        <v>3.6209999999999996</v>
      </c>
      <c r="O254" s="89">
        <v>62</v>
      </c>
      <c r="P254" s="90">
        <f t="shared" si="74"/>
        <v>3.1619999999999999</v>
      </c>
      <c r="Q254" s="92">
        <f t="shared" si="75"/>
        <v>195.45454545454547</v>
      </c>
      <c r="R254" s="92">
        <f t="shared" si="68"/>
        <v>174.59090909090909</v>
      </c>
      <c r="S254" s="92">
        <f t="shared" si="69"/>
        <v>195.45454545454547</v>
      </c>
      <c r="T254" s="90">
        <f t="shared" si="70"/>
        <v>0</v>
      </c>
      <c r="U254" s="90">
        <f t="shared" si="71"/>
        <v>0.45899999999999963</v>
      </c>
      <c r="V254" s="131">
        <f t="shared" si="76"/>
        <v>-9</v>
      </c>
    </row>
    <row r="255" spans="1:22" s="1" customFormat="1">
      <c r="A255" s="279"/>
      <c r="B255" s="79">
        <v>249</v>
      </c>
      <c r="C255" s="93" t="s">
        <v>241</v>
      </c>
      <c r="D255" s="94">
        <v>13</v>
      </c>
      <c r="E255" s="94">
        <v>1900</v>
      </c>
      <c r="F255" s="95">
        <v>485.29</v>
      </c>
      <c r="G255" s="95">
        <v>485.29</v>
      </c>
      <c r="H255" s="89">
        <v>2.3029999999999999</v>
      </c>
      <c r="I255" s="89">
        <f t="shared" si="72"/>
        <v>2.3029999999999999</v>
      </c>
      <c r="J255" s="89">
        <v>1.875564</v>
      </c>
      <c r="K255" s="89">
        <f t="shared" si="66"/>
        <v>1.8909199999999999</v>
      </c>
      <c r="L255" s="89">
        <f t="shared" si="67"/>
        <v>1.875569</v>
      </c>
      <c r="M255" s="89">
        <v>8.08</v>
      </c>
      <c r="N255" s="97">
        <f t="shared" si="73"/>
        <v>0.41208</v>
      </c>
      <c r="O255" s="89">
        <v>8.3810000000000002</v>
      </c>
      <c r="P255" s="90">
        <f t="shared" si="74"/>
        <v>0.42743100000000001</v>
      </c>
      <c r="Q255" s="92">
        <f t="shared" si="75"/>
        <v>144.27415384615387</v>
      </c>
      <c r="R255" s="92">
        <f t="shared" si="68"/>
        <v>145.45538461538462</v>
      </c>
      <c r="S255" s="92">
        <f t="shared" si="69"/>
        <v>144.27453846153847</v>
      </c>
      <c r="T255" s="90">
        <f t="shared" si="70"/>
        <v>5.000000000032756E-6</v>
      </c>
      <c r="U255" s="90">
        <f t="shared" si="71"/>
        <v>-1.5351000000000004E-2</v>
      </c>
      <c r="V255" s="131">
        <f t="shared" si="76"/>
        <v>0.30100000000000016</v>
      </c>
    </row>
    <row r="256" spans="1:22" s="1" customFormat="1">
      <c r="A256" s="279"/>
      <c r="B256" s="79">
        <v>250</v>
      </c>
      <c r="C256" s="93" t="s">
        <v>246</v>
      </c>
      <c r="D256" s="94">
        <v>6</v>
      </c>
      <c r="E256" s="94">
        <v>1930</v>
      </c>
      <c r="F256" s="95">
        <v>266.7</v>
      </c>
      <c r="G256" s="95">
        <v>266.7</v>
      </c>
      <c r="H256" s="89">
        <v>0.89700000000000002</v>
      </c>
      <c r="I256" s="89">
        <f t="shared" si="72"/>
        <v>0.89700000000000002</v>
      </c>
      <c r="J256" s="89">
        <v>0.59099999999999997</v>
      </c>
      <c r="K256" s="89">
        <f t="shared" si="66"/>
        <v>0.70065</v>
      </c>
      <c r="L256" s="89">
        <f t="shared" si="67"/>
        <v>0.59099999999999997</v>
      </c>
      <c r="M256" s="89">
        <v>3.85</v>
      </c>
      <c r="N256" s="97">
        <f t="shared" si="73"/>
        <v>0.19635</v>
      </c>
      <c r="O256" s="89">
        <v>6</v>
      </c>
      <c r="P256" s="90">
        <f t="shared" si="74"/>
        <v>0.30599999999999999</v>
      </c>
      <c r="Q256" s="92">
        <f t="shared" si="75"/>
        <v>98.5</v>
      </c>
      <c r="R256" s="92">
        <f t="shared" si="68"/>
        <v>116.77499999999999</v>
      </c>
      <c r="S256" s="92">
        <f t="shared" si="69"/>
        <v>98.5</v>
      </c>
      <c r="T256" s="90">
        <f t="shared" si="70"/>
        <v>0</v>
      </c>
      <c r="U256" s="90">
        <f t="shared" si="71"/>
        <v>-0.10965</v>
      </c>
      <c r="V256" s="131">
        <f t="shared" si="76"/>
        <v>2.15</v>
      </c>
    </row>
    <row r="257" spans="1:22" s="1" customFormat="1">
      <c r="A257" s="279"/>
      <c r="B257" s="79">
        <v>251</v>
      </c>
      <c r="C257" s="98" t="s">
        <v>42</v>
      </c>
      <c r="D257" s="94">
        <v>49</v>
      </c>
      <c r="E257" s="94">
        <v>2007</v>
      </c>
      <c r="F257" s="95">
        <v>2531.39</v>
      </c>
      <c r="G257" s="95">
        <v>2531.39</v>
      </c>
      <c r="H257" s="90">
        <v>6.4409999999999998</v>
      </c>
      <c r="I257" s="90">
        <f t="shared" si="72"/>
        <v>6.4409999999999998</v>
      </c>
      <c r="J257" s="90">
        <v>0.54664999999999997</v>
      </c>
      <c r="K257" s="90">
        <f t="shared" si="66"/>
        <v>0.62699999999999978</v>
      </c>
      <c r="L257" s="90">
        <f t="shared" si="67"/>
        <v>0.84094499999999961</v>
      </c>
      <c r="M257" s="90">
        <v>114</v>
      </c>
      <c r="N257" s="91">
        <f t="shared" si="73"/>
        <v>5.8140000000000001</v>
      </c>
      <c r="O257" s="90">
        <v>109.80500000000001</v>
      </c>
      <c r="P257" s="90">
        <f t="shared" si="74"/>
        <v>5.6000550000000002</v>
      </c>
      <c r="Q257" s="92">
        <f t="shared" si="75"/>
        <v>11.156122448979591</v>
      </c>
      <c r="R257" s="92">
        <f t="shared" si="68"/>
        <v>12.795918367346934</v>
      </c>
      <c r="S257" s="92">
        <f t="shared" si="69"/>
        <v>17.16214285714285</v>
      </c>
      <c r="T257" s="90">
        <f t="shared" si="70"/>
        <v>0.29429499999999964</v>
      </c>
      <c r="U257" s="90">
        <f t="shared" si="71"/>
        <v>0.21394499999999983</v>
      </c>
      <c r="V257" s="131">
        <f t="shared" si="76"/>
        <v>-4.1949999999999932</v>
      </c>
    </row>
    <row r="258" spans="1:22" s="1" customFormat="1">
      <c r="A258" s="279"/>
      <c r="B258" s="79">
        <v>252</v>
      </c>
      <c r="C258" s="93" t="s">
        <v>43</v>
      </c>
      <c r="D258" s="94">
        <v>60</v>
      </c>
      <c r="E258" s="94">
        <v>1978</v>
      </c>
      <c r="F258" s="95">
        <v>3663.79</v>
      </c>
      <c r="G258" s="95">
        <v>3663.79</v>
      </c>
      <c r="H258" s="90">
        <v>16.809000000000001</v>
      </c>
      <c r="I258" s="90">
        <f t="shared" si="72"/>
        <v>16.809000000000001</v>
      </c>
      <c r="J258" s="90">
        <v>9.7650120000000005</v>
      </c>
      <c r="K258" s="90">
        <f t="shared" si="66"/>
        <v>10.077000000000002</v>
      </c>
      <c r="L258" s="90">
        <f t="shared" si="67"/>
        <v>10.116678</v>
      </c>
      <c r="M258" s="90">
        <v>132</v>
      </c>
      <c r="N258" s="91">
        <f t="shared" si="73"/>
        <v>6.7319999999999993</v>
      </c>
      <c r="O258" s="90">
        <v>131.22200000000001</v>
      </c>
      <c r="P258" s="90">
        <f t="shared" si="74"/>
        <v>6.6923219999999999</v>
      </c>
      <c r="Q258" s="92">
        <f t="shared" si="75"/>
        <v>162.75020000000001</v>
      </c>
      <c r="R258" s="92">
        <f t="shared" si="68"/>
        <v>167.95000000000002</v>
      </c>
      <c r="S258" s="92">
        <f t="shared" si="69"/>
        <v>168.6113</v>
      </c>
      <c r="T258" s="90">
        <f t="shared" si="70"/>
        <v>0.35166599999999981</v>
      </c>
      <c r="U258" s="90">
        <f t="shared" si="71"/>
        <v>3.9677999999999436E-2</v>
      </c>
      <c r="V258" s="131">
        <f t="shared" si="76"/>
        <v>-0.77799999999999159</v>
      </c>
    </row>
    <row r="259" spans="1:22" s="1" customFormat="1">
      <c r="A259" s="279"/>
      <c r="B259" s="79">
        <v>253</v>
      </c>
      <c r="C259" s="98" t="s">
        <v>45</v>
      </c>
      <c r="D259" s="94">
        <v>36</v>
      </c>
      <c r="E259" s="94">
        <v>1987</v>
      </c>
      <c r="F259" s="95">
        <v>2176.88</v>
      </c>
      <c r="G259" s="95">
        <v>2176.88</v>
      </c>
      <c r="H259" s="90">
        <v>10.545</v>
      </c>
      <c r="I259" s="90">
        <f t="shared" si="72"/>
        <v>10.545</v>
      </c>
      <c r="J259" s="90">
        <v>6.9311160000000003</v>
      </c>
      <c r="K259" s="90">
        <f t="shared" si="66"/>
        <v>7.0259999999999998</v>
      </c>
      <c r="L259" s="90">
        <f t="shared" si="67"/>
        <v>7.1115270000000006</v>
      </c>
      <c r="M259" s="90">
        <v>69</v>
      </c>
      <c r="N259" s="91">
        <f t="shared" si="73"/>
        <v>3.5189999999999997</v>
      </c>
      <c r="O259" s="90">
        <v>67.322999999999993</v>
      </c>
      <c r="P259" s="90">
        <f t="shared" si="74"/>
        <v>3.4334729999999993</v>
      </c>
      <c r="Q259" s="92">
        <f t="shared" si="75"/>
        <v>192.53100000000001</v>
      </c>
      <c r="R259" s="92">
        <f t="shared" si="68"/>
        <v>195.16666666666666</v>
      </c>
      <c r="S259" s="92">
        <f t="shared" si="69"/>
        <v>197.5424166666667</v>
      </c>
      <c r="T259" s="90">
        <f t="shared" si="70"/>
        <v>0.18041100000000032</v>
      </c>
      <c r="U259" s="90">
        <f t="shared" si="71"/>
        <v>8.5527000000000353E-2</v>
      </c>
      <c r="V259" s="131">
        <f t="shared" si="76"/>
        <v>-1.6770000000000067</v>
      </c>
    </row>
    <row r="260" spans="1:22" s="1" customFormat="1">
      <c r="A260" s="279"/>
      <c r="B260" s="79">
        <v>254</v>
      </c>
      <c r="C260" s="98" t="s">
        <v>46</v>
      </c>
      <c r="D260" s="94">
        <v>72</v>
      </c>
      <c r="E260" s="94">
        <v>1985</v>
      </c>
      <c r="F260" s="95">
        <v>4428.07</v>
      </c>
      <c r="G260" s="95">
        <v>4428.07</v>
      </c>
      <c r="H260" s="90">
        <v>23.28</v>
      </c>
      <c r="I260" s="90">
        <f t="shared" si="72"/>
        <v>23.28</v>
      </c>
      <c r="J260" s="90">
        <v>14.764608000000001</v>
      </c>
      <c r="K260" s="90">
        <f t="shared" si="66"/>
        <v>15.222000000000001</v>
      </c>
      <c r="L260" s="90">
        <f t="shared" si="67"/>
        <v>15.189717000000002</v>
      </c>
      <c r="M260" s="90">
        <v>158</v>
      </c>
      <c r="N260" s="91">
        <f t="shared" si="73"/>
        <v>8.0579999999999998</v>
      </c>
      <c r="O260" s="90">
        <v>158.63300000000001</v>
      </c>
      <c r="P260" s="90">
        <f t="shared" si="74"/>
        <v>8.0902829999999994</v>
      </c>
      <c r="Q260" s="92">
        <f t="shared" si="75"/>
        <v>205.06399999999999</v>
      </c>
      <c r="R260" s="92">
        <f t="shared" si="68"/>
        <v>211.41666666666669</v>
      </c>
      <c r="S260" s="92">
        <f t="shared" si="69"/>
        <v>210.96829166666669</v>
      </c>
      <c r="T260" s="90">
        <f t="shared" si="70"/>
        <v>0.42510900000000085</v>
      </c>
      <c r="U260" s="90">
        <f t="shared" si="71"/>
        <v>-3.2282999999999618E-2</v>
      </c>
      <c r="V260" s="131">
        <f t="shared" si="76"/>
        <v>0.63300000000000978</v>
      </c>
    </row>
    <row r="261" spans="1:22" s="1" customFormat="1">
      <c r="A261" s="279"/>
      <c r="B261" s="79">
        <v>255</v>
      </c>
      <c r="C261" s="98" t="s">
        <v>47</v>
      </c>
      <c r="D261" s="94">
        <v>37</v>
      </c>
      <c r="E261" s="94">
        <v>1985</v>
      </c>
      <c r="F261" s="95">
        <v>2212.4</v>
      </c>
      <c r="G261" s="95">
        <v>2212.4</v>
      </c>
      <c r="H261" s="90">
        <v>11.055</v>
      </c>
      <c r="I261" s="90">
        <f t="shared" si="72"/>
        <v>11.055</v>
      </c>
      <c r="J261" s="90">
        <v>6.7403149999999998</v>
      </c>
      <c r="K261" s="90">
        <f t="shared" si="66"/>
        <v>6.9749999999999996</v>
      </c>
      <c r="L261" s="90">
        <f t="shared" si="67"/>
        <v>6.9557219999999997</v>
      </c>
      <c r="M261" s="90">
        <v>80</v>
      </c>
      <c r="N261" s="91">
        <f t="shared" si="73"/>
        <v>4.08</v>
      </c>
      <c r="O261" s="90">
        <v>80.378</v>
      </c>
      <c r="P261" s="90">
        <f t="shared" si="74"/>
        <v>4.099278</v>
      </c>
      <c r="Q261" s="92">
        <f t="shared" si="75"/>
        <v>182.17067567567565</v>
      </c>
      <c r="R261" s="92">
        <f t="shared" si="68"/>
        <v>188.51351351351352</v>
      </c>
      <c r="S261" s="92">
        <f t="shared" si="69"/>
        <v>187.99248648648648</v>
      </c>
      <c r="T261" s="90">
        <f t="shared" si="70"/>
        <v>0.2154069999999999</v>
      </c>
      <c r="U261" s="90">
        <f t="shared" si="71"/>
        <v>-1.9277999999999906E-2</v>
      </c>
      <c r="V261" s="131">
        <f t="shared" si="76"/>
        <v>0.37800000000000011</v>
      </c>
    </row>
    <row r="262" spans="1:22" s="1" customFormat="1">
      <c r="A262" s="279"/>
      <c r="B262" s="79">
        <v>256</v>
      </c>
      <c r="C262" s="98" t="s">
        <v>49</v>
      </c>
      <c r="D262" s="94">
        <v>20</v>
      </c>
      <c r="E262" s="94">
        <v>1991</v>
      </c>
      <c r="F262" s="95">
        <v>1071.33</v>
      </c>
      <c r="G262" s="95">
        <v>1071.33</v>
      </c>
      <c r="H262" s="90">
        <v>5.274</v>
      </c>
      <c r="I262" s="90">
        <f t="shared" si="72"/>
        <v>5.274</v>
      </c>
      <c r="J262" s="90">
        <v>2.9430000000000001</v>
      </c>
      <c r="K262" s="90">
        <f t="shared" si="66"/>
        <v>3.1320000000000001</v>
      </c>
      <c r="L262" s="90">
        <f t="shared" si="67"/>
        <v>3.0593845170000002</v>
      </c>
      <c r="M262" s="90">
        <v>42</v>
      </c>
      <c r="N262" s="91">
        <f t="shared" si="73"/>
        <v>2.1419999999999999</v>
      </c>
      <c r="O262" s="90">
        <v>43.423833000000002</v>
      </c>
      <c r="P262" s="90">
        <f t="shared" si="74"/>
        <v>2.2146154829999998</v>
      </c>
      <c r="Q262" s="92">
        <f t="shared" si="75"/>
        <v>147.15</v>
      </c>
      <c r="R262" s="92">
        <f t="shared" si="68"/>
        <v>156.6</v>
      </c>
      <c r="S262" s="92">
        <f t="shared" si="69"/>
        <v>152.96922585000002</v>
      </c>
      <c r="T262" s="90">
        <f t="shared" si="70"/>
        <v>0.11638451700000019</v>
      </c>
      <c r="U262" s="90">
        <f t="shared" si="71"/>
        <v>-7.261548299999987E-2</v>
      </c>
      <c r="V262" s="131">
        <f t="shared" si="76"/>
        <v>1.4238330000000019</v>
      </c>
    </row>
    <row r="263" spans="1:22" s="1" customFormat="1" ht="12.75" customHeight="1">
      <c r="A263" s="279"/>
      <c r="B263" s="79">
        <v>257</v>
      </c>
      <c r="C263" s="98" t="s">
        <v>52</v>
      </c>
      <c r="D263" s="94">
        <v>35</v>
      </c>
      <c r="E263" s="94" t="s">
        <v>34</v>
      </c>
      <c r="F263" s="95">
        <v>2212.0500000000002</v>
      </c>
      <c r="G263" s="95">
        <v>2212.0500000000002</v>
      </c>
      <c r="H263" s="90">
        <v>10.726000000000001</v>
      </c>
      <c r="I263" s="90">
        <f t="shared" si="72"/>
        <v>10.726000000000001</v>
      </c>
      <c r="J263" s="90">
        <v>5.9228639999999997</v>
      </c>
      <c r="K263" s="90">
        <f t="shared" si="66"/>
        <v>5.9320000000000013</v>
      </c>
      <c r="L263" s="90">
        <f t="shared" si="67"/>
        <v>6.1626730000000007</v>
      </c>
      <c r="M263" s="90">
        <v>94</v>
      </c>
      <c r="N263" s="91">
        <f t="shared" si="73"/>
        <v>4.7939999999999996</v>
      </c>
      <c r="O263" s="90">
        <v>89.477000000000004</v>
      </c>
      <c r="P263" s="90">
        <f t="shared" si="74"/>
        <v>4.5633270000000001</v>
      </c>
      <c r="Q263" s="92">
        <f t="shared" si="75"/>
        <v>169.2246857142857</v>
      </c>
      <c r="R263" s="92">
        <f t="shared" si="68"/>
        <v>169.48571428571432</v>
      </c>
      <c r="S263" s="92">
        <f t="shared" si="69"/>
        <v>176.07637142857143</v>
      </c>
      <c r="T263" s="90">
        <f t="shared" si="70"/>
        <v>0.23980900000000105</v>
      </c>
      <c r="U263" s="90">
        <f t="shared" si="71"/>
        <v>0.23067299999999946</v>
      </c>
      <c r="V263" s="131">
        <f t="shared" si="76"/>
        <v>-4.5229999999999961</v>
      </c>
    </row>
    <row r="264" spans="1:22" s="1" customFormat="1">
      <c r="A264" s="279"/>
      <c r="B264" s="79">
        <v>258</v>
      </c>
      <c r="C264" s="98" t="s">
        <v>53</v>
      </c>
      <c r="D264" s="94">
        <v>72</v>
      </c>
      <c r="E264" s="94">
        <v>1989</v>
      </c>
      <c r="F264" s="95">
        <v>4195.87</v>
      </c>
      <c r="G264" s="95">
        <v>4195.87</v>
      </c>
      <c r="H264" s="90">
        <v>20.643999999999998</v>
      </c>
      <c r="I264" s="90">
        <f t="shared" si="72"/>
        <v>20.643999999999998</v>
      </c>
      <c r="J264" s="90">
        <v>12.28824</v>
      </c>
      <c r="K264" s="90">
        <f t="shared" si="66"/>
        <v>12.382</v>
      </c>
      <c r="L264" s="90">
        <f t="shared" si="67"/>
        <v>12.705390948999998</v>
      </c>
      <c r="M264" s="90">
        <v>162</v>
      </c>
      <c r="N264" s="91">
        <f t="shared" si="73"/>
        <v>8.2619999999999987</v>
      </c>
      <c r="O264" s="90">
        <v>155.65900099999999</v>
      </c>
      <c r="P264" s="90">
        <f t="shared" si="74"/>
        <v>7.9386090509999994</v>
      </c>
      <c r="Q264" s="92">
        <f t="shared" si="75"/>
        <v>170.67</v>
      </c>
      <c r="R264" s="92">
        <f t="shared" si="68"/>
        <v>171.97222222222223</v>
      </c>
      <c r="S264" s="92">
        <f t="shared" si="69"/>
        <v>176.46376318055553</v>
      </c>
      <c r="T264" s="90">
        <f t="shared" si="70"/>
        <v>0.41715094899999805</v>
      </c>
      <c r="U264" s="90">
        <f t="shared" si="71"/>
        <v>0.32339094899999932</v>
      </c>
      <c r="V264" s="131">
        <f t="shared" si="76"/>
        <v>-6.3409990000000107</v>
      </c>
    </row>
    <row r="265" spans="1:22" s="1" customFormat="1">
      <c r="A265" s="279"/>
      <c r="B265" s="79">
        <v>259</v>
      </c>
      <c r="C265" s="98" t="s">
        <v>57</v>
      </c>
      <c r="D265" s="94">
        <v>88</v>
      </c>
      <c r="E265" s="94">
        <v>1986</v>
      </c>
      <c r="F265" s="95">
        <v>5195.53</v>
      </c>
      <c r="G265" s="95">
        <v>5195.53</v>
      </c>
      <c r="H265" s="90">
        <v>26.173999999999999</v>
      </c>
      <c r="I265" s="90">
        <f t="shared" si="72"/>
        <v>26.173999999999999</v>
      </c>
      <c r="J265" s="90">
        <v>15.310756</v>
      </c>
      <c r="K265" s="90">
        <f t="shared" si="66"/>
        <v>15.566000000000001</v>
      </c>
      <c r="L265" s="90">
        <f t="shared" si="67"/>
        <v>15.85313</v>
      </c>
      <c r="M265" s="90">
        <v>208</v>
      </c>
      <c r="N265" s="91">
        <f t="shared" si="73"/>
        <v>10.607999999999999</v>
      </c>
      <c r="O265" s="90">
        <v>202.37</v>
      </c>
      <c r="P265" s="90">
        <f t="shared" si="74"/>
        <v>10.320869999999999</v>
      </c>
      <c r="Q265" s="92">
        <f t="shared" si="75"/>
        <v>173.98586363636363</v>
      </c>
      <c r="R265" s="92">
        <f t="shared" si="68"/>
        <v>176.88636363636363</v>
      </c>
      <c r="S265" s="92">
        <f t="shared" si="69"/>
        <v>180.14920454545455</v>
      </c>
      <c r="T265" s="90">
        <f t="shared" si="70"/>
        <v>0.54237400000000058</v>
      </c>
      <c r="U265" s="90">
        <f t="shared" si="71"/>
        <v>0.28712999999999944</v>
      </c>
      <c r="V265" s="131">
        <f t="shared" si="76"/>
        <v>-5.6299999999999955</v>
      </c>
    </row>
    <row r="266" spans="1:22" s="1" customFormat="1">
      <c r="A266" s="279"/>
      <c r="B266" s="79">
        <v>260</v>
      </c>
      <c r="C266" s="98" t="s">
        <v>60</v>
      </c>
      <c r="D266" s="94">
        <v>40</v>
      </c>
      <c r="E266" s="94">
        <v>1987</v>
      </c>
      <c r="F266" s="95">
        <v>2155.0100000000002</v>
      </c>
      <c r="G266" s="95">
        <v>2155.0100000000002</v>
      </c>
      <c r="H266" s="90">
        <v>11.06</v>
      </c>
      <c r="I266" s="90">
        <f t="shared" si="72"/>
        <v>11.06</v>
      </c>
      <c r="J266" s="90">
        <v>6.2451600000000003</v>
      </c>
      <c r="K266" s="90">
        <f t="shared" si="66"/>
        <v>6.6740000000000004</v>
      </c>
      <c r="L266" s="90">
        <f t="shared" si="67"/>
        <v>7.1166800000000006</v>
      </c>
      <c r="M266" s="90">
        <v>86</v>
      </c>
      <c r="N266" s="91">
        <f t="shared" si="73"/>
        <v>4.3860000000000001</v>
      </c>
      <c r="O266" s="90">
        <v>77.319999999999993</v>
      </c>
      <c r="P266" s="90">
        <f t="shared" si="74"/>
        <v>3.9433199999999995</v>
      </c>
      <c r="Q266" s="92">
        <f t="shared" si="75"/>
        <v>156.12899999999999</v>
      </c>
      <c r="R266" s="92">
        <f t="shared" si="68"/>
        <v>166.85</v>
      </c>
      <c r="S266" s="92">
        <f t="shared" si="69"/>
        <v>177.917</v>
      </c>
      <c r="T266" s="90">
        <f t="shared" si="70"/>
        <v>0.87152000000000029</v>
      </c>
      <c r="U266" s="90">
        <f t="shared" si="71"/>
        <v>0.44268000000000063</v>
      </c>
      <c r="V266" s="131">
        <f t="shared" si="76"/>
        <v>-8.6800000000000068</v>
      </c>
    </row>
    <row r="267" spans="1:22" s="1" customFormat="1">
      <c r="A267" s="279"/>
      <c r="B267" s="79">
        <v>261</v>
      </c>
      <c r="C267" s="98" t="s">
        <v>64</v>
      </c>
      <c r="D267" s="94">
        <v>108</v>
      </c>
      <c r="E267" s="94">
        <v>1990</v>
      </c>
      <c r="F267" s="95">
        <v>2642.7</v>
      </c>
      <c r="G267" s="95">
        <v>2642.7</v>
      </c>
      <c r="H267" s="90">
        <v>20.968</v>
      </c>
      <c r="I267" s="90">
        <f t="shared" si="72"/>
        <v>20.968</v>
      </c>
      <c r="J267" s="89">
        <v>13.366118999999999</v>
      </c>
      <c r="K267" s="90">
        <f t="shared" si="66"/>
        <v>13.420000000000002</v>
      </c>
      <c r="L267" s="90">
        <f t="shared" si="67"/>
        <v>13.745634948999999</v>
      </c>
      <c r="M267" s="90">
        <v>148</v>
      </c>
      <c r="N267" s="91">
        <f t="shared" si="73"/>
        <v>7.5479999999999992</v>
      </c>
      <c r="O267" s="90">
        <v>141.61500100000001</v>
      </c>
      <c r="P267" s="90">
        <f t="shared" si="74"/>
        <v>7.2223650509999997</v>
      </c>
      <c r="Q267" s="92">
        <f t="shared" si="75"/>
        <v>123.7603611111111</v>
      </c>
      <c r="R267" s="92">
        <f t="shared" si="68"/>
        <v>124.25925925925928</v>
      </c>
      <c r="S267" s="92">
        <f t="shared" si="69"/>
        <v>127.27439767592593</v>
      </c>
      <c r="T267" s="90">
        <f t="shared" si="70"/>
        <v>0.37951594899999996</v>
      </c>
      <c r="U267" s="90">
        <f t="shared" si="71"/>
        <v>0.32563494899999945</v>
      </c>
      <c r="V267" s="131">
        <f t="shared" si="76"/>
        <v>-6.3849989999999934</v>
      </c>
    </row>
    <row r="268" spans="1:22" s="1" customFormat="1">
      <c r="A268" s="279"/>
      <c r="B268" s="79">
        <v>262</v>
      </c>
      <c r="C268" s="98" t="s">
        <v>66</v>
      </c>
      <c r="D268" s="94">
        <v>87</v>
      </c>
      <c r="E268" s="94">
        <v>1983</v>
      </c>
      <c r="F268" s="95">
        <v>3382.64</v>
      </c>
      <c r="G268" s="95">
        <v>3382.64</v>
      </c>
      <c r="H268" s="90">
        <v>17.858000000000001</v>
      </c>
      <c r="I268" s="90">
        <f t="shared" si="72"/>
        <v>17.858000000000001</v>
      </c>
      <c r="J268" s="90">
        <v>10.109351999999999</v>
      </c>
      <c r="K268" s="90">
        <f t="shared" si="66"/>
        <v>10.412000000000001</v>
      </c>
      <c r="L268" s="90">
        <f t="shared" si="67"/>
        <v>10.496166065000001</v>
      </c>
      <c r="M268" s="90">
        <v>146</v>
      </c>
      <c r="N268" s="91">
        <f t="shared" si="73"/>
        <v>7.4459999999999997</v>
      </c>
      <c r="O268" s="90">
        <v>144.34968499999999</v>
      </c>
      <c r="P268" s="90">
        <f t="shared" si="74"/>
        <v>7.3618339349999991</v>
      </c>
      <c r="Q268" s="92">
        <f t="shared" si="75"/>
        <v>116.19944827586205</v>
      </c>
      <c r="R268" s="92">
        <f t="shared" si="68"/>
        <v>119.67816091954023</v>
      </c>
      <c r="S268" s="92">
        <f t="shared" si="69"/>
        <v>120.645586954023</v>
      </c>
      <c r="T268" s="90">
        <f t="shared" si="70"/>
        <v>0.38681406500000115</v>
      </c>
      <c r="U268" s="90">
        <f t="shared" si="71"/>
        <v>8.4166065000000678E-2</v>
      </c>
      <c r="V268" s="131">
        <f t="shared" si="76"/>
        <v>-1.6503150000000062</v>
      </c>
    </row>
    <row r="269" spans="1:22" s="1" customFormat="1">
      <c r="A269" s="279"/>
      <c r="B269" s="79">
        <v>263</v>
      </c>
      <c r="C269" s="93" t="s">
        <v>248</v>
      </c>
      <c r="D269" s="94">
        <v>55</v>
      </c>
      <c r="E269" s="94">
        <v>1993</v>
      </c>
      <c r="F269" s="95">
        <v>3524.86</v>
      </c>
      <c r="G269" s="95">
        <v>3524.86</v>
      </c>
      <c r="H269" s="90">
        <v>8.24</v>
      </c>
      <c r="I269" s="90">
        <f t="shared" si="72"/>
        <v>8.24</v>
      </c>
      <c r="J269" s="90">
        <v>2.06901</v>
      </c>
      <c r="K269" s="90">
        <f t="shared" si="66"/>
        <v>2.3240000000000007</v>
      </c>
      <c r="L269" s="90">
        <f t="shared" si="67"/>
        <v>2.0690000000000008</v>
      </c>
      <c r="M269" s="90">
        <v>116</v>
      </c>
      <c r="N269" s="91">
        <f t="shared" si="73"/>
        <v>5.9159999999999995</v>
      </c>
      <c r="O269" s="90">
        <v>121</v>
      </c>
      <c r="P269" s="90">
        <f t="shared" si="74"/>
        <v>6.1709999999999994</v>
      </c>
      <c r="Q269" s="92">
        <f t="shared" si="75"/>
        <v>37.61836363636364</v>
      </c>
      <c r="R269" s="92">
        <f t="shared" si="68"/>
        <v>42.254545454545472</v>
      </c>
      <c r="S269" s="92">
        <f t="shared" si="69"/>
        <v>37.618181818181831</v>
      </c>
      <c r="T269" s="90">
        <f t="shared" si="70"/>
        <v>-9.9999999991773336E-6</v>
      </c>
      <c r="U269" s="90">
        <f t="shared" si="71"/>
        <v>-0.25499999999999989</v>
      </c>
      <c r="V269" s="131">
        <f t="shared" si="76"/>
        <v>5</v>
      </c>
    </row>
    <row r="270" spans="1:22" s="1" customFormat="1">
      <c r="A270" s="279"/>
      <c r="B270" s="79">
        <v>264</v>
      </c>
      <c r="C270" s="93" t="s">
        <v>251</v>
      </c>
      <c r="D270" s="94">
        <v>54</v>
      </c>
      <c r="E270" s="94">
        <v>1992</v>
      </c>
      <c r="F270" s="95">
        <v>2632.94</v>
      </c>
      <c r="G270" s="95">
        <v>2632.94</v>
      </c>
      <c r="H270" s="90">
        <v>11.432</v>
      </c>
      <c r="I270" s="90">
        <f t="shared" si="72"/>
        <v>11.432</v>
      </c>
      <c r="J270" s="90">
        <v>6.3749159999999998</v>
      </c>
      <c r="K270" s="90">
        <f t="shared" si="66"/>
        <v>6.3320000000000007</v>
      </c>
      <c r="L270" s="90">
        <f t="shared" si="67"/>
        <v>6.3749420000000008</v>
      </c>
      <c r="M270" s="90">
        <v>100</v>
      </c>
      <c r="N270" s="91">
        <f t="shared" si="73"/>
        <v>5.0999999999999996</v>
      </c>
      <c r="O270" s="90">
        <v>99.158000000000001</v>
      </c>
      <c r="P270" s="90">
        <f t="shared" si="74"/>
        <v>5.0570579999999996</v>
      </c>
      <c r="Q270" s="92">
        <f t="shared" si="75"/>
        <v>118.054</v>
      </c>
      <c r="R270" s="92">
        <f t="shared" si="68"/>
        <v>117.25925925925928</v>
      </c>
      <c r="S270" s="92">
        <f t="shared" si="69"/>
        <v>118.0544814814815</v>
      </c>
      <c r="T270" s="90">
        <f t="shared" si="70"/>
        <v>2.6000000000969692E-5</v>
      </c>
      <c r="U270" s="90">
        <f t="shared" si="71"/>
        <v>4.2942000000000036E-2</v>
      </c>
      <c r="V270" s="131">
        <f t="shared" si="76"/>
        <v>-0.84199999999999875</v>
      </c>
    </row>
    <row r="271" spans="1:22" s="1" customFormat="1">
      <c r="A271" s="279"/>
      <c r="B271" s="79">
        <v>265</v>
      </c>
      <c r="C271" s="93" t="s">
        <v>252</v>
      </c>
      <c r="D271" s="94">
        <v>75</v>
      </c>
      <c r="E271" s="94">
        <v>1987</v>
      </c>
      <c r="F271" s="95">
        <v>4017.2</v>
      </c>
      <c r="G271" s="95">
        <v>4017.2</v>
      </c>
      <c r="H271" s="90">
        <v>15.715999999999999</v>
      </c>
      <c r="I271" s="90">
        <f t="shared" si="72"/>
        <v>15.715999999999999</v>
      </c>
      <c r="J271" s="90">
        <v>9.7890350000000002</v>
      </c>
      <c r="K271" s="90">
        <f t="shared" si="66"/>
        <v>9.7489999999999988</v>
      </c>
      <c r="L271" s="90">
        <f t="shared" si="67"/>
        <v>9.7890349999999984</v>
      </c>
      <c r="M271" s="90">
        <v>117</v>
      </c>
      <c r="N271" s="91">
        <f t="shared" si="73"/>
        <v>5.9669999999999996</v>
      </c>
      <c r="O271" s="90">
        <v>116.215</v>
      </c>
      <c r="P271" s="90">
        <f t="shared" si="74"/>
        <v>5.926965</v>
      </c>
      <c r="Q271" s="92">
        <f t="shared" si="75"/>
        <v>130.52046666666666</v>
      </c>
      <c r="R271" s="92">
        <f t="shared" si="68"/>
        <v>129.98666666666665</v>
      </c>
      <c r="S271" s="92">
        <f t="shared" si="69"/>
        <v>130.52046666666664</v>
      </c>
      <c r="T271" s="90">
        <f t="shared" si="70"/>
        <v>0</v>
      </c>
      <c r="U271" s="90">
        <f t="shared" si="71"/>
        <v>4.0034999999999599E-2</v>
      </c>
      <c r="V271" s="131">
        <f t="shared" si="76"/>
        <v>-0.78499999999999659</v>
      </c>
    </row>
    <row r="272" spans="1:22" s="1" customFormat="1">
      <c r="A272" s="279"/>
      <c r="B272" s="79">
        <v>266</v>
      </c>
      <c r="C272" s="93" t="s">
        <v>253</v>
      </c>
      <c r="D272" s="94">
        <v>55</v>
      </c>
      <c r="E272" s="94">
        <v>1995</v>
      </c>
      <c r="F272" s="95">
        <v>3308.16</v>
      </c>
      <c r="G272" s="95">
        <v>3308.16</v>
      </c>
      <c r="H272" s="90">
        <v>13.173999999999999</v>
      </c>
      <c r="I272" s="90">
        <f t="shared" si="72"/>
        <v>13.173999999999999</v>
      </c>
      <c r="J272" s="90">
        <v>8.6189009999999993</v>
      </c>
      <c r="K272" s="90">
        <f t="shared" si="66"/>
        <v>8.6859999999999999</v>
      </c>
      <c r="L272" s="90">
        <f t="shared" si="67"/>
        <v>8.6188839999999995</v>
      </c>
      <c r="M272" s="90">
        <v>88</v>
      </c>
      <c r="N272" s="91">
        <f t="shared" si="73"/>
        <v>4.4879999999999995</v>
      </c>
      <c r="O272" s="90">
        <v>89.316000000000003</v>
      </c>
      <c r="P272" s="90">
        <f t="shared" si="74"/>
        <v>4.5551159999999999</v>
      </c>
      <c r="Q272" s="92">
        <f t="shared" si="75"/>
        <v>156.70729090909091</v>
      </c>
      <c r="R272" s="92">
        <f t="shared" si="68"/>
        <v>157.92727272727274</v>
      </c>
      <c r="S272" s="92">
        <f t="shared" si="69"/>
        <v>156.70698181818182</v>
      </c>
      <c r="T272" s="90">
        <f t="shared" si="70"/>
        <v>-1.699999999971169E-5</v>
      </c>
      <c r="U272" s="90">
        <f t="shared" si="71"/>
        <v>-6.7116000000000398E-2</v>
      </c>
      <c r="V272" s="131">
        <f t="shared" si="76"/>
        <v>1.3160000000000025</v>
      </c>
    </row>
    <row r="273" spans="1:22" s="1" customFormat="1">
      <c r="A273" s="279"/>
      <c r="B273" s="79">
        <v>267</v>
      </c>
      <c r="C273" s="93" t="s">
        <v>256</v>
      </c>
      <c r="D273" s="94">
        <v>22</v>
      </c>
      <c r="E273" s="94">
        <v>1994</v>
      </c>
      <c r="F273" s="95">
        <v>1162.77</v>
      </c>
      <c r="G273" s="95">
        <v>1162.77</v>
      </c>
      <c r="H273" s="90">
        <v>3.907</v>
      </c>
      <c r="I273" s="90">
        <f t="shared" si="72"/>
        <v>3.907</v>
      </c>
      <c r="J273" s="90">
        <v>2.1468880000000001</v>
      </c>
      <c r="K273" s="90">
        <f t="shared" si="66"/>
        <v>2.2240000000000002</v>
      </c>
      <c r="L273" s="90">
        <f t="shared" si="67"/>
        <v>2.1468880000000001</v>
      </c>
      <c r="M273" s="90">
        <v>33</v>
      </c>
      <c r="N273" s="91">
        <f t="shared" si="73"/>
        <v>1.6829999999999998</v>
      </c>
      <c r="O273" s="90">
        <v>34.512</v>
      </c>
      <c r="P273" s="90">
        <f t="shared" si="74"/>
        <v>1.7601119999999999</v>
      </c>
      <c r="Q273" s="92">
        <f t="shared" si="75"/>
        <v>97.585818181818183</v>
      </c>
      <c r="R273" s="92">
        <f t="shared" si="68"/>
        <v>101.09090909090909</v>
      </c>
      <c r="S273" s="92">
        <f t="shared" si="69"/>
        <v>97.585818181818183</v>
      </c>
      <c r="T273" s="90">
        <f t="shared" si="70"/>
        <v>0</v>
      </c>
      <c r="U273" s="90">
        <f t="shared" si="71"/>
        <v>-7.7112000000000069E-2</v>
      </c>
      <c r="V273" s="131">
        <f t="shared" si="76"/>
        <v>1.5120000000000005</v>
      </c>
    </row>
    <row r="274" spans="1:22" s="1" customFormat="1">
      <c r="A274" s="279"/>
      <c r="B274" s="79">
        <v>268</v>
      </c>
      <c r="C274" s="93" t="s">
        <v>257</v>
      </c>
      <c r="D274" s="94">
        <v>101</v>
      </c>
      <c r="E274" s="94">
        <v>1966</v>
      </c>
      <c r="F274" s="95">
        <v>4481.51</v>
      </c>
      <c r="G274" s="95">
        <v>4481.51</v>
      </c>
      <c r="H274" s="90">
        <v>20.026</v>
      </c>
      <c r="I274" s="90">
        <f t="shared" si="72"/>
        <v>20.026</v>
      </c>
      <c r="J274" s="90">
        <v>13.060079999999999</v>
      </c>
      <c r="K274" s="90">
        <f t="shared" si="66"/>
        <v>13.141</v>
      </c>
      <c r="L274" s="90">
        <f t="shared" si="67"/>
        <v>13.060113999999999</v>
      </c>
      <c r="M274" s="90">
        <v>135</v>
      </c>
      <c r="N274" s="91">
        <f t="shared" si="73"/>
        <v>6.8849999999999998</v>
      </c>
      <c r="O274" s="90">
        <v>136.58600000000001</v>
      </c>
      <c r="P274" s="90">
        <f t="shared" si="74"/>
        <v>6.9658860000000002</v>
      </c>
      <c r="Q274" s="92">
        <f t="shared" si="75"/>
        <v>129.30772277227723</v>
      </c>
      <c r="R274" s="92">
        <f t="shared" si="68"/>
        <v>130.1089108910891</v>
      </c>
      <c r="S274" s="92">
        <f t="shared" si="69"/>
        <v>129.30805940594058</v>
      </c>
      <c r="T274" s="90">
        <f t="shared" si="70"/>
        <v>3.399999999942338E-5</v>
      </c>
      <c r="U274" s="90">
        <f t="shared" si="71"/>
        <v>-8.0886000000000458E-2</v>
      </c>
      <c r="V274" s="131">
        <f t="shared" si="76"/>
        <v>1.5860000000000127</v>
      </c>
    </row>
    <row r="275" spans="1:22" s="1" customFormat="1">
      <c r="A275" s="279"/>
      <c r="B275" s="79">
        <v>269</v>
      </c>
      <c r="C275" s="93" t="s">
        <v>260</v>
      </c>
      <c r="D275" s="94">
        <v>100</v>
      </c>
      <c r="E275" s="94">
        <v>1973</v>
      </c>
      <c r="F275" s="95">
        <v>4362.3100000000004</v>
      </c>
      <c r="G275" s="95">
        <v>4362.3100000000004</v>
      </c>
      <c r="H275" s="90">
        <v>20.5077</v>
      </c>
      <c r="I275" s="90">
        <f t="shared" si="72"/>
        <v>20.5077</v>
      </c>
      <c r="J275" s="90">
        <v>12.791672999999999</v>
      </c>
      <c r="K275" s="90">
        <f t="shared" si="66"/>
        <v>12.755700000000001</v>
      </c>
      <c r="L275" s="90">
        <f t="shared" si="67"/>
        <v>12.791706</v>
      </c>
      <c r="M275" s="90">
        <v>152</v>
      </c>
      <c r="N275" s="91">
        <f t="shared" si="73"/>
        <v>7.7519999999999998</v>
      </c>
      <c r="O275" s="90">
        <v>151.29400000000001</v>
      </c>
      <c r="P275" s="90">
        <f t="shared" si="74"/>
        <v>7.7159940000000002</v>
      </c>
      <c r="Q275" s="92">
        <f t="shared" si="75"/>
        <v>127.91672999999999</v>
      </c>
      <c r="R275" s="92">
        <f t="shared" si="68"/>
        <v>127.557</v>
      </c>
      <c r="S275" s="92">
        <f t="shared" si="69"/>
        <v>127.91706000000001</v>
      </c>
      <c r="T275" s="90">
        <f t="shared" si="70"/>
        <v>3.3000000000171781E-5</v>
      </c>
      <c r="U275" s="90">
        <f t="shared" si="71"/>
        <v>3.6005999999999538E-2</v>
      </c>
      <c r="V275" s="131">
        <f t="shared" si="76"/>
        <v>-0.70599999999998886</v>
      </c>
    </row>
    <row r="276" spans="1:22" s="1" customFormat="1">
      <c r="A276" s="279"/>
      <c r="B276" s="79">
        <v>270</v>
      </c>
      <c r="C276" s="93" t="s">
        <v>262</v>
      </c>
      <c r="D276" s="94">
        <v>51</v>
      </c>
      <c r="E276" s="94">
        <v>1988</v>
      </c>
      <c r="F276" s="95">
        <v>1853.38</v>
      </c>
      <c r="G276" s="95">
        <v>1853.38</v>
      </c>
      <c r="H276" s="90">
        <v>9.1020000000000003</v>
      </c>
      <c r="I276" s="90">
        <f t="shared" si="72"/>
        <v>9.1020000000000003</v>
      </c>
      <c r="J276" s="90">
        <v>6.1712490000000004</v>
      </c>
      <c r="K276" s="90">
        <f t="shared" si="66"/>
        <v>6.1440000000000001</v>
      </c>
      <c r="L276" s="90">
        <f t="shared" si="67"/>
        <v>6.1712340000000001</v>
      </c>
      <c r="M276" s="90">
        <v>58</v>
      </c>
      <c r="N276" s="91">
        <f t="shared" si="73"/>
        <v>2.9579999999999997</v>
      </c>
      <c r="O276" s="90">
        <v>57.466000000000001</v>
      </c>
      <c r="P276" s="90">
        <f t="shared" si="74"/>
        <v>2.9307659999999998</v>
      </c>
      <c r="Q276" s="92">
        <f t="shared" si="75"/>
        <v>121.00488235294119</v>
      </c>
      <c r="R276" s="92">
        <f t="shared" si="68"/>
        <v>120.47058823529412</v>
      </c>
      <c r="S276" s="92">
        <f t="shared" si="69"/>
        <v>121.00458823529412</v>
      </c>
      <c r="T276" s="90">
        <f t="shared" si="70"/>
        <v>-1.5000000000320313E-5</v>
      </c>
      <c r="U276" s="90">
        <f t="shared" si="71"/>
        <v>2.723399999999998E-2</v>
      </c>
      <c r="V276" s="131">
        <f t="shared" si="76"/>
        <v>-0.53399999999999892</v>
      </c>
    </row>
    <row r="277" spans="1:22" s="1" customFormat="1">
      <c r="A277" s="279"/>
      <c r="B277" s="79">
        <v>271</v>
      </c>
      <c r="C277" s="93" t="s">
        <v>264</v>
      </c>
      <c r="D277" s="94">
        <v>12</v>
      </c>
      <c r="E277" s="94">
        <v>1991</v>
      </c>
      <c r="F277" s="95">
        <v>818.44</v>
      </c>
      <c r="G277" s="95">
        <v>818.44</v>
      </c>
      <c r="H277" s="90">
        <v>3.7959999999999998</v>
      </c>
      <c r="I277" s="89">
        <f t="shared" si="72"/>
        <v>3.7959999999999998</v>
      </c>
      <c r="J277" s="89">
        <v>1.76355</v>
      </c>
      <c r="K277" s="89">
        <f t="shared" si="66"/>
        <v>1.8579999999999999</v>
      </c>
      <c r="L277" s="89">
        <f t="shared" si="67"/>
        <v>1.7635480000000001</v>
      </c>
      <c r="M277" s="89">
        <v>38</v>
      </c>
      <c r="N277" s="97">
        <f t="shared" si="73"/>
        <v>1.9379999999999999</v>
      </c>
      <c r="O277" s="89">
        <v>39.851999999999997</v>
      </c>
      <c r="P277" s="90">
        <f t="shared" si="74"/>
        <v>2.0324519999999997</v>
      </c>
      <c r="Q277" s="92">
        <f t="shared" si="75"/>
        <v>146.96250000000001</v>
      </c>
      <c r="R277" s="92">
        <f t="shared" si="68"/>
        <v>154.83333333333331</v>
      </c>
      <c r="S277" s="92">
        <f t="shared" si="69"/>
        <v>146.96233333333336</v>
      </c>
      <c r="T277" s="90">
        <f t="shared" si="70"/>
        <v>-1.9999999998354667E-6</v>
      </c>
      <c r="U277" s="90">
        <f t="shared" si="71"/>
        <v>-9.4451999999999758E-2</v>
      </c>
      <c r="V277" s="131">
        <f t="shared" si="76"/>
        <v>1.8519999999999968</v>
      </c>
    </row>
    <row r="278" spans="1:22" s="1" customFormat="1">
      <c r="A278" s="279"/>
      <c r="B278" s="79">
        <v>272</v>
      </c>
      <c r="C278" s="93" t="s">
        <v>272</v>
      </c>
      <c r="D278" s="94">
        <v>36</v>
      </c>
      <c r="E278" s="94">
        <v>1984</v>
      </c>
      <c r="F278" s="95">
        <v>2249.59</v>
      </c>
      <c r="G278" s="95">
        <v>2249.59</v>
      </c>
      <c r="H278" s="90">
        <v>9.9649999999999999</v>
      </c>
      <c r="I278" s="90">
        <f t="shared" si="72"/>
        <v>9.9649999999999999</v>
      </c>
      <c r="J278" s="90">
        <v>7.1039159999999999</v>
      </c>
      <c r="K278" s="90">
        <f t="shared" si="66"/>
        <v>7.2110000000000003</v>
      </c>
      <c r="L278" s="90">
        <f t="shared" si="67"/>
        <v>7.1038999999999994</v>
      </c>
      <c r="M278" s="90">
        <v>54</v>
      </c>
      <c r="N278" s="91">
        <f t="shared" si="73"/>
        <v>2.754</v>
      </c>
      <c r="O278" s="90">
        <v>56.1</v>
      </c>
      <c r="P278" s="90">
        <f t="shared" si="74"/>
        <v>2.8611</v>
      </c>
      <c r="Q278" s="92">
        <f t="shared" si="75"/>
        <v>197.33100000000002</v>
      </c>
      <c r="R278" s="92">
        <f t="shared" si="68"/>
        <v>200.30555555555554</v>
      </c>
      <c r="S278" s="92">
        <f t="shared" si="69"/>
        <v>197.33055555555555</v>
      </c>
      <c r="T278" s="90">
        <f t="shared" si="70"/>
        <v>-1.6000000000460091E-5</v>
      </c>
      <c r="U278" s="90">
        <f t="shared" si="71"/>
        <v>-0.10709999999999997</v>
      </c>
      <c r="V278" s="131">
        <f t="shared" si="76"/>
        <v>2.1000000000000014</v>
      </c>
    </row>
    <row r="279" spans="1:22" s="1" customFormat="1">
      <c r="A279" s="279"/>
      <c r="B279" s="79">
        <v>273</v>
      </c>
      <c r="C279" s="96" t="s">
        <v>277</v>
      </c>
      <c r="D279" s="94">
        <v>20</v>
      </c>
      <c r="E279" s="94">
        <v>1976</v>
      </c>
      <c r="F279" s="95">
        <v>1720.29</v>
      </c>
      <c r="G279" s="95">
        <v>1720.29</v>
      </c>
      <c r="H279" s="90">
        <v>4.8659999999999997</v>
      </c>
      <c r="I279" s="90">
        <f t="shared" si="72"/>
        <v>4.8659999999999997</v>
      </c>
      <c r="J279" s="90">
        <v>1.3979999999999999</v>
      </c>
      <c r="K279" s="90">
        <f t="shared" si="66"/>
        <v>1.3979999999999997</v>
      </c>
      <c r="L279" s="90">
        <f t="shared" si="67"/>
        <v>1.3979999999999997</v>
      </c>
      <c r="M279" s="90">
        <v>68</v>
      </c>
      <c r="N279" s="91">
        <f t="shared" si="73"/>
        <v>3.468</v>
      </c>
      <c r="O279" s="90">
        <v>68</v>
      </c>
      <c r="P279" s="90">
        <f t="shared" si="74"/>
        <v>3.468</v>
      </c>
      <c r="Q279" s="92">
        <f t="shared" si="75"/>
        <v>69.900000000000006</v>
      </c>
      <c r="R279" s="92">
        <f t="shared" si="68"/>
        <v>69.899999999999991</v>
      </c>
      <c r="S279" s="92">
        <f t="shared" si="69"/>
        <v>69.899999999999991</v>
      </c>
      <c r="T279" s="90">
        <f t="shared" si="70"/>
        <v>0</v>
      </c>
      <c r="U279" s="90">
        <f t="shared" si="71"/>
        <v>0</v>
      </c>
      <c r="V279" s="131">
        <f t="shared" si="76"/>
        <v>0</v>
      </c>
    </row>
    <row r="280" spans="1:22" s="1" customFormat="1">
      <c r="A280" s="279"/>
      <c r="B280" s="79">
        <v>274</v>
      </c>
      <c r="C280" s="96" t="s">
        <v>278</v>
      </c>
      <c r="D280" s="94">
        <v>93</v>
      </c>
      <c r="E280" s="94">
        <v>1973</v>
      </c>
      <c r="F280" s="95">
        <v>4520.3</v>
      </c>
      <c r="G280" s="95">
        <v>4520.3</v>
      </c>
      <c r="H280" s="90">
        <v>18.396999999999998</v>
      </c>
      <c r="I280" s="90">
        <f t="shared" ref="I280:I311" si="77">H280</f>
        <v>18.396999999999998</v>
      </c>
      <c r="J280" s="90">
        <v>8.6363129999999995</v>
      </c>
      <c r="K280" s="90">
        <f t="shared" si="66"/>
        <v>8.9619999999999997</v>
      </c>
      <c r="L280" s="90">
        <f t="shared" si="67"/>
        <v>9.0697629999999982</v>
      </c>
      <c r="M280" s="90">
        <v>185</v>
      </c>
      <c r="N280" s="91">
        <f t="shared" ref="N280:N311" si="78">M280*0.051</f>
        <v>9.4349999999999987</v>
      </c>
      <c r="O280" s="90">
        <v>182.887</v>
      </c>
      <c r="P280" s="90">
        <f t="shared" ref="P280:P311" si="79">O280*0.051</f>
        <v>9.3272370000000002</v>
      </c>
      <c r="Q280" s="92">
        <f t="shared" ref="Q280:Q303" si="80">J280*1000/D280</f>
        <v>92.863580645161292</v>
      </c>
      <c r="R280" s="92">
        <f t="shared" si="68"/>
        <v>96.365591397849457</v>
      </c>
      <c r="S280" s="92">
        <f t="shared" si="69"/>
        <v>97.524333333333317</v>
      </c>
      <c r="T280" s="90">
        <f t="shared" si="70"/>
        <v>0.43344999999999878</v>
      </c>
      <c r="U280" s="90">
        <f t="shared" si="71"/>
        <v>0.1077629999999985</v>
      </c>
      <c r="V280" s="131">
        <f t="shared" si="76"/>
        <v>-2.1129999999999995</v>
      </c>
    </row>
    <row r="281" spans="1:22" s="1" customFormat="1">
      <c r="A281" s="279"/>
      <c r="B281" s="79">
        <v>275</v>
      </c>
      <c r="C281" s="93" t="s">
        <v>280</v>
      </c>
      <c r="D281" s="94">
        <v>79</v>
      </c>
      <c r="E281" s="94">
        <v>1976</v>
      </c>
      <c r="F281" s="95">
        <v>3845.02</v>
      </c>
      <c r="G281" s="95">
        <v>3845.02</v>
      </c>
      <c r="H281" s="90">
        <v>16.983000000000001</v>
      </c>
      <c r="I281" s="90">
        <f t="shared" si="77"/>
        <v>16.983000000000001</v>
      </c>
      <c r="J281" s="90">
        <v>10.327038</v>
      </c>
      <c r="K281" s="90">
        <f t="shared" si="66"/>
        <v>10.506</v>
      </c>
      <c r="L281" s="90">
        <f t="shared" si="67"/>
        <v>10.622637000000001</v>
      </c>
      <c r="M281" s="90">
        <v>127</v>
      </c>
      <c r="N281" s="91">
        <f t="shared" si="78"/>
        <v>6.4769999999999994</v>
      </c>
      <c r="O281" s="90">
        <v>124.71299999999999</v>
      </c>
      <c r="P281" s="90">
        <f t="shared" si="79"/>
        <v>6.3603629999999995</v>
      </c>
      <c r="Q281" s="92">
        <f t="shared" si="80"/>
        <v>130.72200000000001</v>
      </c>
      <c r="R281" s="92">
        <f t="shared" si="68"/>
        <v>132.98734177215189</v>
      </c>
      <c r="S281" s="92">
        <f t="shared" si="69"/>
        <v>134.46375949367089</v>
      </c>
      <c r="T281" s="90">
        <f t="shared" si="70"/>
        <v>0.29559900000000106</v>
      </c>
      <c r="U281" s="90">
        <f t="shared" si="71"/>
        <v>0.11663699999999988</v>
      </c>
      <c r="V281" s="131">
        <f t="shared" si="76"/>
        <v>-2.2870000000000061</v>
      </c>
    </row>
    <row r="282" spans="1:22" s="1" customFormat="1">
      <c r="A282" s="279"/>
      <c r="B282" s="79">
        <v>276</v>
      </c>
      <c r="C282" s="93" t="s">
        <v>284</v>
      </c>
      <c r="D282" s="94">
        <v>31</v>
      </c>
      <c r="E282" s="94">
        <v>1972</v>
      </c>
      <c r="F282" s="95">
        <v>1718.52</v>
      </c>
      <c r="G282" s="95">
        <v>1718.52</v>
      </c>
      <c r="H282" s="90">
        <v>6.5209999999999999</v>
      </c>
      <c r="I282" s="90">
        <f t="shared" si="77"/>
        <v>6.5209999999999999</v>
      </c>
      <c r="J282" s="90">
        <v>3.9661200000000001</v>
      </c>
      <c r="K282" s="90">
        <f t="shared" si="66"/>
        <v>4.226</v>
      </c>
      <c r="L282" s="90">
        <f t="shared" si="67"/>
        <v>4.0795789999999998</v>
      </c>
      <c r="M282" s="90">
        <v>45</v>
      </c>
      <c r="N282" s="91">
        <f t="shared" si="78"/>
        <v>2.2949999999999999</v>
      </c>
      <c r="O282" s="90">
        <v>47.871000000000002</v>
      </c>
      <c r="P282" s="90">
        <f t="shared" si="79"/>
        <v>2.4414210000000001</v>
      </c>
      <c r="Q282" s="92">
        <f t="shared" si="80"/>
        <v>127.93935483870968</v>
      </c>
      <c r="R282" s="92">
        <f t="shared" si="68"/>
        <v>136.32258064516128</v>
      </c>
      <c r="S282" s="92">
        <f t="shared" si="69"/>
        <v>131.59932258064515</v>
      </c>
      <c r="T282" s="90">
        <f t="shared" si="70"/>
        <v>0.11345899999999975</v>
      </c>
      <c r="U282" s="90">
        <f t="shared" si="71"/>
        <v>-0.14642100000000013</v>
      </c>
      <c r="V282" s="131">
        <f t="shared" ref="V282:V304" si="81">O282-M282</f>
        <v>2.8710000000000022</v>
      </c>
    </row>
    <row r="283" spans="1:22" s="1" customFormat="1">
      <c r="A283" s="279"/>
      <c r="B283" s="79">
        <v>277</v>
      </c>
      <c r="C283" s="93" t="s">
        <v>285</v>
      </c>
      <c r="D283" s="94">
        <v>30</v>
      </c>
      <c r="E283" s="94">
        <v>1977</v>
      </c>
      <c r="F283" s="95">
        <v>1557.06</v>
      </c>
      <c r="G283" s="95">
        <v>1557.06</v>
      </c>
      <c r="H283" s="90">
        <v>5.907</v>
      </c>
      <c r="I283" s="90">
        <f t="shared" si="77"/>
        <v>5.907</v>
      </c>
      <c r="J283" s="90">
        <v>3.306</v>
      </c>
      <c r="K283" s="90">
        <f t="shared" si="66"/>
        <v>3.306</v>
      </c>
      <c r="L283" s="90">
        <f t="shared" si="67"/>
        <v>3.306</v>
      </c>
      <c r="M283" s="90">
        <v>51</v>
      </c>
      <c r="N283" s="91">
        <f t="shared" si="78"/>
        <v>2.601</v>
      </c>
      <c r="O283" s="90">
        <v>51</v>
      </c>
      <c r="P283" s="90">
        <f t="shared" si="79"/>
        <v>2.601</v>
      </c>
      <c r="Q283" s="92">
        <f t="shared" si="80"/>
        <v>110.2</v>
      </c>
      <c r="R283" s="92">
        <f t="shared" si="68"/>
        <v>110.2</v>
      </c>
      <c r="S283" s="92">
        <f t="shared" si="69"/>
        <v>110.2</v>
      </c>
      <c r="T283" s="90">
        <f t="shared" si="70"/>
        <v>0</v>
      </c>
      <c r="U283" s="90">
        <f t="shared" si="71"/>
        <v>0</v>
      </c>
      <c r="V283" s="131">
        <f t="shared" si="81"/>
        <v>0</v>
      </c>
    </row>
    <row r="284" spans="1:22" s="1" customFormat="1">
      <c r="A284" s="279"/>
      <c r="B284" s="79">
        <v>278</v>
      </c>
      <c r="C284" s="93" t="s">
        <v>286</v>
      </c>
      <c r="D284" s="94">
        <v>60</v>
      </c>
      <c r="E284" s="94">
        <v>1969</v>
      </c>
      <c r="F284" s="95">
        <v>3165.62</v>
      </c>
      <c r="G284" s="95">
        <v>3165.62</v>
      </c>
      <c r="H284" s="90">
        <v>11.036</v>
      </c>
      <c r="I284" s="90">
        <f t="shared" si="77"/>
        <v>11.036</v>
      </c>
      <c r="J284" s="90">
        <v>6.3440009999999996</v>
      </c>
      <c r="K284" s="90">
        <f t="shared" si="66"/>
        <v>6.3440000000000003</v>
      </c>
      <c r="L284" s="90">
        <f t="shared" si="67"/>
        <v>6.3440000000000003</v>
      </c>
      <c r="M284" s="90">
        <v>92</v>
      </c>
      <c r="N284" s="91">
        <f t="shared" si="78"/>
        <v>4.6919999999999993</v>
      </c>
      <c r="O284" s="90">
        <v>92</v>
      </c>
      <c r="P284" s="90">
        <f t="shared" si="79"/>
        <v>4.6919999999999993</v>
      </c>
      <c r="Q284" s="92">
        <f t="shared" si="80"/>
        <v>105.73334999999999</v>
      </c>
      <c r="R284" s="92">
        <f t="shared" si="68"/>
        <v>105.73333333333333</v>
      </c>
      <c r="S284" s="92">
        <f t="shared" si="69"/>
        <v>105.73333333333333</v>
      </c>
      <c r="T284" s="90">
        <f t="shared" si="70"/>
        <v>-9.9999999925159955E-7</v>
      </c>
      <c r="U284" s="90">
        <f t="shared" si="71"/>
        <v>0</v>
      </c>
      <c r="V284" s="131">
        <f t="shared" si="81"/>
        <v>0</v>
      </c>
    </row>
    <row r="285" spans="1:22" s="1" customFormat="1">
      <c r="A285" s="279"/>
      <c r="B285" s="79">
        <v>279</v>
      </c>
      <c r="C285" s="93" t="s">
        <v>287</v>
      </c>
      <c r="D285" s="94">
        <v>30</v>
      </c>
      <c r="E285" s="94">
        <v>1973</v>
      </c>
      <c r="F285" s="95">
        <v>1715.3</v>
      </c>
      <c r="G285" s="95">
        <v>1715.3</v>
      </c>
      <c r="H285" s="90">
        <v>5.9630000000000001</v>
      </c>
      <c r="I285" s="90">
        <f t="shared" si="77"/>
        <v>5.9630000000000001</v>
      </c>
      <c r="J285" s="90">
        <v>3.4129999999999998</v>
      </c>
      <c r="K285" s="90">
        <f t="shared" si="66"/>
        <v>3.4130000000000003</v>
      </c>
      <c r="L285" s="90">
        <f t="shared" si="67"/>
        <v>3.4130000000000003</v>
      </c>
      <c r="M285" s="90">
        <v>50</v>
      </c>
      <c r="N285" s="91">
        <f t="shared" si="78"/>
        <v>2.5499999999999998</v>
      </c>
      <c r="O285" s="90">
        <v>50</v>
      </c>
      <c r="P285" s="90">
        <f t="shared" si="79"/>
        <v>2.5499999999999998</v>
      </c>
      <c r="Q285" s="92">
        <f t="shared" si="80"/>
        <v>113.76666666666667</v>
      </c>
      <c r="R285" s="92">
        <f t="shared" si="68"/>
        <v>113.76666666666668</v>
      </c>
      <c r="S285" s="92">
        <f t="shared" si="69"/>
        <v>113.76666666666668</v>
      </c>
      <c r="T285" s="90">
        <f t="shared" si="70"/>
        <v>0</v>
      </c>
      <c r="U285" s="90">
        <f t="shared" si="71"/>
        <v>0</v>
      </c>
      <c r="V285" s="131">
        <f t="shared" si="81"/>
        <v>0</v>
      </c>
    </row>
    <row r="286" spans="1:22" s="1" customFormat="1">
      <c r="A286" s="279"/>
      <c r="B286" s="79">
        <v>280</v>
      </c>
      <c r="C286" s="93" t="s">
        <v>288</v>
      </c>
      <c r="D286" s="94">
        <v>8</v>
      </c>
      <c r="E286" s="94">
        <v>1994</v>
      </c>
      <c r="F286" s="95">
        <v>832.8</v>
      </c>
      <c r="G286" s="95">
        <v>832.8</v>
      </c>
      <c r="H286" s="90">
        <v>2.7250000000000001</v>
      </c>
      <c r="I286" s="90">
        <f t="shared" si="77"/>
        <v>2.7250000000000001</v>
      </c>
      <c r="J286" s="90">
        <v>1.909</v>
      </c>
      <c r="K286" s="90">
        <f t="shared" si="66"/>
        <v>1.9090000000000003</v>
      </c>
      <c r="L286" s="90">
        <f t="shared" si="67"/>
        <v>1.9090000000000003</v>
      </c>
      <c r="M286" s="90">
        <v>16</v>
      </c>
      <c r="N286" s="91">
        <f t="shared" si="78"/>
        <v>0.81599999999999995</v>
      </c>
      <c r="O286" s="90">
        <v>16</v>
      </c>
      <c r="P286" s="90">
        <f t="shared" si="79"/>
        <v>0.81599999999999995</v>
      </c>
      <c r="Q286" s="92">
        <f t="shared" si="80"/>
        <v>238.625</v>
      </c>
      <c r="R286" s="92">
        <f t="shared" si="68"/>
        <v>238.62500000000003</v>
      </c>
      <c r="S286" s="92">
        <f t="shared" si="69"/>
        <v>238.62500000000003</v>
      </c>
      <c r="T286" s="90">
        <f t="shared" si="70"/>
        <v>0</v>
      </c>
      <c r="U286" s="90">
        <f t="shared" si="71"/>
        <v>0</v>
      </c>
      <c r="V286" s="131">
        <f t="shared" si="81"/>
        <v>0</v>
      </c>
    </row>
    <row r="287" spans="1:22" s="1" customFormat="1">
      <c r="A287" s="279"/>
      <c r="B287" s="79">
        <v>281</v>
      </c>
      <c r="C287" s="93" t="s">
        <v>290</v>
      </c>
      <c r="D287" s="94">
        <v>20</v>
      </c>
      <c r="E287" s="94">
        <v>1987</v>
      </c>
      <c r="F287" s="95">
        <v>1104.7</v>
      </c>
      <c r="G287" s="95">
        <v>1104.7</v>
      </c>
      <c r="H287" s="90">
        <v>4.7030000000000003</v>
      </c>
      <c r="I287" s="90">
        <f t="shared" si="77"/>
        <v>4.7030000000000003</v>
      </c>
      <c r="J287" s="90">
        <v>2.5128599999999999</v>
      </c>
      <c r="K287" s="90">
        <f t="shared" si="66"/>
        <v>2.6630000000000003</v>
      </c>
      <c r="L287" s="90">
        <f t="shared" si="67"/>
        <v>2.6101130000000006</v>
      </c>
      <c r="M287" s="90">
        <v>40</v>
      </c>
      <c r="N287" s="91">
        <f t="shared" si="78"/>
        <v>2.04</v>
      </c>
      <c r="O287" s="90">
        <v>41.036999999999999</v>
      </c>
      <c r="P287" s="90">
        <f t="shared" si="79"/>
        <v>2.0928869999999997</v>
      </c>
      <c r="Q287" s="92">
        <f t="shared" si="80"/>
        <v>125.64299999999999</v>
      </c>
      <c r="R287" s="92">
        <f t="shared" si="68"/>
        <v>133.15000000000003</v>
      </c>
      <c r="S287" s="92">
        <f t="shared" si="69"/>
        <v>130.50565000000003</v>
      </c>
      <c r="T287" s="90">
        <f t="shared" si="70"/>
        <v>9.72530000000007E-2</v>
      </c>
      <c r="U287" s="90">
        <f t="shared" si="71"/>
        <v>-5.2886999999999684E-2</v>
      </c>
      <c r="V287" s="131">
        <f t="shared" si="81"/>
        <v>1.036999999999999</v>
      </c>
    </row>
    <row r="288" spans="1:22" s="1" customFormat="1">
      <c r="A288" s="279"/>
      <c r="B288" s="79">
        <v>282</v>
      </c>
      <c r="C288" s="93" t="s">
        <v>295</v>
      </c>
      <c r="D288" s="94">
        <v>21</v>
      </c>
      <c r="E288" s="94">
        <v>1986</v>
      </c>
      <c r="F288" s="95">
        <v>1090.6500000000001</v>
      </c>
      <c r="G288" s="95">
        <v>1090.6500000000001</v>
      </c>
      <c r="H288" s="90">
        <v>4.3310000000000004</v>
      </c>
      <c r="I288" s="90">
        <f t="shared" si="77"/>
        <v>4.3310000000000004</v>
      </c>
      <c r="J288" s="90">
        <v>2.7565810000000002</v>
      </c>
      <c r="K288" s="90">
        <f t="shared" si="66"/>
        <v>2.9030000000000005</v>
      </c>
      <c r="L288" s="90">
        <f t="shared" si="67"/>
        <v>2.8265000000000002</v>
      </c>
      <c r="M288" s="90">
        <v>28</v>
      </c>
      <c r="N288" s="91">
        <f t="shared" si="78"/>
        <v>1.4279999999999999</v>
      </c>
      <c r="O288" s="90">
        <v>29.5</v>
      </c>
      <c r="P288" s="90">
        <f t="shared" si="79"/>
        <v>1.5044999999999999</v>
      </c>
      <c r="Q288" s="92">
        <f t="shared" si="80"/>
        <v>131.26576190476192</v>
      </c>
      <c r="R288" s="92">
        <f t="shared" si="68"/>
        <v>138.23809523809527</v>
      </c>
      <c r="S288" s="92">
        <f t="shared" si="69"/>
        <v>134.59523809523813</v>
      </c>
      <c r="T288" s="90">
        <f t="shared" si="70"/>
        <v>6.9919000000000064E-2</v>
      </c>
      <c r="U288" s="90">
        <f t="shared" si="71"/>
        <v>-7.6500000000000012E-2</v>
      </c>
      <c r="V288" s="131">
        <f t="shared" si="81"/>
        <v>1.5</v>
      </c>
    </row>
    <row r="289" spans="1:22" s="1" customFormat="1">
      <c r="A289" s="279"/>
      <c r="B289" s="79">
        <v>283</v>
      </c>
      <c r="C289" s="99" t="s">
        <v>326</v>
      </c>
      <c r="D289" s="100">
        <v>31</v>
      </c>
      <c r="E289" s="100">
        <v>1991</v>
      </c>
      <c r="F289" s="101">
        <v>1504.89</v>
      </c>
      <c r="G289" s="101">
        <v>1504.89</v>
      </c>
      <c r="H289" s="102">
        <v>7.008</v>
      </c>
      <c r="I289" s="83">
        <f t="shared" si="77"/>
        <v>7.008</v>
      </c>
      <c r="J289" s="102">
        <v>4.8960299999999997</v>
      </c>
      <c r="K289" s="83">
        <f t="shared" si="66"/>
        <v>4.86294</v>
      </c>
      <c r="L289" s="83">
        <f t="shared" si="67"/>
        <v>4.896039</v>
      </c>
      <c r="M289" s="83">
        <v>42.06</v>
      </c>
      <c r="N289" s="84">
        <f t="shared" si="78"/>
        <v>2.14506</v>
      </c>
      <c r="O289" s="83">
        <v>41.411000000000001</v>
      </c>
      <c r="P289" s="83">
        <f t="shared" si="79"/>
        <v>2.111961</v>
      </c>
      <c r="Q289" s="85">
        <f t="shared" si="80"/>
        <v>157.93645161290323</v>
      </c>
      <c r="R289" s="85">
        <f t="shared" si="68"/>
        <v>156.86903225806449</v>
      </c>
      <c r="S289" s="85">
        <f t="shared" si="69"/>
        <v>157.93674193548387</v>
      </c>
      <c r="T289" s="83">
        <f t="shared" si="70"/>
        <v>9.0000000003698233E-6</v>
      </c>
      <c r="U289" s="83">
        <f t="shared" si="71"/>
        <v>3.309899999999999E-2</v>
      </c>
      <c r="V289" s="132">
        <f t="shared" si="81"/>
        <v>-0.64900000000000091</v>
      </c>
    </row>
    <row r="290" spans="1:22" s="1" customFormat="1">
      <c r="A290" s="279"/>
      <c r="B290" s="79">
        <v>284</v>
      </c>
      <c r="C290" s="80" t="s">
        <v>118</v>
      </c>
      <c r="D290" s="81">
        <v>22</v>
      </c>
      <c r="E290" s="81">
        <v>1985</v>
      </c>
      <c r="F290" s="82">
        <v>1162.5999999999999</v>
      </c>
      <c r="G290" s="82">
        <v>1162.5999999999999</v>
      </c>
      <c r="H290" s="83">
        <v>5.657</v>
      </c>
      <c r="I290" s="83">
        <f t="shared" si="77"/>
        <v>5.657</v>
      </c>
      <c r="J290" s="83">
        <v>3.562306</v>
      </c>
      <c r="K290" s="83">
        <f t="shared" si="66"/>
        <v>3.6348500000000001</v>
      </c>
      <c r="L290" s="83">
        <f t="shared" si="67"/>
        <v>3.5623118499999999</v>
      </c>
      <c r="M290" s="83">
        <v>39</v>
      </c>
      <c r="N290" s="84">
        <f t="shared" ref="N290:N303" si="82">M290*0.05185</f>
        <v>2.0221499999999999</v>
      </c>
      <c r="O290" s="83">
        <v>40.399000000000001</v>
      </c>
      <c r="P290" s="83">
        <f t="shared" ref="P290:P303" si="83">O290*0.05185</f>
        <v>2.0946881500000001</v>
      </c>
      <c r="Q290" s="85">
        <f t="shared" si="80"/>
        <v>161.923</v>
      </c>
      <c r="R290" s="85">
        <f t="shared" si="68"/>
        <v>165.22045454545457</v>
      </c>
      <c r="S290" s="85">
        <f t="shared" si="69"/>
        <v>161.9232659090909</v>
      </c>
      <c r="T290" s="83">
        <f t="shared" si="70"/>
        <v>5.8499999999739316E-6</v>
      </c>
      <c r="U290" s="83">
        <f t="shared" si="71"/>
        <v>-7.253815000000019E-2</v>
      </c>
      <c r="V290" s="132">
        <f t="shared" si="81"/>
        <v>1.3990000000000009</v>
      </c>
    </row>
    <row r="291" spans="1:22" s="1" customFormat="1">
      <c r="A291" s="279"/>
      <c r="B291" s="79">
        <v>285</v>
      </c>
      <c r="C291" s="80" t="s">
        <v>120</v>
      </c>
      <c r="D291" s="81">
        <v>50</v>
      </c>
      <c r="E291" s="81">
        <v>1977</v>
      </c>
      <c r="F291" s="82">
        <v>2555.87</v>
      </c>
      <c r="G291" s="82">
        <v>2555.87</v>
      </c>
      <c r="H291" s="83">
        <v>9.1359999999999992</v>
      </c>
      <c r="I291" s="83">
        <f t="shared" si="77"/>
        <v>9.1359999999999992</v>
      </c>
      <c r="J291" s="83">
        <v>5.8535500000000003</v>
      </c>
      <c r="K291" s="83">
        <f t="shared" si="66"/>
        <v>5.8694499999999987</v>
      </c>
      <c r="L291" s="83">
        <f t="shared" si="67"/>
        <v>5.8535320499999992</v>
      </c>
      <c r="M291" s="83">
        <v>63</v>
      </c>
      <c r="N291" s="84">
        <f t="shared" si="82"/>
        <v>3.2665500000000001</v>
      </c>
      <c r="O291" s="83">
        <v>63.307000000000002</v>
      </c>
      <c r="P291" s="83">
        <f t="shared" si="83"/>
        <v>3.28246795</v>
      </c>
      <c r="Q291" s="85">
        <f t="shared" si="80"/>
        <v>117.071</v>
      </c>
      <c r="R291" s="85">
        <f t="shared" si="68"/>
        <v>117.38899999999998</v>
      </c>
      <c r="S291" s="85">
        <f t="shared" si="69"/>
        <v>117.07064099999998</v>
      </c>
      <c r="T291" s="83">
        <f t="shared" si="70"/>
        <v>-1.795000000104352E-5</v>
      </c>
      <c r="U291" s="83">
        <f t="shared" si="71"/>
        <v>-1.5917949999999959E-2</v>
      </c>
      <c r="V291" s="132">
        <f t="shared" si="81"/>
        <v>0.30700000000000216</v>
      </c>
    </row>
    <row r="292" spans="1:22" s="1" customFormat="1">
      <c r="A292" s="279"/>
      <c r="B292" s="79">
        <v>286</v>
      </c>
      <c r="C292" s="80" t="s">
        <v>122</v>
      </c>
      <c r="D292" s="81">
        <v>10</v>
      </c>
      <c r="E292" s="81">
        <v>1961</v>
      </c>
      <c r="F292" s="82">
        <v>442.2</v>
      </c>
      <c r="G292" s="82">
        <v>442.2</v>
      </c>
      <c r="H292" s="83">
        <v>2.02</v>
      </c>
      <c r="I292" s="83">
        <f t="shared" si="77"/>
        <v>2.02</v>
      </c>
      <c r="J292" s="83">
        <v>1.39127</v>
      </c>
      <c r="K292" s="83">
        <f t="shared" si="66"/>
        <v>1.3978000000000002</v>
      </c>
      <c r="L292" s="83">
        <f t="shared" si="67"/>
        <v>1.3912669000000002</v>
      </c>
      <c r="M292" s="83">
        <v>12</v>
      </c>
      <c r="N292" s="84">
        <f t="shared" si="82"/>
        <v>0.62219999999999998</v>
      </c>
      <c r="O292" s="83">
        <v>12.125999999999999</v>
      </c>
      <c r="P292" s="83">
        <f t="shared" si="83"/>
        <v>0.62873309999999993</v>
      </c>
      <c r="Q292" s="85">
        <f t="shared" si="80"/>
        <v>139.12700000000001</v>
      </c>
      <c r="R292" s="85">
        <f t="shared" si="68"/>
        <v>139.78000000000003</v>
      </c>
      <c r="S292" s="85">
        <f t="shared" si="69"/>
        <v>139.12669000000002</v>
      </c>
      <c r="T292" s="83">
        <f t="shared" si="70"/>
        <v>-3.0999999998115868E-6</v>
      </c>
      <c r="U292" s="83">
        <f t="shared" si="71"/>
        <v>-6.5330999999999584E-3</v>
      </c>
      <c r="V292" s="132">
        <f t="shared" si="81"/>
        <v>0.12599999999999945</v>
      </c>
    </row>
    <row r="293" spans="1:22" s="1" customFormat="1">
      <c r="A293" s="279"/>
      <c r="B293" s="79">
        <v>287</v>
      </c>
      <c r="C293" s="80" t="s">
        <v>123</v>
      </c>
      <c r="D293" s="81">
        <v>10</v>
      </c>
      <c r="E293" s="81">
        <v>1963</v>
      </c>
      <c r="F293" s="82">
        <v>446.39</v>
      </c>
      <c r="G293" s="82">
        <v>446.39</v>
      </c>
      <c r="H293" s="83">
        <v>1.831</v>
      </c>
      <c r="I293" s="83">
        <f t="shared" si="77"/>
        <v>1.831</v>
      </c>
      <c r="J293" s="83">
        <v>1.52332</v>
      </c>
      <c r="K293" s="83">
        <f t="shared" si="66"/>
        <v>1.5199</v>
      </c>
      <c r="L293" s="83">
        <f t="shared" si="67"/>
        <v>1.5233220999999999</v>
      </c>
      <c r="M293" s="83">
        <v>6</v>
      </c>
      <c r="N293" s="84">
        <f t="shared" si="82"/>
        <v>0.31109999999999999</v>
      </c>
      <c r="O293" s="83">
        <v>5.9340000000000002</v>
      </c>
      <c r="P293" s="83">
        <f t="shared" si="83"/>
        <v>0.3076779</v>
      </c>
      <c r="Q293" s="85">
        <f t="shared" si="80"/>
        <v>152.33199999999999</v>
      </c>
      <c r="R293" s="85">
        <f t="shared" si="68"/>
        <v>151.99</v>
      </c>
      <c r="S293" s="85">
        <f t="shared" si="69"/>
        <v>152.33220999999998</v>
      </c>
      <c r="T293" s="83">
        <f t="shared" si="70"/>
        <v>2.0999999998938534E-6</v>
      </c>
      <c r="U293" s="83">
        <f t="shared" si="71"/>
        <v>3.4220999999999835E-3</v>
      </c>
      <c r="V293" s="132">
        <f t="shared" si="81"/>
        <v>-6.5999999999999837E-2</v>
      </c>
    </row>
    <row r="294" spans="1:22" s="1" customFormat="1">
      <c r="A294" s="279"/>
      <c r="B294" s="79">
        <v>288</v>
      </c>
      <c r="C294" s="80" t="s">
        <v>124</v>
      </c>
      <c r="D294" s="81">
        <v>10</v>
      </c>
      <c r="E294" s="81">
        <v>1961</v>
      </c>
      <c r="F294" s="82">
        <v>453.09</v>
      </c>
      <c r="G294" s="82">
        <v>453.09</v>
      </c>
      <c r="H294" s="83">
        <v>1.88</v>
      </c>
      <c r="I294" s="83">
        <f t="shared" si="77"/>
        <v>1.88</v>
      </c>
      <c r="J294" s="83">
        <v>1.4464300000000001</v>
      </c>
      <c r="K294" s="83">
        <f t="shared" si="66"/>
        <v>1.4651999999999998</v>
      </c>
      <c r="L294" s="83">
        <f t="shared" si="67"/>
        <v>1.4464302999999998</v>
      </c>
      <c r="M294" s="83">
        <v>8</v>
      </c>
      <c r="N294" s="84">
        <f t="shared" si="82"/>
        <v>0.4148</v>
      </c>
      <c r="O294" s="83">
        <v>8.3620000000000001</v>
      </c>
      <c r="P294" s="83">
        <f t="shared" si="83"/>
        <v>0.4335697</v>
      </c>
      <c r="Q294" s="85">
        <f t="shared" si="80"/>
        <v>144.643</v>
      </c>
      <c r="R294" s="85">
        <f t="shared" si="68"/>
        <v>146.51999999999998</v>
      </c>
      <c r="S294" s="85">
        <f t="shared" si="69"/>
        <v>144.64302999999998</v>
      </c>
      <c r="T294" s="83">
        <f t="shared" si="70"/>
        <v>2.9999999973107094E-7</v>
      </c>
      <c r="U294" s="83">
        <f t="shared" si="71"/>
        <v>-1.87697E-2</v>
      </c>
      <c r="V294" s="132">
        <f t="shared" si="81"/>
        <v>0.3620000000000001</v>
      </c>
    </row>
    <row r="295" spans="1:22" s="1" customFormat="1">
      <c r="A295" s="279"/>
      <c r="B295" s="79">
        <v>289</v>
      </c>
      <c r="C295" s="80" t="s">
        <v>125</v>
      </c>
      <c r="D295" s="81">
        <v>10</v>
      </c>
      <c r="E295" s="81">
        <v>1963</v>
      </c>
      <c r="F295" s="82">
        <v>452.14</v>
      </c>
      <c r="G295" s="82">
        <v>452.14</v>
      </c>
      <c r="H295" s="83">
        <v>2.0609999999999999</v>
      </c>
      <c r="I295" s="83">
        <f t="shared" si="77"/>
        <v>2.0609999999999999</v>
      </c>
      <c r="J295" s="83">
        <v>1.42594</v>
      </c>
      <c r="K295" s="83">
        <f t="shared" si="66"/>
        <v>1.4388000000000001</v>
      </c>
      <c r="L295" s="83">
        <f t="shared" si="67"/>
        <v>1.4259412</v>
      </c>
      <c r="M295" s="83">
        <v>12</v>
      </c>
      <c r="N295" s="84">
        <f t="shared" si="82"/>
        <v>0.62219999999999998</v>
      </c>
      <c r="O295" s="83">
        <v>12.247999999999999</v>
      </c>
      <c r="P295" s="83">
        <f t="shared" si="83"/>
        <v>0.63505879999999992</v>
      </c>
      <c r="Q295" s="85">
        <f t="shared" si="80"/>
        <v>142.59399999999999</v>
      </c>
      <c r="R295" s="85">
        <f t="shared" si="68"/>
        <v>143.88000000000002</v>
      </c>
      <c r="S295" s="85">
        <f t="shared" si="69"/>
        <v>142.59412</v>
      </c>
      <c r="T295" s="83">
        <f t="shared" si="70"/>
        <v>1.2000000000345068E-6</v>
      </c>
      <c r="U295" s="83">
        <f t="shared" si="71"/>
        <v>-1.2858799999999948E-2</v>
      </c>
      <c r="V295" s="132">
        <f t="shared" si="81"/>
        <v>0.24799999999999933</v>
      </c>
    </row>
    <row r="296" spans="1:22" s="1" customFormat="1">
      <c r="A296" s="279"/>
      <c r="B296" s="79">
        <v>290</v>
      </c>
      <c r="C296" s="104" t="s">
        <v>126</v>
      </c>
      <c r="D296" s="81">
        <v>13</v>
      </c>
      <c r="E296" s="81">
        <v>1965</v>
      </c>
      <c r="F296" s="82">
        <v>556.38</v>
      </c>
      <c r="G296" s="82">
        <v>556.38</v>
      </c>
      <c r="H296" s="83">
        <v>0.98</v>
      </c>
      <c r="I296" s="83">
        <f t="shared" si="77"/>
        <v>0.98</v>
      </c>
      <c r="J296" s="83">
        <v>0.23455899999999999</v>
      </c>
      <c r="K296" s="83">
        <f t="shared" si="66"/>
        <v>0.30594999999999994</v>
      </c>
      <c r="L296" s="83">
        <f t="shared" si="67"/>
        <v>0.23455254999999997</v>
      </c>
      <c r="M296" s="83">
        <v>13</v>
      </c>
      <c r="N296" s="84">
        <f t="shared" si="82"/>
        <v>0.67405000000000004</v>
      </c>
      <c r="O296" s="83">
        <v>14.377000000000001</v>
      </c>
      <c r="P296" s="83">
        <f t="shared" si="83"/>
        <v>0.74544745000000001</v>
      </c>
      <c r="Q296" s="85">
        <f t="shared" si="80"/>
        <v>18.042999999999999</v>
      </c>
      <c r="R296" s="85">
        <f t="shared" si="68"/>
        <v>23.534615384615378</v>
      </c>
      <c r="S296" s="85">
        <f t="shared" si="69"/>
        <v>18.042503846153842</v>
      </c>
      <c r="T296" s="83">
        <f t="shared" si="70"/>
        <v>-6.4500000000189406E-6</v>
      </c>
      <c r="U296" s="83">
        <f t="shared" si="71"/>
        <v>-7.1397449999999973E-2</v>
      </c>
      <c r="V296" s="132">
        <f t="shared" si="81"/>
        <v>1.3770000000000007</v>
      </c>
    </row>
    <row r="297" spans="1:22" s="1" customFormat="1">
      <c r="A297" s="279"/>
      <c r="B297" s="79">
        <v>291</v>
      </c>
      <c r="C297" s="104" t="s">
        <v>127</v>
      </c>
      <c r="D297" s="105">
        <v>12</v>
      </c>
      <c r="E297" s="81">
        <v>1989</v>
      </c>
      <c r="F297" s="82">
        <v>708.61</v>
      </c>
      <c r="G297" s="82">
        <v>708.61</v>
      </c>
      <c r="H297" s="83">
        <v>2.1970000000000001</v>
      </c>
      <c r="I297" s="83">
        <f t="shared" si="77"/>
        <v>2.1970000000000001</v>
      </c>
      <c r="J297" s="83">
        <v>1.584187</v>
      </c>
      <c r="K297" s="83">
        <f t="shared" si="66"/>
        <v>1.5748000000000002</v>
      </c>
      <c r="L297" s="83">
        <f t="shared" si="67"/>
        <v>1.58418485</v>
      </c>
      <c r="M297" s="83">
        <v>12</v>
      </c>
      <c r="N297" s="84">
        <f t="shared" si="82"/>
        <v>0.62219999999999998</v>
      </c>
      <c r="O297" s="83">
        <v>11.819000000000001</v>
      </c>
      <c r="P297" s="83">
        <f t="shared" si="83"/>
        <v>0.61281515000000009</v>
      </c>
      <c r="Q297" s="85">
        <f t="shared" si="80"/>
        <v>132.01558333333332</v>
      </c>
      <c r="R297" s="85">
        <f t="shared" si="68"/>
        <v>131.23333333333335</v>
      </c>
      <c r="S297" s="85">
        <f t="shared" si="69"/>
        <v>132.01540416666666</v>
      </c>
      <c r="T297" s="83">
        <f t="shared" si="70"/>
        <v>-2.1500000000340691E-6</v>
      </c>
      <c r="U297" s="83">
        <f t="shared" si="71"/>
        <v>9.3848499999998891E-3</v>
      </c>
      <c r="V297" s="132">
        <f t="shared" si="81"/>
        <v>-0.18099999999999916</v>
      </c>
    </row>
    <row r="298" spans="1:22" s="1" customFormat="1">
      <c r="A298" s="279"/>
      <c r="B298" s="79">
        <v>292</v>
      </c>
      <c r="C298" s="106" t="s">
        <v>128</v>
      </c>
      <c r="D298" s="107">
        <v>9</v>
      </c>
      <c r="E298" s="107">
        <v>1992</v>
      </c>
      <c r="F298" s="108">
        <v>464.07</v>
      </c>
      <c r="G298" s="108">
        <v>464.07</v>
      </c>
      <c r="H298" s="83">
        <v>2.3380000000000001</v>
      </c>
      <c r="I298" s="83">
        <f t="shared" si="77"/>
        <v>2.3380000000000001</v>
      </c>
      <c r="J298" s="102">
        <v>1.7952840000000001</v>
      </c>
      <c r="K298" s="83">
        <f t="shared" si="66"/>
        <v>1.8195000000000001</v>
      </c>
      <c r="L298" s="83">
        <f t="shared" si="67"/>
        <v>1.7952860500000001</v>
      </c>
      <c r="M298" s="83">
        <v>10</v>
      </c>
      <c r="N298" s="84">
        <f t="shared" si="82"/>
        <v>0.51849999999999996</v>
      </c>
      <c r="O298" s="83">
        <v>10.467000000000001</v>
      </c>
      <c r="P298" s="83">
        <f t="shared" si="83"/>
        <v>0.54271395</v>
      </c>
      <c r="Q298" s="85">
        <f t="shared" si="80"/>
        <v>199.476</v>
      </c>
      <c r="R298" s="85">
        <f t="shared" si="68"/>
        <v>202.16666666666669</v>
      </c>
      <c r="S298" s="85">
        <f t="shared" si="69"/>
        <v>199.47622777777781</v>
      </c>
      <c r="T298" s="83">
        <f t="shared" si="70"/>
        <v>2.0499999999756824E-6</v>
      </c>
      <c r="U298" s="83">
        <f t="shared" si="71"/>
        <v>-2.421395000000004E-2</v>
      </c>
      <c r="V298" s="132">
        <f t="shared" si="81"/>
        <v>0.46700000000000053</v>
      </c>
    </row>
    <row r="299" spans="1:22" s="1" customFormat="1">
      <c r="A299" s="279"/>
      <c r="B299" s="79">
        <v>293</v>
      </c>
      <c r="C299" s="106" t="s">
        <v>129</v>
      </c>
      <c r="D299" s="107">
        <v>44</v>
      </c>
      <c r="E299" s="107">
        <v>1966</v>
      </c>
      <c r="F299" s="108">
        <v>1849.19</v>
      </c>
      <c r="G299" s="108">
        <v>1849.19</v>
      </c>
      <c r="H299" s="83">
        <v>10.478999999999999</v>
      </c>
      <c r="I299" s="83">
        <f t="shared" si="77"/>
        <v>10.478999999999999</v>
      </c>
      <c r="J299" s="83">
        <v>8.0912480000000002</v>
      </c>
      <c r="K299" s="83">
        <f t="shared" ref="K299:K343" si="84">I299-N299</f>
        <v>8.4049999999999994</v>
      </c>
      <c r="L299" s="83">
        <f t="shared" ref="L299:L343" si="85">I299-P299</f>
        <v>8.091255649999999</v>
      </c>
      <c r="M299" s="83">
        <v>40</v>
      </c>
      <c r="N299" s="84">
        <f t="shared" si="82"/>
        <v>2.0739999999999998</v>
      </c>
      <c r="O299" s="103">
        <v>46.051000000000002</v>
      </c>
      <c r="P299" s="83">
        <f t="shared" si="83"/>
        <v>2.3877443500000002</v>
      </c>
      <c r="Q299" s="85">
        <f t="shared" si="80"/>
        <v>183.89200000000002</v>
      </c>
      <c r="R299" s="85">
        <f t="shared" ref="R299:R343" si="86">K299*1000/D299</f>
        <v>191.02272727272728</v>
      </c>
      <c r="S299" s="85">
        <f t="shared" ref="S299:S343" si="87">L299*1000/D299</f>
        <v>183.89217386363634</v>
      </c>
      <c r="T299" s="83">
        <f t="shared" ref="T299:T343" si="88">L299-J299</f>
        <v>7.6499999988044465E-6</v>
      </c>
      <c r="U299" s="83">
        <f t="shared" ref="U299:U343" si="89">N299-P299</f>
        <v>-0.31374435000000034</v>
      </c>
      <c r="V299" s="132">
        <f t="shared" si="81"/>
        <v>6.0510000000000019</v>
      </c>
    </row>
    <row r="300" spans="1:22" s="1" customFormat="1">
      <c r="A300" s="279"/>
      <c r="B300" s="79">
        <v>294</v>
      </c>
      <c r="C300" s="106" t="s">
        <v>130</v>
      </c>
      <c r="D300" s="107">
        <v>44</v>
      </c>
      <c r="E300" s="107">
        <v>1966</v>
      </c>
      <c r="F300" s="108">
        <v>1845.5</v>
      </c>
      <c r="G300" s="108">
        <v>1845.5</v>
      </c>
      <c r="H300" s="83">
        <v>8.4589999999999996</v>
      </c>
      <c r="I300" s="83">
        <f t="shared" si="77"/>
        <v>8.4589999999999996</v>
      </c>
      <c r="J300" s="83">
        <v>6.6472559999999996</v>
      </c>
      <c r="K300" s="83">
        <f t="shared" si="84"/>
        <v>6.6442499999999995</v>
      </c>
      <c r="L300" s="83">
        <f t="shared" si="85"/>
        <v>6.6472572999999997</v>
      </c>
      <c r="M300" s="83">
        <v>35</v>
      </c>
      <c r="N300" s="84">
        <f t="shared" si="82"/>
        <v>1.8147500000000001</v>
      </c>
      <c r="O300" s="83">
        <v>34.942</v>
      </c>
      <c r="P300" s="83">
        <f t="shared" si="83"/>
        <v>1.8117426999999999</v>
      </c>
      <c r="Q300" s="85">
        <f t="shared" si="80"/>
        <v>151.07399999999998</v>
      </c>
      <c r="R300" s="85">
        <f t="shared" si="86"/>
        <v>151.00568181818181</v>
      </c>
      <c r="S300" s="85">
        <f t="shared" si="87"/>
        <v>151.07402954545452</v>
      </c>
      <c r="T300" s="83">
        <f t="shared" si="88"/>
        <v>1.3000000000928935E-6</v>
      </c>
      <c r="U300" s="83">
        <f t="shared" si="89"/>
        <v>3.0073000000001571E-3</v>
      </c>
      <c r="V300" s="132">
        <f t="shared" si="81"/>
        <v>-5.7999999999999829E-2</v>
      </c>
    </row>
    <row r="301" spans="1:22" s="1" customFormat="1">
      <c r="A301" s="279"/>
      <c r="B301" s="79">
        <v>295</v>
      </c>
      <c r="C301" s="106" t="s">
        <v>132</v>
      </c>
      <c r="D301" s="107">
        <v>22</v>
      </c>
      <c r="E301" s="107">
        <v>1987</v>
      </c>
      <c r="F301" s="108">
        <v>1206.5</v>
      </c>
      <c r="G301" s="108">
        <v>1206.5</v>
      </c>
      <c r="H301" s="83">
        <v>6.5510000000000002</v>
      </c>
      <c r="I301" s="83">
        <f t="shared" si="77"/>
        <v>6.5510000000000002</v>
      </c>
      <c r="J301" s="83">
        <v>4.6300569999999999</v>
      </c>
      <c r="K301" s="83">
        <f t="shared" si="84"/>
        <v>4.6844000000000001</v>
      </c>
      <c r="L301" s="83">
        <f t="shared" si="85"/>
        <v>4.6300612000000001</v>
      </c>
      <c r="M301" s="83">
        <v>36</v>
      </c>
      <c r="N301" s="84">
        <f t="shared" si="82"/>
        <v>1.8666</v>
      </c>
      <c r="O301" s="83">
        <v>37.048000000000002</v>
      </c>
      <c r="P301" s="83">
        <f t="shared" si="83"/>
        <v>1.9209388000000001</v>
      </c>
      <c r="Q301" s="85">
        <f t="shared" si="80"/>
        <v>210.45713636363635</v>
      </c>
      <c r="R301" s="85">
        <f t="shared" si="86"/>
        <v>212.92727272727276</v>
      </c>
      <c r="S301" s="85">
        <f t="shared" si="87"/>
        <v>210.45732727272727</v>
      </c>
      <c r="T301" s="83">
        <f t="shared" si="88"/>
        <v>4.2000000002317961E-6</v>
      </c>
      <c r="U301" s="83">
        <f t="shared" si="89"/>
        <v>-5.433880000000002E-2</v>
      </c>
      <c r="V301" s="132">
        <f t="shared" si="81"/>
        <v>1.0480000000000018</v>
      </c>
    </row>
    <row r="302" spans="1:22" s="1" customFormat="1">
      <c r="A302" s="279"/>
      <c r="B302" s="79">
        <v>296</v>
      </c>
      <c r="C302" s="106" t="s">
        <v>133</v>
      </c>
      <c r="D302" s="107">
        <v>20</v>
      </c>
      <c r="E302" s="107">
        <v>1987</v>
      </c>
      <c r="F302" s="108">
        <v>1081.5999999999999</v>
      </c>
      <c r="G302" s="108">
        <v>1081.5999999999999</v>
      </c>
      <c r="H302" s="83">
        <v>5.3410000000000002</v>
      </c>
      <c r="I302" s="83">
        <f t="shared" si="77"/>
        <v>5.3410000000000002</v>
      </c>
      <c r="J302" s="83">
        <v>3.9427599999999998</v>
      </c>
      <c r="K302" s="83">
        <f t="shared" si="84"/>
        <v>3.9410500000000002</v>
      </c>
      <c r="L302" s="83">
        <f t="shared" si="85"/>
        <v>3.9427610500000005</v>
      </c>
      <c r="M302" s="83">
        <v>27</v>
      </c>
      <c r="N302" s="84">
        <f t="shared" si="82"/>
        <v>1.39995</v>
      </c>
      <c r="O302" s="83">
        <v>26.966999999999999</v>
      </c>
      <c r="P302" s="83">
        <f t="shared" si="83"/>
        <v>1.3982389499999999</v>
      </c>
      <c r="Q302" s="85">
        <f t="shared" si="80"/>
        <v>197.13799999999998</v>
      </c>
      <c r="R302" s="85">
        <f t="shared" si="86"/>
        <v>197.05250000000001</v>
      </c>
      <c r="S302" s="85">
        <f t="shared" si="87"/>
        <v>197.13805250000001</v>
      </c>
      <c r="T302" s="83">
        <f t="shared" si="88"/>
        <v>1.0500000007240828E-6</v>
      </c>
      <c r="U302" s="83">
        <f t="shared" si="89"/>
        <v>1.7110500000001583E-3</v>
      </c>
      <c r="V302" s="132">
        <f t="shared" si="81"/>
        <v>-3.3000000000001251E-2</v>
      </c>
    </row>
    <row r="303" spans="1:22" s="1" customFormat="1">
      <c r="A303" s="279"/>
      <c r="B303" s="79">
        <v>297</v>
      </c>
      <c r="C303" s="106" t="s">
        <v>134</v>
      </c>
      <c r="D303" s="107">
        <v>12</v>
      </c>
      <c r="E303" s="107">
        <v>1988</v>
      </c>
      <c r="F303" s="108">
        <v>597.29999999999995</v>
      </c>
      <c r="G303" s="108">
        <v>597.29999999999995</v>
      </c>
      <c r="H303" s="83">
        <v>2.8540000000000001</v>
      </c>
      <c r="I303" s="83">
        <f t="shared" si="77"/>
        <v>2.8540000000000001</v>
      </c>
      <c r="J303" s="83">
        <v>2.1778200000000001</v>
      </c>
      <c r="K303" s="83">
        <f t="shared" si="84"/>
        <v>2.1799499999999998</v>
      </c>
      <c r="L303" s="83">
        <f t="shared" si="85"/>
        <v>2.1778241500000002</v>
      </c>
      <c r="M303" s="83">
        <v>13</v>
      </c>
      <c r="N303" s="84">
        <f t="shared" si="82"/>
        <v>0.67405000000000004</v>
      </c>
      <c r="O303" s="83">
        <v>13.041</v>
      </c>
      <c r="P303" s="83">
        <f t="shared" si="83"/>
        <v>0.67617585000000002</v>
      </c>
      <c r="Q303" s="85">
        <f t="shared" si="80"/>
        <v>181.48500000000001</v>
      </c>
      <c r="R303" s="85">
        <f t="shared" si="86"/>
        <v>181.66249999999999</v>
      </c>
      <c r="S303" s="85">
        <f t="shared" si="87"/>
        <v>181.48534583333335</v>
      </c>
      <c r="T303" s="83">
        <f t="shared" si="88"/>
        <v>4.1500000000915804E-6</v>
      </c>
      <c r="U303" s="83">
        <f t="shared" si="89"/>
        <v>-2.1258499999999847E-3</v>
      </c>
      <c r="V303" s="132">
        <f t="shared" si="81"/>
        <v>4.1000000000000369E-2</v>
      </c>
    </row>
    <row r="304" spans="1:22" s="1" customFormat="1">
      <c r="A304" s="279"/>
      <c r="B304" s="79">
        <v>298</v>
      </c>
      <c r="C304" s="80" t="s">
        <v>138</v>
      </c>
      <c r="D304" s="81">
        <v>36</v>
      </c>
      <c r="E304" s="81">
        <v>1961</v>
      </c>
      <c r="F304" s="82"/>
      <c r="G304" s="82">
        <v>2954.78</v>
      </c>
      <c r="H304" s="83">
        <v>11.811999999999999</v>
      </c>
      <c r="I304" s="83">
        <f t="shared" si="77"/>
        <v>11.811999999999999</v>
      </c>
      <c r="J304" s="83">
        <v>8.64</v>
      </c>
      <c r="K304" s="83">
        <f t="shared" si="84"/>
        <v>8.7010000000000005</v>
      </c>
      <c r="L304" s="83">
        <f t="shared" si="85"/>
        <v>8.7010000000000005</v>
      </c>
      <c r="M304" s="83">
        <v>61</v>
      </c>
      <c r="N304" s="84">
        <f>M304*0.051</f>
        <v>3.1109999999999998</v>
      </c>
      <c r="O304" s="83">
        <v>61</v>
      </c>
      <c r="P304" s="83">
        <f>O304*0.051</f>
        <v>3.1109999999999998</v>
      </c>
      <c r="Q304" s="85">
        <v>240</v>
      </c>
      <c r="R304" s="85">
        <f t="shared" si="86"/>
        <v>241.69444444444446</v>
      </c>
      <c r="S304" s="85">
        <f t="shared" si="87"/>
        <v>241.69444444444446</v>
      </c>
      <c r="T304" s="83">
        <f t="shared" si="88"/>
        <v>6.0999999999999943E-2</v>
      </c>
      <c r="U304" s="83">
        <f t="shared" si="89"/>
        <v>0</v>
      </c>
      <c r="V304" s="132">
        <f t="shared" si="81"/>
        <v>0</v>
      </c>
    </row>
    <row r="305" spans="1:22" s="1" customFormat="1">
      <c r="A305" s="279"/>
      <c r="B305" s="79">
        <v>299</v>
      </c>
      <c r="C305" s="109" t="s">
        <v>373</v>
      </c>
      <c r="D305" s="81">
        <v>65</v>
      </c>
      <c r="E305" s="81">
        <v>1980</v>
      </c>
      <c r="F305" s="82">
        <v>2205.2800000000002</v>
      </c>
      <c r="G305" s="82">
        <f>F305</f>
        <v>2205.2800000000002</v>
      </c>
      <c r="H305" s="83">
        <v>11.6</v>
      </c>
      <c r="I305" s="83">
        <v>11.6</v>
      </c>
      <c r="J305" s="83">
        <v>7.2</v>
      </c>
      <c r="K305" s="83">
        <f t="shared" si="84"/>
        <v>7.1630000000000003</v>
      </c>
      <c r="L305" s="83">
        <f t="shared" si="85"/>
        <v>5.5660419999999995</v>
      </c>
      <c r="M305" s="83">
        <v>87</v>
      </c>
      <c r="N305" s="84">
        <f>M305*0.051</f>
        <v>4.4369999999999994</v>
      </c>
      <c r="O305" s="83">
        <v>112.7</v>
      </c>
      <c r="P305" s="83">
        <f>O305*0.05354</f>
        <v>6.0339580000000002</v>
      </c>
      <c r="Q305" s="85">
        <f t="shared" ref="Q305:Q311" si="90">J305*1000/D305</f>
        <v>110.76923076923077</v>
      </c>
      <c r="R305" s="85">
        <f t="shared" si="86"/>
        <v>110.2</v>
      </c>
      <c r="S305" s="85">
        <f t="shared" si="87"/>
        <v>85.63141538461538</v>
      </c>
      <c r="T305" s="83">
        <f t="shared" si="88"/>
        <v>-1.6339580000000007</v>
      </c>
      <c r="U305" s="83">
        <f t="shared" si="89"/>
        <v>-1.5969580000000008</v>
      </c>
      <c r="V305" s="132">
        <f>1.05*O305-M305</f>
        <v>31.335000000000008</v>
      </c>
    </row>
    <row r="306" spans="1:22" s="1" customFormat="1">
      <c r="A306" s="279"/>
      <c r="B306" s="79">
        <v>300</v>
      </c>
      <c r="C306" s="109" t="s">
        <v>377</v>
      </c>
      <c r="D306" s="81">
        <v>71</v>
      </c>
      <c r="E306" s="81">
        <v>1986</v>
      </c>
      <c r="F306" s="82">
        <v>1262.74</v>
      </c>
      <c r="G306" s="82">
        <f>F306</f>
        <v>1262.74</v>
      </c>
      <c r="H306" s="83">
        <v>5.72</v>
      </c>
      <c r="I306" s="83">
        <v>5.72</v>
      </c>
      <c r="J306" s="83">
        <v>3.2</v>
      </c>
      <c r="K306" s="83">
        <f t="shared" si="84"/>
        <v>3.782</v>
      </c>
      <c r="L306" s="83">
        <f t="shared" si="85"/>
        <v>2.7753000000000001</v>
      </c>
      <c r="M306" s="83">
        <v>38</v>
      </c>
      <c r="N306" s="84">
        <f>M306*0.051</f>
        <v>1.9379999999999999</v>
      </c>
      <c r="O306" s="83">
        <v>55</v>
      </c>
      <c r="P306" s="83">
        <f>O306*0.05354</f>
        <v>2.9446999999999997</v>
      </c>
      <c r="Q306" s="85">
        <f t="shared" si="90"/>
        <v>45.070422535211264</v>
      </c>
      <c r="R306" s="85">
        <f t="shared" si="86"/>
        <v>53.267605633802816</v>
      </c>
      <c r="S306" s="85">
        <f t="shared" si="87"/>
        <v>39.088732394366197</v>
      </c>
      <c r="T306" s="83">
        <f t="shared" si="88"/>
        <v>-0.42470000000000008</v>
      </c>
      <c r="U306" s="83">
        <f t="shared" si="89"/>
        <v>-1.0066999999999997</v>
      </c>
      <c r="V306" s="132">
        <f>1.05*O306-M306</f>
        <v>19.75</v>
      </c>
    </row>
    <row r="307" spans="1:22" s="1" customFormat="1">
      <c r="A307" s="279"/>
      <c r="B307" s="79">
        <v>301</v>
      </c>
      <c r="C307" s="109" t="s">
        <v>399</v>
      </c>
      <c r="D307" s="81">
        <v>37</v>
      </c>
      <c r="E307" s="81">
        <v>1993</v>
      </c>
      <c r="F307" s="82">
        <v>3890.9</v>
      </c>
      <c r="G307" s="82">
        <f>F307</f>
        <v>3890.9</v>
      </c>
      <c r="H307" s="83">
        <v>16.52</v>
      </c>
      <c r="I307" s="83">
        <v>16.52</v>
      </c>
      <c r="J307" s="83">
        <v>10.532807999999999</v>
      </c>
      <c r="K307" s="83">
        <f t="shared" si="84"/>
        <v>11.318</v>
      </c>
      <c r="L307" s="83">
        <f t="shared" si="85"/>
        <v>9.1336215999999997</v>
      </c>
      <c r="M307" s="83">
        <v>102</v>
      </c>
      <c r="N307" s="84">
        <f>M307*0.051</f>
        <v>5.202</v>
      </c>
      <c r="O307" s="83">
        <v>137.96</v>
      </c>
      <c r="P307" s="83">
        <f>O307*0.05354</f>
        <v>7.3863783999999999</v>
      </c>
      <c r="Q307" s="85">
        <f t="shared" si="90"/>
        <v>284.67048648648648</v>
      </c>
      <c r="R307" s="85">
        <f t="shared" si="86"/>
        <v>305.89189189189187</v>
      </c>
      <c r="S307" s="85">
        <f t="shared" si="87"/>
        <v>246.85463783783786</v>
      </c>
      <c r="T307" s="83">
        <f t="shared" si="88"/>
        <v>-1.3991863999999996</v>
      </c>
      <c r="U307" s="83">
        <f t="shared" si="89"/>
        <v>-2.1843783999999999</v>
      </c>
      <c r="V307" s="132">
        <f>1.05*O307-M307</f>
        <v>42.858000000000004</v>
      </c>
    </row>
    <row r="308" spans="1:22" s="1" customFormat="1">
      <c r="A308" s="279"/>
      <c r="B308" s="79">
        <v>302</v>
      </c>
      <c r="C308" s="80" t="s">
        <v>160</v>
      </c>
      <c r="D308" s="110">
        <v>10</v>
      </c>
      <c r="E308" s="81" t="s">
        <v>34</v>
      </c>
      <c r="F308" s="82">
        <v>584.33000000000004</v>
      </c>
      <c r="G308" s="82">
        <v>584.33000000000004</v>
      </c>
      <c r="H308" s="83">
        <v>2.4500000000000002</v>
      </c>
      <c r="I308" s="83">
        <f>H308</f>
        <v>2.4500000000000002</v>
      </c>
      <c r="J308" s="83">
        <v>2.399</v>
      </c>
      <c r="K308" s="83">
        <f t="shared" si="84"/>
        <v>2.4500000000000002</v>
      </c>
      <c r="L308" s="83">
        <f t="shared" si="85"/>
        <v>2.399</v>
      </c>
      <c r="M308" s="83"/>
      <c r="N308" s="84">
        <f>M308*0.051</f>
        <v>0</v>
      </c>
      <c r="O308" s="83">
        <v>1</v>
      </c>
      <c r="P308" s="83">
        <f>O308*0.051</f>
        <v>5.0999999999999997E-2</v>
      </c>
      <c r="Q308" s="85">
        <f t="shared" si="90"/>
        <v>239.9</v>
      </c>
      <c r="R308" s="85">
        <f t="shared" si="86"/>
        <v>245</v>
      </c>
      <c r="S308" s="85">
        <f t="shared" si="87"/>
        <v>239.9</v>
      </c>
      <c r="T308" s="83">
        <f t="shared" si="88"/>
        <v>0</v>
      </c>
      <c r="U308" s="83">
        <f t="shared" si="89"/>
        <v>-5.0999999999999997E-2</v>
      </c>
      <c r="V308" s="132">
        <f t="shared" ref="V308:V343" si="91">O308-M308</f>
        <v>1</v>
      </c>
    </row>
    <row r="309" spans="1:22" s="1" customFormat="1" ht="12.75" customHeight="1">
      <c r="A309" s="279"/>
      <c r="B309" s="79">
        <v>303</v>
      </c>
      <c r="C309" s="112" t="s">
        <v>448</v>
      </c>
      <c r="D309" s="113">
        <v>51</v>
      </c>
      <c r="E309" s="114" t="s">
        <v>165</v>
      </c>
      <c r="F309" s="115">
        <v>2601.77</v>
      </c>
      <c r="G309" s="115">
        <v>2601.77</v>
      </c>
      <c r="H309" s="116">
        <v>12.65</v>
      </c>
      <c r="I309" s="83">
        <f>H309</f>
        <v>12.65</v>
      </c>
      <c r="J309" s="117">
        <v>8</v>
      </c>
      <c r="K309" s="83">
        <f t="shared" si="84"/>
        <v>8.5284800000000001</v>
      </c>
      <c r="L309" s="83">
        <f t="shared" si="85"/>
        <v>7.9472400000000007</v>
      </c>
      <c r="M309" s="116">
        <v>78</v>
      </c>
      <c r="N309" s="84">
        <f>M309*0.05284</f>
        <v>4.1215200000000003</v>
      </c>
      <c r="O309" s="118">
        <v>89</v>
      </c>
      <c r="P309" s="83">
        <f>O309*0.05284</f>
        <v>4.7027599999999996</v>
      </c>
      <c r="Q309" s="85">
        <f t="shared" si="90"/>
        <v>156.86274509803923</v>
      </c>
      <c r="R309" s="85">
        <f t="shared" si="86"/>
        <v>167.22509803921568</v>
      </c>
      <c r="S309" s="85">
        <f t="shared" si="87"/>
        <v>155.82823529411766</v>
      </c>
      <c r="T309" s="83">
        <f t="shared" si="88"/>
        <v>-5.2759999999999252E-2</v>
      </c>
      <c r="U309" s="83">
        <f t="shared" si="89"/>
        <v>-0.58123999999999931</v>
      </c>
      <c r="V309" s="132">
        <f t="shared" si="91"/>
        <v>11</v>
      </c>
    </row>
    <row r="310" spans="1:22" s="1" customFormat="1">
      <c r="A310" s="279"/>
      <c r="B310" s="79">
        <v>304</v>
      </c>
      <c r="C310" s="112" t="s">
        <v>452</v>
      </c>
      <c r="D310" s="113">
        <v>29</v>
      </c>
      <c r="E310" s="119" t="s">
        <v>34</v>
      </c>
      <c r="F310" s="115">
        <v>1453.21</v>
      </c>
      <c r="G310" s="115">
        <v>1565.42</v>
      </c>
      <c r="H310" s="116">
        <v>6.43</v>
      </c>
      <c r="I310" s="83">
        <f>H310</f>
        <v>6.43</v>
      </c>
      <c r="J310" s="117">
        <v>4.4800000000000004</v>
      </c>
      <c r="K310" s="83">
        <f t="shared" si="84"/>
        <v>4.4220799999999993</v>
      </c>
      <c r="L310" s="83">
        <f t="shared" si="85"/>
        <v>4.2234015999999999</v>
      </c>
      <c r="M310" s="116">
        <v>38</v>
      </c>
      <c r="N310" s="84">
        <f>M310*0.05284</f>
        <v>2.0079199999999999</v>
      </c>
      <c r="O310" s="118">
        <v>41.76</v>
      </c>
      <c r="P310" s="83">
        <f>O310*0.05284</f>
        <v>2.2065983999999998</v>
      </c>
      <c r="Q310" s="85">
        <f t="shared" si="90"/>
        <v>154.48275862068965</v>
      </c>
      <c r="R310" s="85">
        <f t="shared" si="86"/>
        <v>152.48551724137928</v>
      </c>
      <c r="S310" s="85">
        <f t="shared" si="87"/>
        <v>145.63453793103449</v>
      </c>
      <c r="T310" s="83">
        <f t="shared" si="88"/>
        <v>-0.25659840000000056</v>
      </c>
      <c r="U310" s="83">
        <f t="shared" si="89"/>
        <v>-0.19867839999999992</v>
      </c>
      <c r="V310" s="132">
        <f t="shared" si="91"/>
        <v>3.759999999999998</v>
      </c>
    </row>
    <row r="311" spans="1:22" s="1" customFormat="1">
      <c r="A311" s="279"/>
      <c r="B311" s="79">
        <v>305</v>
      </c>
      <c r="C311" s="112" t="s">
        <v>461</v>
      </c>
      <c r="D311" s="113">
        <v>78</v>
      </c>
      <c r="E311" s="120" t="s">
        <v>34</v>
      </c>
      <c r="F311" s="115">
        <v>3971.14</v>
      </c>
      <c r="G311" s="115">
        <v>3971.14</v>
      </c>
      <c r="H311" s="116">
        <v>20.61</v>
      </c>
      <c r="I311" s="83">
        <f>H311</f>
        <v>20.61</v>
      </c>
      <c r="J311" s="117">
        <v>12</v>
      </c>
      <c r="K311" s="83">
        <f t="shared" si="84"/>
        <v>12.789680000000001</v>
      </c>
      <c r="L311" s="83">
        <f t="shared" si="85"/>
        <v>13.200775199999999</v>
      </c>
      <c r="M311" s="116">
        <v>148</v>
      </c>
      <c r="N311" s="84">
        <f>M311*0.05284</f>
        <v>7.8203199999999997</v>
      </c>
      <c r="O311" s="118">
        <v>140.22</v>
      </c>
      <c r="P311" s="83">
        <f>O311*0.05284</f>
        <v>7.4092247999999996</v>
      </c>
      <c r="Q311" s="85">
        <f t="shared" si="90"/>
        <v>153.84615384615384</v>
      </c>
      <c r="R311" s="85">
        <f t="shared" si="86"/>
        <v>163.97025641025641</v>
      </c>
      <c r="S311" s="85">
        <f t="shared" si="87"/>
        <v>169.24070769230767</v>
      </c>
      <c r="T311" s="83">
        <f t="shared" si="88"/>
        <v>1.2007751999999989</v>
      </c>
      <c r="U311" s="83">
        <f t="shared" si="89"/>
        <v>0.4110952000000001</v>
      </c>
      <c r="V311" s="132">
        <f t="shared" si="91"/>
        <v>-7.7800000000000011</v>
      </c>
    </row>
    <row r="312" spans="1:22" s="1" customFormat="1">
      <c r="A312" s="279"/>
      <c r="B312" s="79">
        <v>306</v>
      </c>
      <c r="C312" s="109" t="s">
        <v>469</v>
      </c>
      <c r="D312" s="81">
        <v>30</v>
      </c>
      <c r="E312" s="81">
        <v>2007</v>
      </c>
      <c r="F312" s="82">
        <v>1423.9</v>
      </c>
      <c r="G312" s="82">
        <v>1423.9</v>
      </c>
      <c r="H312" s="83"/>
      <c r="I312" s="83">
        <v>5.57</v>
      </c>
      <c r="J312" s="83">
        <v>5.57</v>
      </c>
      <c r="K312" s="83">
        <f t="shared" si="84"/>
        <v>2.4515300000000004</v>
      </c>
      <c r="L312" s="83">
        <f t="shared" si="85"/>
        <v>2.3968200000000004</v>
      </c>
      <c r="M312" s="83">
        <v>57</v>
      </c>
      <c r="N312" s="84">
        <v>3.1184699999999999</v>
      </c>
      <c r="O312" s="83">
        <v>58</v>
      </c>
      <c r="P312" s="83">
        <v>3.1731799999999999</v>
      </c>
      <c r="Q312" s="85">
        <v>80</v>
      </c>
      <c r="R312" s="85">
        <f t="shared" si="86"/>
        <v>81.717666666666688</v>
      </c>
      <c r="S312" s="85">
        <f t="shared" si="87"/>
        <v>79.89400000000002</v>
      </c>
      <c r="T312" s="83">
        <f t="shared" si="88"/>
        <v>-3.1731799999999999</v>
      </c>
      <c r="U312" s="83">
        <f t="shared" si="89"/>
        <v>-5.4710000000000036E-2</v>
      </c>
      <c r="V312" s="132">
        <f t="shared" si="91"/>
        <v>1</v>
      </c>
    </row>
    <row r="313" spans="1:22" s="1" customFormat="1">
      <c r="A313" s="279"/>
      <c r="B313" s="79">
        <v>307</v>
      </c>
      <c r="C313" s="109" t="s">
        <v>180</v>
      </c>
      <c r="D313" s="81">
        <v>45</v>
      </c>
      <c r="E313" s="81">
        <v>1971</v>
      </c>
      <c r="F313" s="82">
        <v>1906.15</v>
      </c>
      <c r="G313" s="82">
        <v>1906.15</v>
      </c>
      <c r="H313" s="83">
        <v>10.593999999999999</v>
      </c>
      <c r="I313" s="83">
        <f>H313</f>
        <v>10.593999999999999</v>
      </c>
      <c r="J313" s="83">
        <v>7.2</v>
      </c>
      <c r="K313" s="83">
        <f t="shared" si="84"/>
        <v>7.33</v>
      </c>
      <c r="L313" s="83">
        <f t="shared" si="85"/>
        <v>7.4962599999999995</v>
      </c>
      <c r="M313" s="83">
        <v>64</v>
      </c>
      <c r="N313" s="84">
        <f>M313*0.051</f>
        <v>3.2639999999999998</v>
      </c>
      <c r="O313" s="83">
        <v>60.74</v>
      </c>
      <c r="P313" s="83">
        <f>O313*0.051</f>
        <v>3.0977399999999999</v>
      </c>
      <c r="Q313" s="85">
        <v>160</v>
      </c>
      <c r="R313" s="85">
        <f t="shared" si="86"/>
        <v>162.88888888888889</v>
      </c>
      <c r="S313" s="85">
        <f t="shared" si="87"/>
        <v>166.58355555555553</v>
      </c>
      <c r="T313" s="83">
        <f t="shared" si="88"/>
        <v>0.2962599999999993</v>
      </c>
      <c r="U313" s="83">
        <f t="shared" si="89"/>
        <v>0.16625999999999985</v>
      </c>
      <c r="V313" s="132">
        <f t="shared" si="91"/>
        <v>-3.259999999999998</v>
      </c>
    </row>
    <row r="314" spans="1:22" s="1" customFormat="1" ht="12.75" customHeight="1">
      <c r="A314" s="279"/>
      <c r="B314" s="79">
        <v>308</v>
      </c>
      <c r="C314" s="121" t="s">
        <v>539</v>
      </c>
      <c r="D314" s="122">
        <v>37</v>
      </c>
      <c r="E314" s="122">
        <v>1980</v>
      </c>
      <c r="F314" s="123">
        <v>2244.5700000000002</v>
      </c>
      <c r="G314" s="123">
        <v>2244.5700000000002</v>
      </c>
      <c r="H314" s="83">
        <v>8.8829999999999991</v>
      </c>
      <c r="I314" s="83">
        <v>8.8829999999999991</v>
      </c>
      <c r="J314" s="102">
        <v>5.92</v>
      </c>
      <c r="K314" s="83">
        <f t="shared" si="84"/>
        <v>6.0269999999999992</v>
      </c>
      <c r="L314" s="83">
        <f t="shared" si="85"/>
        <v>6.1442999999999994</v>
      </c>
      <c r="M314" s="83">
        <v>56</v>
      </c>
      <c r="N314" s="84">
        <f>M314*0.051</f>
        <v>2.8559999999999999</v>
      </c>
      <c r="O314" s="83">
        <v>53.7</v>
      </c>
      <c r="P314" s="83">
        <f>O314*0.051</f>
        <v>2.7387000000000001</v>
      </c>
      <c r="Q314" s="85">
        <f>J314*1000/D314</f>
        <v>160</v>
      </c>
      <c r="R314" s="85">
        <f t="shared" si="86"/>
        <v>162.89189189189187</v>
      </c>
      <c r="S314" s="85">
        <f t="shared" si="87"/>
        <v>166.06216216216214</v>
      </c>
      <c r="T314" s="83">
        <f t="shared" si="88"/>
        <v>0.2242999999999995</v>
      </c>
      <c r="U314" s="83">
        <f t="shared" si="89"/>
        <v>0.11729999999999974</v>
      </c>
      <c r="V314" s="132">
        <f t="shared" si="91"/>
        <v>-2.2999999999999972</v>
      </c>
    </row>
    <row r="315" spans="1:22" s="1" customFormat="1">
      <c r="A315" s="279"/>
      <c r="B315" s="79">
        <v>309</v>
      </c>
      <c r="C315" s="80" t="s">
        <v>566</v>
      </c>
      <c r="D315" s="81">
        <v>40</v>
      </c>
      <c r="E315" s="81" t="s">
        <v>34</v>
      </c>
      <c r="F315" s="82">
        <v>1664.79</v>
      </c>
      <c r="G315" s="82">
        <v>1664.79</v>
      </c>
      <c r="H315" s="83">
        <v>8.9700000000000006</v>
      </c>
      <c r="I315" s="83">
        <v>8.9700000000000006</v>
      </c>
      <c r="J315" s="83">
        <f>D315*0.16</f>
        <v>6.4</v>
      </c>
      <c r="K315" s="83">
        <f t="shared" si="84"/>
        <v>6.4593200000000008</v>
      </c>
      <c r="L315" s="83">
        <f t="shared" si="85"/>
        <v>6.6612660000000012</v>
      </c>
      <c r="M315" s="83">
        <v>46</v>
      </c>
      <c r="N315" s="84">
        <f>M315*0.05458</f>
        <v>2.5106799999999998</v>
      </c>
      <c r="O315" s="83">
        <v>42.3</v>
      </c>
      <c r="P315" s="83">
        <f>O315*0.05458</f>
        <v>2.3087339999999998</v>
      </c>
      <c r="Q315" s="85">
        <v>160</v>
      </c>
      <c r="R315" s="85">
        <f t="shared" si="86"/>
        <v>161.483</v>
      </c>
      <c r="S315" s="85">
        <f t="shared" si="87"/>
        <v>166.53165000000004</v>
      </c>
      <c r="T315" s="83">
        <f t="shared" si="88"/>
        <v>0.26126600000000089</v>
      </c>
      <c r="U315" s="83">
        <f t="shared" si="89"/>
        <v>0.20194599999999996</v>
      </c>
      <c r="V315" s="132">
        <f t="shared" si="91"/>
        <v>-3.7000000000000028</v>
      </c>
    </row>
    <row r="316" spans="1:22" s="1" customFormat="1">
      <c r="A316" s="279"/>
      <c r="B316" s="79">
        <v>310</v>
      </c>
      <c r="C316" s="80" t="s">
        <v>206</v>
      </c>
      <c r="D316" s="122">
        <v>45</v>
      </c>
      <c r="E316" s="81" t="s">
        <v>34</v>
      </c>
      <c r="F316" s="123">
        <v>1870.08</v>
      </c>
      <c r="G316" s="123">
        <v>1870.08</v>
      </c>
      <c r="H316" s="83">
        <v>10.97</v>
      </c>
      <c r="I316" s="83">
        <v>10.97</v>
      </c>
      <c r="J316" s="83">
        <f>D316*0.16</f>
        <v>7.2</v>
      </c>
      <c r="K316" s="83">
        <f t="shared" si="84"/>
        <v>7.3677200000000003</v>
      </c>
      <c r="L316" s="83">
        <f t="shared" si="85"/>
        <v>7.6952000000000007</v>
      </c>
      <c r="M316" s="83">
        <v>66</v>
      </c>
      <c r="N316" s="84">
        <f>M316*0.05458</f>
        <v>3.6022799999999999</v>
      </c>
      <c r="O316" s="83">
        <v>60</v>
      </c>
      <c r="P316" s="83">
        <f>O316*0.05458</f>
        <v>3.2747999999999999</v>
      </c>
      <c r="Q316" s="85">
        <v>160</v>
      </c>
      <c r="R316" s="85">
        <f t="shared" si="86"/>
        <v>163.72711111111113</v>
      </c>
      <c r="S316" s="85">
        <f t="shared" si="87"/>
        <v>171.00444444444446</v>
      </c>
      <c r="T316" s="83">
        <f t="shared" si="88"/>
        <v>0.49520000000000053</v>
      </c>
      <c r="U316" s="83">
        <f t="shared" si="89"/>
        <v>0.32747999999999999</v>
      </c>
      <c r="V316" s="132">
        <f t="shared" si="91"/>
        <v>-6</v>
      </c>
    </row>
    <row r="317" spans="1:22" s="1" customFormat="1" ht="13.5" thickBot="1">
      <c r="A317" s="280"/>
      <c r="B317" s="79">
        <v>311</v>
      </c>
      <c r="C317" s="133" t="s">
        <v>222</v>
      </c>
      <c r="D317" s="134">
        <v>20</v>
      </c>
      <c r="E317" s="134">
        <v>1978</v>
      </c>
      <c r="F317" s="135">
        <v>1065.04</v>
      </c>
      <c r="G317" s="135">
        <v>1065.04</v>
      </c>
      <c r="H317" s="136">
        <v>5.21</v>
      </c>
      <c r="I317" s="136">
        <f t="shared" ref="I317:I343" si="92">H317</f>
        <v>5.21</v>
      </c>
      <c r="J317" s="136">
        <v>3.12</v>
      </c>
      <c r="K317" s="136">
        <f t="shared" si="84"/>
        <v>3.17</v>
      </c>
      <c r="L317" s="136">
        <f t="shared" si="85"/>
        <v>3.782</v>
      </c>
      <c r="M317" s="136">
        <v>40</v>
      </c>
      <c r="N317" s="137">
        <f t="shared" ref="N317:N343" si="93">M317*0.051</f>
        <v>2.04</v>
      </c>
      <c r="O317" s="136">
        <v>28</v>
      </c>
      <c r="P317" s="136">
        <f t="shared" ref="P317:P343" si="94">O317*0.051</f>
        <v>1.4279999999999999</v>
      </c>
      <c r="Q317" s="138">
        <f t="shared" ref="Q317:Q343" si="95">J317*1000/D317</f>
        <v>156</v>
      </c>
      <c r="R317" s="138">
        <f t="shared" si="86"/>
        <v>158.5</v>
      </c>
      <c r="S317" s="138">
        <f t="shared" si="87"/>
        <v>189.1</v>
      </c>
      <c r="T317" s="136">
        <f t="shared" si="88"/>
        <v>0.66199999999999992</v>
      </c>
      <c r="U317" s="136">
        <f t="shared" si="89"/>
        <v>0.6120000000000001</v>
      </c>
      <c r="V317" s="139">
        <f t="shared" si="91"/>
        <v>-12</v>
      </c>
    </row>
    <row r="318" spans="1:22" s="1" customFormat="1">
      <c r="A318" s="269" t="s">
        <v>32</v>
      </c>
      <c r="B318" s="180">
        <v>312</v>
      </c>
      <c r="C318" s="181" t="s">
        <v>85</v>
      </c>
      <c r="D318" s="182">
        <v>24</v>
      </c>
      <c r="E318" s="182">
        <v>1969</v>
      </c>
      <c r="F318" s="183">
        <v>1020.69</v>
      </c>
      <c r="G318" s="183">
        <v>1020.69</v>
      </c>
      <c r="H318" s="184">
        <v>4.4989999999999997</v>
      </c>
      <c r="I318" s="185">
        <f t="shared" si="92"/>
        <v>4.4989999999999997</v>
      </c>
      <c r="J318" s="185">
        <v>3.4740000000000002</v>
      </c>
      <c r="K318" s="185">
        <f t="shared" si="84"/>
        <v>3.4218799999999998</v>
      </c>
      <c r="L318" s="185">
        <f t="shared" si="85"/>
        <v>3.4740019999999996</v>
      </c>
      <c r="M318" s="185">
        <v>21.12</v>
      </c>
      <c r="N318" s="186">
        <f t="shared" si="93"/>
        <v>1.0771200000000001</v>
      </c>
      <c r="O318" s="185">
        <v>20.097999999999999</v>
      </c>
      <c r="P318" s="185">
        <f t="shared" si="94"/>
        <v>1.0249979999999999</v>
      </c>
      <c r="Q318" s="187">
        <f t="shared" si="95"/>
        <v>144.75</v>
      </c>
      <c r="R318" s="187">
        <f t="shared" si="86"/>
        <v>142.57833333333332</v>
      </c>
      <c r="S318" s="187">
        <f t="shared" si="87"/>
        <v>144.75008333333332</v>
      </c>
      <c r="T318" s="185">
        <f t="shared" si="88"/>
        <v>1.9999999993913775E-6</v>
      </c>
      <c r="U318" s="185">
        <f t="shared" si="89"/>
        <v>5.2122000000000224E-2</v>
      </c>
      <c r="V318" s="188">
        <f t="shared" si="91"/>
        <v>-1.022000000000002</v>
      </c>
    </row>
    <row r="319" spans="1:22" s="1" customFormat="1">
      <c r="A319" s="270"/>
      <c r="B319" s="140">
        <v>313</v>
      </c>
      <c r="C319" s="141" t="s">
        <v>86</v>
      </c>
      <c r="D319" s="142">
        <v>45</v>
      </c>
      <c r="E319" s="142">
        <v>1978</v>
      </c>
      <c r="F319" s="143">
        <v>2206.29</v>
      </c>
      <c r="G319" s="143">
        <v>2206.29</v>
      </c>
      <c r="H319" s="144">
        <v>11.323</v>
      </c>
      <c r="I319" s="145">
        <f t="shared" si="92"/>
        <v>11.323</v>
      </c>
      <c r="J319" s="145">
        <v>8.2658249999999995</v>
      </c>
      <c r="K319" s="145">
        <f t="shared" si="84"/>
        <v>8.1773200000000017</v>
      </c>
      <c r="L319" s="145">
        <f t="shared" si="85"/>
        <v>8.2658050000000003</v>
      </c>
      <c r="M319" s="145">
        <v>61.68</v>
      </c>
      <c r="N319" s="146">
        <f t="shared" si="93"/>
        <v>3.1456799999999996</v>
      </c>
      <c r="O319" s="145">
        <v>59.945</v>
      </c>
      <c r="P319" s="145">
        <f t="shared" si="94"/>
        <v>3.0571949999999997</v>
      </c>
      <c r="Q319" s="147">
        <f t="shared" si="95"/>
        <v>183.68499999999997</v>
      </c>
      <c r="R319" s="147">
        <f t="shared" si="86"/>
        <v>181.71822222222227</v>
      </c>
      <c r="S319" s="147">
        <f t="shared" si="87"/>
        <v>183.68455555555556</v>
      </c>
      <c r="T319" s="145">
        <f t="shared" si="88"/>
        <v>-1.9999999999242846E-5</v>
      </c>
      <c r="U319" s="145">
        <f t="shared" si="89"/>
        <v>8.8484999999999925E-2</v>
      </c>
      <c r="V319" s="189">
        <f t="shared" si="91"/>
        <v>-1.7349999999999994</v>
      </c>
    </row>
    <row r="320" spans="1:22" s="1" customFormat="1">
      <c r="A320" s="270"/>
      <c r="B320" s="140">
        <v>314</v>
      </c>
      <c r="C320" s="141" t="s">
        <v>88</v>
      </c>
      <c r="D320" s="142">
        <v>20</v>
      </c>
      <c r="E320" s="142">
        <v>1990</v>
      </c>
      <c r="F320" s="143">
        <v>1074.54</v>
      </c>
      <c r="G320" s="143">
        <v>1074.54</v>
      </c>
      <c r="H320" s="144">
        <v>5.9459999999999997</v>
      </c>
      <c r="I320" s="145">
        <f t="shared" si="92"/>
        <v>5.9459999999999997</v>
      </c>
      <c r="J320" s="145">
        <v>4.1433600000000004</v>
      </c>
      <c r="K320" s="145">
        <f t="shared" si="84"/>
        <v>3.0038100000000001</v>
      </c>
      <c r="L320" s="145">
        <f t="shared" si="85"/>
        <v>4.1433540000000004</v>
      </c>
      <c r="M320" s="145">
        <v>57.69</v>
      </c>
      <c r="N320" s="146">
        <f t="shared" si="93"/>
        <v>2.9421899999999996</v>
      </c>
      <c r="O320" s="145">
        <v>35.345999999999997</v>
      </c>
      <c r="P320" s="145">
        <f t="shared" si="94"/>
        <v>1.8026459999999997</v>
      </c>
      <c r="Q320" s="147">
        <f t="shared" si="95"/>
        <v>207.16800000000003</v>
      </c>
      <c r="R320" s="147">
        <f t="shared" si="86"/>
        <v>150.19049999999999</v>
      </c>
      <c r="S320" s="147">
        <f t="shared" si="87"/>
        <v>207.16770000000002</v>
      </c>
      <c r="T320" s="145">
        <f t="shared" si="88"/>
        <v>-5.9999999999504894E-6</v>
      </c>
      <c r="U320" s="145">
        <f t="shared" si="89"/>
        <v>1.1395439999999999</v>
      </c>
      <c r="V320" s="189">
        <f t="shared" si="91"/>
        <v>-22.344000000000001</v>
      </c>
    </row>
    <row r="321" spans="1:22" s="1" customFormat="1">
      <c r="A321" s="270"/>
      <c r="B321" s="140">
        <v>315</v>
      </c>
      <c r="C321" s="141" t="s">
        <v>225</v>
      </c>
      <c r="D321" s="142">
        <v>12</v>
      </c>
      <c r="E321" s="142">
        <v>1968</v>
      </c>
      <c r="F321" s="143">
        <v>536.53</v>
      </c>
      <c r="G321" s="143">
        <v>536.53</v>
      </c>
      <c r="H321" s="144">
        <v>0.71499999999999997</v>
      </c>
      <c r="I321" s="144">
        <f t="shared" si="92"/>
        <v>0.71499999999999997</v>
      </c>
      <c r="J321" s="144">
        <v>0.36687599999999998</v>
      </c>
      <c r="K321" s="144">
        <f t="shared" si="84"/>
        <v>0.31770999999999999</v>
      </c>
      <c r="L321" s="144">
        <f t="shared" si="85"/>
        <v>0.36687400000000003</v>
      </c>
      <c r="M321" s="144">
        <v>7.79</v>
      </c>
      <c r="N321" s="148">
        <f t="shared" si="93"/>
        <v>0.39728999999999998</v>
      </c>
      <c r="O321" s="144">
        <v>6.8259999999999996</v>
      </c>
      <c r="P321" s="145">
        <f t="shared" si="94"/>
        <v>0.34812599999999994</v>
      </c>
      <c r="Q321" s="147">
        <f t="shared" si="95"/>
        <v>30.572999999999997</v>
      </c>
      <c r="R321" s="147">
        <f t="shared" si="86"/>
        <v>26.47583333333333</v>
      </c>
      <c r="S321" s="147">
        <f t="shared" si="87"/>
        <v>30.572833333333335</v>
      </c>
      <c r="T321" s="145">
        <f t="shared" si="88"/>
        <v>-1.999999999946489E-6</v>
      </c>
      <c r="U321" s="145">
        <f t="shared" si="89"/>
        <v>4.9164000000000041E-2</v>
      </c>
      <c r="V321" s="189">
        <f t="shared" si="91"/>
        <v>-0.96400000000000041</v>
      </c>
    </row>
    <row r="322" spans="1:22" s="1" customFormat="1">
      <c r="A322" s="270"/>
      <c r="B322" s="140">
        <v>316</v>
      </c>
      <c r="C322" s="141" t="s">
        <v>35</v>
      </c>
      <c r="D322" s="142">
        <v>61</v>
      </c>
      <c r="E322" s="142">
        <v>1965</v>
      </c>
      <c r="F322" s="143">
        <v>2700.04</v>
      </c>
      <c r="G322" s="143">
        <v>2700.04</v>
      </c>
      <c r="H322" s="145">
        <v>11.965</v>
      </c>
      <c r="I322" s="145">
        <f t="shared" si="92"/>
        <v>11.965</v>
      </c>
      <c r="J322" s="145">
        <v>5.2965600000000004</v>
      </c>
      <c r="K322" s="145">
        <f t="shared" si="84"/>
        <v>4.57</v>
      </c>
      <c r="L322" s="145">
        <f t="shared" si="85"/>
        <v>5.6294740000000001</v>
      </c>
      <c r="M322" s="145">
        <v>145</v>
      </c>
      <c r="N322" s="146">
        <f t="shared" si="93"/>
        <v>7.3949999999999996</v>
      </c>
      <c r="O322" s="145">
        <v>124.226</v>
      </c>
      <c r="P322" s="145">
        <f t="shared" si="94"/>
        <v>6.3355259999999998</v>
      </c>
      <c r="Q322" s="147">
        <f t="shared" si="95"/>
        <v>86.828852459016403</v>
      </c>
      <c r="R322" s="147">
        <f t="shared" si="86"/>
        <v>74.918032786885249</v>
      </c>
      <c r="S322" s="147">
        <f t="shared" si="87"/>
        <v>92.286459016393451</v>
      </c>
      <c r="T322" s="145">
        <f t="shared" si="88"/>
        <v>0.33291399999999971</v>
      </c>
      <c r="U322" s="145">
        <f t="shared" si="89"/>
        <v>1.0594739999999998</v>
      </c>
      <c r="V322" s="189">
        <f t="shared" si="91"/>
        <v>-20.774000000000001</v>
      </c>
    </row>
    <row r="323" spans="1:22" s="1" customFormat="1">
      <c r="A323" s="270"/>
      <c r="B323" s="140">
        <v>317</v>
      </c>
      <c r="C323" s="149" t="s">
        <v>41</v>
      </c>
      <c r="D323" s="142">
        <v>16</v>
      </c>
      <c r="E323" s="142">
        <v>2005</v>
      </c>
      <c r="F323" s="143">
        <v>1150.31</v>
      </c>
      <c r="G323" s="143">
        <v>1150.31</v>
      </c>
      <c r="H323" s="145">
        <v>1.9590000000000001</v>
      </c>
      <c r="I323" s="145">
        <f t="shared" si="92"/>
        <v>1.9590000000000001</v>
      </c>
      <c r="J323" s="145">
        <v>0.26384000000000002</v>
      </c>
      <c r="K323" s="145">
        <f t="shared" si="84"/>
        <v>0.22500000000000009</v>
      </c>
      <c r="L323" s="145">
        <f t="shared" si="85"/>
        <v>0.3484710000000002</v>
      </c>
      <c r="M323" s="145">
        <v>34</v>
      </c>
      <c r="N323" s="146">
        <f t="shared" si="93"/>
        <v>1.734</v>
      </c>
      <c r="O323" s="145">
        <v>31.579000000000001</v>
      </c>
      <c r="P323" s="145">
        <f t="shared" si="94"/>
        <v>1.6105289999999999</v>
      </c>
      <c r="Q323" s="147">
        <f t="shared" si="95"/>
        <v>16.490000000000002</v>
      </c>
      <c r="R323" s="147">
        <f t="shared" si="86"/>
        <v>14.062500000000005</v>
      </c>
      <c r="S323" s="147">
        <f t="shared" si="87"/>
        <v>21.779437500000011</v>
      </c>
      <c r="T323" s="145">
        <f t="shared" si="88"/>
        <v>8.4631000000000178E-2</v>
      </c>
      <c r="U323" s="145">
        <f t="shared" si="89"/>
        <v>0.12347100000000011</v>
      </c>
      <c r="V323" s="189">
        <f t="shared" si="91"/>
        <v>-2.4209999999999994</v>
      </c>
    </row>
    <row r="324" spans="1:22" s="1" customFormat="1">
      <c r="A324" s="270"/>
      <c r="B324" s="140">
        <v>318</v>
      </c>
      <c r="C324" s="149" t="s">
        <v>48</v>
      </c>
      <c r="D324" s="142">
        <v>20</v>
      </c>
      <c r="E324" s="142">
        <v>1982</v>
      </c>
      <c r="F324" s="143">
        <v>1071.97</v>
      </c>
      <c r="G324" s="143">
        <v>1071.97</v>
      </c>
      <c r="H324" s="145">
        <v>5.1589999999999998</v>
      </c>
      <c r="I324" s="145">
        <f t="shared" si="92"/>
        <v>5.1589999999999998</v>
      </c>
      <c r="J324" s="145">
        <v>2.9522599999999999</v>
      </c>
      <c r="K324" s="145">
        <f t="shared" si="84"/>
        <v>2.8639999999999999</v>
      </c>
      <c r="L324" s="145">
        <f t="shared" si="85"/>
        <v>3.0624409999999997</v>
      </c>
      <c r="M324" s="145">
        <v>45</v>
      </c>
      <c r="N324" s="146">
        <f t="shared" si="93"/>
        <v>2.2949999999999999</v>
      </c>
      <c r="O324" s="145">
        <v>41.109000000000002</v>
      </c>
      <c r="P324" s="145">
        <f t="shared" si="94"/>
        <v>2.0965590000000001</v>
      </c>
      <c r="Q324" s="147">
        <f t="shared" si="95"/>
        <v>147.613</v>
      </c>
      <c r="R324" s="147">
        <f t="shared" si="86"/>
        <v>143.19999999999999</v>
      </c>
      <c r="S324" s="147">
        <f t="shared" si="87"/>
        <v>153.12205</v>
      </c>
      <c r="T324" s="145">
        <f t="shared" si="88"/>
        <v>0.11018099999999986</v>
      </c>
      <c r="U324" s="145">
        <f t="shared" si="89"/>
        <v>0.19844099999999987</v>
      </c>
      <c r="V324" s="189">
        <f t="shared" si="91"/>
        <v>-3.8909999999999982</v>
      </c>
    </row>
    <row r="325" spans="1:22" s="1" customFormat="1">
      <c r="A325" s="270"/>
      <c r="B325" s="140">
        <v>319</v>
      </c>
      <c r="C325" s="149" t="s">
        <v>50</v>
      </c>
      <c r="D325" s="142">
        <v>40</v>
      </c>
      <c r="E325" s="142">
        <v>1983</v>
      </c>
      <c r="F325" s="143">
        <v>2186.7199999999998</v>
      </c>
      <c r="G325" s="143">
        <v>2186.7199999999998</v>
      </c>
      <c r="H325" s="145">
        <v>10.122</v>
      </c>
      <c r="I325" s="145">
        <f t="shared" si="92"/>
        <v>10.122</v>
      </c>
      <c r="J325" s="145">
        <v>4.8410000000000002</v>
      </c>
      <c r="K325" s="145">
        <f t="shared" si="84"/>
        <v>4.4610000000000003</v>
      </c>
      <c r="L325" s="145">
        <f t="shared" si="85"/>
        <v>5.1046709999999997</v>
      </c>
      <c r="M325" s="145">
        <v>111</v>
      </c>
      <c r="N325" s="146">
        <f t="shared" si="93"/>
        <v>5.6609999999999996</v>
      </c>
      <c r="O325" s="145">
        <v>98.379000000000005</v>
      </c>
      <c r="P325" s="145">
        <f t="shared" si="94"/>
        <v>5.0173290000000001</v>
      </c>
      <c r="Q325" s="147">
        <f t="shared" si="95"/>
        <v>121.02500000000001</v>
      </c>
      <c r="R325" s="147">
        <f t="shared" si="86"/>
        <v>111.52500000000001</v>
      </c>
      <c r="S325" s="147">
        <f t="shared" si="87"/>
        <v>127.61677499999999</v>
      </c>
      <c r="T325" s="145">
        <f t="shared" si="88"/>
        <v>0.26367099999999954</v>
      </c>
      <c r="U325" s="145">
        <f t="shared" si="89"/>
        <v>0.64367099999999944</v>
      </c>
      <c r="V325" s="189">
        <f t="shared" si="91"/>
        <v>-12.620999999999995</v>
      </c>
    </row>
    <row r="326" spans="1:22" s="1" customFormat="1">
      <c r="A326" s="270"/>
      <c r="B326" s="140">
        <v>320</v>
      </c>
      <c r="C326" s="149" t="s">
        <v>54</v>
      </c>
      <c r="D326" s="142">
        <v>36</v>
      </c>
      <c r="E326" s="142">
        <v>1986</v>
      </c>
      <c r="F326" s="143">
        <v>1988.92</v>
      </c>
      <c r="G326" s="143">
        <v>1988.92</v>
      </c>
      <c r="H326" s="145">
        <v>10.776</v>
      </c>
      <c r="I326" s="145">
        <f t="shared" si="92"/>
        <v>10.776</v>
      </c>
      <c r="J326" s="145">
        <v>6.5905199999999997</v>
      </c>
      <c r="K326" s="145">
        <f t="shared" si="84"/>
        <v>6.5430000000000001</v>
      </c>
      <c r="L326" s="145">
        <f t="shared" si="85"/>
        <v>6.7994789999999998</v>
      </c>
      <c r="M326" s="145">
        <v>83</v>
      </c>
      <c r="N326" s="146">
        <f t="shared" si="93"/>
        <v>4.2329999999999997</v>
      </c>
      <c r="O326" s="145">
        <v>77.971000000000004</v>
      </c>
      <c r="P326" s="145">
        <f t="shared" si="94"/>
        <v>3.976521</v>
      </c>
      <c r="Q326" s="147">
        <f t="shared" si="95"/>
        <v>183.07</v>
      </c>
      <c r="R326" s="147">
        <f t="shared" si="86"/>
        <v>181.75</v>
      </c>
      <c r="S326" s="147">
        <f t="shared" si="87"/>
        <v>188.87441666666666</v>
      </c>
      <c r="T326" s="145">
        <f t="shared" si="88"/>
        <v>0.20895900000000012</v>
      </c>
      <c r="U326" s="145">
        <f t="shared" si="89"/>
        <v>0.25647899999999968</v>
      </c>
      <c r="V326" s="189">
        <f t="shared" si="91"/>
        <v>-5.0289999999999964</v>
      </c>
    </row>
    <row r="327" spans="1:22" s="1" customFormat="1">
      <c r="A327" s="270"/>
      <c r="B327" s="140">
        <v>321</v>
      </c>
      <c r="C327" s="149" t="s">
        <v>55</v>
      </c>
      <c r="D327" s="142">
        <v>60</v>
      </c>
      <c r="E327" s="142">
        <v>1980</v>
      </c>
      <c r="F327" s="143">
        <v>3250.97</v>
      </c>
      <c r="G327" s="143">
        <v>3250.97</v>
      </c>
      <c r="H327" s="145">
        <v>16.498999999999999</v>
      </c>
      <c r="I327" s="145">
        <f t="shared" si="92"/>
        <v>16.498999999999999</v>
      </c>
      <c r="J327" s="144">
        <v>10.16118</v>
      </c>
      <c r="K327" s="145">
        <f t="shared" si="84"/>
        <v>9.613999999999999</v>
      </c>
      <c r="L327" s="145">
        <f t="shared" si="85"/>
        <v>10.477582999999999</v>
      </c>
      <c r="M327" s="145">
        <v>135</v>
      </c>
      <c r="N327" s="146">
        <f t="shared" si="93"/>
        <v>6.8849999999999998</v>
      </c>
      <c r="O327" s="145">
        <v>118.06699999999999</v>
      </c>
      <c r="P327" s="145">
        <f t="shared" si="94"/>
        <v>6.0214169999999996</v>
      </c>
      <c r="Q327" s="147">
        <f t="shared" si="95"/>
        <v>169.35300000000001</v>
      </c>
      <c r="R327" s="147">
        <f t="shared" si="86"/>
        <v>160.23333333333329</v>
      </c>
      <c r="S327" s="147">
        <f t="shared" si="87"/>
        <v>174.62638333333331</v>
      </c>
      <c r="T327" s="145">
        <f t="shared" si="88"/>
        <v>0.31640299999999932</v>
      </c>
      <c r="U327" s="145">
        <f t="shared" si="89"/>
        <v>0.86358300000000021</v>
      </c>
      <c r="V327" s="189">
        <f t="shared" si="91"/>
        <v>-16.933000000000007</v>
      </c>
    </row>
    <row r="328" spans="1:22" s="1" customFormat="1">
      <c r="A328" s="270"/>
      <c r="B328" s="140">
        <v>322</v>
      </c>
      <c r="C328" s="149" t="s">
        <v>56</v>
      </c>
      <c r="D328" s="142">
        <v>60</v>
      </c>
      <c r="E328" s="142">
        <v>1985</v>
      </c>
      <c r="F328" s="143">
        <v>3133.55</v>
      </c>
      <c r="G328" s="143">
        <v>3133.55</v>
      </c>
      <c r="H328" s="145">
        <v>14.374000000000001</v>
      </c>
      <c r="I328" s="145">
        <f t="shared" si="92"/>
        <v>14.374000000000001</v>
      </c>
      <c r="J328" s="145">
        <v>6.2382770000000001</v>
      </c>
      <c r="K328" s="145">
        <f t="shared" si="84"/>
        <v>5.1940000000000008</v>
      </c>
      <c r="L328" s="145">
        <f t="shared" si="85"/>
        <v>6.6444400000000012</v>
      </c>
      <c r="M328" s="145">
        <v>180</v>
      </c>
      <c r="N328" s="146">
        <f t="shared" si="93"/>
        <v>9.18</v>
      </c>
      <c r="O328" s="145">
        <v>151.56</v>
      </c>
      <c r="P328" s="145">
        <f t="shared" si="94"/>
        <v>7.7295599999999993</v>
      </c>
      <c r="Q328" s="147">
        <f t="shared" si="95"/>
        <v>103.97128333333333</v>
      </c>
      <c r="R328" s="147">
        <f t="shared" si="86"/>
        <v>86.566666666666677</v>
      </c>
      <c r="S328" s="147">
        <f t="shared" si="87"/>
        <v>110.74066666666668</v>
      </c>
      <c r="T328" s="145">
        <f t="shared" si="88"/>
        <v>0.40616300000000116</v>
      </c>
      <c r="U328" s="145">
        <f t="shared" si="89"/>
        <v>1.4504400000000004</v>
      </c>
      <c r="V328" s="189">
        <f t="shared" si="91"/>
        <v>-28.439999999999998</v>
      </c>
    </row>
    <row r="329" spans="1:22" s="1" customFormat="1">
      <c r="A329" s="270"/>
      <c r="B329" s="140">
        <v>323</v>
      </c>
      <c r="C329" s="149" t="s">
        <v>58</v>
      </c>
      <c r="D329" s="142">
        <v>32</v>
      </c>
      <c r="E329" s="142">
        <v>1986</v>
      </c>
      <c r="F329" s="143">
        <v>1927.93</v>
      </c>
      <c r="G329" s="143">
        <v>1927.93</v>
      </c>
      <c r="H329" s="145">
        <v>10.795999999999999</v>
      </c>
      <c r="I329" s="145">
        <f t="shared" si="92"/>
        <v>10.795999999999999</v>
      </c>
      <c r="J329" s="145">
        <v>6.4717440000000002</v>
      </c>
      <c r="K329" s="145">
        <f t="shared" si="84"/>
        <v>6.1040000000000001</v>
      </c>
      <c r="L329" s="145">
        <f t="shared" si="85"/>
        <v>6.6876439999999997</v>
      </c>
      <c r="M329" s="145">
        <v>92</v>
      </c>
      <c r="N329" s="146">
        <f t="shared" si="93"/>
        <v>4.6919999999999993</v>
      </c>
      <c r="O329" s="145">
        <v>80.555999999999997</v>
      </c>
      <c r="P329" s="145">
        <f t="shared" si="94"/>
        <v>4.1083559999999997</v>
      </c>
      <c r="Q329" s="147">
        <f t="shared" si="95"/>
        <v>202.24200000000002</v>
      </c>
      <c r="R329" s="147">
        <f t="shared" si="86"/>
        <v>190.75</v>
      </c>
      <c r="S329" s="147">
        <f t="shared" si="87"/>
        <v>208.98887499999998</v>
      </c>
      <c r="T329" s="145">
        <f t="shared" si="88"/>
        <v>0.21589999999999954</v>
      </c>
      <c r="U329" s="145">
        <f t="shared" si="89"/>
        <v>0.58364399999999961</v>
      </c>
      <c r="V329" s="189">
        <f t="shared" si="91"/>
        <v>-11.444000000000003</v>
      </c>
    </row>
    <row r="330" spans="1:22" s="1" customFormat="1">
      <c r="A330" s="270"/>
      <c r="B330" s="140">
        <v>324</v>
      </c>
      <c r="C330" s="149" t="s">
        <v>59</v>
      </c>
      <c r="D330" s="142">
        <v>71</v>
      </c>
      <c r="E330" s="142">
        <v>1985</v>
      </c>
      <c r="F330" s="143">
        <v>4324.5</v>
      </c>
      <c r="G330" s="143">
        <v>4324.5</v>
      </c>
      <c r="H330" s="145">
        <v>25.245000000000001</v>
      </c>
      <c r="I330" s="145">
        <f t="shared" si="92"/>
        <v>25.245000000000001</v>
      </c>
      <c r="J330" s="145">
        <v>16.132823999999999</v>
      </c>
      <c r="K330" s="145">
        <f t="shared" si="84"/>
        <v>16.014000000000003</v>
      </c>
      <c r="L330" s="145">
        <f t="shared" si="85"/>
        <v>16.58775</v>
      </c>
      <c r="M330" s="145">
        <v>181</v>
      </c>
      <c r="N330" s="146">
        <f t="shared" si="93"/>
        <v>9.2309999999999999</v>
      </c>
      <c r="O330" s="145">
        <v>169.75</v>
      </c>
      <c r="P330" s="145">
        <f t="shared" si="94"/>
        <v>8.6572499999999994</v>
      </c>
      <c r="Q330" s="147">
        <f t="shared" si="95"/>
        <v>227.22287323943661</v>
      </c>
      <c r="R330" s="147">
        <f t="shared" si="86"/>
        <v>225.54929577464793</v>
      </c>
      <c r="S330" s="147">
        <f t="shared" si="87"/>
        <v>233.63028169014083</v>
      </c>
      <c r="T330" s="145">
        <f t="shared" si="88"/>
        <v>0.45492600000000039</v>
      </c>
      <c r="U330" s="145">
        <f t="shared" si="89"/>
        <v>0.57375000000000043</v>
      </c>
      <c r="V330" s="189">
        <f t="shared" si="91"/>
        <v>-11.25</v>
      </c>
    </row>
    <row r="331" spans="1:22" s="1" customFormat="1">
      <c r="A331" s="270"/>
      <c r="B331" s="140">
        <v>325</v>
      </c>
      <c r="C331" s="149" t="s">
        <v>61</v>
      </c>
      <c r="D331" s="142">
        <v>31</v>
      </c>
      <c r="E331" s="142">
        <v>1986</v>
      </c>
      <c r="F331" s="143">
        <v>1870.28</v>
      </c>
      <c r="G331" s="143">
        <v>1870.28</v>
      </c>
      <c r="H331" s="145">
        <v>7.1660000000000004</v>
      </c>
      <c r="I331" s="145">
        <f t="shared" si="92"/>
        <v>7.1660000000000004</v>
      </c>
      <c r="J331" s="145">
        <v>3.8292440000000001</v>
      </c>
      <c r="K331" s="145">
        <f t="shared" si="84"/>
        <v>3.3410000000000006</v>
      </c>
      <c r="L331" s="145">
        <f t="shared" si="85"/>
        <v>3.9958400000000007</v>
      </c>
      <c r="M331" s="145">
        <v>75</v>
      </c>
      <c r="N331" s="146">
        <f t="shared" si="93"/>
        <v>3.8249999999999997</v>
      </c>
      <c r="O331" s="145">
        <v>62.16</v>
      </c>
      <c r="P331" s="145">
        <f t="shared" si="94"/>
        <v>3.1701599999999996</v>
      </c>
      <c r="Q331" s="147">
        <f t="shared" si="95"/>
        <v>123.524</v>
      </c>
      <c r="R331" s="147">
        <f t="shared" si="86"/>
        <v>107.77419354838712</v>
      </c>
      <c r="S331" s="147">
        <f t="shared" si="87"/>
        <v>128.89806451612904</v>
      </c>
      <c r="T331" s="145">
        <f t="shared" si="88"/>
        <v>0.16659600000000063</v>
      </c>
      <c r="U331" s="145">
        <f t="shared" si="89"/>
        <v>0.65484000000000009</v>
      </c>
      <c r="V331" s="189">
        <f t="shared" si="91"/>
        <v>-12.840000000000003</v>
      </c>
    </row>
    <row r="332" spans="1:22" s="1" customFormat="1">
      <c r="A332" s="270"/>
      <c r="B332" s="140">
        <v>326</v>
      </c>
      <c r="C332" s="149" t="s">
        <v>62</v>
      </c>
      <c r="D332" s="142">
        <v>59</v>
      </c>
      <c r="E332" s="142">
        <v>1964</v>
      </c>
      <c r="F332" s="143">
        <v>2642.27</v>
      </c>
      <c r="G332" s="143">
        <v>2642.27</v>
      </c>
      <c r="H332" s="145">
        <v>16.422000000000001</v>
      </c>
      <c r="I332" s="145">
        <f t="shared" si="92"/>
        <v>16.422000000000001</v>
      </c>
      <c r="J332" s="145">
        <v>10.186242</v>
      </c>
      <c r="K332" s="145">
        <f t="shared" si="84"/>
        <v>7.1910000000000007</v>
      </c>
      <c r="L332" s="145">
        <f t="shared" si="85"/>
        <v>10.497568017000001</v>
      </c>
      <c r="M332" s="145">
        <v>181</v>
      </c>
      <c r="N332" s="146">
        <f t="shared" si="93"/>
        <v>9.2309999999999999</v>
      </c>
      <c r="O332" s="145">
        <v>116.165333</v>
      </c>
      <c r="P332" s="145">
        <f t="shared" si="94"/>
        <v>5.9244319829999998</v>
      </c>
      <c r="Q332" s="147">
        <f t="shared" si="95"/>
        <v>172.64816949152544</v>
      </c>
      <c r="R332" s="147">
        <f t="shared" si="86"/>
        <v>121.88135593220341</v>
      </c>
      <c r="S332" s="147">
        <f t="shared" si="87"/>
        <v>177.92488164406782</v>
      </c>
      <c r="T332" s="145">
        <f t="shared" si="88"/>
        <v>0.31132601700000073</v>
      </c>
      <c r="U332" s="145">
        <f t="shared" si="89"/>
        <v>3.306568017</v>
      </c>
      <c r="V332" s="189">
        <f t="shared" si="91"/>
        <v>-64.834666999999996</v>
      </c>
    </row>
    <row r="333" spans="1:22" s="1" customFormat="1">
      <c r="A333" s="270"/>
      <c r="B333" s="140">
        <v>327</v>
      </c>
      <c r="C333" s="149" t="s">
        <v>63</v>
      </c>
      <c r="D333" s="142">
        <v>22</v>
      </c>
      <c r="E333" s="142" t="s">
        <v>34</v>
      </c>
      <c r="F333" s="143">
        <v>1186.6500000000001</v>
      </c>
      <c r="G333" s="143">
        <v>1186.6500000000001</v>
      </c>
      <c r="H333" s="145">
        <v>5.742</v>
      </c>
      <c r="I333" s="145">
        <f t="shared" si="92"/>
        <v>5.742</v>
      </c>
      <c r="J333" s="145">
        <v>3.4202300000000001</v>
      </c>
      <c r="K333" s="145">
        <f t="shared" si="84"/>
        <v>3.3450000000000002</v>
      </c>
      <c r="L333" s="145">
        <f t="shared" si="85"/>
        <v>3.5361479999999998</v>
      </c>
      <c r="M333" s="145">
        <v>47</v>
      </c>
      <c r="N333" s="146">
        <f t="shared" si="93"/>
        <v>2.3969999999999998</v>
      </c>
      <c r="O333" s="145">
        <v>43.252000000000002</v>
      </c>
      <c r="P333" s="145">
        <f t="shared" si="94"/>
        <v>2.2058520000000001</v>
      </c>
      <c r="Q333" s="147">
        <f t="shared" si="95"/>
        <v>155.465</v>
      </c>
      <c r="R333" s="147">
        <f t="shared" si="86"/>
        <v>152.04545454545453</v>
      </c>
      <c r="S333" s="147">
        <f t="shared" si="87"/>
        <v>160.73399999999998</v>
      </c>
      <c r="T333" s="145">
        <f t="shared" si="88"/>
        <v>0.11591799999999974</v>
      </c>
      <c r="U333" s="145">
        <f t="shared" si="89"/>
        <v>0.19114799999999965</v>
      </c>
      <c r="V333" s="189">
        <f t="shared" si="91"/>
        <v>-3.7479999999999976</v>
      </c>
    </row>
    <row r="334" spans="1:22" s="1" customFormat="1">
      <c r="A334" s="270"/>
      <c r="B334" s="140">
        <v>328</v>
      </c>
      <c r="C334" s="149" t="s">
        <v>65</v>
      </c>
      <c r="D334" s="142">
        <v>60</v>
      </c>
      <c r="E334" s="142">
        <v>1981</v>
      </c>
      <c r="F334" s="143">
        <v>3139.2</v>
      </c>
      <c r="G334" s="143">
        <v>3139.2</v>
      </c>
      <c r="H334" s="145">
        <v>17.814</v>
      </c>
      <c r="I334" s="145">
        <f t="shared" si="92"/>
        <v>17.814</v>
      </c>
      <c r="J334" s="145">
        <v>9.2601600000000008</v>
      </c>
      <c r="K334" s="145">
        <f t="shared" si="84"/>
        <v>9.2460000000000004</v>
      </c>
      <c r="L334" s="145">
        <f t="shared" si="85"/>
        <v>9.6872010000000017</v>
      </c>
      <c r="M334" s="145">
        <v>168</v>
      </c>
      <c r="N334" s="146">
        <f t="shared" si="93"/>
        <v>8.5679999999999996</v>
      </c>
      <c r="O334" s="145">
        <v>159.34899999999999</v>
      </c>
      <c r="P334" s="145">
        <f t="shared" si="94"/>
        <v>8.1267989999999983</v>
      </c>
      <c r="Q334" s="147">
        <f t="shared" si="95"/>
        <v>154.33600000000004</v>
      </c>
      <c r="R334" s="147">
        <f t="shared" si="86"/>
        <v>154.1</v>
      </c>
      <c r="S334" s="147">
        <f t="shared" si="87"/>
        <v>161.45335000000003</v>
      </c>
      <c r="T334" s="145">
        <f t="shared" si="88"/>
        <v>0.42704100000000089</v>
      </c>
      <c r="U334" s="145">
        <f t="shared" si="89"/>
        <v>0.44120100000000129</v>
      </c>
      <c r="V334" s="189">
        <f t="shared" si="91"/>
        <v>-8.6510000000000105</v>
      </c>
    </row>
    <row r="335" spans="1:22" s="1" customFormat="1">
      <c r="A335" s="270"/>
      <c r="B335" s="140">
        <v>329</v>
      </c>
      <c r="C335" s="141" t="s">
        <v>255</v>
      </c>
      <c r="D335" s="142">
        <v>80</v>
      </c>
      <c r="E335" s="142">
        <v>1964</v>
      </c>
      <c r="F335" s="143">
        <v>3831.94</v>
      </c>
      <c r="G335" s="143">
        <v>3831.94</v>
      </c>
      <c r="H335" s="145">
        <v>12.862</v>
      </c>
      <c r="I335" s="145">
        <f t="shared" si="92"/>
        <v>12.862</v>
      </c>
      <c r="J335" s="145">
        <v>7.0687199999999999</v>
      </c>
      <c r="K335" s="145">
        <f t="shared" si="84"/>
        <v>6.6910000000000007</v>
      </c>
      <c r="L335" s="145">
        <f t="shared" si="85"/>
        <v>7.0687570000000006</v>
      </c>
      <c r="M335" s="145">
        <v>121</v>
      </c>
      <c r="N335" s="146">
        <f t="shared" si="93"/>
        <v>6.1709999999999994</v>
      </c>
      <c r="O335" s="145">
        <v>113.593</v>
      </c>
      <c r="P335" s="145">
        <f t="shared" si="94"/>
        <v>5.7932429999999995</v>
      </c>
      <c r="Q335" s="147">
        <f t="shared" si="95"/>
        <v>88.359000000000009</v>
      </c>
      <c r="R335" s="147">
        <f t="shared" si="86"/>
        <v>83.637500000000017</v>
      </c>
      <c r="S335" s="147">
        <f t="shared" si="87"/>
        <v>88.359462500000006</v>
      </c>
      <c r="T335" s="145">
        <f t="shared" si="88"/>
        <v>3.7000000000730893E-5</v>
      </c>
      <c r="U335" s="145">
        <f t="shared" si="89"/>
        <v>0.3777569999999999</v>
      </c>
      <c r="V335" s="189">
        <f t="shared" si="91"/>
        <v>-7.4069999999999965</v>
      </c>
    </row>
    <row r="336" spans="1:22" s="1" customFormat="1">
      <c r="A336" s="270"/>
      <c r="B336" s="140">
        <v>330</v>
      </c>
      <c r="C336" s="141" t="s">
        <v>263</v>
      </c>
      <c r="D336" s="142">
        <v>41</v>
      </c>
      <c r="E336" s="142">
        <v>1981</v>
      </c>
      <c r="F336" s="143">
        <v>2245.19</v>
      </c>
      <c r="G336" s="143">
        <v>2245.19</v>
      </c>
      <c r="H336" s="145">
        <v>5.3760000000000003</v>
      </c>
      <c r="I336" s="144">
        <f t="shared" si="92"/>
        <v>5.3760000000000003</v>
      </c>
      <c r="J336" s="144">
        <v>2.2635399999999999</v>
      </c>
      <c r="K336" s="144">
        <f t="shared" si="84"/>
        <v>2.0100000000000007</v>
      </c>
      <c r="L336" s="144">
        <f t="shared" si="85"/>
        <v>2.4189180000000006</v>
      </c>
      <c r="M336" s="144">
        <v>66</v>
      </c>
      <c r="N336" s="148">
        <f t="shared" si="93"/>
        <v>3.3659999999999997</v>
      </c>
      <c r="O336" s="144">
        <v>57.981999999999999</v>
      </c>
      <c r="P336" s="145">
        <f t="shared" si="94"/>
        <v>2.9570819999999998</v>
      </c>
      <c r="Q336" s="147">
        <f t="shared" si="95"/>
        <v>55.208292682926832</v>
      </c>
      <c r="R336" s="147">
        <f t="shared" si="86"/>
        <v>49.024390243902452</v>
      </c>
      <c r="S336" s="147">
        <f t="shared" si="87"/>
        <v>58.998000000000012</v>
      </c>
      <c r="T336" s="145">
        <f t="shared" si="88"/>
        <v>0.15537800000000068</v>
      </c>
      <c r="U336" s="145">
        <f t="shared" si="89"/>
        <v>0.40891799999999989</v>
      </c>
      <c r="V336" s="189">
        <f t="shared" si="91"/>
        <v>-8.0180000000000007</v>
      </c>
    </row>
    <row r="337" spans="1:22" s="1" customFormat="1">
      <c r="A337" s="270"/>
      <c r="B337" s="140">
        <v>331</v>
      </c>
      <c r="C337" s="141" t="s">
        <v>267</v>
      </c>
      <c r="D337" s="142">
        <v>20</v>
      </c>
      <c r="E337" s="142">
        <v>1982</v>
      </c>
      <c r="F337" s="143">
        <v>1095.8499999999999</v>
      </c>
      <c r="G337" s="143">
        <v>1095.8499999999999</v>
      </c>
      <c r="H337" s="145">
        <v>4.7960000000000003</v>
      </c>
      <c r="I337" s="144">
        <f t="shared" si="92"/>
        <v>4.7960000000000003</v>
      </c>
      <c r="J337" s="144">
        <v>3.2</v>
      </c>
      <c r="K337" s="144">
        <f t="shared" si="84"/>
        <v>2.5520000000000005</v>
      </c>
      <c r="L337" s="144">
        <f t="shared" si="85"/>
        <v>3.4700000000000006</v>
      </c>
      <c r="M337" s="144">
        <v>44</v>
      </c>
      <c r="N337" s="148">
        <f t="shared" si="93"/>
        <v>2.2439999999999998</v>
      </c>
      <c r="O337" s="144">
        <v>26</v>
      </c>
      <c r="P337" s="145">
        <f t="shared" si="94"/>
        <v>1.3259999999999998</v>
      </c>
      <c r="Q337" s="147">
        <f t="shared" si="95"/>
        <v>160</v>
      </c>
      <c r="R337" s="147">
        <f t="shared" si="86"/>
        <v>127.60000000000002</v>
      </c>
      <c r="S337" s="147">
        <f t="shared" si="87"/>
        <v>173.50000000000003</v>
      </c>
      <c r="T337" s="145">
        <f t="shared" si="88"/>
        <v>0.27000000000000046</v>
      </c>
      <c r="U337" s="145">
        <f t="shared" si="89"/>
        <v>0.91799999999999993</v>
      </c>
      <c r="V337" s="189">
        <f t="shared" si="91"/>
        <v>-18</v>
      </c>
    </row>
    <row r="338" spans="1:22" s="1" customFormat="1">
      <c r="A338" s="270"/>
      <c r="B338" s="140">
        <v>332</v>
      </c>
      <c r="C338" s="141" t="s">
        <v>271</v>
      </c>
      <c r="D338" s="142">
        <v>30</v>
      </c>
      <c r="E338" s="142">
        <v>1971</v>
      </c>
      <c r="F338" s="143">
        <v>1569.65</v>
      </c>
      <c r="G338" s="143">
        <v>1569.65</v>
      </c>
      <c r="H338" s="145">
        <v>5.944</v>
      </c>
      <c r="I338" s="145">
        <f t="shared" si="92"/>
        <v>5.944</v>
      </c>
      <c r="J338" s="145">
        <v>3.8502900000000002</v>
      </c>
      <c r="K338" s="145">
        <f t="shared" si="84"/>
        <v>3.2920000000000003</v>
      </c>
      <c r="L338" s="145">
        <f t="shared" si="85"/>
        <v>3.9432700000000001</v>
      </c>
      <c r="M338" s="145">
        <v>52</v>
      </c>
      <c r="N338" s="146">
        <f t="shared" si="93"/>
        <v>2.6519999999999997</v>
      </c>
      <c r="O338" s="145">
        <v>39.229999999999997</v>
      </c>
      <c r="P338" s="145">
        <f t="shared" si="94"/>
        <v>2.0007299999999999</v>
      </c>
      <c r="Q338" s="147">
        <f t="shared" si="95"/>
        <v>128.34300000000002</v>
      </c>
      <c r="R338" s="147">
        <f t="shared" si="86"/>
        <v>109.73333333333335</v>
      </c>
      <c r="S338" s="147">
        <f t="shared" si="87"/>
        <v>131.44233333333332</v>
      </c>
      <c r="T338" s="145">
        <f t="shared" si="88"/>
        <v>9.2979999999999841E-2</v>
      </c>
      <c r="U338" s="145">
        <f t="shared" si="89"/>
        <v>0.65126999999999979</v>
      </c>
      <c r="V338" s="189">
        <f t="shared" si="91"/>
        <v>-12.770000000000003</v>
      </c>
    </row>
    <row r="339" spans="1:22" s="1" customFormat="1">
      <c r="A339" s="270"/>
      <c r="B339" s="140">
        <v>333</v>
      </c>
      <c r="C339" s="141" t="s">
        <v>275</v>
      </c>
      <c r="D339" s="142">
        <v>55</v>
      </c>
      <c r="E339" s="142">
        <v>1967</v>
      </c>
      <c r="F339" s="143">
        <v>2582.1799999999998</v>
      </c>
      <c r="G339" s="143">
        <v>2582.1799999999998</v>
      </c>
      <c r="H339" s="145">
        <v>10.153</v>
      </c>
      <c r="I339" s="145">
        <f t="shared" si="92"/>
        <v>10.153</v>
      </c>
      <c r="J339" s="145">
        <v>5.6037299999999997</v>
      </c>
      <c r="K339" s="145">
        <f t="shared" si="84"/>
        <v>4.9510000000000005</v>
      </c>
      <c r="L339" s="145">
        <f t="shared" si="85"/>
        <v>5.8057600000000011</v>
      </c>
      <c r="M339" s="145">
        <v>102</v>
      </c>
      <c r="N339" s="146">
        <f t="shared" si="93"/>
        <v>5.202</v>
      </c>
      <c r="O339" s="145">
        <v>85.24</v>
      </c>
      <c r="P339" s="145">
        <f t="shared" si="94"/>
        <v>4.3472399999999993</v>
      </c>
      <c r="Q339" s="147">
        <f t="shared" si="95"/>
        <v>101.886</v>
      </c>
      <c r="R339" s="147">
        <f t="shared" si="86"/>
        <v>90.01818181818183</v>
      </c>
      <c r="S339" s="147">
        <f t="shared" si="87"/>
        <v>105.55927272727274</v>
      </c>
      <c r="T339" s="145">
        <f t="shared" si="88"/>
        <v>0.20203000000000149</v>
      </c>
      <c r="U339" s="145">
        <f t="shared" si="89"/>
        <v>0.85476000000000063</v>
      </c>
      <c r="V339" s="189">
        <f t="shared" si="91"/>
        <v>-16.760000000000005</v>
      </c>
    </row>
    <row r="340" spans="1:22" s="1" customFormat="1">
      <c r="A340" s="270"/>
      <c r="B340" s="140">
        <v>334</v>
      </c>
      <c r="C340" s="141" t="s">
        <v>281</v>
      </c>
      <c r="D340" s="142">
        <v>30</v>
      </c>
      <c r="E340" s="142">
        <v>1979</v>
      </c>
      <c r="F340" s="143">
        <v>1569.65</v>
      </c>
      <c r="G340" s="143">
        <v>1569.65</v>
      </c>
      <c r="H340" s="145">
        <v>5.7030000000000003</v>
      </c>
      <c r="I340" s="145">
        <f t="shared" si="92"/>
        <v>5.7030000000000003</v>
      </c>
      <c r="J340" s="145">
        <v>3.2391299999999998</v>
      </c>
      <c r="K340" s="145">
        <f t="shared" si="84"/>
        <v>3.2040000000000006</v>
      </c>
      <c r="L340" s="145">
        <f t="shared" si="85"/>
        <v>3.3485340000000008</v>
      </c>
      <c r="M340" s="145">
        <v>49</v>
      </c>
      <c r="N340" s="146">
        <f t="shared" si="93"/>
        <v>2.4989999999999997</v>
      </c>
      <c r="O340" s="145">
        <v>46.165999999999997</v>
      </c>
      <c r="P340" s="145">
        <f t="shared" si="94"/>
        <v>2.3544659999999995</v>
      </c>
      <c r="Q340" s="147">
        <f t="shared" si="95"/>
        <v>107.97099999999999</v>
      </c>
      <c r="R340" s="147">
        <f t="shared" si="86"/>
        <v>106.80000000000001</v>
      </c>
      <c r="S340" s="147">
        <f t="shared" si="87"/>
        <v>111.61780000000002</v>
      </c>
      <c r="T340" s="145">
        <f t="shared" si="88"/>
        <v>0.10940400000000094</v>
      </c>
      <c r="U340" s="145">
        <f t="shared" si="89"/>
        <v>0.14453400000000016</v>
      </c>
      <c r="V340" s="189">
        <f t="shared" si="91"/>
        <v>-2.8340000000000032</v>
      </c>
    </row>
    <row r="341" spans="1:22" s="1" customFormat="1">
      <c r="A341" s="270"/>
      <c r="B341" s="140">
        <v>335</v>
      </c>
      <c r="C341" s="150" t="s">
        <v>289</v>
      </c>
      <c r="D341" s="151">
        <v>20</v>
      </c>
      <c r="E341" s="151">
        <v>1986</v>
      </c>
      <c r="F341" s="152">
        <v>1094.49</v>
      </c>
      <c r="G341" s="152">
        <v>1094.49</v>
      </c>
      <c r="H341" s="145">
        <v>5.4622999999999999</v>
      </c>
      <c r="I341" s="145">
        <f t="shared" si="92"/>
        <v>5.4622999999999999</v>
      </c>
      <c r="J341" s="144">
        <v>3.2</v>
      </c>
      <c r="K341" s="145">
        <f t="shared" si="84"/>
        <v>3.1163000000000003</v>
      </c>
      <c r="L341" s="145">
        <f t="shared" si="85"/>
        <v>3.5141030600000001</v>
      </c>
      <c r="M341" s="145">
        <v>46</v>
      </c>
      <c r="N341" s="146">
        <f t="shared" si="93"/>
        <v>2.3459999999999996</v>
      </c>
      <c r="O341" s="145">
        <v>38.199939999999998</v>
      </c>
      <c r="P341" s="145">
        <f t="shared" si="94"/>
        <v>1.9481969399999999</v>
      </c>
      <c r="Q341" s="147">
        <f t="shared" si="95"/>
        <v>160</v>
      </c>
      <c r="R341" s="147">
        <f t="shared" si="86"/>
        <v>155.815</v>
      </c>
      <c r="S341" s="147">
        <f t="shared" si="87"/>
        <v>175.705153</v>
      </c>
      <c r="T341" s="145">
        <f t="shared" si="88"/>
        <v>0.31410305999999988</v>
      </c>
      <c r="U341" s="145">
        <f t="shared" si="89"/>
        <v>0.39780305999999976</v>
      </c>
      <c r="V341" s="189">
        <f t="shared" si="91"/>
        <v>-7.800060000000002</v>
      </c>
    </row>
    <row r="342" spans="1:22" s="1" customFormat="1">
      <c r="A342" s="270"/>
      <c r="B342" s="140">
        <v>336</v>
      </c>
      <c r="C342" s="141" t="s">
        <v>292</v>
      </c>
      <c r="D342" s="142">
        <v>20</v>
      </c>
      <c r="E342" s="142">
        <v>1985</v>
      </c>
      <c r="F342" s="143">
        <v>1045.6199999999999</v>
      </c>
      <c r="G342" s="143">
        <v>1045.6199999999999</v>
      </c>
      <c r="H342" s="145">
        <v>4.6559999999999997</v>
      </c>
      <c r="I342" s="145">
        <f t="shared" si="92"/>
        <v>4.6559999999999997</v>
      </c>
      <c r="J342" s="145">
        <v>2.7518600000000002</v>
      </c>
      <c r="K342" s="145">
        <f t="shared" si="84"/>
        <v>2.718</v>
      </c>
      <c r="L342" s="145">
        <f t="shared" si="85"/>
        <v>2.8364219999999998</v>
      </c>
      <c r="M342" s="145">
        <v>38</v>
      </c>
      <c r="N342" s="146">
        <f t="shared" si="93"/>
        <v>1.9379999999999999</v>
      </c>
      <c r="O342" s="145">
        <v>35.677999999999997</v>
      </c>
      <c r="P342" s="145">
        <f t="shared" si="94"/>
        <v>1.8195779999999997</v>
      </c>
      <c r="Q342" s="147">
        <f t="shared" si="95"/>
        <v>137.59300000000002</v>
      </c>
      <c r="R342" s="147">
        <f t="shared" si="86"/>
        <v>135.9</v>
      </c>
      <c r="S342" s="147">
        <f t="shared" si="87"/>
        <v>141.82109999999997</v>
      </c>
      <c r="T342" s="145">
        <f t="shared" si="88"/>
        <v>8.4561999999999582E-2</v>
      </c>
      <c r="U342" s="145">
        <f t="shared" si="89"/>
        <v>0.11842200000000025</v>
      </c>
      <c r="V342" s="189">
        <f t="shared" si="91"/>
        <v>-2.3220000000000027</v>
      </c>
    </row>
    <row r="343" spans="1:22" s="1" customFormat="1">
      <c r="A343" s="270"/>
      <c r="B343" s="140">
        <v>337</v>
      </c>
      <c r="C343" s="141" t="s">
        <v>293</v>
      </c>
      <c r="D343" s="142">
        <v>21</v>
      </c>
      <c r="E343" s="142">
        <v>1992</v>
      </c>
      <c r="F343" s="143">
        <v>1077.7</v>
      </c>
      <c r="G343" s="143">
        <v>1077.7</v>
      </c>
      <c r="H343" s="145">
        <v>4.6639999999999997</v>
      </c>
      <c r="I343" s="145">
        <f t="shared" si="92"/>
        <v>4.6639999999999997</v>
      </c>
      <c r="J343" s="145">
        <v>2.8623400000000001</v>
      </c>
      <c r="K343" s="145">
        <f t="shared" si="84"/>
        <v>2.726</v>
      </c>
      <c r="L343" s="145">
        <f t="shared" si="85"/>
        <v>2.9423419999999996</v>
      </c>
      <c r="M343" s="145">
        <v>38</v>
      </c>
      <c r="N343" s="146">
        <f t="shared" si="93"/>
        <v>1.9379999999999999</v>
      </c>
      <c r="O343" s="145">
        <v>33.758000000000003</v>
      </c>
      <c r="P343" s="145">
        <f t="shared" si="94"/>
        <v>1.7216580000000001</v>
      </c>
      <c r="Q343" s="147">
        <f t="shared" si="95"/>
        <v>136.30190476190478</v>
      </c>
      <c r="R343" s="147">
        <f t="shared" si="86"/>
        <v>129.8095238095238</v>
      </c>
      <c r="S343" s="147">
        <f t="shared" si="87"/>
        <v>140.11152380952379</v>
      </c>
      <c r="T343" s="145">
        <f t="shared" si="88"/>
        <v>8.0001999999999462E-2</v>
      </c>
      <c r="U343" s="145">
        <f t="shared" si="89"/>
        <v>0.21634199999999981</v>
      </c>
      <c r="V343" s="189">
        <f t="shared" si="91"/>
        <v>-4.2419999999999973</v>
      </c>
    </row>
    <row r="344" spans="1:22" s="1" customFormat="1">
      <c r="A344" s="270"/>
      <c r="B344" s="140">
        <v>338</v>
      </c>
      <c r="C344" s="153" t="s">
        <v>310</v>
      </c>
      <c r="D344" s="154">
        <v>14</v>
      </c>
      <c r="E344" s="154">
        <v>1981</v>
      </c>
      <c r="F344" s="155">
        <v>779.03</v>
      </c>
      <c r="G344" s="155">
        <v>779.03</v>
      </c>
      <c r="H344" s="156">
        <v>3.2269999999999999</v>
      </c>
      <c r="I344" s="156">
        <v>3.2269999999999999</v>
      </c>
      <c r="J344" s="156">
        <v>1.45017</v>
      </c>
      <c r="K344" s="156">
        <v>0.9830000000000001</v>
      </c>
      <c r="L344" s="156">
        <v>1.8499999999999999</v>
      </c>
      <c r="M344" s="156">
        <v>44</v>
      </c>
      <c r="N344" s="157">
        <v>2.2439999999999998</v>
      </c>
      <c r="O344" s="156">
        <v>27</v>
      </c>
      <c r="P344" s="158">
        <v>1.377</v>
      </c>
      <c r="Q344" s="159">
        <v>103.58357142857143</v>
      </c>
      <c r="R344" s="159">
        <v>70.214285714285722</v>
      </c>
      <c r="S344" s="159">
        <v>132.14285714285714</v>
      </c>
      <c r="T344" s="158">
        <v>0.39982999999999991</v>
      </c>
      <c r="U344" s="158">
        <v>0.86699999999999977</v>
      </c>
      <c r="V344" s="190">
        <v>-17</v>
      </c>
    </row>
    <row r="345" spans="1:22" s="1" customFormat="1">
      <c r="A345" s="270"/>
      <c r="B345" s="140">
        <v>339</v>
      </c>
      <c r="C345" s="160" t="s">
        <v>362</v>
      </c>
      <c r="D345" s="161">
        <v>33</v>
      </c>
      <c r="E345" s="161" t="s">
        <v>154</v>
      </c>
      <c r="F345" s="162">
        <v>2125.33</v>
      </c>
      <c r="G345" s="162">
        <f>F345</f>
        <v>2125.33</v>
      </c>
      <c r="H345" s="163">
        <v>9.1300000000000008</v>
      </c>
      <c r="I345" s="163">
        <f>H345</f>
        <v>9.1300000000000008</v>
      </c>
      <c r="J345" s="164">
        <f>160*D345/1000</f>
        <v>5.28</v>
      </c>
      <c r="K345" s="163">
        <f t="shared" ref="K345:K376" si="96">I345-N345</f>
        <v>5.2654700000000005</v>
      </c>
      <c r="L345" s="163">
        <f t="shared" ref="L345:L376" si="97">I345-P345</f>
        <v>5.4091652000000003</v>
      </c>
      <c r="M345" s="163">
        <v>71</v>
      </c>
      <c r="N345" s="165">
        <f>M345*0.05443</f>
        <v>3.8645299999999998</v>
      </c>
      <c r="O345" s="163">
        <v>68.36</v>
      </c>
      <c r="P345" s="163">
        <f>O345*0.05443</f>
        <v>3.7208348</v>
      </c>
      <c r="Q345" s="166">
        <f>J345*1000/D345</f>
        <v>160</v>
      </c>
      <c r="R345" s="166">
        <f t="shared" ref="R345:R376" si="98">K345*1000/D345</f>
        <v>159.55969696969697</v>
      </c>
      <c r="S345" s="166">
        <f t="shared" ref="S345:S376" si="99">L345*1000/D345</f>
        <v>163.91409696969697</v>
      </c>
      <c r="T345" s="163">
        <f t="shared" ref="T345:T376" si="100">L345-J345</f>
        <v>0.12916520000000009</v>
      </c>
      <c r="U345" s="163">
        <f t="shared" ref="U345:U376" si="101">N345-P345</f>
        <v>0.1436951999999998</v>
      </c>
      <c r="V345" s="191">
        <f t="shared" ref="V345:V376" si="102">O345-M345</f>
        <v>-2.6400000000000006</v>
      </c>
    </row>
    <row r="346" spans="1:22" s="1" customFormat="1">
      <c r="A346" s="270"/>
      <c r="B346" s="140">
        <v>340</v>
      </c>
      <c r="C346" s="167" t="s">
        <v>454</v>
      </c>
      <c r="D346" s="168">
        <v>45</v>
      </c>
      <c r="E346" s="169" t="s">
        <v>34</v>
      </c>
      <c r="F346" s="170">
        <v>2336.6</v>
      </c>
      <c r="G346" s="170">
        <v>2336.6</v>
      </c>
      <c r="H346" s="171">
        <v>10.73</v>
      </c>
      <c r="I346" s="163">
        <f>H346</f>
        <v>10.73</v>
      </c>
      <c r="J346" s="172">
        <v>7.2</v>
      </c>
      <c r="K346" s="163">
        <f t="shared" si="96"/>
        <v>6.9255200000000006</v>
      </c>
      <c r="L346" s="163">
        <f t="shared" si="97"/>
        <v>7.2113844</v>
      </c>
      <c r="M346" s="171">
        <v>72</v>
      </c>
      <c r="N346" s="165">
        <f>M346*0.05284</f>
        <v>3.8044799999999999</v>
      </c>
      <c r="O346" s="171">
        <v>66.59</v>
      </c>
      <c r="P346" s="163">
        <f>O346*0.05284</f>
        <v>3.5186156</v>
      </c>
      <c r="Q346" s="166">
        <f>J346*1000/D346</f>
        <v>160</v>
      </c>
      <c r="R346" s="166">
        <f t="shared" si="98"/>
        <v>153.90044444444445</v>
      </c>
      <c r="S346" s="166">
        <f t="shared" si="99"/>
        <v>160.25298666666666</v>
      </c>
      <c r="T346" s="163">
        <f t="shared" si="100"/>
        <v>1.138439999999985E-2</v>
      </c>
      <c r="U346" s="163">
        <f t="shared" si="101"/>
        <v>0.28586439999999991</v>
      </c>
      <c r="V346" s="191">
        <f t="shared" si="102"/>
        <v>-5.4099999999999966</v>
      </c>
    </row>
    <row r="347" spans="1:22" s="1" customFormat="1">
      <c r="A347" s="270"/>
      <c r="B347" s="140">
        <v>341</v>
      </c>
      <c r="C347" s="167" t="s">
        <v>455</v>
      </c>
      <c r="D347" s="168">
        <v>55</v>
      </c>
      <c r="E347" s="169" t="s">
        <v>34</v>
      </c>
      <c r="F347" s="170">
        <v>2573.66</v>
      </c>
      <c r="G347" s="170">
        <v>2573.66</v>
      </c>
      <c r="H347" s="171">
        <v>12.57</v>
      </c>
      <c r="I347" s="163">
        <f>H347</f>
        <v>12.57</v>
      </c>
      <c r="J347" s="172">
        <v>8.8000000000000007</v>
      </c>
      <c r="K347" s="163">
        <f t="shared" si="96"/>
        <v>7.2860000000000005</v>
      </c>
      <c r="L347" s="163">
        <f t="shared" si="97"/>
        <v>8.816774800000001</v>
      </c>
      <c r="M347" s="171">
        <v>100</v>
      </c>
      <c r="N347" s="165">
        <f>M347*0.05284</f>
        <v>5.2839999999999998</v>
      </c>
      <c r="O347" s="171">
        <v>71.03</v>
      </c>
      <c r="P347" s="163">
        <f>O347*0.05284</f>
        <v>3.7532251999999997</v>
      </c>
      <c r="Q347" s="166">
        <f>J347*1000/D347</f>
        <v>160</v>
      </c>
      <c r="R347" s="166">
        <f t="shared" si="98"/>
        <v>132.4727272727273</v>
      </c>
      <c r="S347" s="166">
        <f t="shared" si="99"/>
        <v>160.30499636363638</v>
      </c>
      <c r="T347" s="163">
        <f t="shared" si="100"/>
        <v>1.6774800000000312E-2</v>
      </c>
      <c r="U347" s="163">
        <f t="shared" si="101"/>
        <v>1.5307748000000001</v>
      </c>
      <c r="V347" s="191">
        <f t="shared" si="102"/>
        <v>-28.97</v>
      </c>
    </row>
    <row r="348" spans="1:22" s="1" customFormat="1">
      <c r="A348" s="270"/>
      <c r="B348" s="140">
        <v>342</v>
      </c>
      <c r="C348" s="167" t="s">
        <v>459</v>
      </c>
      <c r="D348" s="168">
        <v>33</v>
      </c>
      <c r="E348" s="174" t="s">
        <v>34</v>
      </c>
      <c r="F348" s="170">
        <v>1839.2</v>
      </c>
      <c r="G348" s="170">
        <v>1894.74</v>
      </c>
      <c r="H348" s="171">
        <v>8.4600000000000009</v>
      </c>
      <c r="I348" s="163">
        <f>H348</f>
        <v>8.4600000000000009</v>
      </c>
      <c r="J348" s="172">
        <v>4.96</v>
      </c>
      <c r="K348" s="163">
        <f t="shared" si="96"/>
        <v>3.7572400000000012</v>
      </c>
      <c r="L348" s="163">
        <f t="shared" si="97"/>
        <v>5.0322692000000009</v>
      </c>
      <c r="M348" s="171">
        <v>89</v>
      </c>
      <c r="N348" s="165">
        <f>M348*0.05284</f>
        <v>4.7027599999999996</v>
      </c>
      <c r="O348" s="173">
        <v>64.87</v>
      </c>
      <c r="P348" s="163">
        <f>O348*0.05284</f>
        <v>3.4277308</v>
      </c>
      <c r="Q348" s="166">
        <f>J348*1000/D348</f>
        <v>150.30303030303031</v>
      </c>
      <c r="R348" s="166">
        <f t="shared" si="98"/>
        <v>113.85575757575761</v>
      </c>
      <c r="S348" s="166">
        <f t="shared" si="99"/>
        <v>152.49300606060609</v>
      </c>
      <c r="T348" s="163">
        <f t="shared" si="100"/>
        <v>7.2269200000000922E-2</v>
      </c>
      <c r="U348" s="163">
        <f t="shared" si="101"/>
        <v>1.2750291999999996</v>
      </c>
      <c r="V348" s="191">
        <f t="shared" si="102"/>
        <v>-24.129999999999995</v>
      </c>
    </row>
    <row r="349" spans="1:22" s="1" customFormat="1">
      <c r="A349" s="270"/>
      <c r="B349" s="140">
        <v>343</v>
      </c>
      <c r="C349" s="175" t="s">
        <v>480</v>
      </c>
      <c r="D349" s="176">
        <v>44</v>
      </c>
      <c r="E349" s="176">
        <v>1995</v>
      </c>
      <c r="F349" s="177">
        <v>2837.16</v>
      </c>
      <c r="G349" s="177">
        <v>2837.16</v>
      </c>
      <c r="H349" s="163"/>
      <c r="I349" s="163">
        <v>11.09</v>
      </c>
      <c r="J349" s="163">
        <v>11.09</v>
      </c>
      <c r="K349" s="163">
        <f t="shared" si="96"/>
        <v>5.5095999999999998</v>
      </c>
      <c r="L349" s="163">
        <f t="shared" si="97"/>
        <v>7.4244299999999992</v>
      </c>
      <c r="M349" s="163">
        <v>102</v>
      </c>
      <c r="N349" s="165">
        <v>5.5804</v>
      </c>
      <c r="O349" s="163">
        <v>67</v>
      </c>
      <c r="P349" s="163">
        <v>3.6655700000000002</v>
      </c>
      <c r="Q349" s="166">
        <v>160</v>
      </c>
      <c r="R349" s="166">
        <f t="shared" si="98"/>
        <v>125.2181818181818</v>
      </c>
      <c r="S349" s="166">
        <f t="shared" si="99"/>
        <v>168.73704545454544</v>
      </c>
      <c r="T349" s="163">
        <f t="shared" si="100"/>
        <v>-3.6655700000000007</v>
      </c>
      <c r="U349" s="163">
        <f t="shared" si="101"/>
        <v>1.9148299999999998</v>
      </c>
      <c r="V349" s="191">
        <f t="shared" si="102"/>
        <v>-35</v>
      </c>
    </row>
    <row r="350" spans="1:22" s="1" customFormat="1">
      <c r="A350" s="270"/>
      <c r="B350" s="140">
        <v>344</v>
      </c>
      <c r="C350" s="175" t="s">
        <v>481</v>
      </c>
      <c r="D350" s="176">
        <v>45</v>
      </c>
      <c r="E350" s="176">
        <v>1992</v>
      </c>
      <c r="F350" s="177">
        <v>2843.99</v>
      </c>
      <c r="G350" s="177">
        <v>2843.99</v>
      </c>
      <c r="H350" s="163"/>
      <c r="I350" s="163">
        <v>10.15</v>
      </c>
      <c r="J350" s="163">
        <v>10.15</v>
      </c>
      <c r="K350" s="163">
        <f t="shared" si="96"/>
        <v>5.55436</v>
      </c>
      <c r="L350" s="163">
        <f t="shared" si="97"/>
        <v>7.2230150000000002</v>
      </c>
      <c r="M350" s="163">
        <v>84</v>
      </c>
      <c r="N350" s="165">
        <v>4.5956400000000004</v>
      </c>
      <c r="O350" s="163">
        <v>53.5</v>
      </c>
      <c r="P350" s="163">
        <v>2.9269850000000002</v>
      </c>
      <c r="Q350" s="166">
        <v>160</v>
      </c>
      <c r="R350" s="166">
        <f t="shared" si="98"/>
        <v>123.43022222222221</v>
      </c>
      <c r="S350" s="166">
        <f t="shared" si="99"/>
        <v>160.51144444444446</v>
      </c>
      <c r="T350" s="163">
        <f t="shared" si="100"/>
        <v>-2.9269850000000002</v>
      </c>
      <c r="U350" s="163">
        <f t="shared" si="101"/>
        <v>1.6686550000000002</v>
      </c>
      <c r="V350" s="191">
        <f t="shared" si="102"/>
        <v>-30.5</v>
      </c>
    </row>
    <row r="351" spans="1:22" s="1" customFormat="1">
      <c r="A351" s="270"/>
      <c r="B351" s="140">
        <v>345</v>
      </c>
      <c r="C351" s="175" t="s">
        <v>482</v>
      </c>
      <c r="D351" s="176">
        <v>44</v>
      </c>
      <c r="E351" s="176">
        <v>1993</v>
      </c>
      <c r="F351" s="177">
        <v>2913.8</v>
      </c>
      <c r="G351" s="177">
        <v>2913.8</v>
      </c>
      <c r="H351" s="163"/>
      <c r="I351" s="163">
        <v>12.67</v>
      </c>
      <c r="J351" s="163">
        <v>12.67</v>
      </c>
      <c r="K351" s="163">
        <f t="shared" si="96"/>
        <v>6.5971900000000003</v>
      </c>
      <c r="L351" s="163">
        <f t="shared" si="97"/>
        <v>7.1442899999999998</v>
      </c>
      <c r="M351" s="163">
        <v>111</v>
      </c>
      <c r="N351" s="165">
        <v>6.0728099999999996</v>
      </c>
      <c r="O351" s="163">
        <v>101</v>
      </c>
      <c r="P351" s="163">
        <v>5.5257100000000001</v>
      </c>
      <c r="Q351" s="166">
        <v>160</v>
      </c>
      <c r="R351" s="166">
        <f t="shared" si="98"/>
        <v>149.93613636363636</v>
      </c>
      <c r="S351" s="166">
        <f t="shared" si="99"/>
        <v>162.37022727272728</v>
      </c>
      <c r="T351" s="163">
        <f t="shared" si="100"/>
        <v>-5.5257100000000001</v>
      </c>
      <c r="U351" s="163">
        <f t="shared" si="101"/>
        <v>0.54709999999999948</v>
      </c>
      <c r="V351" s="191">
        <f t="shared" si="102"/>
        <v>-10</v>
      </c>
    </row>
    <row r="352" spans="1:22" s="1" customFormat="1">
      <c r="A352" s="270"/>
      <c r="B352" s="140">
        <v>346</v>
      </c>
      <c r="C352" s="175" t="s">
        <v>485</v>
      </c>
      <c r="D352" s="176">
        <v>30</v>
      </c>
      <c r="E352" s="176">
        <v>1992</v>
      </c>
      <c r="F352" s="177">
        <v>1576.72</v>
      </c>
      <c r="G352" s="177">
        <v>1576.72</v>
      </c>
      <c r="H352" s="163"/>
      <c r="I352" s="163">
        <v>7.2</v>
      </c>
      <c r="J352" s="163">
        <v>7.2</v>
      </c>
      <c r="K352" s="163">
        <f t="shared" si="96"/>
        <v>4.5739200000000002</v>
      </c>
      <c r="L352" s="163">
        <f t="shared" si="97"/>
        <v>4.8474700000000004</v>
      </c>
      <c r="M352" s="163">
        <v>48</v>
      </c>
      <c r="N352" s="165">
        <v>2.62608</v>
      </c>
      <c r="O352" s="163">
        <v>43</v>
      </c>
      <c r="P352" s="163">
        <v>2.3525299999999998</v>
      </c>
      <c r="Q352" s="166">
        <v>160</v>
      </c>
      <c r="R352" s="166">
        <f t="shared" si="98"/>
        <v>152.464</v>
      </c>
      <c r="S352" s="166">
        <f t="shared" si="99"/>
        <v>161.58233333333334</v>
      </c>
      <c r="T352" s="163">
        <f t="shared" si="100"/>
        <v>-2.3525299999999998</v>
      </c>
      <c r="U352" s="163">
        <f t="shared" si="101"/>
        <v>0.27355000000000018</v>
      </c>
      <c r="V352" s="191">
        <f t="shared" si="102"/>
        <v>-5</v>
      </c>
    </row>
    <row r="353" spans="1:22" s="1" customFormat="1">
      <c r="A353" s="270"/>
      <c r="B353" s="140">
        <v>347</v>
      </c>
      <c r="C353" s="175" t="s">
        <v>487</v>
      </c>
      <c r="D353" s="176">
        <v>39</v>
      </c>
      <c r="E353" s="176">
        <v>1973</v>
      </c>
      <c r="F353" s="177">
        <v>2567.4</v>
      </c>
      <c r="G353" s="177">
        <v>2567.4</v>
      </c>
      <c r="H353" s="163"/>
      <c r="I353" s="163">
        <v>9.67</v>
      </c>
      <c r="J353" s="163">
        <v>9.67</v>
      </c>
      <c r="K353" s="163">
        <f t="shared" si="96"/>
        <v>5.8950100000000001</v>
      </c>
      <c r="L353" s="163">
        <f t="shared" si="97"/>
        <v>6.3873999999999995</v>
      </c>
      <c r="M353" s="163">
        <v>69</v>
      </c>
      <c r="N353" s="165">
        <v>3.7749899999999998</v>
      </c>
      <c r="O353" s="163">
        <v>60</v>
      </c>
      <c r="P353" s="163">
        <v>3.2826</v>
      </c>
      <c r="Q353" s="166">
        <v>160</v>
      </c>
      <c r="R353" s="166">
        <f t="shared" si="98"/>
        <v>151.15410256410257</v>
      </c>
      <c r="S353" s="166">
        <f t="shared" si="99"/>
        <v>163.77948717948718</v>
      </c>
      <c r="T353" s="163">
        <f t="shared" si="100"/>
        <v>-3.2826000000000004</v>
      </c>
      <c r="U353" s="163">
        <f t="shared" si="101"/>
        <v>0.49238999999999988</v>
      </c>
      <c r="V353" s="191">
        <f t="shared" si="102"/>
        <v>-9</v>
      </c>
    </row>
    <row r="354" spans="1:22" s="1" customFormat="1">
      <c r="A354" s="270"/>
      <c r="B354" s="140">
        <v>348</v>
      </c>
      <c r="C354" s="175" t="s">
        <v>488</v>
      </c>
      <c r="D354" s="176">
        <v>60</v>
      </c>
      <c r="E354" s="176">
        <v>1974</v>
      </c>
      <c r="F354" s="177">
        <v>3118.24</v>
      </c>
      <c r="G354" s="177">
        <v>3118.24</v>
      </c>
      <c r="H354" s="163"/>
      <c r="I354" s="163">
        <v>14.08</v>
      </c>
      <c r="J354" s="163">
        <v>14.08</v>
      </c>
      <c r="K354" s="163">
        <f t="shared" si="96"/>
        <v>8.609</v>
      </c>
      <c r="L354" s="163">
        <f t="shared" si="97"/>
        <v>9.7031999999999989</v>
      </c>
      <c r="M354" s="163">
        <v>100</v>
      </c>
      <c r="N354" s="165">
        <v>5.4710000000000001</v>
      </c>
      <c r="O354" s="163">
        <v>80</v>
      </c>
      <c r="P354" s="163">
        <v>4.3768000000000002</v>
      </c>
      <c r="Q354" s="166">
        <v>160</v>
      </c>
      <c r="R354" s="166">
        <f t="shared" si="98"/>
        <v>143.48333333333332</v>
      </c>
      <c r="S354" s="166">
        <f t="shared" si="99"/>
        <v>161.71999999999997</v>
      </c>
      <c r="T354" s="163">
        <f t="shared" si="100"/>
        <v>-4.3768000000000011</v>
      </c>
      <c r="U354" s="163">
        <f t="shared" si="101"/>
        <v>1.0941999999999998</v>
      </c>
      <c r="V354" s="191">
        <f t="shared" si="102"/>
        <v>-20</v>
      </c>
    </row>
    <row r="355" spans="1:22" s="1" customFormat="1">
      <c r="A355" s="270"/>
      <c r="B355" s="140">
        <v>349</v>
      </c>
      <c r="C355" s="175" t="s">
        <v>489</v>
      </c>
      <c r="D355" s="176">
        <v>100</v>
      </c>
      <c r="E355" s="176">
        <v>1973</v>
      </c>
      <c r="F355" s="177">
        <v>3676.85</v>
      </c>
      <c r="G355" s="177">
        <v>3676.85</v>
      </c>
      <c r="H355" s="163"/>
      <c r="I355" s="163">
        <v>22.02</v>
      </c>
      <c r="J355" s="163">
        <v>22.02</v>
      </c>
      <c r="K355" s="163">
        <f t="shared" si="96"/>
        <v>15.454799999999999</v>
      </c>
      <c r="L355" s="163">
        <f t="shared" si="97"/>
        <v>16.056609999999999</v>
      </c>
      <c r="M355" s="163">
        <v>120</v>
      </c>
      <c r="N355" s="165">
        <v>6.5651999999999999</v>
      </c>
      <c r="O355" s="163">
        <v>109</v>
      </c>
      <c r="P355" s="163">
        <v>5.9633900000000004</v>
      </c>
      <c r="Q355" s="166">
        <v>160</v>
      </c>
      <c r="R355" s="166">
        <f t="shared" si="98"/>
        <v>154.548</v>
      </c>
      <c r="S355" s="166">
        <f t="shared" si="99"/>
        <v>160.56609999999998</v>
      </c>
      <c r="T355" s="163">
        <f t="shared" si="100"/>
        <v>-5.9633900000000004</v>
      </c>
      <c r="U355" s="163">
        <f t="shared" si="101"/>
        <v>0.60180999999999951</v>
      </c>
      <c r="V355" s="191">
        <f t="shared" si="102"/>
        <v>-11</v>
      </c>
    </row>
    <row r="356" spans="1:22" s="1" customFormat="1">
      <c r="A356" s="270"/>
      <c r="B356" s="140">
        <v>350</v>
      </c>
      <c r="C356" s="175" t="s">
        <v>490</v>
      </c>
      <c r="D356" s="176">
        <v>85</v>
      </c>
      <c r="E356" s="176">
        <v>1970</v>
      </c>
      <c r="F356" s="177">
        <v>3789.83</v>
      </c>
      <c r="G356" s="177">
        <v>3789.83</v>
      </c>
      <c r="H356" s="163"/>
      <c r="I356" s="163">
        <v>18.07</v>
      </c>
      <c r="J356" s="163">
        <v>18.07</v>
      </c>
      <c r="K356" s="163">
        <f t="shared" si="96"/>
        <v>11.450089999999999</v>
      </c>
      <c r="L356" s="163">
        <f t="shared" si="97"/>
        <v>13.638490000000001</v>
      </c>
      <c r="M356" s="163">
        <v>121</v>
      </c>
      <c r="N356" s="165">
        <v>6.61991</v>
      </c>
      <c r="O356" s="163">
        <v>81</v>
      </c>
      <c r="P356" s="163">
        <v>4.4315100000000003</v>
      </c>
      <c r="Q356" s="166">
        <v>160</v>
      </c>
      <c r="R356" s="166">
        <f t="shared" si="98"/>
        <v>134.70694117647059</v>
      </c>
      <c r="S356" s="166">
        <f t="shared" si="99"/>
        <v>160.45282352941177</v>
      </c>
      <c r="T356" s="163">
        <f t="shared" si="100"/>
        <v>-4.4315099999999994</v>
      </c>
      <c r="U356" s="163">
        <f t="shared" si="101"/>
        <v>2.1883999999999997</v>
      </c>
      <c r="V356" s="191">
        <f t="shared" si="102"/>
        <v>-40</v>
      </c>
    </row>
    <row r="357" spans="1:22" s="1" customFormat="1">
      <c r="A357" s="270"/>
      <c r="B357" s="140">
        <v>351</v>
      </c>
      <c r="C357" s="175" t="s">
        <v>491</v>
      </c>
      <c r="D357" s="176">
        <v>60</v>
      </c>
      <c r="E357" s="176">
        <v>1981</v>
      </c>
      <c r="F357" s="177">
        <v>3122.77</v>
      </c>
      <c r="G357" s="177">
        <v>3122.77</v>
      </c>
      <c r="H357" s="163"/>
      <c r="I357" s="163">
        <v>13.83</v>
      </c>
      <c r="J357" s="163">
        <v>13.83</v>
      </c>
      <c r="K357" s="163">
        <f t="shared" si="96"/>
        <v>9.0702300000000005</v>
      </c>
      <c r="L357" s="163">
        <f t="shared" si="97"/>
        <v>9.6720399999999991</v>
      </c>
      <c r="M357" s="163">
        <v>87</v>
      </c>
      <c r="N357" s="165">
        <v>4.7597699999999996</v>
      </c>
      <c r="O357" s="163">
        <v>76</v>
      </c>
      <c r="P357" s="163">
        <v>4.1579600000000001</v>
      </c>
      <c r="Q357" s="166">
        <v>160</v>
      </c>
      <c r="R357" s="166">
        <f t="shared" si="98"/>
        <v>151.1705</v>
      </c>
      <c r="S357" s="166">
        <f t="shared" si="99"/>
        <v>161.20066666666665</v>
      </c>
      <c r="T357" s="163">
        <f t="shared" si="100"/>
        <v>-4.157960000000001</v>
      </c>
      <c r="U357" s="163">
        <f t="shared" si="101"/>
        <v>0.60180999999999951</v>
      </c>
      <c r="V357" s="191">
        <f t="shared" si="102"/>
        <v>-11</v>
      </c>
    </row>
    <row r="358" spans="1:22" s="1" customFormat="1">
      <c r="A358" s="270"/>
      <c r="B358" s="140">
        <v>352</v>
      </c>
      <c r="C358" s="175" t="s">
        <v>492</v>
      </c>
      <c r="D358" s="176">
        <v>49</v>
      </c>
      <c r="E358" s="176">
        <v>1988</v>
      </c>
      <c r="F358" s="177">
        <v>2389.81</v>
      </c>
      <c r="G358" s="177">
        <v>2389.81</v>
      </c>
      <c r="H358" s="163"/>
      <c r="I358" s="163">
        <v>10.5</v>
      </c>
      <c r="J358" s="163">
        <v>10.5</v>
      </c>
      <c r="K358" s="163">
        <f t="shared" si="96"/>
        <v>6.8344299999999993</v>
      </c>
      <c r="L358" s="163">
        <f t="shared" si="97"/>
        <v>7.9286300000000001</v>
      </c>
      <c r="M358" s="163">
        <v>67</v>
      </c>
      <c r="N358" s="165">
        <v>3.6655700000000002</v>
      </c>
      <c r="O358" s="163">
        <v>47</v>
      </c>
      <c r="P358" s="163">
        <v>2.5713699999999999</v>
      </c>
      <c r="Q358" s="166">
        <v>160</v>
      </c>
      <c r="R358" s="166">
        <f t="shared" si="98"/>
        <v>139.47816326530611</v>
      </c>
      <c r="S358" s="166">
        <f t="shared" si="99"/>
        <v>161.80877551020407</v>
      </c>
      <c r="T358" s="163">
        <f t="shared" si="100"/>
        <v>-2.5713699999999999</v>
      </c>
      <c r="U358" s="163">
        <f t="shared" si="101"/>
        <v>1.0942000000000003</v>
      </c>
      <c r="V358" s="191">
        <f t="shared" si="102"/>
        <v>-20</v>
      </c>
    </row>
    <row r="359" spans="1:22" s="1" customFormat="1">
      <c r="A359" s="270"/>
      <c r="B359" s="140">
        <v>353</v>
      </c>
      <c r="C359" s="175" t="s">
        <v>493</v>
      </c>
      <c r="D359" s="176">
        <v>59</v>
      </c>
      <c r="E359" s="176">
        <v>1985</v>
      </c>
      <c r="F359" s="177">
        <v>3912.05</v>
      </c>
      <c r="G359" s="177">
        <v>3912.05</v>
      </c>
      <c r="H359" s="163"/>
      <c r="I359" s="163">
        <v>14.36</v>
      </c>
      <c r="J359" s="163">
        <v>14.36</v>
      </c>
      <c r="K359" s="163">
        <f t="shared" si="96"/>
        <v>8.341899999999999</v>
      </c>
      <c r="L359" s="163">
        <f t="shared" si="97"/>
        <v>9.4908099999999997</v>
      </c>
      <c r="M359" s="163">
        <v>110</v>
      </c>
      <c r="N359" s="165">
        <v>6.0180999999999996</v>
      </c>
      <c r="O359" s="163">
        <v>89</v>
      </c>
      <c r="P359" s="163">
        <v>4.8691899999999997</v>
      </c>
      <c r="Q359" s="166">
        <v>160</v>
      </c>
      <c r="R359" s="166">
        <f t="shared" si="98"/>
        <v>141.38813559322034</v>
      </c>
      <c r="S359" s="166">
        <f t="shared" si="99"/>
        <v>160.86118644067795</v>
      </c>
      <c r="T359" s="163">
        <f t="shared" si="100"/>
        <v>-4.8691899999999997</v>
      </c>
      <c r="U359" s="163">
        <f t="shared" si="101"/>
        <v>1.1489099999999999</v>
      </c>
      <c r="V359" s="191">
        <f t="shared" si="102"/>
        <v>-21</v>
      </c>
    </row>
    <row r="360" spans="1:22" s="1" customFormat="1">
      <c r="A360" s="270"/>
      <c r="B360" s="140">
        <v>354</v>
      </c>
      <c r="C360" s="175" t="s">
        <v>496</v>
      </c>
      <c r="D360" s="176">
        <v>34</v>
      </c>
      <c r="E360" s="176">
        <v>1993</v>
      </c>
      <c r="F360" s="177">
        <v>2047.51</v>
      </c>
      <c r="G360" s="177">
        <v>2047.51</v>
      </c>
      <c r="H360" s="163"/>
      <c r="I360" s="163">
        <v>8.4499999999999993</v>
      </c>
      <c r="J360" s="163">
        <v>8.4499999999999993</v>
      </c>
      <c r="K360" s="163">
        <f t="shared" si="96"/>
        <v>5.331529999999999</v>
      </c>
      <c r="L360" s="163">
        <f t="shared" si="97"/>
        <v>5.7144999999999992</v>
      </c>
      <c r="M360" s="163">
        <v>57</v>
      </c>
      <c r="N360" s="165">
        <v>3.1184699999999999</v>
      </c>
      <c r="O360" s="163">
        <v>50</v>
      </c>
      <c r="P360" s="163">
        <v>2.7355</v>
      </c>
      <c r="Q360" s="166">
        <v>160</v>
      </c>
      <c r="R360" s="166">
        <f t="shared" si="98"/>
        <v>156.80970588235292</v>
      </c>
      <c r="S360" s="166">
        <f t="shared" si="99"/>
        <v>168.07352941176467</v>
      </c>
      <c r="T360" s="163">
        <f t="shared" si="100"/>
        <v>-2.7355</v>
      </c>
      <c r="U360" s="163">
        <f t="shared" si="101"/>
        <v>0.38296999999999981</v>
      </c>
      <c r="V360" s="191">
        <f t="shared" si="102"/>
        <v>-7</v>
      </c>
    </row>
    <row r="361" spans="1:22" s="1" customFormat="1">
      <c r="A361" s="270"/>
      <c r="B361" s="140">
        <v>355</v>
      </c>
      <c r="C361" s="175" t="s">
        <v>497</v>
      </c>
      <c r="D361" s="176">
        <v>37</v>
      </c>
      <c r="E361" s="176">
        <v>1994</v>
      </c>
      <c r="F361" s="177">
        <v>1808.75</v>
      </c>
      <c r="G361" s="177">
        <v>1808.75</v>
      </c>
      <c r="H361" s="163"/>
      <c r="I361" s="163">
        <v>8.6</v>
      </c>
      <c r="J361" s="163">
        <v>8.6</v>
      </c>
      <c r="K361" s="163">
        <f t="shared" si="96"/>
        <v>4.934429999999999</v>
      </c>
      <c r="L361" s="163">
        <f t="shared" si="97"/>
        <v>6.0833399999999997</v>
      </c>
      <c r="M361" s="163">
        <v>67</v>
      </c>
      <c r="N361" s="165">
        <v>3.6655700000000002</v>
      </c>
      <c r="O361" s="163">
        <v>46</v>
      </c>
      <c r="P361" s="163">
        <v>2.5166599999999999</v>
      </c>
      <c r="Q361" s="166">
        <v>160</v>
      </c>
      <c r="R361" s="166">
        <f t="shared" si="98"/>
        <v>133.36297297297295</v>
      </c>
      <c r="S361" s="166">
        <f t="shared" si="99"/>
        <v>164.4145945945946</v>
      </c>
      <c r="T361" s="163">
        <f t="shared" si="100"/>
        <v>-2.5166599999999999</v>
      </c>
      <c r="U361" s="163">
        <f t="shared" si="101"/>
        <v>1.1489100000000003</v>
      </c>
      <c r="V361" s="191">
        <f t="shared" si="102"/>
        <v>-21</v>
      </c>
    </row>
    <row r="362" spans="1:22" s="1" customFormat="1">
      <c r="A362" s="270"/>
      <c r="B362" s="140">
        <v>356</v>
      </c>
      <c r="C362" s="175" t="s">
        <v>169</v>
      </c>
      <c r="D362" s="176">
        <v>35</v>
      </c>
      <c r="E362" s="176">
        <v>1993</v>
      </c>
      <c r="F362" s="177">
        <v>2275.2199999999998</v>
      </c>
      <c r="G362" s="177">
        <v>2275.2199999999998</v>
      </c>
      <c r="H362" s="163">
        <v>8.7550000000000008</v>
      </c>
      <c r="I362" s="163">
        <f>H362</f>
        <v>8.7550000000000008</v>
      </c>
      <c r="J362" s="163">
        <v>5.6</v>
      </c>
      <c r="K362" s="163">
        <f t="shared" si="96"/>
        <v>5.5930000000000009</v>
      </c>
      <c r="L362" s="163">
        <f t="shared" si="97"/>
        <v>6.0520000000000014</v>
      </c>
      <c r="M362" s="163">
        <v>62</v>
      </c>
      <c r="N362" s="165">
        <f t="shared" ref="N362:N368" si="103">M362*0.051</f>
        <v>3.1619999999999999</v>
      </c>
      <c r="O362" s="163">
        <v>53</v>
      </c>
      <c r="P362" s="163">
        <f t="shared" ref="P362:P368" si="104">O362*0.051</f>
        <v>2.7029999999999998</v>
      </c>
      <c r="Q362" s="166">
        <v>160</v>
      </c>
      <c r="R362" s="166">
        <f t="shared" si="98"/>
        <v>159.80000000000004</v>
      </c>
      <c r="S362" s="166">
        <f t="shared" si="99"/>
        <v>172.91428571428577</v>
      </c>
      <c r="T362" s="163">
        <f t="shared" si="100"/>
        <v>0.45200000000000173</v>
      </c>
      <c r="U362" s="163">
        <f t="shared" si="101"/>
        <v>0.45900000000000007</v>
      </c>
      <c r="V362" s="191">
        <f t="shared" si="102"/>
        <v>-9</v>
      </c>
    </row>
    <row r="363" spans="1:22" s="1" customFormat="1">
      <c r="A363" s="270"/>
      <c r="B363" s="140">
        <v>357</v>
      </c>
      <c r="C363" s="175" t="s">
        <v>171</v>
      </c>
      <c r="D363" s="176">
        <v>20</v>
      </c>
      <c r="E363" s="176">
        <v>1997</v>
      </c>
      <c r="F363" s="177">
        <v>1186.3800000000001</v>
      </c>
      <c r="G363" s="177">
        <v>1186.3800000000001</v>
      </c>
      <c r="H363" s="163">
        <v>4.585</v>
      </c>
      <c r="I363" s="163">
        <f>H363</f>
        <v>4.585</v>
      </c>
      <c r="J363" s="163">
        <v>3.2</v>
      </c>
      <c r="K363" s="163">
        <f t="shared" si="96"/>
        <v>3.157</v>
      </c>
      <c r="L363" s="163">
        <f t="shared" si="97"/>
        <v>3.2590000000000003</v>
      </c>
      <c r="M363" s="163">
        <v>28</v>
      </c>
      <c r="N363" s="165">
        <f t="shared" si="103"/>
        <v>1.4279999999999999</v>
      </c>
      <c r="O363" s="163">
        <v>26</v>
      </c>
      <c r="P363" s="163">
        <f t="shared" si="104"/>
        <v>1.3259999999999998</v>
      </c>
      <c r="Q363" s="166">
        <v>160</v>
      </c>
      <c r="R363" s="166">
        <f t="shared" si="98"/>
        <v>157.85</v>
      </c>
      <c r="S363" s="166">
        <f t="shared" si="99"/>
        <v>162.95000000000002</v>
      </c>
      <c r="T363" s="163">
        <f t="shared" si="100"/>
        <v>5.9000000000000163E-2</v>
      </c>
      <c r="U363" s="163">
        <f t="shared" si="101"/>
        <v>0.10200000000000009</v>
      </c>
      <c r="V363" s="191">
        <f t="shared" si="102"/>
        <v>-2</v>
      </c>
    </row>
    <row r="364" spans="1:22" s="1" customFormat="1">
      <c r="A364" s="270"/>
      <c r="B364" s="140">
        <v>358</v>
      </c>
      <c r="C364" s="178" t="s">
        <v>540</v>
      </c>
      <c r="D364" s="176">
        <v>11</v>
      </c>
      <c r="E364" s="176">
        <v>1920</v>
      </c>
      <c r="F364" s="177">
        <v>541.36</v>
      </c>
      <c r="G364" s="177">
        <v>349.88</v>
      </c>
      <c r="H364" s="163">
        <v>2.21</v>
      </c>
      <c r="I364" s="163">
        <v>2.21</v>
      </c>
      <c r="J364" s="163">
        <v>1.76</v>
      </c>
      <c r="K364" s="163">
        <f t="shared" si="96"/>
        <v>1.802</v>
      </c>
      <c r="L364" s="163">
        <f t="shared" si="97"/>
        <v>1.83311</v>
      </c>
      <c r="M364" s="163">
        <v>8</v>
      </c>
      <c r="N364" s="165">
        <f t="shared" si="103"/>
        <v>0.40799999999999997</v>
      </c>
      <c r="O364" s="163">
        <v>7.39</v>
      </c>
      <c r="P364" s="163">
        <f t="shared" si="104"/>
        <v>0.37688999999999995</v>
      </c>
      <c r="Q364" s="166">
        <f>J364*1000/D364</f>
        <v>160</v>
      </c>
      <c r="R364" s="166">
        <f t="shared" si="98"/>
        <v>163.81818181818181</v>
      </c>
      <c r="S364" s="166">
        <f t="shared" si="99"/>
        <v>166.64636363636365</v>
      </c>
      <c r="T364" s="163">
        <f t="shared" si="100"/>
        <v>7.3110000000000008E-2</v>
      </c>
      <c r="U364" s="163">
        <f t="shared" si="101"/>
        <v>3.1110000000000027E-2</v>
      </c>
      <c r="V364" s="191">
        <f t="shared" si="102"/>
        <v>-0.61000000000000032</v>
      </c>
    </row>
    <row r="365" spans="1:22" s="1" customFormat="1">
      <c r="A365" s="270"/>
      <c r="B365" s="140">
        <v>359</v>
      </c>
      <c r="C365" s="178" t="s">
        <v>192</v>
      </c>
      <c r="D365" s="176">
        <v>30</v>
      </c>
      <c r="E365" s="176">
        <v>1987</v>
      </c>
      <c r="F365" s="177">
        <v>1586.13</v>
      </c>
      <c r="G365" s="177">
        <v>1523.49</v>
      </c>
      <c r="H365" s="163">
        <v>7.41</v>
      </c>
      <c r="I365" s="163">
        <v>7.41</v>
      </c>
      <c r="J365" s="163">
        <v>4.8</v>
      </c>
      <c r="K365" s="163">
        <f t="shared" si="96"/>
        <v>4.452</v>
      </c>
      <c r="L365" s="163">
        <f t="shared" si="97"/>
        <v>5.0461500000000008</v>
      </c>
      <c r="M365" s="163">
        <v>58</v>
      </c>
      <c r="N365" s="165">
        <f t="shared" si="103"/>
        <v>2.9579999999999997</v>
      </c>
      <c r="O365" s="163">
        <v>46.35</v>
      </c>
      <c r="P365" s="163">
        <f t="shared" si="104"/>
        <v>2.3638499999999998</v>
      </c>
      <c r="Q365" s="166">
        <f>J365*1000/D365</f>
        <v>160</v>
      </c>
      <c r="R365" s="166">
        <f t="shared" si="98"/>
        <v>148.4</v>
      </c>
      <c r="S365" s="166">
        <f t="shared" si="99"/>
        <v>168.20500000000001</v>
      </c>
      <c r="T365" s="163">
        <f t="shared" si="100"/>
        <v>0.24615000000000098</v>
      </c>
      <c r="U365" s="163">
        <f t="shared" si="101"/>
        <v>0.59414999999999996</v>
      </c>
      <c r="V365" s="191">
        <f t="shared" si="102"/>
        <v>-11.649999999999999</v>
      </c>
    </row>
    <row r="366" spans="1:22" s="1" customFormat="1">
      <c r="A366" s="270"/>
      <c r="B366" s="140">
        <v>360</v>
      </c>
      <c r="C366" s="178" t="s">
        <v>195</v>
      </c>
      <c r="D366" s="176">
        <v>38</v>
      </c>
      <c r="E366" s="176">
        <v>1978</v>
      </c>
      <c r="F366" s="177">
        <v>2346.87</v>
      </c>
      <c r="G366" s="177">
        <v>2098.19</v>
      </c>
      <c r="H366" s="163">
        <v>10.164999999999999</v>
      </c>
      <c r="I366" s="163">
        <v>10.164999999999999</v>
      </c>
      <c r="J366" s="163">
        <v>6.08</v>
      </c>
      <c r="K366" s="163">
        <f t="shared" si="96"/>
        <v>5.9319999999999995</v>
      </c>
      <c r="L366" s="163">
        <f t="shared" si="97"/>
        <v>6.7020999999999997</v>
      </c>
      <c r="M366" s="163">
        <v>83</v>
      </c>
      <c r="N366" s="165">
        <f t="shared" si="103"/>
        <v>4.2329999999999997</v>
      </c>
      <c r="O366" s="163">
        <v>67.900000000000006</v>
      </c>
      <c r="P366" s="163">
        <f t="shared" si="104"/>
        <v>3.4628999999999999</v>
      </c>
      <c r="Q366" s="166">
        <f>J366*1000/D366</f>
        <v>160</v>
      </c>
      <c r="R366" s="166">
        <f t="shared" si="98"/>
        <v>156.10526315789471</v>
      </c>
      <c r="S366" s="166">
        <f t="shared" si="99"/>
        <v>176.37105263157892</v>
      </c>
      <c r="T366" s="163">
        <f t="shared" si="100"/>
        <v>0.62209999999999965</v>
      </c>
      <c r="U366" s="163">
        <f t="shared" si="101"/>
        <v>0.77009999999999978</v>
      </c>
      <c r="V366" s="191">
        <f t="shared" si="102"/>
        <v>-15.099999999999994</v>
      </c>
    </row>
    <row r="367" spans="1:22" s="1" customFormat="1">
      <c r="A367" s="270"/>
      <c r="B367" s="140">
        <v>361</v>
      </c>
      <c r="C367" s="178" t="s">
        <v>543</v>
      </c>
      <c r="D367" s="176">
        <v>10</v>
      </c>
      <c r="E367" s="176">
        <v>1945</v>
      </c>
      <c r="F367" s="177">
        <v>542.4</v>
      </c>
      <c r="G367" s="177">
        <v>413.49</v>
      </c>
      <c r="H367" s="163">
        <v>2.8220000000000001</v>
      </c>
      <c r="I367" s="163">
        <v>2.8220000000000001</v>
      </c>
      <c r="J367" s="163">
        <v>1.6</v>
      </c>
      <c r="K367" s="163">
        <f t="shared" si="96"/>
        <v>1.4960000000000002</v>
      </c>
      <c r="L367" s="163">
        <f t="shared" si="97"/>
        <v>2.2355</v>
      </c>
      <c r="M367" s="163">
        <v>26</v>
      </c>
      <c r="N367" s="165">
        <f t="shared" si="103"/>
        <v>1.3259999999999998</v>
      </c>
      <c r="O367" s="163">
        <v>11.5</v>
      </c>
      <c r="P367" s="163">
        <f t="shared" si="104"/>
        <v>0.58649999999999991</v>
      </c>
      <c r="Q367" s="166">
        <f>J367*1000/D367</f>
        <v>160</v>
      </c>
      <c r="R367" s="166">
        <f t="shared" si="98"/>
        <v>149.60000000000002</v>
      </c>
      <c r="S367" s="166">
        <f t="shared" si="99"/>
        <v>223.55</v>
      </c>
      <c r="T367" s="163">
        <f t="shared" si="100"/>
        <v>0.63549999999999995</v>
      </c>
      <c r="U367" s="163">
        <f t="shared" si="101"/>
        <v>0.73949999999999994</v>
      </c>
      <c r="V367" s="191">
        <f t="shared" si="102"/>
        <v>-14.5</v>
      </c>
    </row>
    <row r="368" spans="1:22" s="1" customFormat="1">
      <c r="A368" s="270"/>
      <c r="B368" s="140">
        <v>362</v>
      </c>
      <c r="C368" s="178" t="s">
        <v>549</v>
      </c>
      <c r="D368" s="176">
        <v>20</v>
      </c>
      <c r="E368" s="176">
        <v>1994</v>
      </c>
      <c r="F368" s="177">
        <v>1116.05</v>
      </c>
      <c r="G368" s="177">
        <v>1116.05</v>
      </c>
      <c r="H368" s="163">
        <v>5.1289999999999996</v>
      </c>
      <c r="I368" s="163">
        <v>5.1289999999999996</v>
      </c>
      <c r="J368" s="163">
        <v>3.2</v>
      </c>
      <c r="K368" s="163">
        <f t="shared" si="96"/>
        <v>3.1909999999999998</v>
      </c>
      <c r="L368" s="163">
        <f t="shared" si="97"/>
        <v>3.7723999999999993</v>
      </c>
      <c r="M368" s="163">
        <v>38</v>
      </c>
      <c r="N368" s="165">
        <f t="shared" si="103"/>
        <v>1.9379999999999999</v>
      </c>
      <c r="O368" s="163">
        <v>26.6</v>
      </c>
      <c r="P368" s="163">
        <f t="shared" si="104"/>
        <v>1.3566</v>
      </c>
      <c r="Q368" s="166">
        <f>J368*1000/D368</f>
        <v>160</v>
      </c>
      <c r="R368" s="166">
        <f t="shared" si="98"/>
        <v>159.55000000000001</v>
      </c>
      <c r="S368" s="166">
        <f t="shared" si="99"/>
        <v>188.61999999999995</v>
      </c>
      <c r="T368" s="163">
        <f t="shared" si="100"/>
        <v>0.57239999999999913</v>
      </c>
      <c r="U368" s="163">
        <f t="shared" si="101"/>
        <v>0.58139999999999992</v>
      </c>
      <c r="V368" s="191">
        <f t="shared" si="102"/>
        <v>-11.399999999999999</v>
      </c>
    </row>
    <row r="369" spans="1:22" s="1" customFormat="1">
      <c r="A369" s="270"/>
      <c r="B369" s="140">
        <v>363</v>
      </c>
      <c r="C369" s="179" t="s">
        <v>564</v>
      </c>
      <c r="D369" s="176">
        <v>20</v>
      </c>
      <c r="E369" s="176" t="s">
        <v>34</v>
      </c>
      <c r="F369" s="177">
        <v>1040.75</v>
      </c>
      <c r="G369" s="177">
        <v>1040.75</v>
      </c>
      <c r="H369" s="163">
        <v>4.8310000000000004</v>
      </c>
      <c r="I369" s="163">
        <v>4.8310000000000004</v>
      </c>
      <c r="J369" s="163">
        <f>D369*0.16</f>
        <v>3.2</v>
      </c>
      <c r="K369" s="163">
        <f t="shared" si="96"/>
        <v>3.1936000000000004</v>
      </c>
      <c r="L369" s="163">
        <f t="shared" si="97"/>
        <v>3.2481800000000005</v>
      </c>
      <c r="M369" s="163">
        <v>30</v>
      </c>
      <c r="N369" s="165">
        <f>M369*0.05458</f>
        <v>1.6374</v>
      </c>
      <c r="O369" s="163">
        <v>29</v>
      </c>
      <c r="P369" s="163">
        <f>O369*0.05458</f>
        <v>1.5828199999999999</v>
      </c>
      <c r="Q369" s="166">
        <v>160</v>
      </c>
      <c r="R369" s="166">
        <f t="shared" si="98"/>
        <v>159.68</v>
      </c>
      <c r="S369" s="166">
        <f t="shared" si="99"/>
        <v>162.40900000000002</v>
      </c>
      <c r="T369" s="163">
        <f t="shared" si="100"/>
        <v>4.8180000000000334E-2</v>
      </c>
      <c r="U369" s="163">
        <f t="shared" si="101"/>
        <v>5.4580000000000073E-2</v>
      </c>
      <c r="V369" s="191">
        <f t="shared" si="102"/>
        <v>-1</v>
      </c>
    </row>
    <row r="370" spans="1:22" s="1" customFormat="1">
      <c r="A370" s="270"/>
      <c r="B370" s="140">
        <v>364</v>
      </c>
      <c r="C370" s="178" t="s">
        <v>565</v>
      </c>
      <c r="D370" s="176">
        <v>20</v>
      </c>
      <c r="E370" s="176" t="s">
        <v>34</v>
      </c>
      <c r="F370" s="177">
        <v>1079.99</v>
      </c>
      <c r="G370" s="177">
        <v>1079.99</v>
      </c>
      <c r="H370" s="163">
        <v>4.8099999999999996</v>
      </c>
      <c r="I370" s="163">
        <v>4.8099999999999996</v>
      </c>
      <c r="J370" s="163">
        <f>D370*0.16</f>
        <v>3.2</v>
      </c>
      <c r="K370" s="163">
        <f t="shared" si="96"/>
        <v>3.0088599999999994</v>
      </c>
      <c r="L370" s="163">
        <f t="shared" si="97"/>
        <v>3.2817599999999998</v>
      </c>
      <c r="M370" s="163">
        <v>33</v>
      </c>
      <c r="N370" s="165">
        <f>M370*0.05458</f>
        <v>1.80114</v>
      </c>
      <c r="O370" s="163">
        <v>28</v>
      </c>
      <c r="P370" s="163">
        <f>O370*0.05458</f>
        <v>1.5282399999999998</v>
      </c>
      <c r="Q370" s="166">
        <v>160</v>
      </c>
      <c r="R370" s="166">
        <f t="shared" si="98"/>
        <v>150.44299999999996</v>
      </c>
      <c r="S370" s="166">
        <f t="shared" si="99"/>
        <v>164.08799999999999</v>
      </c>
      <c r="T370" s="163">
        <f t="shared" si="100"/>
        <v>8.1759999999999611E-2</v>
      </c>
      <c r="U370" s="163">
        <f t="shared" si="101"/>
        <v>0.27290000000000014</v>
      </c>
      <c r="V370" s="191">
        <f t="shared" si="102"/>
        <v>-5</v>
      </c>
    </row>
    <row r="371" spans="1:22" s="1" customFormat="1">
      <c r="A371" s="270"/>
      <c r="B371" s="140">
        <v>365</v>
      </c>
      <c r="C371" s="178" t="s">
        <v>569</v>
      </c>
      <c r="D371" s="176">
        <v>20</v>
      </c>
      <c r="E371" s="176" t="s">
        <v>34</v>
      </c>
      <c r="F371" s="177">
        <v>1074.43</v>
      </c>
      <c r="G371" s="177">
        <v>1074.43</v>
      </c>
      <c r="H371" s="163">
        <v>5.0380000000000003</v>
      </c>
      <c r="I371" s="163">
        <v>5.0380000000000003</v>
      </c>
      <c r="J371" s="163">
        <f>D371*0.16</f>
        <v>3.2</v>
      </c>
      <c r="K371" s="163">
        <f t="shared" si="96"/>
        <v>2.9639600000000006</v>
      </c>
      <c r="L371" s="163">
        <f t="shared" si="97"/>
        <v>3.4006000000000003</v>
      </c>
      <c r="M371" s="163">
        <v>38</v>
      </c>
      <c r="N371" s="165">
        <f>M371*0.05458</f>
        <v>2.0740399999999997</v>
      </c>
      <c r="O371" s="163">
        <v>30</v>
      </c>
      <c r="P371" s="163">
        <f>O371*0.05458</f>
        <v>1.6374</v>
      </c>
      <c r="Q371" s="166">
        <v>160</v>
      </c>
      <c r="R371" s="166">
        <f t="shared" si="98"/>
        <v>148.19800000000004</v>
      </c>
      <c r="S371" s="166">
        <f t="shared" si="99"/>
        <v>170.03000000000003</v>
      </c>
      <c r="T371" s="163">
        <f t="shared" si="100"/>
        <v>0.20060000000000011</v>
      </c>
      <c r="U371" s="163">
        <f t="shared" si="101"/>
        <v>0.4366399999999997</v>
      </c>
      <c r="V371" s="191">
        <f t="shared" si="102"/>
        <v>-8</v>
      </c>
    </row>
    <row r="372" spans="1:22" s="1" customFormat="1">
      <c r="A372" s="270"/>
      <c r="B372" s="140">
        <v>366</v>
      </c>
      <c r="C372" s="160" t="s">
        <v>591</v>
      </c>
      <c r="D372" s="161">
        <v>40</v>
      </c>
      <c r="E372" s="161">
        <v>1986</v>
      </c>
      <c r="F372" s="162">
        <v>2268.7399999999998</v>
      </c>
      <c r="G372" s="162">
        <v>2268.7399999999998</v>
      </c>
      <c r="H372" s="163">
        <v>10.923</v>
      </c>
      <c r="I372" s="163">
        <f t="shared" ref="I372:I410" si="105">H372</f>
        <v>10.923</v>
      </c>
      <c r="J372" s="164">
        <v>6.4</v>
      </c>
      <c r="K372" s="163">
        <f t="shared" si="96"/>
        <v>6.3840000000000003</v>
      </c>
      <c r="L372" s="163">
        <f t="shared" si="97"/>
        <v>6.843</v>
      </c>
      <c r="M372" s="163">
        <v>89</v>
      </c>
      <c r="N372" s="165">
        <f t="shared" ref="N372:N410" si="106">M372*0.051</f>
        <v>4.5389999999999997</v>
      </c>
      <c r="O372" s="163">
        <v>80</v>
      </c>
      <c r="P372" s="163">
        <f t="shared" ref="P372:P410" si="107">O372*0.051</f>
        <v>4.08</v>
      </c>
      <c r="Q372" s="166">
        <f t="shared" ref="Q372:Q410" si="108">J372*1000/D372</f>
        <v>160</v>
      </c>
      <c r="R372" s="166">
        <f t="shared" si="98"/>
        <v>159.6</v>
      </c>
      <c r="S372" s="166">
        <f t="shared" si="99"/>
        <v>171.07499999999999</v>
      </c>
      <c r="T372" s="163">
        <f t="shared" si="100"/>
        <v>0.44299999999999962</v>
      </c>
      <c r="U372" s="163">
        <f t="shared" si="101"/>
        <v>0.45899999999999963</v>
      </c>
      <c r="V372" s="191">
        <f t="shared" si="102"/>
        <v>-9</v>
      </c>
    </row>
    <row r="373" spans="1:22" s="1" customFormat="1" ht="13.5" thickBot="1">
      <c r="A373" s="271"/>
      <c r="B373" s="140">
        <v>367</v>
      </c>
      <c r="C373" s="192" t="s">
        <v>595</v>
      </c>
      <c r="D373" s="193">
        <v>18</v>
      </c>
      <c r="E373" s="193"/>
      <c r="F373" s="194">
        <v>1161.96</v>
      </c>
      <c r="G373" s="194">
        <v>1161.96</v>
      </c>
      <c r="H373" s="195">
        <v>4.9039999999999999</v>
      </c>
      <c r="I373" s="195">
        <f t="shared" si="105"/>
        <v>4.9039999999999999</v>
      </c>
      <c r="J373" s="195">
        <v>2.88</v>
      </c>
      <c r="K373" s="195">
        <f t="shared" si="96"/>
        <v>2.2010000000000001</v>
      </c>
      <c r="L373" s="195">
        <f t="shared" si="97"/>
        <v>3.3893</v>
      </c>
      <c r="M373" s="195">
        <v>53</v>
      </c>
      <c r="N373" s="196">
        <f t="shared" si="106"/>
        <v>2.7029999999999998</v>
      </c>
      <c r="O373" s="195">
        <v>29.7</v>
      </c>
      <c r="P373" s="195">
        <f t="shared" si="107"/>
        <v>1.5146999999999999</v>
      </c>
      <c r="Q373" s="197">
        <f t="shared" si="108"/>
        <v>160</v>
      </c>
      <c r="R373" s="197">
        <f t="shared" si="98"/>
        <v>122.27777777777777</v>
      </c>
      <c r="S373" s="197">
        <f t="shared" si="99"/>
        <v>188.29444444444445</v>
      </c>
      <c r="T373" s="195">
        <f t="shared" si="100"/>
        <v>0.50930000000000009</v>
      </c>
      <c r="U373" s="195">
        <f t="shared" si="101"/>
        <v>1.1882999999999999</v>
      </c>
      <c r="V373" s="198">
        <f t="shared" si="102"/>
        <v>-23.3</v>
      </c>
    </row>
    <row r="374" spans="1:22" s="1" customFormat="1">
      <c r="A374" s="272" t="s">
        <v>33</v>
      </c>
      <c r="B374" s="250">
        <v>368</v>
      </c>
      <c r="C374" s="251" t="s">
        <v>87</v>
      </c>
      <c r="D374" s="252">
        <v>36</v>
      </c>
      <c r="E374" s="252">
        <v>1972</v>
      </c>
      <c r="F374" s="253">
        <v>1508.84</v>
      </c>
      <c r="G374" s="253">
        <v>1508.84</v>
      </c>
      <c r="H374" s="254">
        <v>7.8390000000000004</v>
      </c>
      <c r="I374" s="255">
        <f t="shared" si="105"/>
        <v>7.8390000000000004</v>
      </c>
      <c r="J374" s="255">
        <v>5.85</v>
      </c>
      <c r="K374" s="255">
        <f t="shared" si="96"/>
        <v>7.8390000000000004</v>
      </c>
      <c r="L374" s="255">
        <f t="shared" si="97"/>
        <v>5.8500000000000005</v>
      </c>
      <c r="M374" s="255">
        <v>0</v>
      </c>
      <c r="N374" s="256">
        <f t="shared" si="106"/>
        <v>0</v>
      </c>
      <c r="O374" s="255">
        <v>39</v>
      </c>
      <c r="P374" s="255">
        <f t="shared" si="107"/>
        <v>1.9889999999999999</v>
      </c>
      <c r="Q374" s="257">
        <f t="shared" si="108"/>
        <v>162.5</v>
      </c>
      <c r="R374" s="257">
        <f t="shared" si="98"/>
        <v>217.75</v>
      </c>
      <c r="S374" s="257">
        <f t="shared" si="99"/>
        <v>162.50000000000003</v>
      </c>
      <c r="T374" s="255">
        <f t="shared" si="100"/>
        <v>0</v>
      </c>
      <c r="U374" s="255">
        <f t="shared" si="101"/>
        <v>-1.9889999999999999</v>
      </c>
      <c r="V374" s="258">
        <f t="shared" si="102"/>
        <v>39</v>
      </c>
    </row>
    <row r="375" spans="1:22" s="1" customFormat="1">
      <c r="A375" s="273"/>
      <c r="B375" s="199">
        <v>369</v>
      </c>
      <c r="C375" s="200" t="s">
        <v>243</v>
      </c>
      <c r="D375" s="201">
        <v>12</v>
      </c>
      <c r="E375" s="201">
        <v>1980</v>
      </c>
      <c r="F375" s="202">
        <v>468.68</v>
      </c>
      <c r="G375" s="202">
        <v>468.68</v>
      </c>
      <c r="H375" s="203">
        <v>1.47</v>
      </c>
      <c r="I375" s="203">
        <f t="shared" si="105"/>
        <v>1.47</v>
      </c>
      <c r="J375" s="203">
        <v>0.78803000000000001</v>
      </c>
      <c r="K375" s="203">
        <f t="shared" si="96"/>
        <v>0.94980000000000009</v>
      </c>
      <c r="L375" s="203">
        <f t="shared" si="97"/>
        <v>0.78802800000000006</v>
      </c>
      <c r="M375" s="203">
        <v>10.199999999999999</v>
      </c>
      <c r="N375" s="204">
        <f t="shared" si="106"/>
        <v>0.52019999999999988</v>
      </c>
      <c r="O375" s="203">
        <v>13.372</v>
      </c>
      <c r="P375" s="205">
        <f t="shared" si="107"/>
        <v>0.68197199999999991</v>
      </c>
      <c r="Q375" s="206">
        <f t="shared" si="108"/>
        <v>65.669166666666669</v>
      </c>
      <c r="R375" s="206">
        <f t="shared" si="98"/>
        <v>79.150000000000006</v>
      </c>
      <c r="S375" s="206">
        <f t="shared" si="99"/>
        <v>65.668999999999997</v>
      </c>
      <c r="T375" s="205">
        <f t="shared" si="100"/>
        <v>-1.999999999946489E-6</v>
      </c>
      <c r="U375" s="205">
        <f t="shared" si="101"/>
        <v>-0.16177200000000003</v>
      </c>
      <c r="V375" s="259">
        <f t="shared" si="102"/>
        <v>3.1720000000000006</v>
      </c>
    </row>
    <row r="376" spans="1:22" s="1" customFormat="1">
      <c r="A376" s="273"/>
      <c r="B376" s="199">
        <v>370</v>
      </c>
      <c r="C376" s="200" t="s">
        <v>244</v>
      </c>
      <c r="D376" s="201">
        <v>12</v>
      </c>
      <c r="E376" s="201">
        <v>1988</v>
      </c>
      <c r="F376" s="202">
        <v>608.15</v>
      </c>
      <c r="G376" s="202">
        <v>608.15</v>
      </c>
      <c r="H376" s="203">
        <v>2.4289999999999998</v>
      </c>
      <c r="I376" s="203">
        <f t="shared" si="105"/>
        <v>2.4289999999999998</v>
      </c>
      <c r="J376" s="203">
        <v>1.154004</v>
      </c>
      <c r="K376" s="203">
        <f t="shared" si="96"/>
        <v>1.3574899999999999</v>
      </c>
      <c r="L376" s="203">
        <f t="shared" si="97"/>
        <v>1.1539999999999999</v>
      </c>
      <c r="M376" s="203">
        <v>21.01</v>
      </c>
      <c r="N376" s="204">
        <f t="shared" si="106"/>
        <v>1.07151</v>
      </c>
      <c r="O376" s="203">
        <v>25</v>
      </c>
      <c r="P376" s="205">
        <f t="shared" si="107"/>
        <v>1.2749999999999999</v>
      </c>
      <c r="Q376" s="206">
        <f t="shared" si="108"/>
        <v>96.167000000000016</v>
      </c>
      <c r="R376" s="206">
        <f t="shared" si="98"/>
        <v>113.12416666666665</v>
      </c>
      <c r="S376" s="206">
        <f t="shared" si="99"/>
        <v>96.166666666666671</v>
      </c>
      <c r="T376" s="205">
        <f t="shared" si="100"/>
        <v>-4.0000000001150227E-6</v>
      </c>
      <c r="U376" s="205">
        <f t="shared" si="101"/>
        <v>-0.20348999999999995</v>
      </c>
      <c r="V376" s="259">
        <f t="shared" si="102"/>
        <v>3.9899999999999984</v>
      </c>
    </row>
    <row r="377" spans="1:22" s="1" customFormat="1">
      <c r="A377" s="273"/>
      <c r="B377" s="199">
        <v>371</v>
      </c>
      <c r="C377" s="200" t="s">
        <v>36</v>
      </c>
      <c r="D377" s="201">
        <v>70</v>
      </c>
      <c r="E377" s="201">
        <v>2008</v>
      </c>
      <c r="F377" s="202">
        <v>4787.37</v>
      </c>
      <c r="G377" s="202">
        <v>4787.37</v>
      </c>
      <c r="H377" s="205">
        <v>11.260999999999999</v>
      </c>
      <c r="I377" s="205">
        <f t="shared" si="105"/>
        <v>11.260999999999999</v>
      </c>
      <c r="J377" s="205">
        <v>0</v>
      </c>
      <c r="K377" s="205">
        <f t="shared" ref="K377:K410" si="109">I377-N377</f>
        <v>0.65300000000000047</v>
      </c>
      <c r="L377" s="205">
        <f t="shared" ref="L377:L410" si="110">I377-P377</f>
        <v>1.084817000000001</v>
      </c>
      <c r="M377" s="205">
        <v>208</v>
      </c>
      <c r="N377" s="207">
        <f t="shared" si="106"/>
        <v>10.607999999999999</v>
      </c>
      <c r="O377" s="205">
        <v>199.53299999999999</v>
      </c>
      <c r="P377" s="205">
        <f t="shared" si="107"/>
        <v>10.176182999999998</v>
      </c>
      <c r="Q377" s="206">
        <f t="shared" si="108"/>
        <v>0</v>
      </c>
      <c r="R377" s="206">
        <f t="shared" ref="R377:R410" si="111">K377*1000/D377</f>
        <v>9.3285714285714345</v>
      </c>
      <c r="S377" s="206">
        <f t="shared" ref="S377:S410" si="112">L377*1000/D377</f>
        <v>15.497385714285727</v>
      </c>
      <c r="T377" s="205">
        <f t="shared" ref="T377:T410" si="113">L377-J377</f>
        <v>1.084817000000001</v>
      </c>
      <c r="U377" s="205">
        <f t="shared" ref="U377:U410" si="114">N377-P377</f>
        <v>0.43181700000000056</v>
      </c>
      <c r="V377" s="259">
        <f t="shared" ref="V377:V410" si="115">O377-M377</f>
        <v>-8.467000000000013</v>
      </c>
    </row>
    <row r="378" spans="1:22" s="1" customFormat="1">
      <c r="A378" s="273"/>
      <c r="B378" s="199">
        <v>372</v>
      </c>
      <c r="C378" s="200" t="s">
        <v>37</v>
      </c>
      <c r="D378" s="201">
        <v>116</v>
      </c>
      <c r="E378" s="201">
        <v>2007</v>
      </c>
      <c r="F378" s="202">
        <v>7056.51</v>
      </c>
      <c r="G378" s="202">
        <v>7056.51</v>
      </c>
      <c r="H378" s="205">
        <v>16.997</v>
      </c>
      <c r="I378" s="205">
        <f t="shared" si="105"/>
        <v>16.997</v>
      </c>
      <c r="J378" s="205">
        <v>0</v>
      </c>
      <c r="K378" s="205">
        <f t="shared" si="109"/>
        <v>1.2380000000000013</v>
      </c>
      <c r="L378" s="205">
        <f t="shared" si="110"/>
        <v>0.28149499999999961</v>
      </c>
      <c r="M378" s="205">
        <v>309</v>
      </c>
      <c r="N378" s="207">
        <f t="shared" si="106"/>
        <v>15.758999999999999</v>
      </c>
      <c r="O378" s="205">
        <v>327.755</v>
      </c>
      <c r="P378" s="205">
        <f t="shared" si="107"/>
        <v>16.715505</v>
      </c>
      <c r="Q378" s="206">
        <f t="shared" si="108"/>
        <v>0</v>
      </c>
      <c r="R378" s="206">
        <f t="shared" si="111"/>
        <v>10.672413793103461</v>
      </c>
      <c r="S378" s="206">
        <f t="shared" si="112"/>
        <v>2.4266810344827552</v>
      </c>
      <c r="T378" s="205">
        <f t="shared" si="113"/>
        <v>0.28149499999999961</v>
      </c>
      <c r="U378" s="205">
        <f t="shared" si="114"/>
        <v>-0.95650500000000171</v>
      </c>
      <c r="V378" s="259">
        <f t="shared" si="115"/>
        <v>18.754999999999995</v>
      </c>
    </row>
    <row r="379" spans="1:22" s="1" customFormat="1">
      <c r="A379" s="273"/>
      <c r="B379" s="199">
        <v>373</v>
      </c>
      <c r="C379" s="200" t="s">
        <v>38</v>
      </c>
      <c r="D379" s="201">
        <v>30</v>
      </c>
      <c r="E379" s="201">
        <v>1967</v>
      </c>
      <c r="F379" s="202">
        <v>1550</v>
      </c>
      <c r="G379" s="202">
        <v>1550</v>
      </c>
      <c r="H379" s="205">
        <v>6.5380000000000003</v>
      </c>
      <c r="I379" s="205">
        <f t="shared" si="105"/>
        <v>6.5380000000000003</v>
      </c>
      <c r="J379" s="205">
        <v>0</v>
      </c>
      <c r="K379" s="205">
        <f t="shared" si="109"/>
        <v>6.5380000000000003</v>
      </c>
      <c r="L379" s="205">
        <f t="shared" si="110"/>
        <v>6.5380000000000003</v>
      </c>
      <c r="M379" s="205">
        <v>0</v>
      </c>
      <c r="N379" s="207">
        <f t="shared" si="106"/>
        <v>0</v>
      </c>
      <c r="O379" s="205">
        <v>0</v>
      </c>
      <c r="P379" s="205">
        <f t="shared" si="107"/>
        <v>0</v>
      </c>
      <c r="Q379" s="206">
        <f t="shared" si="108"/>
        <v>0</v>
      </c>
      <c r="R379" s="206">
        <f t="shared" si="111"/>
        <v>217.93333333333334</v>
      </c>
      <c r="S379" s="206">
        <f t="shared" si="112"/>
        <v>217.93333333333334</v>
      </c>
      <c r="T379" s="205">
        <f t="shared" si="113"/>
        <v>6.5380000000000003</v>
      </c>
      <c r="U379" s="205">
        <f t="shared" si="114"/>
        <v>0</v>
      </c>
      <c r="V379" s="259">
        <f t="shared" si="115"/>
        <v>0</v>
      </c>
    </row>
    <row r="380" spans="1:22" s="1" customFormat="1">
      <c r="A380" s="273"/>
      <c r="B380" s="199">
        <v>374</v>
      </c>
      <c r="C380" s="200" t="s">
        <v>39</v>
      </c>
      <c r="D380" s="201">
        <v>90</v>
      </c>
      <c r="E380" s="201">
        <v>1967</v>
      </c>
      <c r="F380" s="202">
        <v>4485</v>
      </c>
      <c r="G380" s="202">
        <v>4485</v>
      </c>
      <c r="H380" s="205">
        <v>20.244</v>
      </c>
      <c r="I380" s="205">
        <f t="shared" si="105"/>
        <v>20.244</v>
      </c>
      <c r="J380" s="205">
        <v>0</v>
      </c>
      <c r="K380" s="205">
        <f t="shared" si="109"/>
        <v>20.244</v>
      </c>
      <c r="L380" s="205">
        <f t="shared" si="110"/>
        <v>20.244</v>
      </c>
      <c r="M380" s="205">
        <v>0</v>
      </c>
      <c r="N380" s="207">
        <f t="shared" si="106"/>
        <v>0</v>
      </c>
      <c r="O380" s="205">
        <v>0</v>
      </c>
      <c r="P380" s="205">
        <f t="shared" si="107"/>
        <v>0</v>
      </c>
      <c r="Q380" s="206">
        <f t="shared" si="108"/>
        <v>0</v>
      </c>
      <c r="R380" s="206">
        <f t="shared" si="111"/>
        <v>224.93333333333334</v>
      </c>
      <c r="S380" s="206">
        <f t="shared" si="112"/>
        <v>224.93333333333334</v>
      </c>
      <c r="T380" s="205">
        <f t="shared" si="113"/>
        <v>20.244</v>
      </c>
      <c r="U380" s="205">
        <f t="shared" si="114"/>
        <v>0</v>
      </c>
      <c r="V380" s="259">
        <f t="shared" si="115"/>
        <v>0</v>
      </c>
    </row>
    <row r="381" spans="1:22" s="1" customFormat="1">
      <c r="A381" s="273"/>
      <c r="B381" s="199">
        <v>375</v>
      </c>
      <c r="C381" s="208" t="s">
        <v>40</v>
      </c>
      <c r="D381" s="201">
        <v>50</v>
      </c>
      <c r="E381" s="201">
        <v>2006</v>
      </c>
      <c r="F381" s="202">
        <v>2532.42</v>
      </c>
      <c r="G381" s="202">
        <v>2532.42</v>
      </c>
      <c r="H381" s="205">
        <v>6.5469999999999997</v>
      </c>
      <c r="I381" s="205">
        <f t="shared" si="105"/>
        <v>6.5469999999999997</v>
      </c>
      <c r="J381" s="205">
        <v>0.79395000000000004</v>
      </c>
      <c r="K381" s="205">
        <f t="shared" si="109"/>
        <v>0.93700000000000028</v>
      </c>
      <c r="L381" s="205">
        <f t="shared" si="110"/>
        <v>1.0811770000000003</v>
      </c>
      <c r="M381" s="205">
        <v>110</v>
      </c>
      <c r="N381" s="207">
        <f t="shared" si="106"/>
        <v>5.6099999999999994</v>
      </c>
      <c r="O381" s="205">
        <v>107.173</v>
      </c>
      <c r="P381" s="205">
        <f t="shared" si="107"/>
        <v>5.4658229999999994</v>
      </c>
      <c r="Q381" s="206">
        <f t="shared" si="108"/>
        <v>15.879000000000001</v>
      </c>
      <c r="R381" s="206">
        <f t="shared" si="111"/>
        <v>18.740000000000006</v>
      </c>
      <c r="S381" s="206">
        <f t="shared" si="112"/>
        <v>21.623540000000006</v>
      </c>
      <c r="T381" s="205">
        <f t="shared" si="113"/>
        <v>0.28722700000000023</v>
      </c>
      <c r="U381" s="205">
        <f t="shared" si="114"/>
        <v>0.144177</v>
      </c>
      <c r="V381" s="259">
        <f t="shared" si="115"/>
        <v>-2.8269999999999982</v>
      </c>
    </row>
    <row r="382" spans="1:22" s="1" customFormat="1">
      <c r="A382" s="273"/>
      <c r="B382" s="199">
        <v>376</v>
      </c>
      <c r="C382" s="208" t="s">
        <v>247</v>
      </c>
      <c r="D382" s="201">
        <v>46</v>
      </c>
      <c r="E382" s="201">
        <v>2001</v>
      </c>
      <c r="F382" s="202">
        <v>3175.32</v>
      </c>
      <c r="G382" s="202">
        <v>3175.32</v>
      </c>
      <c r="H382" s="205">
        <v>9.9190000000000005</v>
      </c>
      <c r="I382" s="205">
        <f t="shared" si="105"/>
        <v>9.9190000000000005</v>
      </c>
      <c r="J382" s="205">
        <v>3.9724689999999998</v>
      </c>
      <c r="K382" s="205">
        <f t="shared" si="109"/>
        <v>5.1250000000000009</v>
      </c>
      <c r="L382" s="205">
        <f t="shared" si="110"/>
        <v>4.2693390340000006</v>
      </c>
      <c r="M382" s="205">
        <v>94</v>
      </c>
      <c r="N382" s="207">
        <f t="shared" si="106"/>
        <v>4.7939999999999996</v>
      </c>
      <c r="O382" s="205">
        <v>110.777666</v>
      </c>
      <c r="P382" s="205">
        <f t="shared" si="107"/>
        <v>5.6496609659999999</v>
      </c>
      <c r="Q382" s="206">
        <f t="shared" si="108"/>
        <v>86.358021739130422</v>
      </c>
      <c r="R382" s="206">
        <f t="shared" si="111"/>
        <v>111.41304347826089</v>
      </c>
      <c r="S382" s="206">
        <f t="shared" si="112"/>
        <v>92.811718130434798</v>
      </c>
      <c r="T382" s="205">
        <f t="shared" si="113"/>
        <v>0.29687003400000078</v>
      </c>
      <c r="U382" s="205">
        <f t="shared" si="114"/>
        <v>-0.8556609660000003</v>
      </c>
      <c r="V382" s="259">
        <f t="shared" si="115"/>
        <v>16.777665999999996</v>
      </c>
    </row>
    <row r="383" spans="1:22" s="1" customFormat="1">
      <c r="A383" s="273"/>
      <c r="B383" s="199">
        <v>377</v>
      </c>
      <c r="C383" s="208" t="s">
        <v>44</v>
      </c>
      <c r="D383" s="201">
        <v>34</v>
      </c>
      <c r="E383" s="201">
        <v>2003</v>
      </c>
      <c r="F383" s="202">
        <v>2349.59</v>
      </c>
      <c r="G383" s="202">
        <v>2349.59</v>
      </c>
      <c r="H383" s="205">
        <v>6.9130000000000003</v>
      </c>
      <c r="I383" s="205">
        <f t="shared" si="105"/>
        <v>6.9130000000000003</v>
      </c>
      <c r="J383" s="205">
        <v>1.3723080000000001</v>
      </c>
      <c r="K383" s="205">
        <f t="shared" si="109"/>
        <v>3.4450000000000003</v>
      </c>
      <c r="L383" s="205">
        <f t="shared" si="110"/>
        <v>1.6489330000000004</v>
      </c>
      <c r="M383" s="205">
        <v>68</v>
      </c>
      <c r="N383" s="207">
        <f t="shared" si="106"/>
        <v>3.468</v>
      </c>
      <c r="O383" s="205">
        <v>103.217</v>
      </c>
      <c r="P383" s="205">
        <f t="shared" si="107"/>
        <v>5.2640669999999998</v>
      </c>
      <c r="Q383" s="206">
        <f t="shared" si="108"/>
        <v>40.362000000000002</v>
      </c>
      <c r="R383" s="206">
        <f t="shared" si="111"/>
        <v>101.32352941176472</v>
      </c>
      <c r="S383" s="206">
        <f t="shared" si="112"/>
        <v>48.498029411764719</v>
      </c>
      <c r="T383" s="205">
        <f t="shared" si="113"/>
        <v>0.27662500000000034</v>
      </c>
      <c r="U383" s="205">
        <f t="shared" si="114"/>
        <v>-1.7960669999999999</v>
      </c>
      <c r="V383" s="259">
        <f t="shared" si="115"/>
        <v>35.216999999999999</v>
      </c>
    </row>
    <row r="384" spans="1:22" s="1" customFormat="1">
      <c r="A384" s="273"/>
      <c r="B384" s="199">
        <v>378</v>
      </c>
      <c r="C384" s="208" t="s">
        <v>51</v>
      </c>
      <c r="D384" s="201">
        <v>20</v>
      </c>
      <c r="E384" s="201">
        <v>1975</v>
      </c>
      <c r="F384" s="202">
        <v>1098.2</v>
      </c>
      <c r="G384" s="202">
        <v>1098.2</v>
      </c>
      <c r="H384" s="205">
        <v>5.1289999999999996</v>
      </c>
      <c r="I384" s="205">
        <f t="shared" si="105"/>
        <v>5.1289999999999996</v>
      </c>
      <c r="J384" s="205">
        <v>3.0897600000000001</v>
      </c>
      <c r="K384" s="205">
        <f t="shared" si="109"/>
        <v>3.1909999999999998</v>
      </c>
      <c r="L384" s="205">
        <f t="shared" si="110"/>
        <v>3.1915610000000001</v>
      </c>
      <c r="M384" s="205">
        <v>38</v>
      </c>
      <c r="N384" s="207">
        <f t="shared" si="106"/>
        <v>1.9379999999999999</v>
      </c>
      <c r="O384" s="205">
        <v>37.988999999999997</v>
      </c>
      <c r="P384" s="205">
        <f t="shared" si="107"/>
        <v>1.9374389999999997</v>
      </c>
      <c r="Q384" s="206">
        <f t="shared" si="108"/>
        <v>154.488</v>
      </c>
      <c r="R384" s="206">
        <f t="shared" si="111"/>
        <v>159.55000000000001</v>
      </c>
      <c r="S384" s="206">
        <f t="shared" si="112"/>
        <v>159.57805000000002</v>
      </c>
      <c r="T384" s="205">
        <f t="shared" si="113"/>
        <v>0.10180100000000003</v>
      </c>
      <c r="U384" s="205">
        <f t="shared" si="114"/>
        <v>5.6100000000025574E-4</v>
      </c>
      <c r="V384" s="259">
        <f t="shared" si="115"/>
        <v>-1.1000000000002785E-2</v>
      </c>
    </row>
    <row r="385" spans="1:22" s="1" customFormat="1">
      <c r="A385" s="273"/>
      <c r="B385" s="199">
        <v>379</v>
      </c>
      <c r="C385" s="208" t="s">
        <v>67</v>
      </c>
      <c r="D385" s="201">
        <v>22</v>
      </c>
      <c r="E385" s="201">
        <v>1981</v>
      </c>
      <c r="F385" s="202">
        <v>1167.51</v>
      </c>
      <c r="G385" s="202">
        <v>1167.51</v>
      </c>
      <c r="H385" s="205">
        <v>6.3259999999999996</v>
      </c>
      <c r="I385" s="205">
        <f t="shared" si="105"/>
        <v>6.3259999999999996</v>
      </c>
      <c r="J385" s="205">
        <v>3.52</v>
      </c>
      <c r="K385" s="205">
        <f t="shared" si="109"/>
        <v>4.1329999999999991</v>
      </c>
      <c r="L385" s="205">
        <f t="shared" si="110"/>
        <v>4.885148</v>
      </c>
      <c r="M385" s="205">
        <v>43</v>
      </c>
      <c r="N385" s="207">
        <f t="shared" si="106"/>
        <v>2.1930000000000001</v>
      </c>
      <c r="O385" s="205">
        <v>28.251999999999999</v>
      </c>
      <c r="P385" s="205">
        <f t="shared" si="107"/>
        <v>1.4408519999999998</v>
      </c>
      <c r="Q385" s="206">
        <f t="shared" si="108"/>
        <v>160</v>
      </c>
      <c r="R385" s="206">
        <f t="shared" si="111"/>
        <v>187.86363636363632</v>
      </c>
      <c r="S385" s="206">
        <f t="shared" si="112"/>
        <v>222.05218181818182</v>
      </c>
      <c r="T385" s="205">
        <f t="shared" si="113"/>
        <v>1.365148</v>
      </c>
      <c r="U385" s="205">
        <f t="shared" si="114"/>
        <v>0.75214800000000026</v>
      </c>
      <c r="V385" s="259">
        <f t="shared" si="115"/>
        <v>-14.748000000000001</v>
      </c>
    </row>
    <row r="386" spans="1:22" s="1" customFormat="1">
      <c r="A386" s="273"/>
      <c r="B386" s="199">
        <v>380</v>
      </c>
      <c r="C386" s="208" t="s">
        <v>68</v>
      </c>
      <c r="D386" s="201">
        <v>25</v>
      </c>
      <c r="E386" s="201">
        <v>1940</v>
      </c>
      <c r="F386" s="202">
        <v>1544.26</v>
      </c>
      <c r="G386" s="202">
        <v>1544.26</v>
      </c>
      <c r="H386" s="205">
        <v>7.36</v>
      </c>
      <c r="I386" s="205">
        <f t="shared" si="105"/>
        <v>7.36</v>
      </c>
      <c r="J386" s="205">
        <v>3.52</v>
      </c>
      <c r="K386" s="205">
        <f t="shared" si="109"/>
        <v>3.9940000000000007</v>
      </c>
      <c r="L386" s="205">
        <f t="shared" si="110"/>
        <v>5.0572480000000004</v>
      </c>
      <c r="M386" s="205">
        <v>66</v>
      </c>
      <c r="N386" s="207">
        <f t="shared" si="106"/>
        <v>3.3659999999999997</v>
      </c>
      <c r="O386" s="205">
        <v>45.152000000000001</v>
      </c>
      <c r="P386" s="205">
        <f t="shared" si="107"/>
        <v>2.3027519999999999</v>
      </c>
      <c r="Q386" s="206">
        <f t="shared" si="108"/>
        <v>140.80000000000001</v>
      </c>
      <c r="R386" s="206">
        <f t="shared" si="111"/>
        <v>159.76000000000002</v>
      </c>
      <c r="S386" s="206">
        <f t="shared" si="112"/>
        <v>202.28992000000002</v>
      </c>
      <c r="T386" s="205">
        <f t="shared" si="113"/>
        <v>1.5372480000000004</v>
      </c>
      <c r="U386" s="205">
        <f t="shared" si="114"/>
        <v>1.0632479999999997</v>
      </c>
      <c r="V386" s="259">
        <f t="shared" si="115"/>
        <v>-20.847999999999999</v>
      </c>
    </row>
    <row r="387" spans="1:22" s="1" customFormat="1">
      <c r="A387" s="273"/>
      <c r="B387" s="199">
        <v>381</v>
      </c>
      <c r="C387" s="208" t="s">
        <v>69</v>
      </c>
      <c r="D387" s="201">
        <v>6</v>
      </c>
      <c r="E387" s="201">
        <v>1959</v>
      </c>
      <c r="F387" s="202">
        <v>310.93</v>
      </c>
      <c r="G387" s="202">
        <v>310.93</v>
      </c>
      <c r="H387" s="205">
        <v>1.512</v>
      </c>
      <c r="I387" s="205">
        <f t="shared" si="105"/>
        <v>1.512</v>
      </c>
      <c r="J387" s="205">
        <v>5.1131999999999997E-2</v>
      </c>
      <c r="K387" s="205">
        <f t="shared" si="109"/>
        <v>0.44100000000000006</v>
      </c>
      <c r="L387" s="205">
        <f t="shared" si="110"/>
        <v>0.67405301699999998</v>
      </c>
      <c r="M387" s="205">
        <v>21</v>
      </c>
      <c r="N387" s="207">
        <f t="shared" si="106"/>
        <v>1.071</v>
      </c>
      <c r="O387" s="205">
        <v>16.430333000000001</v>
      </c>
      <c r="P387" s="205">
        <f t="shared" si="107"/>
        <v>0.83794698300000003</v>
      </c>
      <c r="Q387" s="206">
        <f t="shared" si="108"/>
        <v>8.5220000000000002</v>
      </c>
      <c r="R387" s="206">
        <f t="shared" si="111"/>
        <v>73.500000000000014</v>
      </c>
      <c r="S387" s="206">
        <f t="shared" si="112"/>
        <v>112.3421695</v>
      </c>
      <c r="T387" s="205">
        <f t="shared" si="113"/>
        <v>0.62292101700000002</v>
      </c>
      <c r="U387" s="205">
        <f t="shared" si="114"/>
        <v>0.23305301699999992</v>
      </c>
      <c r="V387" s="259">
        <f t="shared" si="115"/>
        <v>-4.569666999999999</v>
      </c>
    </row>
    <row r="388" spans="1:22" s="1" customFormat="1">
      <c r="A388" s="273"/>
      <c r="B388" s="199">
        <v>382</v>
      </c>
      <c r="C388" s="208" t="s">
        <v>70</v>
      </c>
      <c r="D388" s="201">
        <v>4</v>
      </c>
      <c r="E388" s="201">
        <v>1963</v>
      </c>
      <c r="F388" s="202">
        <v>150.99</v>
      </c>
      <c r="G388" s="202">
        <v>150.99</v>
      </c>
      <c r="H388" s="205">
        <v>0.45500000000000002</v>
      </c>
      <c r="I388" s="205">
        <f t="shared" si="105"/>
        <v>0.45500000000000002</v>
      </c>
      <c r="J388" s="205">
        <v>0.11418399999999999</v>
      </c>
      <c r="K388" s="205">
        <f t="shared" si="109"/>
        <v>0.14900000000000002</v>
      </c>
      <c r="L388" s="205">
        <f t="shared" si="110"/>
        <v>0.13120100000000001</v>
      </c>
      <c r="M388" s="205">
        <v>6</v>
      </c>
      <c r="N388" s="207">
        <f t="shared" si="106"/>
        <v>0.30599999999999999</v>
      </c>
      <c r="O388" s="205">
        <v>6.3490000000000002</v>
      </c>
      <c r="P388" s="205">
        <f t="shared" si="107"/>
        <v>0.323799</v>
      </c>
      <c r="Q388" s="206">
        <f t="shared" si="108"/>
        <v>28.545999999999999</v>
      </c>
      <c r="R388" s="206">
        <f t="shared" si="111"/>
        <v>37.250000000000007</v>
      </c>
      <c r="S388" s="206">
        <f t="shared" si="112"/>
        <v>32.800250000000005</v>
      </c>
      <c r="T388" s="205">
        <f t="shared" si="113"/>
        <v>1.7017000000000018E-2</v>
      </c>
      <c r="U388" s="205">
        <f t="shared" si="114"/>
        <v>-1.7799000000000009E-2</v>
      </c>
      <c r="V388" s="259">
        <f t="shared" si="115"/>
        <v>0.3490000000000002</v>
      </c>
    </row>
    <row r="389" spans="1:22" s="1" customFormat="1">
      <c r="A389" s="273"/>
      <c r="B389" s="199">
        <v>383</v>
      </c>
      <c r="C389" s="208" t="s">
        <v>71</v>
      </c>
      <c r="D389" s="201">
        <v>6</v>
      </c>
      <c r="E389" s="201">
        <v>1940</v>
      </c>
      <c r="F389" s="202">
        <v>250.65</v>
      </c>
      <c r="G389" s="202">
        <v>250.65</v>
      </c>
      <c r="H389" s="205">
        <v>0.95299999999999996</v>
      </c>
      <c r="I389" s="205">
        <f t="shared" si="105"/>
        <v>0.95299999999999996</v>
      </c>
      <c r="J389" s="205">
        <v>0</v>
      </c>
      <c r="K389" s="205">
        <f t="shared" si="109"/>
        <v>0.13700000000000001</v>
      </c>
      <c r="L389" s="205">
        <f t="shared" si="110"/>
        <v>0.749</v>
      </c>
      <c r="M389" s="205">
        <v>16</v>
      </c>
      <c r="N389" s="207">
        <f t="shared" si="106"/>
        <v>0.81599999999999995</v>
      </c>
      <c r="O389" s="205">
        <v>4</v>
      </c>
      <c r="P389" s="205">
        <f t="shared" si="107"/>
        <v>0.20399999999999999</v>
      </c>
      <c r="Q389" s="206">
        <f t="shared" si="108"/>
        <v>0</v>
      </c>
      <c r="R389" s="206">
        <f t="shared" si="111"/>
        <v>22.833333333333332</v>
      </c>
      <c r="S389" s="206">
        <f t="shared" si="112"/>
        <v>124.83333333333333</v>
      </c>
      <c r="T389" s="205">
        <f t="shared" si="113"/>
        <v>0.749</v>
      </c>
      <c r="U389" s="205">
        <f t="shared" si="114"/>
        <v>0.61199999999999999</v>
      </c>
      <c r="V389" s="259">
        <f t="shared" si="115"/>
        <v>-12</v>
      </c>
    </row>
    <row r="390" spans="1:22" s="1" customFormat="1">
      <c r="A390" s="273"/>
      <c r="B390" s="199">
        <v>384</v>
      </c>
      <c r="C390" s="208" t="s">
        <v>72</v>
      </c>
      <c r="D390" s="201">
        <v>4</v>
      </c>
      <c r="E390" s="201">
        <v>1940</v>
      </c>
      <c r="F390" s="202">
        <v>383.02000000000004</v>
      </c>
      <c r="G390" s="202">
        <v>383.02000000000004</v>
      </c>
      <c r="H390" s="205">
        <v>1.2250000000000001</v>
      </c>
      <c r="I390" s="205">
        <f t="shared" si="105"/>
        <v>1.2250000000000001</v>
      </c>
      <c r="J390" s="205">
        <v>2.2032E-2</v>
      </c>
      <c r="K390" s="205">
        <f t="shared" si="109"/>
        <v>0.15400000000000014</v>
      </c>
      <c r="L390" s="205">
        <f t="shared" si="110"/>
        <v>8.2090000000000218E-2</v>
      </c>
      <c r="M390" s="205">
        <v>21</v>
      </c>
      <c r="N390" s="207">
        <f t="shared" si="106"/>
        <v>1.071</v>
      </c>
      <c r="O390" s="205">
        <v>22.41</v>
      </c>
      <c r="P390" s="205">
        <f t="shared" si="107"/>
        <v>1.1429099999999999</v>
      </c>
      <c r="Q390" s="206">
        <f t="shared" si="108"/>
        <v>5.508</v>
      </c>
      <c r="R390" s="206">
        <f t="shared" si="111"/>
        <v>38.500000000000036</v>
      </c>
      <c r="S390" s="206">
        <f t="shared" si="112"/>
        <v>20.522500000000054</v>
      </c>
      <c r="T390" s="205">
        <f t="shared" si="113"/>
        <v>6.0058000000000222E-2</v>
      </c>
      <c r="U390" s="205">
        <f t="shared" si="114"/>
        <v>-7.1909999999999918E-2</v>
      </c>
      <c r="V390" s="259">
        <f t="shared" si="115"/>
        <v>1.4100000000000001</v>
      </c>
    </row>
    <row r="391" spans="1:22" s="1" customFormat="1">
      <c r="A391" s="273"/>
      <c r="B391" s="199">
        <v>385</v>
      </c>
      <c r="C391" s="200" t="s">
        <v>249</v>
      </c>
      <c r="D391" s="201">
        <v>44</v>
      </c>
      <c r="E391" s="201">
        <v>2004</v>
      </c>
      <c r="F391" s="202">
        <v>1548.41</v>
      </c>
      <c r="G391" s="202">
        <v>1548.41</v>
      </c>
      <c r="H391" s="205">
        <v>4.3780000000000001</v>
      </c>
      <c r="I391" s="205">
        <f t="shared" si="105"/>
        <v>4.3780000000000001</v>
      </c>
      <c r="J391" s="205">
        <v>1.017104</v>
      </c>
      <c r="K391" s="205">
        <f t="shared" si="109"/>
        <v>4.3780000000000001</v>
      </c>
      <c r="L391" s="205">
        <f t="shared" si="110"/>
        <v>1.0171000000000001</v>
      </c>
      <c r="M391" s="205">
        <v>0</v>
      </c>
      <c r="N391" s="207">
        <f t="shared" si="106"/>
        <v>0</v>
      </c>
      <c r="O391" s="205">
        <v>65.900000000000006</v>
      </c>
      <c r="P391" s="205">
        <f t="shared" si="107"/>
        <v>3.3609</v>
      </c>
      <c r="Q391" s="206">
        <f t="shared" si="108"/>
        <v>23.116</v>
      </c>
      <c r="R391" s="206">
        <f t="shared" si="111"/>
        <v>99.5</v>
      </c>
      <c r="S391" s="206">
        <f t="shared" si="112"/>
        <v>23.115909090909096</v>
      </c>
      <c r="T391" s="205">
        <f t="shared" si="113"/>
        <v>-3.9999999998929781E-6</v>
      </c>
      <c r="U391" s="205">
        <f t="shared" si="114"/>
        <v>-3.3609</v>
      </c>
      <c r="V391" s="259">
        <f t="shared" si="115"/>
        <v>65.900000000000006</v>
      </c>
    </row>
    <row r="392" spans="1:22" s="1" customFormat="1">
      <c r="A392" s="273"/>
      <c r="B392" s="199">
        <v>386</v>
      </c>
      <c r="C392" s="200" t="s">
        <v>273</v>
      </c>
      <c r="D392" s="201">
        <v>34</v>
      </c>
      <c r="E392" s="201">
        <v>2001</v>
      </c>
      <c r="F392" s="202">
        <v>1747.92</v>
      </c>
      <c r="G392" s="202">
        <v>1747.92</v>
      </c>
      <c r="H392" s="205">
        <v>7.694</v>
      </c>
      <c r="I392" s="205">
        <f t="shared" si="105"/>
        <v>7.694</v>
      </c>
      <c r="J392" s="205">
        <v>3.0744500000000001</v>
      </c>
      <c r="K392" s="205">
        <f t="shared" si="109"/>
        <v>3.359</v>
      </c>
      <c r="L392" s="205">
        <f t="shared" si="110"/>
        <v>3.2795930000000002</v>
      </c>
      <c r="M392" s="205">
        <v>85</v>
      </c>
      <c r="N392" s="207">
        <f t="shared" si="106"/>
        <v>4.335</v>
      </c>
      <c r="O392" s="205">
        <v>86.557000000000002</v>
      </c>
      <c r="P392" s="205">
        <f t="shared" si="107"/>
        <v>4.4144069999999997</v>
      </c>
      <c r="Q392" s="206">
        <f t="shared" si="108"/>
        <v>90.425000000000011</v>
      </c>
      <c r="R392" s="206">
        <f t="shared" si="111"/>
        <v>98.794117647058826</v>
      </c>
      <c r="S392" s="206">
        <f t="shared" si="112"/>
        <v>96.45861764705883</v>
      </c>
      <c r="T392" s="205">
        <f t="shared" si="113"/>
        <v>0.20514300000000008</v>
      </c>
      <c r="U392" s="205">
        <f t="shared" si="114"/>
        <v>-7.9406999999999783E-2</v>
      </c>
      <c r="V392" s="259">
        <f t="shared" si="115"/>
        <v>1.5570000000000022</v>
      </c>
    </row>
    <row r="393" spans="1:22" s="1" customFormat="1">
      <c r="A393" s="273"/>
      <c r="B393" s="199">
        <v>387</v>
      </c>
      <c r="C393" s="209" t="s">
        <v>276</v>
      </c>
      <c r="D393" s="201">
        <v>21</v>
      </c>
      <c r="E393" s="201">
        <v>2000</v>
      </c>
      <c r="F393" s="202">
        <v>1105.27</v>
      </c>
      <c r="G393" s="202">
        <v>1105.27</v>
      </c>
      <c r="H393" s="205">
        <v>3.5339999999999998</v>
      </c>
      <c r="I393" s="205">
        <f t="shared" si="105"/>
        <v>3.5339999999999998</v>
      </c>
      <c r="J393" s="205">
        <v>0.99278500000000003</v>
      </c>
      <c r="K393" s="205">
        <f t="shared" si="109"/>
        <v>1.1880000000000002</v>
      </c>
      <c r="L393" s="205">
        <f t="shared" si="110"/>
        <v>1.1056349999999999</v>
      </c>
      <c r="M393" s="205">
        <v>46</v>
      </c>
      <c r="N393" s="207">
        <f t="shared" si="106"/>
        <v>2.3459999999999996</v>
      </c>
      <c r="O393" s="205">
        <v>47.615000000000002</v>
      </c>
      <c r="P393" s="205">
        <f t="shared" si="107"/>
        <v>2.4283649999999999</v>
      </c>
      <c r="Q393" s="206">
        <f t="shared" si="108"/>
        <v>47.275476190476198</v>
      </c>
      <c r="R393" s="206">
        <f t="shared" si="111"/>
        <v>56.571428571428584</v>
      </c>
      <c r="S393" s="206">
        <f t="shared" si="112"/>
        <v>52.64928571428571</v>
      </c>
      <c r="T393" s="205">
        <f t="shared" si="113"/>
        <v>0.11284999999999989</v>
      </c>
      <c r="U393" s="205">
        <f t="shared" si="114"/>
        <v>-8.2365000000000244E-2</v>
      </c>
      <c r="V393" s="259">
        <f t="shared" si="115"/>
        <v>1.615000000000002</v>
      </c>
    </row>
    <row r="394" spans="1:22" s="1" customFormat="1">
      <c r="A394" s="273"/>
      <c r="B394" s="199">
        <v>388</v>
      </c>
      <c r="C394" s="200" t="s">
        <v>279</v>
      </c>
      <c r="D394" s="201">
        <v>60</v>
      </c>
      <c r="E394" s="201">
        <v>1968</v>
      </c>
      <c r="F394" s="202">
        <v>3261.72</v>
      </c>
      <c r="G394" s="202">
        <v>3261.72</v>
      </c>
      <c r="H394" s="205">
        <v>9.5350000000000001</v>
      </c>
      <c r="I394" s="205">
        <f t="shared" si="105"/>
        <v>9.5350000000000001</v>
      </c>
      <c r="J394" s="205">
        <v>4.2124800000000002</v>
      </c>
      <c r="K394" s="205">
        <f t="shared" si="109"/>
        <v>4.6390000000000002</v>
      </c>
      <c r="L394" s="205">
        <f t="shared" si="110"/>
        <v>4.4488210000000006</v>
      </c>
      <c r="M394" s="205">
        <v>96</v>
      </c>
      <c r="N394" s="207">
        <f t="shared" si="106"/>
        <v>4.8959999999999999</v>
      </c>
      <c r="O394" s="205">
        <v>99.728999999999999</v>
      </c>
      <c r="P394" s="205">
        <f t="shared" si="107"/>
        <v>5.0861789999999996</v>
      </c>
      <c r="Q394" s="206">
        <f t="shared" si="108"/>
        <v>70.208000000000013</v>
      </c>
      <c r="R394" s="206">
        <f t="shared" si="111"/>
        <v>77.316666666666663</v>
      </c>
      <c r="S394" s="206">
        <f t="shared" si="112"/>
        <v>74.147016666666687</v>
      </c>
      <c r="T394" s="205">
        <f t="shared" si="113"/>
        <v>0.23634100000000036</v>
      </c>
      <c r="U394" s="205">
        <f t="shared" si="114"/>
        <v>-0.19017899999999965</v>
      </c>
      <c r="V394" s="259">
        <f t="shared" si="115"/>
        <v>3.7289999999999992</v>
      </c>
    </row>
    <row r="395" spans="1:22" s="1" customFormat="1">
      <c r="A395" s="273"/>
      <c r="B395" s="199">
        <v>389</v>
      </c>
      <c r="C395" s="200" t="s">
        <v>283</v>
      </c>
      <c r="D395" s="201">
        <v>30</v>
      </c>
      <c r="E395" s="201">
        <v>1975</v>
      </c>
      <c r="F395" s="202">
        <v>1582.74</v>
      </c>
      <c r="G395" s="202">
        <v>1582.74</v>
      </c>
      <c r="H395" s="205">
        <v>4.99</v>
      </c>
      <c r="I395" s="205">
        <f t="shared" si="105"/>
        <v>4.99</v>
      </c>
      <c r="J395" s="205">
        <v>2.05749</v>
      </c>
      <c r="K395" s="205">
        <f t="shared" si="109"/>
        <v>2.6440000000000006</v>
      </c>
      <c r="L395" s="205">
        <f t="shared" si="110"/>
        <v>2.0575000000000006</v>
      </c>
      <c r="M395" s="205">
        <v>46</v>
      </c>
      <c r="N395" s="207">
        <f t="shared" si="106"/>
        <v>2.3459999999999996</v>
      </c>
      <c r="O395" s="205">
        <v>57.5</v>
      </c>
      <c r="P395" s="205">
        <f t="shared" si="107"/>
        <v>2.9324999999999997</v>
      </c>
      <c r="Q395" s="206">
        <f t="shared" si="108"/>
        <v>68.583000000000013</v>
      </c>
      <c r="R395" s="206">
        <f t="shared" si="111"/>
        <v>88.133333333333354</v>
      </c>
      <c r="S395" s="206">
        <f t="shared" si="112"/>
        <v>68.583333333333343</v>
      </c>
      <c r="T395" s="205">
        <f t="shared" si="113"/>
        <v>1.0000000000509601E-5</v>
      </c>
      <c r="U395" s="205">
        <f t="shared" si="114"/>
        <v>-0.58650000000000002</v>
      </c>
      <c r="V395" s="259">
        <f t="shared" si="115"/>
        <v>11.5</v>
      </c>
    </row>
    <row r="396" spans="1:22" s="1" customFormat="1">
      <c r="A396" s="273"/>
      <c r="B396" s="199">
        <v>390</v>
      </c>
      <c r="C396" s="200" t="s">
        <v>291</v>
      </c>
      <c r="D396" s="201">
        <v>20</v>
      </c>
      <c r="E396" s="201">
        <v>1983</v>
      </c>
      <c r="F396" s="202">
        <v>1037.5</v>
      </c>
      <c r="G396" s="202">
        <v>1037.5</v>
      </c>
      <c r="H396" s="205">
        <v>4.423</v>
      </c>
      <c r="I396" s="205">
        <f t="shared" si="105"/>
        <v>4.423</v>
      </c>
      <c r="J396" s="205">
        <v>2.1280999999999999</v>
      </c>
      <c r="K396" s="205">
        <f t="shared" si="109"/>
        <v>2.383</v>
      </c>
      <c r="L396" s="205">
        <f t="shared" si="110"/>
        <v>2.23</v>
      </c>
      <c r="M396" s="205">
        <v>40</v>
      </c>
      <c r="N396" s="207">
        <f t="shared" si="106"/>
        <v>2.04</v>
      </c>
      <c r="O396" s="205">
        <v>43</v>
      </c>
      <c r="P396" s="205">
        <f t="shared" si="107"/>
        <v>2.1930000000000001</v>
      </c>
      <c r="Q396" s="206">
        <f t="shared" si="108"/>
        <v>106.405</v>
      </c>
      <c r="R396" s="206">
        <f t="shared" si="111"/>
        <v>119.15</v>
      </c>
      <c r="S396" s="206">
        <f t="shared" si="112"/>
        <v>111.5</v>
      </c>
      <c r="T396" s="205">
        <f t="shared" si="113"/>
        <v>0.1019000000000001</v>
      </c>
      <c r="U396" s="205">
        <f t="shared" si="114"/>
        <v>-0.15300000000000002</v>
      </c>
      <c r="V396" s="259">
        <f t="shared" si="115"/>
        <v>3</v>
      </c>
    </row>
    <row r="397" spans="1:22" s="1" customFormat="1">
      <c r="A397" s="273"/>
      <c r="B397" s="199">
        <v>391</v>
      </c>
      <c r="C397" s="200" t="s">
        <v>294</v>
      </c>
      <c r="D397" s="201">
        <v>20</v>
      </c>
      <c r="E397" s="201">
        <v>1985</v>
      </c>
      <c r="F397" s="202">
        <v>1084.74</v>
      </c>
      <c r="G397" s="202">
        <v>1084.74</v>
      </c>
      <c r="H397" s="205">
        <v>4.7229999999999999</v>
      </c>
      <c r="I397" s="205">
        <f t="shared" si="105"/>
        <v>4.7229999999999999</v>
      </c>
      <c r="J397" s="205">
        <v>1.9803200000000001</v>
      </c>
      <c r="K397" s="205">
        <f t="shared" si="109"/>
        <v>2.6320000000000001</v>
      </c>
      <c r="L397" s="205">
        <f t="shared" si="110"/>
        <v>2.1021222399999999</v>
      </c>
      <c r="M397" s="205">
        <v>41</v>
      </c>
      <c r="N397" s="207">
        <f t="shared" si="106"/>
        <v>2.0909999999999997</v>
      </c>
      <c r="O397" s="205">
        <v>51.389760000000003</v>
      </c>
      <c r="P397" s="205">
        <f t="shared" si="107"/>
        <v>2.6208777599999999</v>
      </c>
      <c r="Q397" s="206">
        <f t="shared" si="108"/>
        <v>99.016000000000005</v>
      </c>
      <c r="R397" s="206">
        <f t="shared" si="111"/>
        <v>131.6</v>
      </c>
      <c r="S397" s="206">
        <f t="shared" si="112"/>
        <v>105.10611199999998</v>
      </c>
      <c r="T397" s="205">
        <f t="shared" si="113"/>
        <v>0.12180223999999984</v>
      </c>
      <c r="U397" s="205">
        <f t="shared" si="114"/>
        <v>-0.5298777600000002</v>
      </c>
      <c r="V397" s="259">
        <f t="shared" si="115"/>
        <v>10.389760000000003</v>
      </c>
    </row>
    <row r="398" spans="1:22" s="1" customFormat="1">
      <c r="A398" s="273"/>
      <c r="B398" s="199">
        <v>392</v>
      </c>
      <c r="C398" s="200" t="s">
        <v>296</v>
      </c>
      <c r="D398" s="201">
        <v>20</v>
      </c>
      <c r="E398" s="201">
        <v>1985</v>
      </c>
      <c r="F398" s="202">
        <v>1099.8</v>
      </c>
      <c r="G398" s="202">
        <v>1099.8</v>
      </c>
      <c r="H398" s="205">
        <v>4.9630000000000001</v>
      </c>
      <c r="I398" s="205">
        <f t="shared" si="105"/>
        <v>4.9630000000000001</v>
      </c>
      <c r="J398" s="205">
        <v>3.2</v>
      </c>
      <c r="K398" s="205">
        <f t="shared" si="109"/>
        <v>3.5350000000000001</v>
      </c>
      <c r="L398" s="205">
        <f t="shared" si="110"/>
        <v>3.3820000000000001</v>
      </c>
      <c r="M398" s="205">
        <v>28</v>
      </c>
      <c r="N398" s="207">
        <f t="shared" si="106"/>
        <v>1.4279999999999999</v>
      </c>
      <c r="O398" s="205">
        <v>31</v>
      </c>
      <c r="P398" s="205">
        <f t="shared" si="107"/>
        <v>1.581</v>
      </c>
      <c r="Q398" s="206">
        <f t="shared" si="108"/>
        <v>160</v>
      </c>
      <c r="R398" s="206">
        <f t="shared" si="111"/>
        <v>176.75</v>
      </c>
      <c r="S398" s="206">
        <f t="shared" si="112"/>
        <v>169.1</v>
      </c>
      <c r="T398" s="205">
        <f t="shared" si="113"/>
        <v>0.18199999999999994</v>
      </c>
      <c r="U398" s="205">
        <f t="shared" si="114"/>
        <v>-0.15300000000000002</v>
      </c>
      <c r="V398" s="259">
        <f t="shared" si="115"/>
        <v>3</v>
      </c>
    </row>
    <row r="399" spans="1:22" s="1" customFormat="1">
      <c r="A399" s="273"/>
      <c r="B399" s="199">
        <v>393</v>
      </c>
      <c r="C399" s="210" t="s">
        <v>94</v>
      </c>
      <c r="D399" s="211">
        <v>21</v>
      </c>
      <c r="E399" s="211">
        <v>2010</v>
      </c>
      <c r="F399" s="212">
        <v>1013.26</v>
      </c>
      <c r="G399" s="212">
        <v>1013.26</v>
      </c>
      <c r="H399" s="213">
        <v>3.47</v>
      </c>
      <c r="I399" s="213">
        <f t="shared" si="105"/>
        <v>3.47</v>
      </c>
      <c r="J399" s="213">
        <v>1.532</v>
      </c>
      <c r="K399" s="213">
        <f t="shared" si="109"/>
        <v>0.32024000000000052</v>
      </c>
      <c r="L399" s="213">
        <f t="shared" si="110"/>
        <v>1.5320000000000003</v>
      </c>
      <c r="M399" s="213">
        <v>61.76</v>
      </c>
      <c r="N399" s="214">
        <f t="shared" si="106"/>
        <v>3.1497599999999997</v>
      </c>
      <c r="O399" s="213">
        <v>38</v>
      </c>
      <c r="P399" s="213">
        <f t="shared" si="107"/>
        <v>1.9379999999999999</v>
      </c>
      <c r="Q399" s="215">
        <f t="shared" si="108"/>
        <v>72.952380952380949</v>
      </c>
      <c r="R399" s="215">
        <f t="shared" si="111"/>
        <v>15.249523809523835</v>
      </c>
      <c r="S399" s="215">
        <f t="shared" si="112"/>
        <v>72.952380952380963</v>
      </c>
      <c r="T399" s="213">
        <f t="shared" si="113"/>
        <v>0</v>
      </c>
      <c r="U399" s="213">
        <f t="shared" si="114"/>
        <v>1.2117599999999997</v>
      </c>
      <c r="V399" s="260">
        <f t="shared" si="115"/>
        <v>-23.759999999999998</v>
      </c>
    </row>
    <row r="400" spans="1:22" s="1" customFormat="1">
      <c r="A400" s="273"/>
      <c r="B400" s="199">
        <v>394</v>
      </c>
      <c r="C400" s="216" t="s">
        <v>95</v>
      </c>
      <c r="D400" s="217">
        <v>10</v>
      </c>
      <c r="E400" s="217">
        <v>1977</v>
      </c>
      <c r="F400" s="218">
        <v>580.30999999999995</v>
      </c>
      <c r="G400" s="218">
        <v>580.30999999999995</v>
      </c>
      <c r="H400" s="213">
        <v>2.4093</v>
      </c>
      <c r="I400" s="213">
        <f t="shared" si="105"/>
        <v>2.4093</v>
      </c>
      <c r="J400" s="213">
        <v>1.7972999999999999</v>
      </c>
      <c r="K400" s="213">
        <f t="shared" si="109"/>
        <v>2.4093</v>
      </c>
      <c r="L400" s="213">
        <f t="shared" si="110"/>
        <v>1.7972999999999999</v>
      </c>
      <c r="M400" s="213">
        <v>0</v>
      </c>
      <c r="N400" s="214">
        <f t="shared" si="106"/>
        <v>0</v>
      </c>
      <c r="O400" s="213">
        <v>12</v>
      </c>
      <c r="P400" s="213">
        <f t="shared" si="107"/>
        <v>0.61199999999999999</v>
      </c>
      <c r="Q400" s="215">
        <f t="shared" si="108"/>
        <v>179.73</v>
      </c>
      <c r="R400" s="215">
        <f t="shared" si="111"/>
        <v>240.93</v>
      </c>
      <c r="S400" s="215">
        <f t="shared" si="112"/>
        <v>179.73</v>
      </c>
      <c r="T400" s="213">
        <f t="shared" si="113"/>
        <v>0</v>
      </c>
      <c r="U400" s="213">
        <f t="shared" si="114"/>
        <v>-0.61199999999999999</v>
      </c>
      <c r="V400" s="260">
        <f t="shared" si="115"/>
        <v>12</v>
      </c>
    </row>
    <row r="401" spans="1:22" s="1" customFormat="1">
      <c r="A401" s="273"/>
      <c r="B401" s="199">
        <v>395</v>
      </c>
      <c r="C401" s="216" t="s">
        <v>297</v>
      </c>
      <c r="D401" s="217">
        <v>11</v>
      </c>
      <c r="E401" s="217">
        <v>1976</v>
      </c>
      <c r="F401" s="218">
        <v>568.63</v>
      </c>
      <c r="G401" s="218">
        <v>568.63</v>
      </c>
      <c r="H401" s="213">
        <v>2.7486999999999999</v>
      </c>
      <c r="I401" s="213">
        <f t="shared" si="105"/>
        <v>2.7486999999999999</v>
      </c>
      <c r="J401" s="213">
        <v>2.0347</v>
      </c>
      <c r="K401" s="213">
        <f t="shared" si="109"/>
        <v>2.7486999999999999</v>
      </c>
      <c r="L401" s="213">
        <f t="shared" si="110"/>
        <v>2.0347</v>
      </c>
      <c r="M401" s="213">
        <v>0</v>
      </c>
      <c r="N401" s="214">
        <f t="shared" si="106"/>
        <v>0</v>
      </c>
      <c r="O401" s="213">
        <v>14</v>
      </c>
      <c r="P401" s="213">
        <f t="shared" si="107"/>
        <v>0.71399999999999997</v>
      </c>
      <c r="Q401" s="215">
        <f t="shared" si="108"/>
        <v>184.97272727272727</v>
      </c>
      <c r="R401" s="215">
        <f t="shared" si="111"/>
        <v>249.88181818181818</v>
      </c>
      <c r="S401" s="215">
        <f t="shared" si="112"/>
        <v>184.97272727272727</v>
      </c>
      <c r="T401" s="213">
        <f t="shared" si="113"/>
        <v>0</v>
      </c>
      <c r="U401" s="213">
        <f t="shared" si="114"/>
        <v>-0.71399999999999997</v>
      </c>
      <c r="V401" s="260">
        <f t="shared" si="115"/>
        <v>14</v>
      </c>
    </row>
    <row r="402" spans="1:22" s="1" customFormat="1">
      <c r="A402" s="273"/>
      <c r="B402" s="199">
        <v>396</v>
      </c>
      <c r="C402" s="216" t="s">
        <v>299</v>
      </c>
      <c r="D402" s="217">
        <v>73</v>
      </c>
      <c r="E402" s="217">
        <v>1966</v>
      </c>
      <c r="F402" s="218">
        <v>2087.0500000000002</v>
      </c>
      <c r="G402" s="218">
        <v>2087.0500000000002</v>
      </c>
      <c r="H402" s="213">
        <v>5.8810000000000002</v>
      </c>
      <c r="I402" s="213">
        <f t="shared" si="105"/>
        <v>5.8810000000000002</v>
      </c>
      <c r="J402" s="213">
        <v>1.7312110000000001</v>
      </c>
      <c r="K402" s="213">
        <f t="shared" si="109"/>
        <v>5.8810000000000002</v>
      </c>
      <c r="L402" s="213">
        <f t="shared" si="110"/>
        <v>1.7312320000000003</v>
      </c>
      <c r="M402" s="213">
        <v>0</v>
      </c>
      <c r="N402" s="214">
        <f t="shared" si="106"/>
        <v>0</v>
      </c>
      <c r="O402" s="213">
        <v>81.367999999999995</v>
      </c>
      <c r="P402" s="213">
        <f t="shared" si="107"/>
        <v>4.1497679999999999</v>
      </c>
      <c r="Q402" s="215">
        <f t="shared" si="108"/>
        <v>23.715219178082194</v>
      </c>
      <c r="R402" s="215">
        <f t="shared" si="111"/>
        <v>80.561643835616437</v>
      </c>
      <c r="S402" s="215">
        <f t="shared" si="112"/>
        <v>23.715506849315073</v>
      </c>
      <c r="T402" s="213">
        <f t="shared" si="113"/>
        <v>2.1000000000270802E-5</v>
      </c>
      <c r="U402" s="213">
        <f t="shared" si="114"/>
        <v>-4.1497679999999999</v>
      </c>
      <c r="V402" s="260">
        <f t="shared" si="115"/>
        <v>81.367999999999995</v>
      </c>
    </row>
    <row r="403" spans="1:22" s="1" customFormat="1">
      <c r="A403" s="273"/>
      <c r="B403" s="199">
        <v>397</v>
      </c>
      <c r="C403" s="216" t="s">
        <v>99</v>
      </c>
      <c r="D403" s="217">
        <v>38</v>
      </c>
      <c r="E403" s="217">
        <v>1978</v>
      </c>
      <c r="F403" s="218">
        <v>1934.43</v>
      </c>
      <c r="G403" s="218">
        <v>1934.43</v>
      </c>
      <c r="H403" s="213">
        <v>10.177</v>
      </c>
      <c r="I403" s="213">
        <f t="shared" si="105"/>
        <v>10.177</v>
      </c>
      <c r="J403" s="213">
        <v>7.0885340000000001</v>
      </c>
      <c r="K403" s="213">
        <f t="shared" si="109"/>
        <v>10.177</v>
      </c>
      <c r="L403" s="213">
        <f t="shared" si="110"/>
        <v>7.0885420000000003</v>
      </c>
      <c r="M403" s="213">
        <v>0</v>
      </c>
      <c r="N403" s="214">
        <f t="shared" si="106"/>
        <v>0</v>
      </c>
      <c r="O403" s="213">
        <v>60.558</v>
      </c>
      <c r="P403" s="213">
        <f t="shared" si="107"/>
        <v>3.0884579999999997</v>
      </c>
      <c r="Q403" s="215">
        <f t="shared" si="108"/>
        <v>186.54036842105265</v>
      </c>
      <c r="R403" s="215">
        <f t="shared" si="111"/>
        <v>267.81578947368422</v>
      </c>
      <c r="S403" s="215">
        <f t="shared" si="112"/>
        <v>186.54057894736843</v>
      </c>
      <c r="T403" s="213">
        <f t="shared" si="113"/>
        <v>8.0000000002300453E-6</v>
      </c>
      <c r="U403" s="213">
        <f t="shared" si="114"/>
        <v>-3.0884579999999997</v>
      </c>
      <c r="V403" s="260">
        <f t="shared" si="115"/>
        <v>60.558</v>
      </c>
    </row>
    <row r="404" spans="1:22" s="1" customFormat="1">
      <c r="A404" s="273"/>
      <c r="B404" s="199">
        <v>398</v>
      </c>
      <c r="C404" s="216" t="s">
        <v>100</v>
      </c>
      <c r="D404" s="211">
        <v>37</v>
      </c>
      <c r="E404" s="211">
        <v>1983</v>
      </c>
      <c r="F404" s="212">
        <v>2034.47</v>
      </c>
      <c r="G404" s="212">
        <v>2034.47</v>
      </c>
      <c r="H404" s="213">
        <v>9.3800000000000008</v>
      </c>
      <c r="I404" s="213">
        <f t="shared" si="105"/>
        <v>9.3800000000000008</v>
      </c>
      <c r="J404" s="213">
        <v>6.7280139999999999</v>
      </c>
      <c r="K404" s="213">
        <f t="shared" si="109"/>
        <v>9.3800000000000008</v>
      </c>
      <c r="L404" s="213">
        <f t="shared" si="110"/>
        <v>6.7280000000000015</v>
      </c>
      <c r="M404" s="213">
        <v>0</v>
      </c>
      <c r="N404" s="214">
        <f t="shared" si="106"/>
        <v>0</v>
      </c>
      <c r="O404" s="213">
        <v>52</v>
      </c>
      <c r="P404" s="213">
        <f t="shared" si="107"/>
        <v>2.6519999999999997</v>
      </c>
      <c r="Q404" s="215">
        <f t="shared" si="108"/>
        <v>181.83821621621621</v>
      </c>
      <c r="R404" s="215">
        <f t="shared" si="111"/>
        <v>253.51351351351352</v>
      </c>
      <c r="S404" s="215">
        <f t="shared" si="112"/>
        <v>181.8378378378379</v>
      </c>
      <c r="T404" s="213">
        <f t="shared" si="113"/>
        <v>-1.3999999998404178E-5</v>
      </c>
      <c r="U404" s="213">
        <f t="shared" si="114"/>
        <v>-2.6519999999999997</v>
      </c>
      <c r="V404" s="260">
        <f t="shared" si="115"/>
        <v>52</v>
      </c>
    </row>
    <row r="405" spans="1:22" s="1" customFormat="1">
      <c r="A405" s="273"/>
      <c r="B405" s="199">
        <v>399</v>
      </c>
      <c r="C405" s="216" t="s">
        <v>101</v>
      </c>
      <c r="D405" s="211">
        <v>12</v>
      </c>
      <c r="E405" s="211">
        <v>1972</v>
      </c>
      <c r="F405" s="212">
        <v>538.39</v>
      </c>
      <c r="G405" s="212">
        <v>538.39</v>
      </c>
      <c r="H405" s="213">
        <v>1.3709</v>
      </c>
      <c r="I405" s="213">
        <f t="shared" si="105"/>
        <v>1.3709</v>
      </c>
      <c r="J405" s="213">
        <v>0</v>
      </c>
      <c r="K405" s="213">
        <f t="shared" si="109"/>
        <v>1.3709</v>
      </c>
      <c r="L405" s="213">
        <f t="shared" si="110"/>
        <v>0.53419303100000004</v>
      </c>
      <c r="M405" s="213">
        <v>0</v>
      </c>
      <c r="N405" s="214">
        <f t="shared" si="106"/>
        <v>0</v>
      </c>
      <c r="O405" s="213">
        <v>16.406019000000001</v>
      </c>
      <c r="P405" s="213">
        <f t="shared" si="107"/>
        <v>0.83670696899999997</v>
      </c>
      <c r="Q405" s="215">
        <f t="shared" si="108"/>
        <v>0</v>
      </c>
      <c r="R405" s="215">
        <f t="shared" si="111"/>
        <v>114.24166666666667</v>
      </c>
      <c r="S405" s="215">
        <f t="shared" si="112"/>
        <v>44.516085916666668</v>
      </c>
      <c r="T405" s="213">
        <f t="shared" si="113"/>
        <v>0.53419303100000004</v>
      </c>
      <c r="U405" s="213">
        <f t="shared" si="114"/>
        <v>-0.83670696899999997</v>
      </c>
      <c r="V405" s="260">
        <f t="shared" si="115"/>
        <v>16.406019000000001</v>
      </c>
    </row>
    <row r="406" spans="1:22" s="1" customFormat="1">
      <c r="A406" s="273"/>
      <c r="B406" s="199">
        <v>400</v>
      </c>
      <c r="C406" s="216" t="s">
        <v>102</v>
      </c>
      <c r="D406" s="211">
        <v>33</v>
      </c>
      <c r="E406" s="211">
        <v>1978</v>
      </c>
      <c r="F406" s="212">
        <v>1095.47</v>
      </c>
      <c r="G406" s="212">
        <v>1095.47</v>
      </c>
      <c r="H406" s="213">
        <v>3.9302000000000001</v>
      </c>
      <c r="I406" s="213">
        <f t="shared" si="105"/>
        <v>3.9302000000000001</v>
      </c>
      <c r="J406" s="213">
        <v>1.8901950000000001</v>
      </c>
      <c r="K406" s="213">
        <f t="shared" si="109"/>
        <v>3.9302000000000001</v>
      </c>
      <c r="L406" s="213">
        <f t="shared" si="110"/>
        <v>1.8902000000000001</v>
      </c>
      <c r="M406" s="213">
        <v>0</v>
      </c>
      <c r="N406" s="214">
        <f t="shared" si="106"/>
        <v>0</v>
      </c>
      <c r="O406" s="213">
        <v>40</v>
      </c>
      <c r="P406" s="213">
        <f t="shared" si="107"/>
        <v>2.04</v>
      </c>
      <c r="Q406" s="215">
        <f t="shared" si="108"/>
        <v>57.278636363636366</v>
      </c>
      <c r="R406" s="215">
        <f t="shared" si="111"/>
        <v>119.09696969696971</v>
      </c>
      <c r="S406" s="215">
        <f t="shared" si="112"/>
        <v>57.278787878787881</v>
      </c>
      <c r="T406" s="213">
        <f t="shared" si="113"/>
        <v>5.000000000032756E-6</v>
      </c>
      <c r="U406" s="213">
        <f t="shared" si="114"/>
        <v>-2.04</v>
      </c>
      <c r="V406" s="260">
        <f t="shared" si="115"/>
        <v>40</v>
      </c>
    </row>
    <row r="407" spans="1:22" s="1" customFormat="1">
      <c r="A407" s="273"/>
      <c r="B407" s="199">
        <v>401</v>
      </c>
      <c r="C407" s="216" t="s">
        <v>103</v>
      </c>
      <c r="D407" s="211">
        <v>8</v>
      </c>
      <c r="E407" s="211">
        <v>1980</v>
      </c>
      <c r="F407" s="212">
        <v>627.78</v>
      </c>
      <c r="G407" s="212">
        <v>627.78</v>
      </c>
      <c r="H407" s="213">
        <v>2.4409000000000001</v>
      </c>
      <c r="I407" s="213">
        <f t="shared" si="105"/>
        <v>2.4409000000000001</v>
      </c>
      <c r="J407" s="213">
        <v>0.27850399999999997</v>
      </c>
      <c r="K407" s="213">
        <f t="shared" si="109"/>
        <v>2.4409000000000001</v>
      </c>
      <c r="L407" s="213">
        <f t="shared" si="110"/>
        <v>0.27850000000000019</v>
      </c>
      <c r="M407" s="213">
        <v>0</v>
      </c>
      <c r="N407" s="214">
        <f t="shared" si="106"/>
        <v>0</v>
      </c>
      <c r="O407" s="213">
        <v>42.4</v>
      </c>
      <c r="P407" s="213">
        <f t="shared" si="107"/>
        <v>2.1623999999999999</v>
      </c>
      <c r="Q407" s="215">
        <f t="shared" si="108"/>
        <v>34.812999999999995</v>
      </c>
      <c r="R407" s="215">
        <f t="shared" si="111"/>
        <v>305.11250000000001</v>
      </c>
      <c r="S407" s="215">
        <f t="shared" si="112"/>
        <v>34.812500000000021</v>
      </c>
      <c r="T407" s="213">
        <f t="shared" si="113"/>
        <v>-3.9999999997819558E-6</v>
      </c>
      <c r="U407" s="213">
        <f t="shared" si="114"/>
        <v>-2.1623999999999999</v>
      </c>
      <c r="V407" s="260">
        <f t="shared" si="115"/>
        <v>42.4</v>
      </c>
    </row>
    <row r="408" spans="1:22" s="1" customFormat="1">
      <c r="A408" s="273"/>
      <c r="B408" s="199">
        <v>402</v>
      </c>
      <c r="C408" s="216" t="s">
        <v>104</v>
      </c>
      <c r="D408" s="211">
        <v>51</v>
      </c>
      <c r="E408" s="211">
        <v>1986</v>
      </c>
      <c r="F408" s="212">
        <v>1842.82</v>
      </c>
      <c r="G408" s="212">
        <v>1842.82</v>
      </c>
      <c r="H408" s="213">
        <v>11.234</v>
      </c>
      <c r="I408" s="213">
        <f t="shared" si="105"/>
        <v>11.234</v>
      </c>
      <c r="J408" s="213">
        <v>8.0750550000000008</v>
      </c>
      <c r="K408" s="213">
        <f t="shared" si="109"/>
        <v>11.234</v>
      </c>
      <c r="L408" s="213">
        <f t="shared" si="110"/>
        <v>8.0750600000000006</v>
      </c>
      <c r="M408" s="213">
        <v>0</v>
      </c>
      <c r="N408" s="214">
        <f t="shared" si="106"/>
        <v>0</v>
      </c>
      <c r="O408" s="213">
        <v>61.94</v>
      </c>
      <c r="P408" s="213">
        <f t="shared" si="107"/>
        <v>3.1589399999999999</v>
      </c>
      <c r="Q408" s="215">
        <f t="shared" si="108"/>
        <v>158.33441176470592</v>
      </c>
      <c r="R408" s="215">
        <f t="shared" si="111"/>
        <v>220.27450980392157</v>
      </c>
      <c r="S408" s="215">
        <f t="shared" si="112"/>
        <v>158.33450980392158</v>
      </c>
      <c r="T408" s="213">
        <f t="shared" si="113"/>
        <v>4.9999999998107114E-6</v>
      </c>
      <c r="U408" s="213">
        <f t="shared" si="114"/>
        <v>-3.1589399999999999</v>
      </c>
      <c r="V408" s="260">
        <f t="shared" si="115"/>
        <v>61.94</v>
      </c>
    </row>
    <row r="409" spans="1:22" s="1" customFormat="1">
      <c r="A409" s="273"/>
      <c r="B409" s="199">
        <v>403</v>
      </c>
      <c r="C409" s="216" t="s">
        <v>300</v>
      </c>
      <c r="D409" s="211">
        <v>8</v>
      </c>
      <c r="E409" s="211">
        <v>1970</v>
      </c>
      <c r="F409" s="212">
        <v>389.07</v>
      </c>
      <c r="G409" s="212">
        <v>389.07</v>
      </c>
      <c r="H409" s="213">
        <v>0.58699999999999997</v>
      </c>
      <c r="I409" s="213">
        <f t="shared" si="105"/>
        <v>0.58699999999999997</v>
      </c>
      <c r="J409" s="213">
        <v>0</v>
      </c>
      <c r="K409" s="213">
        <f t="shared" si="109"/>
        <v>0.58699999999999997</v>
      </c>
      <c r="L409" s="213">
        <f t="shared" si="110"/>
        <v>0.56355999199999995</v>
      </c>
      <c r="M409" s="213">
        <v>0</v>
      </c>
      <c r="N409" s="214">
        <f t="shared" si="106"/>
        <v>0</v>
      </c>
      <c r="O409" s="213">
        <v>0.45960800000000002</v>
      </c>
      <c r="P409" s="213">
        <f t="shared" si="107"/>
        <v>2.3440007999999998E-2</v>
      </c>
      <c r="Q409" s="215">
        <f t="shared" si="108"/>
        <v>0</v>
      </c>
      <c r="R409" s="215">
        <f t="shared" si="111"/>
        <v>73.375</v>
      </c>
      <c r="S409" s="215">
        <f t="shared" si="112"/>
        <v>70.444998999999996</v>
      </c>
      <c r="T409" s="213">
        <f t="shared" si="113"/>
        <v>0.56355999199999995</v>
      </c>
      <c r="U409" s="213">
        <f t="shared" si="114"/>
        <v>-2.3440007999999998E-2</v>
      </c>
      <c r="V409" s="260">
        <f t="shared" si="115"/>
        <v>0.45960800000000002</v>
      </c>
    </row>
    <row r="410" spans="1:22" s="1" customFormat="1">
      <c r="A410" s="273"/>
      <c r="B410" s="199">
        <v>404</v>
      </c>
      <c r="C410" s="216" t="s">
        <v>105</v>
      </c>
      <c r="D410" s="211">
        <v>12</v>
      </c>
      <c r="E410" s="211">
        <v>1967</v>
      </c>
      <c r="F410" s="212">
        <v>529.73</v>
      </c>
      <c r="G410" s="212">
        <v>529.73</v>
      </c>
      <c r="H410" s="213">
        <v>1.605</v>
      </c>
      <c r="I410" s="213">
        <f t="shared" si="105"/>
        <v>1.605</v>
      </c>
      <c r="J410" s="213">
        <v>0</v>
      </c>
      <c r="K410" s="213">
        <f t="shared" si="109"/>
        <v>1.605</v>
      </c>
      <c r="L410" s="213">
        <f t="shared" si="110"/>
        <v>0.146494503</v>
      </c>
      <c r="M410" s="213">
        <v>0</v>
      </c>
      <c r="N410" s="214">
        <f t="shared" si="106"/>
        <v>0</v>
      </c>
      <c r="O410" s="213">
        <v>28.598147000000001</v>
      </c>
      <c r="P410" s="213">
        <f t="shared" si="107"/>
        <v>1.458505497</v>
      </c>
      <c r="Q410" s="215">
        <f t="shared" si="108"/>
        <v>0</v>
      </c>
      <c r="R410" s="215">
        <f t="shared" si="111"/>
        <v>133.75</v>
      </c>
      <c r="S410" s="215">
        <f t="shared" si="112"/>
        <v>12.207875250000001</v>
      </c>
      <c r="T410" s="213">
        <f t="shared" si="113"/>
        <v>0.146494503</v>
      </c>
      <c r="U410" s="213">
        <f t="shared" si="114"/>
        <v>-1.458505497</v>
      </c>
      <c r="V410" s="260">
        <f t="shared" si="115"/>
        <v>28.598147000000001</v>
      </c>
    </row>
    <row r="411" spans="1:22" s="1" customFormat="1">
      <c r="A411" s="273"/>
      <c r="B411" s="199">
        <v>405</v>
      </c>
      <c r="C411" s="219" t="s">
        <v>113</v>
      </c>
      <c r="D411" s="220">
        <v>50</v>
      </c>
      <c r="E411" s="220">
        <v>1993</v>
      </c>
      <c r="F411" s="221">
        <v>2469.6799999999998</v>
      </c>
      <c r="G411" s="221">
        <v>2469.6799999999998</v>
      </c>
      <c r="H411" s="222">
        <v>10.693</v>
      </c>
      <c r="I411" s="222">
        <v>10.693</v>
      </c>
      <c r="J411" s="222">
        <v>4.0819599999999996</v>
      </c>
      <c r="K411" s="222">
        <v>5.7459999999999996</v>
      </c>
      <c r="L411" s="222">
        <v>6.8170000000000002</v>
      </c>
      <c r="M411" s="222">
        <v>97</v>
      </c>
      <c r="N411" s="223">
        <v>4.9470000000000001</v>
      </c>
      <c r="O411" s="222">
        <v>76</v>
      </c>
      <c r="P411" s="222">
        <v>3.8759999999999999</v>
      </c>
      <c r="Q411" s="224">
        <v>81.639199999999988</v>
      </c>
      <c r="R411" s="224">
        <v>114.92</v>
      </c>
      <c r="S411" s="224">
        <v>136.34</v>
      </c>
      <c r="T411" s="222">
        <v>2.7350400000000006</v>
      </c>
      <c r="U411" s="222">
        <v>1.0710000000000002</v>
      </c>
      <c r="V411" s="261">
        <v>-21</v>
      </c>
    </row>
    <row r="412" spans="1:22" s="1" customFormat="1">
      <c r="A412" s="273"/>
      <c r="B412" s="199">
        <v>406</v>
      </c>
      <c r="C412" s="225" t="s">
        <v>301</v>
      </c>
      <c r="D412" s="226">
        <v>25</v>
      </c>
      <c r="E412" s="226">
        <v>1982</v>
      </c>
      <c r="F412" s="227">
        <v>1353.96</v>
      </c>
      <c r="G412" s="227">
        <v>1353.96</v>
      </c>
      <c r="H412" s="228">
        <v>5.4640000000000004</v>
      </c>
      <c r="I412" s="228">
        <v>5.4640000000000004</v>
      </c>
      <c r="J412" s="228">
        <v>2.1215449999999998</v>
      </c>
      <c r="K412" s="228">
        <v>3.0670000000000006</v>
      </c>
      <c r="L412" s="228">
        <v>3.4495000000000005</v>
      </c>
      <c r="M412" s="228">
        <v>47</v>
      </c>
      <c r="N412" s="229">
        <v>2.3969999999999998</v>
      </c>
      <c r="O412" s="228">
        <v>39.5</v>
      </c>
      <c r="P412" s="222">
        <v>2.0145</v>
      </c>
      <c r="Q412" s="224">
        <v>84.861799999999988</v>
      </c>
      <c r="R412" s="224">
        <v>122.68000000000002</v>
      </c>
      <c r="S412" s="224">
        <v>137.98000000000002</v>
      </c>
      <c r="T412" s="222">
        <v>1.3279550000000007</v>
      </c>
      <c r="U412" s="222">
        <v>0.38249999999999984</v>
      </c>
      <c r="V412" s="261">
        <v>-7.5</v>
      </c>
    </row>
    <row r="413" spans="1:22" s="1" customFormat="1">
      <c r="A413" s="273"/>
      <c r="B413" s="199">
        <v>407</v>
      </c>
      <c r="C413" s="219" t="s">
        <v>302</v>
      </c>
      <c r="D413" s="220">
        <v>37</v>
      </c>
      <c r="E413" s="220">
        <v>1983</v>
      </c>
      <c r="F413" s="221">
        <v>2108.85</v>
      </c>
      <c r="G413" s="221">
        <v>2108.85</v>
      </c>
      <c r="H413" s="228">
        <v>9.7129999999999992</v>
      </c>
      <c r="I413" s="228">
        <v>9.7129999999999992</v>
      </c>
      <c r="J413" s="228">
        <v>4.2853599999999998</v>
      </c>
      <c r="K413" s="228">
        <v>4.97</v>
      </c>
      <c r="L413" s="228">
        <v>5.6438629999999987</v>
      </c>
      <c r="M413" s="228">
        <v>93</v>
      </c>
      <c r="N413" s="229">
        <v>4.7429999999999994</v>
      </c>
      <c r="O413" s="228">
        <v>79.787000000000006</v>
      </c>
      <c r="P413" s="222">
        <v>4.0691370000000004</v>
      </c>
      <c r="Q413" s="224">
        <v>115.82054054054053</v>
      </c>
      <c r="R413" s="224">
        <v>134.32432432432432</v>
      </c>
      <c r="S413" s="224">
        <v>152.53683783783779</v>
      </c>
      <c r="T413" s="222">
        <v>1.3585029999999989</v>
      </c>
      <c r="U413" s="222">
        <v>0.67386299999999899</v>
      </c>
      <c r="V413" s="261">
        <v>-13.212999999999994</v>
      </c>
    </row>
    <row r="414" spans="1:22" s="1" customFormat="1">
      <c r="A414" s="273"/>
      <c r="B414" s="199">
        <v>408</v>
      </c>
      <c r="C414" s="219" t="s">
        <v>303</v>
      </c>
      <c r="D414" s="220">
        <v>37</v>
      </c>
      <c r="E414" s="220">
        <v>1987</v>
      </c>
      <c r="F414" s="221">
        <v>1832.06</v>
      </c>
      <c r="G414" s="221">
        <v>1832.06</v>
      </c>
      <c r="H414" s="228">
        <v>8.2530000000000001</v>
      </c>
      <c r="I414" s="228">
        <v>8.2530000000000001</v>
      </c>
      <c r="J414" s="228">
        <v>3.2763100000000001</v>
      </c>
      <c r="K414" s="228">
        <v>4.8360000000000003</v>
      </c>
      <c r="L414" s="228">
        <v>5.1420000000000003</v>
      </c>
      <c r="M414" s="228">
        <v>67</v>
      </c>
      <c r="N414" s="229">
        <v>3.4169999999999998</v>
      </c>
      <c r="O414" s="228">
        <v>61</v>
      </c>
      <c r="P414" s="222">
        <v>3.1109999999999998</v>
      </c>
      <c r="Q414" s="224">
        <v>88.548918918918915</v>
      </c>
      <c r="R414" s="224">
        <v>130.70270270270271</v>
      </c>
      <c r="S414" s="224">
        <v>138.97297297297297</v>
      </c>
      <c r="T414" s="222">
        <v>1.8656900000000003</v>
      </c>
      <c r="U414" s="222">
        <v>0.30600000000000005</v>
      </c>
      <c r="V414" s="261">
        <v>-6</v>
      </c>
    </row>
    <row r="415" spans="1:22" s="1" customFormat="1">
      <c r="A415" s="273"/>
      <c r="B415" s="199">
        <v>409</v>
      </c>
      <c r="C415" s="219" t="s">
        <v>305</v>
      </c>
      <c r="D415" s="220">
        <v>26</v>
      </c>
      <c r="E415" s="220">
        <v>1984</v>
      </c>
      <c r="F415" s="221">
        <v>1357.72</v>
      </c>
      <c r="G415" s="221">
        <v>1357.72</v>
      </c>
      <c r="H415" s="228">
        <v>5.8339999999999996</v>
      </c>
      <c r="I415" s="228">
        <v>5.8339999999999996</v>
      </c>
      <c r="J415" s="228">
        <v>2.069286</v>
      </c>
      <c r="K415" s="228">
        <v>3.5389999999999997</v>
      </c>
      <c r="L415" s="228">
        <v>3.8691229999999996</v>
      </c>
      <c r="M415" s="228">
        <v>45</v>
      </c>
      <c r="N415" s="229">
        <v>2.2949999999999999</v>
      </c>
      <c r="O415" s="228">
        <v>38.527000000000001</v>
      </c>
      <c r="P415" s="222">
        <v>1.964877</v>
      </c>
      <c r="Q415" s="224">
        <v>79.587923076923076</v>
      </c>
      <c r="R415" s="224">
        <v>136.11538461538458</v>
      </c>
      <c r="S415" s="224">
        <v>148.81242307692307</v>
      </c>
      <c r="T415" s="222">
        <v>1.7998369999999997</v>
      </c>
      <c r="U415" s="222">
        <v>0.33012299999999994</v>
      </c>
      <c r="V415" s="261">
        <v>-6.472999999999999</v>
      </c>
    </row>
    <row r="416" spans="1:22" s="1" customFormat="1">
      <c r="A416" s="273"/>
      <c r="B416" s="199">
        <v>410</v>
      </c>
      <c r="C416" s="219" t="s">
        <v>306</v>
      </c>
      <c r="D416" s="220">
        <v>12</v>
      </c>
      <c r="E416" s="220">
        <v>1981</v>
      </c>
      <c r="F416" s="221">
        <v>716.05</v>
      </c>
      <c r="G416" s="221">
        <v>716.05</v>
      </c>
      <c r="H416" s="228">
        <v>2.6749999999999998</v>
      </c>
      <c r="I416" s="228">
        <v>2.6749999999999998</v>
      </c>
      <c r="J416" s="228">
        <v>1.0742</v>
      </c>
      <c r="K416" s="228">
        <v>1.706</v>
      </c>
      <c r="L416" s="228">
        <v>1.6549999999999998</v>
      </c>
      <c r="M416" s="228">
        <v>19</v>
      </c>
      <c r="N416" s="229">
        <v>0.96899999999999997</v>
      </c>
      <c r="O416" s="228">
        <v>20</v>
      </c>
      <c r="P416" s="222">
        <v>1.02</v>
      </c>
      <c r="Q416" s="224">
        <v>89.516666666666666</v>
      </c>
      <c r="R416" s="224">
        <v>142.16666666666666</v>
      </c>
      <c r="S416" s="224">
        <v>137.91666666666666</v>
      </c>
      <c r="T416" s="222">
        <v>0.58079999999999976</v>
      </c>
      <c r="U416" s="222">
        <v>-5.1000000000000045E-2</v>
      </c>
      <c r="V416" s="261">
        <v>1</v>
      </c>
    </row>
    <row r="417" spans="1:22" s="1" customFormat="1">
      <c r="A417" s="273"/>
      <c r="B417" s="199">
        <v>411</v>
      </c>
      <c r="C417" s="219" t="s">
        <v>307</v>
      </c>
      <c r="D417" s="220">
        <v>26</v>
      </c>
      <c r="E417" s="220">
        <v>1982</v>
      </c>
      <c r="F417" s="221">
        <v>1351.11</v>
      </c>
      <c r="G417" s="221">
        <v>1351.11</v>
      </c>
      <c r="H417" s="228">
        <v>6.0960000000000001</v>
      </c>
      <c r="I417" s="228">
        <v>6.0960000000000001</v>
      </c>
      <c r="J417" s="228">
        <v>2.1332529999999998</v>
      </c>
      <c r="K417" s="228">
        <v>3.24</v>
      </c>
      <c r="L417" s="228">
        <v>4.0703820000000004</v>
      </c>
      <c r="M417" s="228">
        <v>56</v>
      </c>
      <c r="N417" s="229">
        <v>2.8559999999999999</v>
      </c>
      <c r="O417" s="228">
        <v>39.718000000000004</v>
      </c>
      <c r="P417" s="222">
        <v>2.0256180000000001</v>
      </c>
      <c r="Q417" s="224">
        <v>82.04819230769229</v>
      </c>
      <c r="R417" s="224">
        <v>124.61538461538461</v>
      </c>
      <c r="S417" s="224">
        <v>156.55315384615386</v>
      </c>
      <c r="T417" s="222">
        <v>1.9371290000000005</v>
      </c>
      <c r="U417" s="222">
        <v>0.83038199999999973</v>
      </c>
      <c r="V417" s="261">
        <v>-16.281999999999996</v>
      </c>
    </row>
    <row r="418" spans="1:22" s="1" customFormat="1">
      <c r="A418" s="273"/>
      <c r="B418" s="199">
        <v>412</v>
      </c>
      <c r="C418" s="219" t="s">
        <v>308</v>
      </c>
      <c r="D418" s="220">
        <v>52</v>
      </c>
      <c r="E418" s="220">
        <v>1985</v>
      </c>
      <c r="F418" s="221">
        <v>2741.26</v>
      </c>
      <c r="G418" s="221">
        <v>2741.26</v>
      </c>
      <c r="H418" s="228">
        <v>12.862</v>
      </c>
      <c r="I418" s="228">
        <v>12.862</v>
      </c>
      <c r="J418" s="228">
        <v>5.4247100000000001</v>
      </c>
      <c r="K418" s="228">
        <v>10.618</v>
      </c>
      <c r="L418" s="228">
        <v>7.7110000000000003</v>
      </c>
      <c r="M418" s="228">
        <v>44</v>
      </c>
      <c r="N418" s="229">
        <v>2.2439999999999998</v>
      </c>
      <c r="O418" s="228">
        <v>101</v>
      </c>
      <c r="P418" s="222">
        <v>5.1509999999999998</v>
      </c>
      <c r="Q418" s="224">
        <v>104.32134615384615</v>
      </c>
      <c r="R418" s="224">
        <v>204.19230769230768</v>
      </c>
      <c r="S418" s="224">
        <v>148.28846153846155</v>
      </c>
      <c r="T418" s="222">
        <v>2.2862900000000002</v>
      </c>
      <c r="U418" s="222">
        <v>-2.907</v>
      </c>
      <c r="V418" s="261">
        <v>57</v>
      </c>
    </row>
    <row r="419" spans="1:22" s="1" customFormat="1">
      <c r="A419" s="273"/>
      <c r="B419" s="199">
        <v>413</v>
      </c>
      <c r="C419" s="225" t="s">
        <v>311</v>
      </c>
      <c r="D419" s="226">
        <v>47</v>
      </c>
      <c r="E419" s="226">
        <v>1969</v>
      </c>
      <c r="F419" s="227">
        <v>1893.25</v>
      </c>
      <c r="G419" s="227">
        <v>1893.25</v>
      </c>
      <c r="H419" s="228">
        <v>10.871</v>
      </c>
      <c r="I419" s="222">
        <v>10.871</v>
      </c>
      <c r="J419" s="228">
        <v>4.4042199999999996</v>
      </c>
      <c r="K419" s="222">
        <v>6.4850000000000003</v>
      </c>
      <c r="L419" s="222">
        <v>6.6890000000000009</v>
      </c>
      <c r="M419" s="228">
        <v>86</v>
      </c>
      <c r="N419" s="223">
        <v>4.3860000000000001</v>
      </c>
      <c r="O419" s="228">
        <v>82</v>
      </c>
      <c r="P419" s="222">
        <v>4.1819999999999995</v>
      </c>
      <c r="Q419" s="224">
        <v>93.706808510638282</v>
      </c>
      <c r="R419" s="224">
        <v>137.97872340425531</v>
      </c>
      <c r="S419" s="224">
        <v>142.31914893617022</v>
      </c>
      <c r="T419" s="222">
        <v>2.2847800000000014</v>
      </c>
      <c r="U419" s="222">
        <v>0.20400000000000063</v>
      </c>
      <c r="V419" s="261">
        <v>-4</v>
      </c>
    </row>
    <row r="420" spans="1:22" s="1" customFormat="1">
      <c r="A420" s="273"/>
      <c r="B420" s="199">
        <v>414</v>
      </c>
      <c r="C420" s="219" t="s">
        <v>312</v>
      </c>
      <c r="D420" s="220">
        <v>14</v>
      </c>
      <c r="E420" s="220">
        <v>1983</v>
      </c>
      <c r="F420" s="221">
        <v>786.5</v>
      </c>
      <c r="G420" s="221">
        <v>786.5</v>
      </c>
      <c r="H420" s="228">
        <v>3.8460000000000001</v>
      </c>
      <c r="I420" s="222">
        <v>3.8460000000000001</v>
      </c>
      <c r="J420" s="228">
        <v>1.4233150000000001</v>
      </c>
      <c r="K420" s="222">
        <v>2.5710000000000002</v>
      </c>
      <c r="L420" s="222">
        <v>2.4945000000000004</v>
      </c>
      <c r="M420" s="228">
        <v>25</v>
      </c>
      <c r="N420" s="223">
        <v>1.2749999999999999</v>
      </c>
      <c r="O420" s="228">
        <v>26.5</v>
      </c>
      <c r="P420" s="222">
        <v>1.3514999999999999</v>
      </c>
      <c r="Q420" s="224">
        <v>101.66535714285715</v>
      </c>
      <c r="R420" s="224">
        <v>183.64285714285714</v>
      </c>
      <c r="S420" s="224">
        <v>178.17857142857147</v>
      </c>
      <c r="T420" s="222">
        <v>1.0711850000000003</v>
      </c>
      <c r="U420" s="222">
        <v>-7.6500000000000012E-2</v>
      </c>
      <c r="V420" s="261">
        <v>1.5</v>
      </c>
    </row>
    <row r="421" spans="1:22" s="1" customFormat="1">
      <c r="A421" s="273"/>
      <c r="B421" s="199">
        <v>415</v>
      </c>
      <c r="C421" s="219" t="s">
        <v>314</v>
      </c>
      <c r="D421" s="220">
        <v>17</v>
      </c>
      <c r="E421" s="220">
        <v>1980</v>
      </c>
      <c r="F421" s="221">
        <v>757.14</v>
      </c>
      <c r="G421" s="221">
        <v>757.14</v>
      </c>
      <c r="H421" s="228">
        <v>3.7050000000000001</v>
      </c>
      <c r="I421" s="222">
        <v>3.7050000000000001</v>
      </c>
      <c r="J421" s="228">
        <v>1.8261400000000001</v>
      </c>
      <c r="K421" s="222">
        <v>2.3280000000000003</v>
      </c>
      <c r="L421" s="222">
        <v>1.9710000000000001</v>
      </c>
      <c r="M421" s="228">
        <v>27</v>
      </c>
      <c r="N421" s="223">
        <v>1.377</v>
      </c>
      <c r="O421" s="228">
        <v>34</v>
      </c>
      <c r="P421" s="222">
        <v>1.734</v>
      </c>
      <c r="Q421" s="224">
        <v>107.42</v>
      </c>
      <c r="R421" s="224">
        <v>136.94117647058826</v>
      </c>
      <c r="S421" s="224">
        <v>115.94117647058823</v>
      </c>
      <c r="T421" s="222">
        <v>0.14485999999999999</v>
      </c>
      <c r="U421" s="222">
        <v>-0.35699999999999998</v>
      </c>
      <c r="V421" s="261">
        <v>7</v>
      </c>
    </row>
    <row r="422" spans="1:22" s="1" customFormat="1">
      <c r="A422" s="273"/>
      <c r="B422" s="199">
        <v>416</v>
      </c>
      <c r="C422" s="219" t="s">
        <v>315</v>
      </c>
      <c r="D422" s="220">
        <v>14</v>
      </c>
      <c r="E422" s="220">
        <v>1984</v>
      </c>
      <c r="F422" s="221">
        <v>744.57</v>
      </c>
      <c r="G422" s="221">
        <v>744.57</v>
      </c>
      <c r="H422" s="228">
        <v>4.07</v>
      </c>
      <c r="I422" s="222">
        <v>4.07</v>
      </c>
      <c r="J422" s="228">
        <v>1.066681</v>
      </c>
      <c r="K422" s="222">
        <v>2.7950000000000004</v>
      </c>
      <c r="L422" s="222">
        <v>3.0571400000000004</v>
      </c>
      <c r="M422" s="228">
        <v>25</v>
      </c>
      <c r="N422" s="223">
        <v>1.2749999999999999</v>
      </c>
      <c r="O422" s="228">
        <v>19.86</v>
      </c>
      <c r="P422" s="222">
        <v>1.0128599999999999</v>
      </c>
      <c r="Q422" s="224">
        <v>76.191500000000005</v>
      </c>
      <c r="R422" s="224">
        <v>199.64285714285717</v>
      </c>
      <c r="S422" s="224">
        <v>218.36714285714288</v>
      </c>
      <c r="T422" s="222">
        <v>1.9904590000000004</v>
      </c>
      <c r="U422" s="222">
        <v>0.26214000000000004</v>
      </c>
      <c r="V422" s="261">
        <v>-5.1400000000000006</v>
      </c>
    </row>
    <row r="423" spans="1:22" s="1" customFormat="1">
      <c r="A423" s="273"/>
      <c r="B423" s="199">
        <v>417</v>
      </c>
      <c r="C423" s="219" t="s">
        <v>316</v>
      </c>
      <c r="D423" s="220">
        <v>11</v>
      </c>
      <c r="E423" s="220">
        <v>1984</v>
      </c>
      <c r="F423" s="221">
        <v>597.67999999999995</v>
      </c>
      <c r="G423" s="221">
        <v>597.67999999999995</v>
      </c>
      <c r="H423" s="228">
        <v>2.3210000000000002</v>
      </c>
      <c r="I423" s="222">
        <v>2.3210000000000002</v>
      </c>
      <c r="J423" s="228">
        <v>0.53710000000000002</v>
      </c>
      <c r="K423" s="222">
        <v>1.4030000000000002</v>
      </c>
      <c r="L423" s="222">
        <v>1.8110000000000002</v>
      </c>
      <c r="M423" s="228">
        <v>18</v>
      </c>
      <c r="N423" s="223">
        <v>0.91799999999999993</v>
      </c>
      <c r="O423" s="228">
        <v>10</v>
      </c>
      <c r="P423" s="222">
        <v>0.51</v>
      </c>
      <c r="Q423" s="224">
        <v>48.827272727272728</v>
      </c>
      <c r="R423" s="224">
        <v>127.54545454545456</v>
      </c>
      <c r="S423" s="224">
        <v>164.63636363636365</v>
      </c>
      <c r="T423" s="222">
        <v>1.2739000000000003</v>
      </c>
      <c r="U423" s="222">
        <v>0.40799999999999992</v>
      </c>
      <c r="V423" s="261">
        <v>-8</v>
      </c>
    </row>
    <row r="424" spans="1:22" s="1" customFormat="1">
      <c r="A424" s="273"/>
      <c r="B424" s="199">
        <v>418</v>
      </c>
      <c r="C424" s="219" t="s">
        <v>106</v>
      </c>
      <c r="D424" s="220">
        <v>45</v>
      </c>
      <c r="E424" s="220">
        <v>1975</v>
      </c>
      <c r="F424" s="221">
        <v>2325.2199999999998</v>
      </c>
      <c r="G424" s="221">
        <v>2325.2199999999998</v>
      </c>
      <c r="H424" s="222">
        <v>6.8780000000000001</v>
      </c>
      <c r="I424" s="222">
        <v>6.8780000000000001</v>
      </c>
      <c r="J424" s="222">
        <v>2.971209</v>
      </c>
      <c r="K424" s="222">
        <v>3.9200000000000004</v>
      </c>
      <c r="L424" s="222">
        <v>3.9067910000000001</v>
      </c>
      <c r="M424" s="222">
        <v>58</v>
      </c>
      <c r="N424" s="223">
        <v>2.9579999999999997</v>
      </c>
      <c r="O424" s="222">
        <v>58.259</v>
      </c>
      <c r="P424" s="222">
        <v>2.971209</v>
      </c>
      <c r="Q424" s="224">
        <v>66.026866666666663</v>
      </c>
      <c r="R424" s="224">
        <v>87.111111111111114</v>
      </c>
      <c r="S424" s="224">
        <v>86.817577777777785</v>
      </c>
      <c r="T424" s="222">
        <v>0.93558200000000014</v>
      </c>
      <c r="U424" s="222">
        <v>-1.3209000000000248E-2</v>
      </c>
      <c r="V424" s="261">
        <v>0.25900000000000034</v>
      </c>
    </row>
    <row r="425" spans="1:22" s="1" customFormat="1">
      <c r="A425" s="273"/>
      <c r="B425" s="199">
        <v>419</v>
      </c>
      <c r="C425" s="219" t="s">
        <v>107</v>
      </c>
      <c r="D425" s="220">
        <v>44</v>
      </c>
      <c r="E425" s="220">
        <v>1985</v>
      </c>
      <c r="F425" s="221">
        <v>2285.27</v>
      </c>
      <c r="G425" s="221">
        <v>2285.27</v>
      </c>
      <c r="H425" s="222">
        <v>7.992</v>
      </c>
      <c r="I425" s="222">
        <v>7.992</v>
      </c>
      <c r="J425" s="222">
        <v>3.4267919999999998</v>
      </c>
      <c r="K425" s="222">
        <v>4.6769999999999996</v>
      </c>
      <c r="L425" s="222">
        <v>4.5652080000000002</v>
      </c>
      <c r="M425" s="222">
        <v>65</v>
      </c>
      <c r="N425" s="223">
        <v>3.3149999999999999</v>
      </c>
      <c r="O425" s="222">
        <v>67.191999999999993</v>
      </c>
      <c r="P425" s="222">
        <v>3.4267919999999994</v>
      </c>
      <c r="Q425" s="224">
        <v>77.88163636363636</v>
      </c>
      <c r="R425" s="224">
        <v>106.29545454545455</v>
      </c>
      <c r="S425" s="224">
        <v>103.75472727272728</v>
      </c>
      <c r="T425" s="222">
        <v>1.1384160000000003</v>
      </c>
      <c r="U425" s="222">
        <v>-0.11179199999999945</v>
      </c>
      <c r="V425" s="261">
        <v>2.1919999999999931</v>
      </c>
    </row>
    <row r="426" spans="1:22" s="1" customFormat="1">
      <c r="A426" s="273"/>
      <c r="B426" s="199">
        <v>420</v>
      </c>
      <c r="C426" s="219" t="s">
        <v>108</v>
      </c>
      <c r="D426" s="220">
        <v>50</v>
      </c>
      <c r="E426" s="220">
        <v>1971</v>
      </c>
      <c r="F426" s="221">
        <v>2518.19</v>
      </c>
      <c r="G426" s="221">
        <v>2518.19</v>
      </c>
      <c r="H426" s="222">
        <v>10.831</v>
      </c>
      <c r="I426" s="222">
        <v>10.831</v>
      </c>
      <c r="J426" s="222">
        <v>3.8617710000000001</v>
      </c>
      <c r="K426" s="222">
        <v>7.0060000000000002</v>
      </c>
      <c r="L426" s="222">
        <v>6.9692289999999995</v>
      </c>
      <c r="M426" s="222">
        <v>75</v>
      </c>
      <c r="N426" s="223">
        <v>3.8249999999999997</v>
      </c>
      <c r="O426" s="222">
        <v>75.721000000000004</v>
      </c>
      <c r="P426" s="222">
        <v>3.8617710000000001</v>
      </c>
      <c r="Q426" s="224">
        <v>77.235420000000005</v>
      </c>
      <c r="R426" s="224">
        <v>140.12</v>
      </c>
      <c r="S426" s="224">
        <v>139.38458</v>
      </c>
      <c r="T426" s="222">
        <v>3.1074579999999994</v>
      </c>
      <c r="U426" s="222">
        <v>-3.6771000000000331E-2</v>
      </c>
      <c r="V426" s="261">
        <v>0.72100000000000364</v>
      </c>
    </row>
    <row r="427" spans="1:22" s="1" customFormat="1">
      <c r="A427" s="273"/>
      <c r="B427" s="199">
        <v>421</v>
      </c>
      <c r="C427" s="219" t="s">
        <v>109</v>
      </c>
      <c r="D427" s="220">
        <v>44</v>
      </c>
      <c r="E427" s="220">
        <v>1964</v>
      </c>
      <c r="F427" s="221">
        <v>1865.95</v>
      </c>
      <c r="G427" s="221">
        <v>1865.95</v>
      </c>
      <c r="H427" s="222">
        <v>7.6959999999999997</v>
      </c>
      <c r="I427" s="222">
        <v>7.6959999999999997</v>
      </c>
      <c r="J427" s="222">
        <v>2.1469469999999999</v>
      </c>
      <c r="K427" s="222">
        <v>5.35</v>
      </c>
      <c r="L427" s="222">
        <v>5.5490529999999998</v>
      </c>
      <c r="M427" s="222">
        <v>46</v>
      </c>
      <c r="N427" s="223">
        <v>2.3459999999999996</v>
      </c>
      <c r="O427" s="222">
        <v>42.097000000000001</v>
      </c>
      <c r="P427" s="222">
        <v>2.1469469999999999</v>
      </c>
      <c r="Q427" s="224">
        <v>48.794250000000005</v>
      </c>
      <c r="R427" s="224">
        <v>121.59090909090909</v>
      </c>
      <c r="S427" s="224">
        <v>126.1148409090909</v>
      </c>
      <c r="T427" s="222">
        <v>3.4021059999999999</v>
      </c>
      <c r="U427" s="222">
        <v>0.1990529999999997</v>
      </c>
      <c r="V427" s="261">
        <v>-3.9029999999999987</v>
      </c>
    </row>
    <row r="428" spans="1:22" s="1" customFormat="1">
      <c r="A428" s="273"/>
      <c r="B428" s="199">
        <v>422</v>
      </c>
      <c r="C428" s="219" t="s">
        <v>110</v>
      </c>
      <c r="D428" s="220">
        <v>20</v>
      </c>
      <c r="E428" s="220">
        <v>1973</v>
      </c>
      <c r="F428" s="221">
        <v>929.05</v>
      </c>
      <c r="G428" s="221">
        <v>929.05</v>
      </c>
      <c r="H428" s="222">
        <v>4.97</v>
      </c>
      <c r="I428" s="222">
        <v>4.97</v>
      </c>
      <c r="J428" s="222">
        <v>1.2234389999999999</v>
      </c>
      <c r="K428" s="222">
        <v>4.0009999999999994</v>
      </c>
      <c r="L428" s="222">
        <v>3.7465609999999998</v>
      </c>
      <c r="M428" s="222">
        <v>19</v>
      </c>
      <c r="N428" s="223">
        <v>0.96899999999999997</v>
      </c>
      <c r="O428" s="222">
        <v>23.989000000000001</v>
      </c>
      <c r="P428" s="222">
        <v>1.2234389999999999</v>
      </c>
      <c r="Q428" s="224">
        <v>61.171949999999995</v>
      </c>
      <c r="R428" s="224">
        <v>200.04999999999998</v>
      </c>
      <c r="S428" s="224">
        <v>187.32804999999999</v>
      </c>
      <c r="T428" s="222">
        <v>2.5231219999999999</v>
      </c>
      <c r="U428" s="222">
        <v>-0.25443899999999997</v>
      </c>
      <c r="V428" s="261">
        <v>4.9890000000000008</v>
      </c>
    </row>
    <row r="429" spans="1:22" s="1" customFormat="1">
      <c r="A429" s="273"/>
      <c r="B429" s="199">
        <v>423</v>
      </c>
      <c r="C429" s="219" t="s">
        <v>111</v>
      </c>
      <c r="D429" s="220">
        <v>6</v>
      </c>
      <c r="E429" s="220">
        <v>1956</v>
      </c>
      <c r="F429" s="221">
        <v>327.26</v>
      </c>
      <c r="G429" s="221">
        <v>327.26</v>
      </c>
      <c r="H429" s="228">
        <v>1.2749999999999999</v>
      </c>
      <c r="I429" s="222">
        <v>1.2749999999999999</v>
      </c>
      <c r="J429" s="222">
        <v>0.52575899999999998</v>
      </c>
      <c r="K429" s="222">
        <v>0.7649999999999999</v>
      </c>
      <c r="L429" s="222">
        <v>0.74924099999999993</v>
      </c>
      <c r="M429" s="222">
        <v>10</v>
      </c>
      <c r="N429" s="223">
        <v>0.51</v>
      </c>
      <c r="O429" s="222">
        <v>10.308999999999999</v>
      </c>
      <c r="P429" s="222">
        <v>0.52575899999999998</v>
      </c>
      <c r="Q429" s="224">
        <v>87.626500000000007</v>
      </c>
      <c r="R429" s="224">
        <v>127.49999999999999</v>
      </c>
      <c r="S429" s="224">
        <v>124.87349999999999</v>
      </c>
      <c r="T429" s="222">
        <v>0.22348199999999996</v>
      </c>
      <c r="U429" s="222">
        <v>-1.5758999999999967E-2</v>
      </c>
      <c r="V429" s="261">
        <v>0.30899999999999928</v>
      </c>
    </row>
    <row r="430" spans="1:22" s="1" customFormat="1">
      <c r="A430" s="273"/>
      <c r="B430" s="199">
        <v>424</v>
      </c>
      <c r="C430" s="219" t="s">
        <v>112</v>
      </c>
      <c r="D430" s="220">
        <v>45</v>
      </c>
      <c r="E430" s="220">
        <v>1982</v>
      </c>
      <c r="F430" s="221">
        <v>1563.22</v>
      </c>
      <c r="G430" s="221">
        <v>1563.22</v>
      </c>
      <c r="H430" s="228">
        <v>3.6309999999999998</v>
      </c>
      <c r="I430" s="222">
        <v>3.6309999999999998</v>
      </c>
      <c r="J430" s="222">
        <v>3.0503100000000001</v>
      </c>
      <c r="K430" s="222">
        <v>0.67300000000000004</v>
      </c>
      <c r="L430" s="222">
        <v>0.58068999999999971</v>
      </c>
      <c r="M430" s="222">
        <v>58</v>
      </c>
      <c r="N430" s="223">
        <v>2.9579999999999997</v>
      </c>
      <c r="O430" s="222">
        <v>59.81</v>
      </c>
      <c r="P430" s="222">
        <v>3.0503100000000001</v>
      </c>
      <c r="Q430" s="224">
        <v>67.784666666666666</v>
      </c>
      <c r="R430" s="224">
        <v>14.955555555555556</v>
      </c>
      <c r="S430" s="224">
        <v>12.904222222222216</v>
      </c>
      <c r="T430" s="222">
        <v>-2.4696200000000004</v>
      </c>
      <c r="U430" s="222">
        <v>-9.2310000000000336E-2</v>
      </c>
      <c r="V430" s="261">
        <v>1.8100000000000023</v>
      </c>
    </row>
    <row r="431" spans="1:22" s="1" customFormat="1">
      <c r="A431" s="273"/>
      <c r="B431" s="199">
        <v>425</v>
      </c>
      <c r="C431" s="230" t="s">
        <v>340</v>
      </c>
      <c r="D431" s="231">
        <v>12</v>
      </c>
      <c r="E431" s="231" t="s">
        <v>114</v>
      </c>
      <c r="F431" s="232">
        <v>603.69000000000005</v>
      </c>
      <c r="G431" s="232">
        <v>603.69000000000005</v>
      </c>
      <c r="H431" s="213">
        <v>4.1840000000000002</v>
      </c>
      <c r="I431" s="213">
        <f t="shared" ref="I431:I462" si="116">H431</f>
        <v>4.1840000000000002</v>
      </c>
      <c r="J431" s="233">
        <v>1.92</v>
      </c>
      <c r="K431" s="213">
        <f t="shared" ref="K431:K462" si="117">I431-N431</f>
        <v>3.2712700000000003</v>
      </c>
      <c r="L431" s="213">
        <f t="shared" ref="L431:L462" si="118">I431-P431</f>
        <v>3.4054950000000002</v>
      </c>
      <c r="M431" s="213">
        <v>17</v>
      </c>
      <c r="N431" s="214">
        <f>M431*0.05369</f>
        <v>0.91273000000000004</v>
      </c>
      <c r="O431" s="213">
        <v>14.5</v>
      </c>
      <c r="P431" s="213">
        <f>O431*0.05369</f>
        <v>0.778505</v>
      </c>
      <c r="Q431" s="215">
        <f t="shared" ref="Q431:Q436" si="119">J431*1000/D431</f>
        <v>160</v>
      </c>
      <c r="R431" s="215">
        <f t="shared" ref="R431:R462" si="120">K431*1000/D431</f>
        <v>272.60583333333335</v>
      </c>
      <c r="S431" s="215">
        <f t="shared" ref="S431:S462" si="121">L431*1000/D431</f>
        <v>283.79125000000005</v>
      </c>
      <c r="T431" s="213">
        <f t="shared" ref="T431:T462" si="122">L431-J431</f>
        <v>1.4854950000000002</v>
      </c>
      <c r="U431" s="213">
        <f t="shared" ref="U431:U462" si="123">N431-P431</f>
        <v>0.13422500000000004</v>
      </c>
      <c r="V431" s="260">
        <f t="shared" ref="V431:V462" si="124">O431-M431</f>
        <v>-2.5</v>
      </c>
    </row>
    <row r="432" spans="1:22" s="1" customFormat="1">
      <c r="A432" s="273"/>
      <c r="B432" s="199">
        <v>426</v>
      </c>
      <c r="C432" s="234" t="s">
        <v>117</v>
      </c>
      <c r="D432" s="235">
        <v>26</v>
      </c>
      <c r="E432" s="235" t="s">
        <v>114</v>
      </c>
      <c r="F432" s="212">
        <v>391.34</v>
      </c>
      <c r="G432" s="212">
        <v>391.34</v>
      </c>
      <c r="H432" s="213">
        <v>4.75</v>
      </c>
      <c r="I432" s="213">
        <f t="shared" si="116"/>
        <v>4.75</v>
      </c>
      <c r="J432" s="213">
        <v>3.12</v>
      </c>
      <c r="K432" s="213">
        <f t="shared" si="117"/>
        <v>4.4949725000000003</v>
      </c>
      <c r="L432" s="213">
        <f t="shared" si="118"/>
        <v>4.4815500000000004</v>
      </c>
      <c r="M432" s="213">
        <v>4.75</v>
      </c>
      <c r="N432" s="214">
        <f>M432*0.05369</f>
        <v>0.25502750000000002</v>
      </c>
      <c r="O432" s="213">
        <v>5</v>
      </c>
      <c r="P432" s="213">
        <f>O432*0.05369</f>
        <v>0.26845000000000002</v>
      </c>
      <c r="Q432" s="215">
        <f t="shared" si="119"/>
        <v>120</v>
      </c>
      <c r="R432" s="215">
        <f t="shared" si="120"/>
        <v>172.88355769230768</v>
      </c>
      <c r="S432" s="215">
        <f t="shared" si="121"/>
        <v>172.36730769230769</v>
      </c>
      <c r="T432" s="213">
        <f t="shared" si="122"/>
        <v>1.3615500000000003</v>
      </c>
      <c r="U432" s="213">
        <f t="shared" si="123"/>
        <v>-1.3422500000000004E-2</v>
      </c>
      <c r="V432" s="260">
        <f t="shared" si="124"/>
        <v>0.25</v>
      </c>
    </row>
    <row r="433" spans="1:22" s="1" customFormat="1">
      <c r="A433" s="273"/>
      <c r="B433" s="199">
        <v>427</v>
      </c>
      <c r="C433" s="234" t="s">
        <v>116</v>
      </c>
      <c r="D433" s="235">
        <v>41</v>
      </c>
      <c r="E433" s="235" t="s">
        <v>114</v>
      </c>
      <c r="F433" s="212">
        <v>1963.43</v>
      </c>
      <c r="G433" s="212">
        <v>1963.43</v>
      </c>
      <c r="H433" s="213">
        <v>10.16</v>
      </c>
      <c r="I433" s="213">
        <f t="shared" si="116"/>
        <v>10.16</v>
      </c>
      <c r="J433" s="213">
        <v>5.53</v>
      </c>
      <c r="K433" s="213">
        <f t="shared" si="117"/>
        <v>6.8849099999999996</v>
      </c>
      <c r="L433" s="213">
        <f t="shared" si="118"/>
        <v>7.4486550000000005</v>
      </c>
      <c r="M433" s="213">
        <v>61</v>
      </c>
      <c r="N433" s="214">
        <f>M433*0.05369</f>
        <v>3.2750900000000001</v>
      </c>
      <c r="O433" s="213">
        <v>50.5</v>
      </c>
      <c r="P433" s="213">
        <f>O433*0.05369</f>
        <v>2.7113450000000001</v>
      </c>
      <c r="Q433" s="215">
        <f t="shared" si="119"/>
        <v>134.8780487804878</v>
      </c>
      <c r="R433" s="215">
        <f t="shared" si="120"/>
        <v>167.92463414634145</v>
      </c>
      <c r="S433" s="215">
        <f t="shared" si="121"/>
        <v>181.67451219512196</v>
      </c>
      <c r="T433" s="213">
        <f t="shared" si="122"/>
        <v>1.9186550000000002</v>
      </c>
      <c r="U433" s="213">
        <f t="shared" si="123"/>
        <v>0.56374499999999994</v>
      </c>
      <c r="V433" s="260">
        <f t="shared" si="124"/>
        <v>-10.5</v>
      </c>
    </row>
    <row r="434" spans="1:22" s="1" customFormat="1">
      <c r="A434" s="273"/>
      <c r="B434" s="199">
        <v>428</v>
      </c>
      <c r="C434" s="230" t="s">
        <v>341</v>
      </c>
      <c r="D434" s="231">
        <v>90</v>
      </c>
      <c r="E434" s="235" t="s">
        <v>114</v>
      </c>
      <c r="F434" s="232">
        <v>4545.32</v>
      </c>
      <c r="G434" s="232">
        <v>4545.32</v>
      </c>
      <c r="H434" s="213">
        <v>19.887</v>
      </c>
      <c r="I434" s="213">
        <f t="shared" si="116"/>
        <v>19.887</v>
      </c>
      <c r="J434" s="233">
        <v>11.57</v>
      </c>
      <c r="K434" s="213">
        <f t="shared" si="117"/>
        <v>14.992890000000001</v>
      </c>
      <c r="L434" s="213">
        <f t="shared" si="118"/>
        <v>15.911223000000001</v>
      </c>
      <c r="M434" s="213">
        <v>89</v>
      </c>
      <c r="N434" s="214">
        <f>M434*0.05499</f>
        <v>4.8941099999999995</v>
      </c>
      <c r="O434" s="213">
        <v>72.3</v>
      </c>
      <c r="P434" s="213">
        <f>O434*0.05499</f>
        <v>3.9757769999999995</v>
      </c>
      <c r="Q434" s="215">
        <f t="shared" si="119"/>
        <v>128.55555555555554</v>
      </c>
      <c r="R434" s="215">
        <f t="shared" si="120"/>
        <v>166.58766666666668</v>
      </c>
      <c r="S434" s="215">
        <f t="shared" si="121"/>
        <v>176.79136666666668</v>
      </c>
      <c r="T434" s="213">
        <f t="shared" si="122"/>
        <v>4.3412230000000012</v>
      </c>
      <c r="U434" s="213">
        <f t="shared" si="123"/>
        <v>0.91833300000000007</v>
      </c>
      <c r="V434" s="260">
        <f t="shared" si="124"/>
        <v>-16.700000000000003</v>
      </c>
    </row>
    <row r="435" spans="1:22" s="1" customFormat="1">
      <c r="A435" s="273"/>
      <c r="B435" s="199">
        <v>429</v>
      </c>
      <c r="C435" s="234" t="s">
        <v>115</v>
      </c>
      <c r="D435" s="235">
        <v>90</v>
      </c>
      <c r="E435" s="235" t="s">
        <v>114</v>
      </c>
      <c r="F435" s="212">
        <v>4418.29</v>
      </c>
      <c r="G435" s="212">
        <v>4418.29</v>
      </c>
      <c r="H435" s="213">
        <v>18.972999999999999</v>
      </c>
      <c r="I435" s="213">
        <f t="shared" si="116"/>
        <v>18.972999999999999</v>
      </c>
      <c r="J435" s="213">
        <v>12.2</v>
      </c>
      <c r="K435" s="213">
        <f t="shared" si="117"/>
        <v>14.848749999999999</v>
      </c>
      <c r="L435" s="213">
        <f t="shared" si="118"/>
        <v>15.008220999999999</v>
      </c>
      <c r="M435" s="213">
        <v>75</v>
      </c>
      <c r="N435" s="214">
        <f>M435*0.05499</f>
        <v>4.12425</v>
      </c>
      <c r="O435" s="213">
        <v>72.099999999999994</v>
      </c>
      <c r="P435" s="213">
        <f>O435*0.05499</f>
        <v>3.9647789999999996</v>
      </c>
      <c r="Q435" s="215">
        <f t="shared" si="119"/>
        <v>135.55555555555554</v>
      </c>
      <c r="R435" s="215">
        <f t="shared" si="120"/>
        <v>164.98611111111109</v>
      </c>
      <c r="S435" s="215">
        <f t="shared" si="121"/>
        <v>166.7580111111111</v>
      </c>
      <c r="T435" s="213">
        <f t="shared" si="122"/>
        <v>2.8082209999999996</v>
      </c>
      <c r="U435" s="213">
        <f t="shared" si="123"/>
        <v>0.15947100000000036</v>
      </c>
      <c r="V435" s="260">
        <f t="shared" si="124"/>
        <v>-2.9000000000000057</v>
      </c>
    </row>
    <row r="436" spans="1:22" s="1" customFormat="1">
      <c r="A436" s="273"/>
      <c r="B436" s="199">
        <v>430</v>
      </c>
      <c r="C436" s="234" t="s">
        <v>342</v>
      </c>
      <c r="D436" s="235">
        <v>55</v>
      </c>
      <c r="E436" s="235" t="s">
        <v>114</v>
      </c>
      <c r="F436" s="212">
        <v>2369.4699999999998</v>
      </c>
      <c r="G436" s="212">
        <v>2369.4699999999998</v>
      </c>
      <c r="H436" s="213">
        <v>3.84</v>
      </c>
      <c r="I436" s="213">
        <f t="shared" si="116"/>
        <v>3.84</v>
      </c>
      <c r="J436" s="213">
        <v>0.45</v>
      </c>
      <c r="K436" s="213">
        <f t="shared" si="117"/>
        <v>2.1902999999999997</v>
      </c>
      <c r="L436" s="213">
        <f t="shared" si="118"/>
        <v>2.476248</v>
      </c>
      <c r="M436" s="213">
        <v>30</v>
      </c>
      <c r="N436" s="214">
        <f>M436*0.05499</f>
        <v>1.6496999999999999</v>
      </c>
      <c r="O436" s="213">
        <v>24.8</v>
      </c>
      <c r="P436" s="213">
        <f>O436*0.05499</f>
        <v>1.3637520000000001</v>
      </c>
      <c r="Q436" s="215">
        <f t="shared" si="119"/>
        <v>8.1818181818181817</v>
      </c>
      <c r="R436" s="215">
        <f t="shared" si="120"/>
        <v>39.823636363636361</v>
      </c>
      <c r="S436" s="215">
        <f t="shared" si="121"/>
        <v>45.022690909090912</v>
      </c>
      <c r="T436" s="213">
        <f t="shared" si="122"/>
        <v>2.0262479999999998</v>
      </c>
      <c r="U436" s="213">
        <f t="shared" si="123"/>
        <v>0.28594799999999987</v>
      </c>
      <c r="V436" s="260">
        <f t="shared" si="124"/>
        <v>-5.1999999999999993</v>
      </c>
    </row>
    <row r="437" spans="1:22" s="1" customFormat="1">
      <c r="A437" s="273"/>
      <c r="B437" s="199">
        <v>431</v>
      </c>
      <c r="C437" s="237" t="s">
        <v>143</v>
      </c>
      <c r="D437" s="235">
        <v>20</v>
      </c>
      <c r="E437" s="235">
        <v>1983</v>
      </c>
      <c r="F437" s="212"/>
      <c r="G437" s="212">
        <v>1080</v>
      </c>
      <c r="H437" s="213">
        <v>5.0780000000000003</v>
      </c>
      <c r="I437" s="213">
        <f t="shared" si="116"/>
        <v>5.0780000000000003</v>
      </c>
      <c r="J437" s="213">
        <v>3.2</v>
      </c>
      <c r="K437" s="213">
        <f t="shared" si="117"/>
        <v>3.4970000000000003</v>
      </c>
      <c r="L437" s="213">
        <f t="shared" si="118"/>
        <v>3.4970000000000003</v>
      </c>
      <c r="M437" s="213">
        <v>31</v>
      </c>
      <c r="N437" s="214">
        <f t="shared" ref="N437:N468" si="125">M437*0.051</f>
        <v>1.581</v>
      </c>
      <c r="O437" s="213">
        <v>31</v>
      </c>
      <c r="P437" s="213">
        <f t="shared" ref="P437:P468" si="126">O437*0.051</f>
        <v>1.581</v>
      </c>
      <c r="Q437" s="215">
        <v>160</v>
      </c>
      <c r="R437" s="215">
        <f t="shared" si="120"/>
        <v>174.85000000000002</v>
      </c>
      <c r="S437" s="215">
        <f t="shared" si="121"/>
        <v>174.85000000000002</v>
      </c>
      <c r="T437" s="213">
        <f t="shared" si="122"/>
        <v>0.29700000000000015</v>
      </c>
      <c r="U437" s="213">
        <f t="shared" si="123"/>
        <v>0</v>
      </c>
      <c r="V437" s="260">
        <f t="shared" si="124"/>
        <v>0</v>
      </c>
    </row>
    <row r="438" spans="1:22" s="1" customFormat="1">
      <c r="A438" s="273"/>
      <c r="B438" s="199">
        <v>432</v>
      </c>
      <c r="C438" s="234" t="s">
        <v>148</v>
      </c>
      <c r="D438" s="235">
        <v>20</v>
      </c>
      <c r="E438" s="235">
        <v>1984</v>
      </c>
      <c r="F438" s="212"/>
      <c r="G438" s="212">
        <v>1050.8499999999999</v>
      </c>
      <c r="H438" s="213">
        <v>5.8890000000000002</v>
      </c>
      <c r="I438" s="213">
        <f t="shared" si="116"/>
        <v>5.8890000000000002</v>
      </c>
      <c r="J438" s="213">
        <v>3.2</v>
      </c>
      <c r="K438" s="213">
        <f t="shared" si="117"/>
        <v>3.9510000000000005</v>
      </c>
      <c r="L438" s="213">
        <f t="shared" si="118"/>
        <v>3.9510000000000005</v>
      </c>
      <c r="M438" s="213">
        <v>38</v>
      </c>
      <c r="N438" s="214">
        <f t="shared" si="125"/>
        <v>1.9379999999999999</v>
      </c>
      <c r="O438" s="213">
        <v>38</v>
      </c>
      <c r="P438" s="213">
        <f t="shared" si="126"/>
        <v>1.9379999999999999</v>
      </c>
      <c r="Q438" s="215">
        <v>160</v>
      </c>
      <c r="R438" s="215">
        <f t="shared" si="120"/>
        <v>197.55</v>
      </c>
      <c r="S438" s="215">
        <f t="shared" si="121"/>
        <v>197.55</v>
      </c>
      <c r="T438" s="213">
        <f t="shared" si="122"/>
        <v>0.75100000000000033</v>
      </c>
      <c r="U438" s="213">
        <f t="shared" si="123"/>
        <v>0</v>
      </c>
      <c r="V438" s="260">
        <f t="shared" si="124"/>
        <v>0</v>
      </c>
    </row>
    <row r="439" spans="1:22" s="1" customFormat="1">
      <c r="A439" s="273"/>
      <c r="B439" s="199">
        <v>433</v>
      </c>
      <c r="C439" s="234" t="s">
        <v>344</v>
      </c>
      <c r="D439" s="235">
        <v>20</v>
      </c>
      <c r="E439" s="235">
        <v>1987</v>
      </c>
      <c r="F439" s="212"/>
      <c r="G439" s="212">
        <v>1071.6500000000001</v>
      </c>
      <c r="H439" s="213">
        <v>5.6130000000000004</v>
      </c>
      <c r="I439" s="213">
        <f t="shared" si="116"/>
        <v>5.6130000000000004</v>
      </c>
      <c r="J439" s="213">
        <v>3.2</v>
      </c>
      <c r="K439" s="213">
        <f t="shared" si="117"/>
        <v>4.0830000000000002</v>
      </c>
      <c r="L439" s="213">
        <f t="shared" si="118"/>
        <v>4.0830000000000002</v>
      </c>
      <c r="M439" s="213">
        <v>30</v>
      </c>
      <c r="N439" s="214">
        <f t="shared" si="125"/>
        <v>1.5299999999999998</v>
      </c>
      <c r="O439" s="213">
        <v>30</v>
      </c>
      <c r="P439" s="213">
        <f t="shared" si="126"/>
        <v>1.5299999999999998</v>
      </c>
      <c r="Q439" s="215">
        <v>160</v>
      </c>
      <c r="R439" s="215">
        <f t="shared" si="120"/>
        <v>204.15</v>
      </c>
      <c r="S439" s="215">
        <f t="shared" si="121"/>
        <v>204.15</v>
      </c>
      <c r="T439" s="213">
        <f t="shared" si="122"/>
        <v>0.88300000000000001</v>
      </c>
      <c r="U439" s="213">
        <f t="shared" si="123"/>
        <v>0</v>
      </c>
      <c r="V439" s="260">
        <f t="shared" si="124"/>
        <v>0</v>
      </c>
    </row>
    <row r="440" spans="1:22" s="1" customFormat="1">
      <c r="A440" s="273"/>
      <c r="B440" s="199">
        <v>434</v>
      </c>
      <c r="C440" s="234" t="s">
        <v>345</v>
      </c>
      <c r="D440" s="235">
        <v>20</v>
      </c>
      <c r="E440" s="235">
        <v>1984</v>
      </c>
      <c r="F440" s="212"/>
      <c r="G440" s="212">
        <v>1059.05</v>
      </c>
      <c r="H440" s="213">
        <v>5.7430000000000003</v>
      </c>
      <c r="I440" s="213">
        <f t="shared" si="116"/>
        <v>5.7430000000000003</v>
      </c>
      <c r="J440" s="213">
        <v>3.2</v>
      </c>
      <c r="K440" s="213">
        <f t="shared" si="117"/>
        <v>3.7030000000000003</v>
      </c>
      <c r="L440" s="213">
        <f t="shared" si="118"/>
        <v>3.7030000000000003</v>
      </c>
      <c r="M440" s="213">
        <v>40</v>
      </c>
      <c r="N440" s="214">
        <f t="shared" si="125"/>
        <v>2.04</v>
      </c>
      <c r="O440" s="213">
        <v>40</v>
      </c>
      <c r="P440" s="213">
        <f t="shared" si="126"/>
        <v>2.04</v>
      </c>
      <c r="Q440" s="215">
        <v>160</v>
      </c>
      <c r="R440" s="215">
        <f t="shared" si="120"/>
        <v>185.15000000000003</v>
      </c>
      <c r="S440" s="215">
        <f t="shared" si="121"/>
        <v>185.15000000000003</v>
      </c>
      <c r="T440" s="213">
        <f t="shared" si="122"/>
        <v>0.50300000000000011</v>
      </c>
      <c r="U440" s="213">
        <f t="shared" si="123"/>
        <v>0</v>
      </c>
      <c r="V440" s="260">
        <f t="shared" si="124"/>
        <v>0</v>
      </c>
    </row>
    <row r="441" spans="1:22" s="1" customFormat="1">
      <c r="A441" s="273"/>
      <c r="B441" s="199">
        <v>435</v>
      </c>
      <c r="C441" s="234" t="s">
        <v>346</v>
      </c>
      <c r="D441" s="235">
        <v>60</v>
      </c>
      <c r="E441" s="235">
        <v>1982</v>
      </c>
      <c r="F441" s="212"/>
      <c r="G441" s="212">
        <v>3183.77</v>
      </c>
      <c r="H441" s="213">
        <v>17.457000000000001</v>
      </c>
      <c r="I441" s="213">
        <f t="shared" si="116"/>
        <v>17.457000000000001</v>
      </c>
      <c r="J441" s="213">
        <v>3.2</v>
      </c>
      <c r="K441" s="213">
        <f t="shared" si="117"/>
        <v>11.388000000000002</v>
      </c>
      <c r="L441" s="213">
        <f t="shared" si="118"/>
        <v>11.388000000000002</v>
      </c>
      <c r="M441" s="213">
        <v>119</v>
      </c>
      <c r="N441" s="214">
        <f t="shared" si="125"/>
        <v>6.069</v>
      </c>
      <c r="O441" s="213">
        <v>119</v>
      </c>
      <c r="P441" s="213">
        <f t="shared" si="126"/>
        <v>6.069</v>
      </c>
      <c r="Q441" s="215">
        <v>160</v>
      </c>
      <c r="R441" s="215">
        <f t="shared" si="120"/>
        <v>189.80000000000004</v>
      </c>
      <c r="S441" s="215">
        <f t="shared" si="121"/>
        <v>189.80000000000004</v>
      </c>
      <c r="T441" s="213">
        <f t="shared" si="122"/>
        <v>8.1880000000000024</v>
      </c>
      <c r="U441" s="213">
        <f t="shared" si="123"/>
        <v>0</v>
      </c>
      <c r="V441" s="260">
        <f t="shared" si="124"/>
        <v>0</v>
      </c>
    </row>
    <row r="442" spans="1:22" s="1" customFormat="1">
      <c r="A442" s="273"/>
      <c r="B442" s="199">
        <v>436</v>
      </c>
      <c r="C442" s="234" t="s">
        <v>347</v>
      </c>
      <c r="D442" s="235">
        <v>20</v>
      </c>
      <c r="E442" s="235">
        <v>1985</v>
      </c>
      <c r="F442" s="212"/>
      <c r="G442" s="212">
        <v>1066.04</v>
      </c>
      <c r="H442" s="213">
        <v>5.218</v>
      </c>
      <c r="I442" s="213">
        <f t="shared" si="116"/>
        <v>5.218</v>
      </c>
      <c r="J442" s="213">
        <v>3.2</v>
      </c>
      <c r="K442" s="213">
        <f t="shared" si="117"/>
        <v>3.6880000000000002</v>
      </c>
      <c r="L442" s="213">
        <f t="shared" si="118"/>
        <v>3.6880000000000002</v>
      </c>
      <c r="M442" s="213">
        <v>30</v>
      </c>
      <c r="N442" s="214">
        <f t="shared" si="125"/>
        <v>1.5299999999999998</v>
      </c>
      <c r="O442" s="213">
        <v>30</v>
      </c>
      <c r="P442" s="213">
        <f t="shared" si="126"/>
        <v>1.5299999999999998</v>
      </c>
      <c r="Q442" s="215">
        <v>160</v>
      </c>
      <c r="R442" s="215">
        <f t="shared" si="120"/>
        <v>184.4</v>
      </c>
      <c r="S442" s="215">
        <f t="shared" si="121"/>
        <v>184.4</v>
      </c>
      <c r="T442" s="213">
        <f t="shared" si="122"/>
        <v>0.48799999999999999</v>
      </c>
      <c r="U442" s="213">
        <f t="shared" si="123"/>
        <v>0</v>
      </c>
      <c r="V442" s="260">
        <f t="shared" si="124"/>
        <v>0</v>
      </c>
    </row>
    <row r="443" spans="1:22" s="1" customFormat="1">
      <c r="A443" s="273"/>
      <c r="B443" s="199">
        <v>437</v>
      </c>
      <c r="C443" s="234" t="s">
        <v>348</v>
      </c>
      <c r="D443" s="235">
        <v>20</v>
      </c>
      <c r="E443" s="235">
        <v>1988</v>
      </c>
      <c r="F443" s="212"/>
      <c r="G443" s="212">
        <v>1102.3499999999999</v>
      </c>
      <c r="H443" s="213">
        <v>5.4749999999999996</v>
      </c>
      <c r="I443" s="213">
        <f t="shared" si="116"/>
        <v>5.4749999999999996</v>
      </c>
      <c r="J443" s="213">
        <v>8</v>
      </c>
      <c r="K443" s="213">
        <f t="shared" si="117"/>
        <v>3.7409999999999997</v>
      </c>
      <c r="L443" s="213">
        <f t="shared" si="118"/>
        <v>3.7409999999999997</v>
      </c>
      <c r="M443" s="213">
        <v>34</v>
      </c>
      <c r="N443" s="214">
        <f t="shared" si="125"/>
        <v>1.734</v>
      </c>
      <c r="O443" s="213">
        <v>34</v>
      </c>
      <c r="P443" s="213">
        <f t="shared" si="126"/>
        <v>1.734</v>
      </c>
      <c r="Q443" s="215">
        <v>160</v>
      </c>
      <c r="R443" s="215">
        <f t="shared" si="120"/>
        <v>187.04999999999998</v>
      </c>
      <c r="S443" s="215">
        <f t="shared" si="121"/>
        <v>187.04999999999998</v>
      </c>
      <c r="T443" s="213">
        <f t="shared" si="122"/>
        <v>-4.2590000000000003</v>
      </c>
      <c r="U443" s="213">
        <f t="shared" si="123"/>
        <v>0</v>
      </c>
      <c r="V443" s="260">
        <f t="shared" si="124"/>
        <v>0</v>
      </c>
    </row>
    <row r="444" spans="1:22" s="1" customFormat="1">
      <c r="A444" s="273"/>
      <c r="B444" s="199">
        <v>438</v>
      </c>
      <c r="C444" s="234" t="s">
        <v>349</v>
      </c>
      <c r="D444" s="235">
        <v>20</v>
      </c>
      <c r="E444" s="235">
        <v>1984</v>
      </c>
      <c r="F444" s="212"/>
      <c r="G444" s="212">
        <v>1039.19</v>
      </c>
      <c r="H444" s="213">
        <v>5.2839999999999998</v>
      </c>
      <c r="I444" s="213">
        <f t="shared" si="116"/>
        <v>5.2839999999999998</v>
      </c>
      <c r="J444" s="213">
        <v>9.6</v>
      </c>
      <c r="K444" s="213">
        <f t="shared" si="117"/>
        <v>3.8049999999999997</v>
      </c>
      <c r="L444" s="213">
        <f t="shared" si="118"/>
        <v>3.8049999999999997</v>
      </c>
      <c r="M444" s="213">
        <v>29</v>
      </c>
      <c r="N444" s="214">
        <f t="shared" si="125"/>
        <v>1.4789999999999999</v>
      </c>
      <c r="O444" s="213">
        <v>29</v>
      </c>
      <c r="P444" s="213">
        <f t="shared" si="126"/>
        <v>1.4789999999999999</v>
      </c>
      <c r="Q444" s="215">
        <v>160</v>
      </c>
      <c r="R444" s="215">
        <f t="shared" si="120"/>
        <v>190.24999999999997</v>
      </c>
      <c r="S444" s="215">
        <f t="shared" si="121"/>
        <v>190.24999999999997</v>
      </c>
      <c r="T444" s="213">
        <f t="shared" si="122"/>
        <v>-5.7949999999999999</v>
      </c>
      <c r="U444" s="213">
        <f t="shared" si="123"/>
        <v>0</v>
      </c>
      <c r="V444" s="260">
        <f t="shared" si="124"/>
        <v>0</v>
      </c>
    </row>
    <row r="445" spans="1:22" s="1" customFormat="1">
      <c r="A445" s="273"/>
      <c r="B445" s="199">
        <v>439</v>
      </c>
      <c r="C445" s="234" t="s">
        <v>149</v>
      </c>
      <c r="D445" s="235">
        <v>20</v>
      </c>
      <c r="E445" s="235">
        <v>1984</v>
      </c>
      <c r="F445" s="212"/>
      <c r="G445" s="212">
        <v>1066.74</v>
      </c>
      <c r="H445" s="213">
        <v>5.7130000000000001</v>
      </c>
      <c r="I445" s="213">
        <f t="shared" si="116"/>
        <v>5.7130000000000001</v>
      </c>
      <c r="J445" s="213">
        <v>3.2</v>
      </c>
      <c r="K445" s="213">
        <f t="shared" si="117"/>
        <v>3.8260000000000005</v>
      </c>
      <c r="L445" s="213">
        <f t="shared" si="118"/>
        <v>3.8260000000000005</v>
      </c>
      <c r="M445" s="213">
        <v>37</v>
      </c>
      <c r="N445" s="214">
        <f t="shared" si="125"/>
        <v>1.8869999999999998</v>
      </c>
      <c r="O445" s="213">
        <v>37</v>
      </c>
      <c r="P445" s="213">
        <f t="shared" si="126"/>
        <v>1.8869999999999998</v>
      </c>
      <c r="Q445" s="215">
        <v>160</v>
      </c>
      <c r="R445" s="215">
        <f t="shared" si="120"/>
        <v>191.3</v>
      </c>
      <c r="S445" s="215">
        <f t="shared" si="121"/>
        <v>191.3</v>
      </c>
      <c r="T445" s="213">
        <f t="shared" si="122"/>
        <v>0.62600000000000033</v>
      </c>
      <c r="U445" s="213">
        <f t="shared" si="123"/>
        <v>0</v>
      </c>
      <c r="V445" s="260">
        <f t="shared" si="124"/>
        <v>0</v>
      </c>
    </row>
    <row r="446" spans="1:22" s="1" customFormat="1">
      <c r="A446" s="273"/>
      <c r="B446" s="199">
        <v>440</v>
      </c>
      <c r="C446" s="234" t="s">
        <v>150</v>
      </c>
      <c r="D446" s="235">
        <v>40</v>
      </c>
      <c r="E446" s="235">
        <v>1982</v>
      </c>
      <c r="F446" s="212"/>
      <c r="G446" s="212">
        <v>1643.77</v>
      </c>
      <c r="H446" s="213">
        <v>10.146000000000001</v>
      </c>
      <c r="I446" s="213">
        <f t="shared" si="116"/>
        <v>10.146000000000001</v>
      </c>
      <c r="J446" s="213">
        <v>6.4</v>
      </c>
      <c r="K446" s="213">
        <f t="shared" si="117"/>
        <v>7.6470000000000011</v>
      </c>
      <c r="L446" s="213">
        <f t="shared" si="118"/>
        <v>7.6470000000000011</v>
      </c>
      <c r="M446" s="213">
        <v>49</v>
      </c>
      <c r="N446" s="214">
        <f t="shared" si="125"/>
        <v>2.4989999999999997</v>
      </c>
      <c r="O446" s="213">
        <v>49</v>
      </c>
      <c r="P446" s="213">
        <f t="shared" si="126"/>
        <v>2.4989999999999997</v>
      </c>
      <c r="Q446" s="215">
        <v>160</v>
      </c>
      <c r="R446" s="215">
        <f t="shared" si="120"/>
        <v>191.17500000000001</v>
      </c>
      <c r="S446" s="215">
        <f t="shared" si="121"/>
        <v>191.17500000000001</v>
      </c>
      <c r="T446" s="213">
        <f t="shared" si="122"/>
        <v>1.2470000000000008</v>
      </c>
      <c r="U446" s="213">
        <f t="shared" si="123"/>
        <v>0</v>
      </c>
      <c r="V446" s="260">
        <f t="shared" si="124"/>
        <v>0</v>
      </c>
    </row>
    <row r="447" spans="1:22" s="1" customFormat="1">
      <c r="A447" s="273"/>
      <c r="B447" s="199">
        <v>441</v>
      </c>
      <c r="C447" s="234" t="s">
        <v>151</v>
      </c>
      <c r="D447" s="235">
        <v>40</v>
      </c>
      <c r="E447" s="235">
        <v>1970</v>
      </c>
      <c r="F447" s="212"/>
      <c r="G447" s="212">
        <v>1644.35</v>
      </c>
      <c r="H447" s="213">
        <v>9.8149999999999995</v>
      </c>
      <c r="I447" s="213">
        <f t="shared" si="116"/>
        <v>9.8149999999999995</v>
      </c>
      <c r="J447" s="213">
        <v>9.6</v>
      </c>
      <c r="K447" s="213">
        <f t="shared" si="117"/>
        <v>7.8259999999999996</v>
      </c>
      <c r="L447" s="213">
        <f t="shared" si="118"/>
        <v>7.8259999999999996</v>
      </c>
      <c r="M447" s="213">
        <v>39</v>
      </c>
      <c r="N447" s="214">
        <f t="shared" si="125"/>
        <v>1.9889999999999999</v>
      </c>
      <c r="O447" s="213">
        <v>39</v>
      </c>
      <c r="P447" s="213">
        <f t="shared" si="126"/>
        <v>1.9889999999999999</v>
      </c>
      <c r="Q447" s="215">
        <v>160</v>
      </c>
      <c r="R447" s="215">
        <f t="shared" si="120"/>
        <v>195.65</v>
      </c>
      <c r="S447" s="215">
        <f t="shared" si="121"/>
        <v>195.65</v>
      </c>
      <c r="T447" s="213">
        <f t="shared" si="122"/>
        <v>-1.774</v>
      </c>
      <c r="U447" s="213">
        <f t="shared" si="123"/>
        <v>0</v>
      </c>
      <c r="V447" s="260">
        <f t="shared" si="124"/>
        <v>0</v>
      </c>
    </row>
    <row r="448" spans="1:22" s="1" customFormat="1">
      <c r="A448" s="273"/>
      <c r="B448" s="199">
        <v>442</v>
      </c>
      <c r="C448" s="234" t="s">
        <v>141</v>
      </c>
      <c r="D448" s="235">
        <v>20</v>
      </c>
      <c r="E448" s="235">
        <v>1985</v>
      </c>
      <c r="F448" s="212"/>
      <c r="G448" s="212">
        <v>1055.8800000000001</v>
      </c>
      <c r="H448" s="213">
        <v>5.4880000000000004</v>
      </c>
      <c r="I448" s="213">
        <f t="shared" si="116"/>
        <v>5.4880000000000004</v>
      </c>
      <c r="J448" s="233">
        <v>3.2</v>
      </c>
      <c r="K448" s="213">
        <f t="shared" si="117"/>
        <v>4.3150000000000004</v>
      </c>
      <c r="L448" s="213">
        <f t="shared" si="118"/>
        <v>4.3150000000000004</v>
      </c>
      <c r="M448" s="213">
        <v>23</v>
      </c>
      <c r="N448" s="214">
        <f t="shared" si="125"/>
        <v>1.1729999999999998</v>
      </c>
      <c r="O448" s="213">
        <v>23</v>
      </c>
      <c r="P448" s="213">
        <f t="shared" si="126"/>
        <v>1.1729999999999998</v>
      </c>
      <c r="Q448" s="215">
        <v>160</v>
      </c>
      <c r="R448" s="215">
        <f t="shared" si="120"/>
        <v>215.75</v>
      </c>
      <c r="S448" s="215">
        <f t="shared" si="121"/>
        <v>215.75</v>
      </c>
      <c r="T448" s="213">
        <f t="shared" si="122"/>
        <v>1.1150000000000002</v>
      </c>
      <c r="U448" s="213">
        <f t="shared" si="123"/>
        <v>0</v>
      </c>
      <c r="V448" s="260">
        <f t="shared" si="124"/>
        <v>0</v>
      </c>
    </row>
    <row r="449" spans="1:22" s="1" customFormat="1">
      <c r="A449" s="273"/>
      <c r="B449" s="199">
        <v>443</v>
      </c>
      <c r="C449" s="234" t="s">
        <v>147</v>
      </c>
      <c r="D449" s="235">
        <v>20</v>
      </c>
      <c r="E449" s="235">
        <v>1983</v>
      </c>
      <c r="F449" s="212"/>
      <c r="G449" s="212">
        <v>1040.4000000000001</v>
      </c>
      <c r="H449" s="213">
        <v>6.12</v>
      </c>
      <c r="I449" s="213">
        <f t="shared" si="116"/>
        <v>6.12</v>
      </c>
      <c r="J449" s="213">
        <v>3.2</v>
      </c>
      <c r="K449" s="213">
        <f t="shared" si="117"/>
        <v>4.7430000000000003</v>
      </c>
      <c r="L449" s="213">
        <f t="shared" si="118"/>
        <v>4.7430000000000003</v>
      </c>
      <c r="M449" s="213">
        <v>27</v>
      </c>
      <c r="N449" s="214">
        <f t="shared" si="125"/>
        <v>1.377</v>
      </c>
      <c r="O449" s="236">
        <v>27</v>
      </c>
      <c r="P449" s="213">
        <f t="shared" si="126"/>
        <v>1.377</v>
      </c>
      <c r="Q449" s="215">
        <v>160</v>
      </c>
      <c r="R449" s="215">
        <f t="shared" si="120"/>
        <v>237.15</v>
      </c>
      <c r="S449" s="215">
        <f t="shared" si="121"/>
        <v>237.15</v>
      </c>
      <c r="T449" s="213">
        <f t="shared" si="122"/>
        <v>1.5430000000000001</v>
      </c>
      <c r="U449" s="213">
        <f t="shared" si="123"/>
        <v>0</v>
      </c>
      <c r="V449" s="260">
        <f t="shared" si="124"/>
        <v>0</v>
      </c>
    </row>
    <row r="450" spans="1:22" s="1" customFormat="1">
      <c r="A450" s="273"/>
      <c r="B450" s="199">
        <v>444</v>
      </c>
      <c r="C450" s="234" t="s">
        <v>350</v>
      </c>
      <c r="D450" s="235">
        <v>20</v>
      </c>
      <c r="E450" s="235">
        <v>1984</v>
      </c>
      <c r="F450" s="212"/>
      <c r="G450" s="212">
        <v>1056.5999999999999</v>
      </c>
      <c r="H450" s="213">
        <v>5.8079999999999998</v>
      </c>
      <c r="I450" s="213">
        <f t="shared" si="116"/>
        <v>5.8079999999999998</v>
      </c>
      <c r="J450" s="213">
        <v>3.2</v>
      </c>
      <c r="K450" s="213">
        <f t="shared" si="117"/>
        <v>4.4820000000000002</v>
      </c>
      <c r="L450" s="213">
        <f t="shared" si="118"/>
        <v>4.4820000000000002</v>
      </c>
      <c r="M450" s="213">
        <v>26</v>
      </c>
      <c r="N450" s="214">
        <f t="shared" si="125"/>
        <v>1.3259999999999998</v>
      </c>
      <c r="O450" s="213">
        <v>26</v>
      </c>
      <c r="P450" s="213">
        <f t="shared" si="126"/>
        <v>1.3259999999999998</v>
      </c>
      <c r="Q450" s="215">
        <v>160</v>
      </c>
      <c r="R450" s="215">
        <f t="shared" si="120"/>
        <v>224.1</v>
      </c>
      <c r="S450" s="215">
        <f t="shared" si="121"/>
        <v>224.1</v>
      </c>
      <c r="T450" s="213">
        <f t="shared" si="122"/>
        <v>1.282</v>
      </c>
      <c r="U450" s="213">
        <f t="shared" si="123"/>
        <v>0</v>
      </c>
      <c r="V450" s="260">
        <f t="shared" si="124"/>
        <v>0</v>
      </c>
    </row>
    <row r="451" spans="1:22" s="1" customFormat="1">
      <c r="A451" s="273"/>
      <c r="B451" s="199">
        <v>445</v>
      </c>
      <c r="C451" s="234" t="s">
        <v>351</v>
      </c>
      <c r="D451" s="235">
        <v>20</v>
      </c>
      <c r="E451" s="235">
        <v>1983</v>
      </c>
      <c r="F451" s="212"/>
      <c r="G451" s="212">
        <v>1066.3900000000001</v>
      </c>
      <c r="H451" s="213">
        <v>6.3369999999999997</v>
      </c>
      <c r="I451" s="213">
        <f t="shared" si="116"/>
        <v>6.3369999999999997</v>
      </c>
      <c r="J451" s="213">
        <v>3.2</v>
      </c>
      <c r="K451" s="213">
        <f t="shared" si="117"/>
        <v>4.2969999999999997</v>
      </c>
      <c r="L451" s="213">
        <f t="shared" si="118"/>
        <v>4.2969999999999997</v>
      </c>
      <c r="M451" s="213">
        <v>40</v>
      </c>
      <c r="N451" s="214">
        <f t="shared" si="125"/>
        <v>2.04</v>
      </c>
      <c r="O451" s="213">
        <v>40</v>
      </c>
      <c r="P451" s="213">
        <f t="shared" si="126"/>
        <v>2.04</v>
      </c>
      <c r="Q451" s="215">
        <v>160</v>
      </c>
      <c r="R451" s="215">
        <f t="shared" si="120"/>
        <v>214.85</v>
      </c>
      <c r="S451" s="215">
        <f t="shared" si="121"/>
        <v>214.85</v>
      </c>
      <c r="T451" s="213">
        <f t="shared" si="122"/>
        <v>1.0969999999999995</v>
      </c>
      <c r="U451" s="213">
        <f t="shared" si="123"/>
        <v>0</v>
      </c>
      <c r="V451" s="260">
        <f t="shared" si="124"/>
        <v>0</v>
      </c>
    </row>
    <row r="452" spans="1:22" s="1" customFormat="1">
      <c r="A452" s="273"/>
      <c r="B452" s="199">
        <v>446</v>
      </c>
      <c r="C452" s="234" t="s">
        <v>152</v>
      </c>
      <c r="D452" s="235">
        <v>20</v>
      </c>
      <c r="E452" s="235">
        <v>1983</v>
      </c>
      <c r="F452" s="212"/>
      <c r="G452" s="212">
        <v>1036.97</v>
      </c>
      <c r="H452" s="213">
        <v>7.2309999999999999</v>
      </c>
      <c r="I452" s="213">
        <f t="shared" si="116"/>
        <v>7.2309999999999999</v>
      </c>
      <c r="J452" s="213">
        <v>3.2</v>
      </c>
      <c r="K452" s="213">
        <f t="shared" si="117"/>
        <v>5.7010000000000005</v>
      </c>
      <c r="L452" s="213">
        <f t="shared" si="118"/>
        <v>5.7010000000000005</v>
      </c>
      <c r="M452" s="213">
        <v>30</v>
      </c>
      <c r="N452" s="214">
        <f t="shared" si="125"/>
        <v>1.5299999999999998</v>
      </c>
      <c r="O452" s="213">
        <v>30</v>
      </c>
      <c r="P452" s="213">
        <f t="shared" si="126"/>
        <v>1.5299999999999998</v>
      </c>
      <c r="Q452" s="215">
        <v>160</v>
      </c>
      <c r="R452" s="215">
        <f t="shared" si="120"/>
        <v>285.05000000000007</v>
      </c>
      <c r="S452" s="215">
        <f t="shared" si="121"/>
        <v>285.05000000000007</v>
      </c>
      <c r="T452" s="213">
        <f t="shared" si="122"/>
        <v>2.5010000000000003</v>
      </c>
      <c r="U452" s="213">
        <f t="shared" si="123"/>
        <v>0</v>
      </c>
      <c r="V452" s="260">
        <f t="shared" si="124"/>
        <v>0</v>
      </c>
    </row>
    <row r="453" spans="1:22" s="1" customFormat="1">
      <c r="A453" s="273"/>
      <c r="B453" s="199">
        <v>447</v>
      </c>
      <c r="C453" s="234" t="s">
        <v>352</v>
      </c>
      <c r="D453" s="235">
        <v>20</v>
      </c>
      <c r="E453" s="235">
        <v>1990</v>
      </c>
      <c r="F453" s="212"/>
      <c r="G453" s="212">
        <v>1101.72</v>
      </c>
      <c r="H453" s="213">
        <v>6.1239999999999997</v>
      </c>
      <c r="I453" s="213">
        <f t="shared" si="116"/>
        <v>6.1239999999999997</v>
      </c>
      <c r="J453" s="213">
        <v>3.2</v>
      </c>
      <c r="K453" s="213">
        <f t="shared" si="117"/>
        <v>4.6449999999999996</v>
      </c>
      <c r="L453" s="213">
        <f t="shared" si="118"/>
        <v>4.6449999999999996</v>
      </c>
      <c r="M453" s="213">
        <v>29</v>
      </c>
      <c r="N453" s="214">
        <f t="shared" si="125"/>
        <v>1.4789999999999999</v>
      </c>
      <c r="O453" s="213">
        <v>29</v>
      </c>
      <c r="P453" s="213">
        <f t="shared" si="126"/>
        <v>1.4789999999999999</v>
      </c>
      <c r="Q453" s="215">
        <v>160</v>
      </c>
      <c r="R453" s="215">
        <f t="shared" si="120"/>
        <v>232.25</v>
      </c>
      <c r="S453" s="215">
        <f t="shared" si="121"/>
        <v>232.25</v>
      </c>
      <c r="T453" s="213">
        <f t="shared" si="122"/>
        <v>1.4449999999999994</v>
      </c>
      <c r="U453" s="213">
        <f t="shared" si="123"/>
        <v>0</v>
      </c>
      <c r="V453" s="260">
        <f t="shared" si="124"/>
        <v>0</v>
      </c>
    </row>
    <row r="454" spans="1:22" s="1" customFormat="1">
      <c r="A454" s="273"/>
      <c r="B454" s="199">
        <v>448</v>
      </c>
      <c r="C454" s="234" t="s">
        <v>141</v>
      </c>
      <c r="D454" s="235">
        <v>20</v>
      </c>
      <c r="E454" s="235">
        <v>1985</v>
      </c>
      <c r="F454" s="212"/>
      <c r="G454" s="212">
        <v>1055.8800000000001</v>
      </c>
      <c r="H454" s="213">
        <v>5.4880000000000004</v>
      </c>
      <c r="I454" s="213">
        <f t="shared" si="116"/>
        <v>5.4880000000000004</v>
      </c>
      <c r="J454" s="213">
        <v>9.9</v>
      </c>
      <c r="K454" s="213">
        <f t="shared" si="117"/>
        <v>4.3150000000000004</v>
      </c>
      <c r="L454" s="213">
        <f t="shared" si="118"/>
        <v>4.3150000000000004</v>
      </c>
      <c r="M454" s="213">
        <v>23</v>
      </c>
      <c r="N454" s="214">
        <f t="shared" si="125"/>
        <v>1.1729999999999998</v>
      </c>
      <c r="O454" s="213">
        <v>23</v>
      </c>
      <c r="P454" s="213">
        <f t="shared" si="126"/>
        <v>1.1729999999999998</v>
      </c>
      <c r="Q454" s="215">
        <v>160</v>
      </c>
      <c r="R454" s="215">
        <f t="shared" si="120"/>
        <v>215.75</v>
      </c>
      <c r="S454" s="215">
        <f t="shared" si="121"/>
        <v>215.75</v>
      </c>
      <c r="T454" s="213">
        <f t="shared" si="122"/>
        <v>-5.585</v>
      </c>
      <c r="U454" s="213">
        <f t="shared" si="123"/>
        <v>0</v>
      </c>
      <c r="V454" s="260">
        <f t="shared" si="124"/>
        <v>0</v>
      </c>
    </row>
    <row r="455" spans="1:22" s="1" customFormat="1">
      <c r="A455" s="273"/>
      <c r="B455" s="199">
        <v>449</v>
      </c>
      <c r="C455" s="234" t="s">
        <v>353</v>
      </c>
      <c r="D455" s="235">
        <v>20</v>
      </c>
      <c r="E455" s="235">
        <v>1984</v>
      </c>
      <c r="F455" s="212"/>
      <c r="G455" s="212">
        <v>1064.3</v>
      </c>
      <c r="H455" s="213">
        <v>6.5519999999999996</v>
      </c>
      <c r="I455" s="213">
        <f t="shared" si="116"/>
        <v>6.5519999999999996</v>
      </c>
      <c r="J455" s="213">
        <v>3.2</v>
      </c>
      <c r="K455" s="213">
        <f t="shared" si="117"/>
        <v>4.665</v>
      </c>
      <c r="L455" s="213">
        <f t="shared" si="118"/>
        <v>4.665</v>
      </c>
      <c r="M455" s="213">
        <v>37</v>
      </c>
      <c r="N455" s="214">
        <f t="shared" si="125"/>
        <v>1.8869999999999998</v>
      </c>
      <c r="O455" s="213">
        <v>37</v>
      </c>
      <c r="P455" s="213">
        <f t="shared" si="126"/>
        <v>1.8869999999999998</v>
      </c>
      <c r="Q455" s="215">
        <v>160</v>
      </c>
      <c r="R455" s="215">
        <f t="shared" si="120"/>
        <v>233.25</v>
      </c>
      <c r="S455" s="215">
        <f t="shared" si="121"/>
        <v>233.25</v>
      </c>
      <c r="T455" s="213">
        <f t="shared" si="122"/>
        <v>1.4649999999999999</v>
      </c>
      <c r="U455" s="213">
        <f t="shared" si="123"/>
        <v>0</v>
      </c>
      <c r="V455" s="260">
        <f t="shared" si="124"/>
        <v>0</v>
      </c>
    </row>
    <row r="456" spans="1:22" s="1" customFormat="1">
      <c r="A456" s="273"/>
      <c r="B456" s="199">
        <v>450</v>
      </c>
      <c r="C456" s="234" t="s">
        <v>354</v>
      </c>
      <c r="D456" s="235">
        <v>20</v>
      </c>
      <c r="E456" s="235">
        <v>1983</v>
      </c>
      <c r="F456" s="212"/>
      <c r="G456" s="212">
        <v>1037.8499999999999</v>
      </c>
      <c r="H456" s="213">
        <v>6.3179999999999996</v>
      </c>
      <c r="I456" s="213">
        <f t="shared" si="116"/>
        <v>6.3179999999999996</v>
      </c>
      <c r="J456" s="213">
        <v>9.6</v>
      </c>
      <c r="K456" s="213">
        <f t="shared" si="117"/>
        <v>4.7880000000000003</v>
      </c>
      <c r="L456" s="213">
        <f t="shared" si="118"/>
        <v>4.7880000000000003</v>
      </c>
      <c r="M456" s="213">
        <v>30</v>
      </c>
      <c r="N456" s="214">
        <f t="shared" si="125"/>
        <v>1.5299999999999998</v>
      </c>
      <c r="O456" s="213">
        <v>30</v>
      </c>
      <c r="P456" s="213">
        <f t="shared" si="126"/>
        <v>1.5299999999999998</v>
      </c>
      <c r="Q456" s="215">
        <v>160</v>
      </c>
      <c r="R456" s="215">
        <f t="shared" si="120"/>
        <v>239.4</v>
      </c>
      <c r="S456" s="215">
        <f t="shared" si="121"/>
        <v>239.4</v>
      </c>
      <c r="T456" s="213">
        <f t="shared" si="122"/>
        <v>-4.8119999999999994</v>
      </c>
      <c r="U456" s="213">
        <f t="shared" si="123"/>
        <v>0</v>
      </c>
      <c r="V456" s="260">
        <f t="shared" si="124"/>
        <v>0</v>
      </c>
    </row>
    <row r="457" spans="1:22" s="1" customFormat="1">
      <c r="A457" s="273"/>
      <c r="B457" s="199">
        <v>451</v>
      </c>
      <c r="C457" s="237" t="s">
        <v>153</v>
      </c>
      <c r="D457" s="235">
        <v>20</v>
      </c>
      <c r="E457" s="235">
        <v>1981</v>
      </c>
      <c r="F457" s="212"/>
      <c r="G457" s="212">
        <v>1033.77</v>
      </c>
      <c r="H457" s="213">
        <v>7.2229999999999999</v>
      </c>
      <c r="I457" s="213">
        <f t="shared" si="116"/>
        <v>7.2229999999999999</v>
      </c>
      <c r="J457" s="213">
        <v>3.2</v>
      </c>
      <c r="K457" s="213">
        <f t="shared" si="117"/>
        <v>5.2850000000000001</v>
      </c>
      <c r="L457" s="213">
        <f t="shared" si="118"/>
        <v>5.2850000000000001</v>
      </c>
      <c r="M457" s="213">
        <v>38</v>
      </c>
      <c r="N457" s="214">
        <f t="shared" si="125"/>
        <v>1.9379999999999999</v>
      </c>
      <c r="O457" s="213">
        <v>38</v>
      </c>
      <c r="P457" s="213">
        <f t="shared" si="126"/>
        <v>1.9379999999999999</v>
      </c>
      <c r="Q457" s="215">
        <v>160</v>
      </c>
      <c r="R457" s="215">
        <f t="shared" si="120"/>
        <v>264.25</v>
      </c>
      <c r="S457" s="215">
        <f t="shared" si="121"/>
        <v>264.25</v>
      </c>
      <c r="T457" s="213">
        <f t="shared" si="122"/>
        <v>2.085</v>
      </c>
      <c r="U457" s="213">
        <f t="shared" si="123"/>
        <v>0</v>
      </c>
      <c r="V457" s="260">
        <f t="shared" si="124"/>
        <v>0</v>
      </c>
    </row>
    <row r="458" spans="1:22" s="1" customFormat="1">
      <c r="A458" s="273"/>
      <c r="B458" s="199">
        <v>452</v>
      </c>
      <c r="C458" s="234" t="s">
        <v>402</v>
      </c>
      <c r="D458" s="211">
        <v>32</v>
      </c>
      <c r="E458" s="235" t="s">
        <v>34</v>
      </c>
      <c r="F458" s="212">
        <v>1417.51</v>
      </c>
      <c r="G458" s="212">
        <v>1417.51</v>
      </c>
      <c r="H458" s="213">
        <v>3.16</v>
      </c>
      <c r="I458" s="213">
        <f t="shared" si="116"/>
        <v>3.16</v>
      </c>
      <c r="J458" s="213">
        <v>1.7535220000000002</v>
      </c>
      <c r="K458" s="213">
        <f t="shared" si="117"/>
        <v>3.16</v>
      </c>
      <c r="L458" s="213">
        <f t="shared" si="118"/>
        <v>1.7535220000000002</v>
      </c>
      <c r="M458" s="213"/>
      <c r="N458" s="214">
        <f t="shared" si="125"/>
        <v>0</v>
      </c>
      <c r="O458" s="213">
        <v>27.577999999999999</v>
      </c>
      <c r="P458" s="213">
        <f t="shared" si="126"/>
        <v>1.4064779999999999</v>
      </c>
      <c r="Q458" s="215">
        <f t="shared" ref="Q458:Q501" si="127">J458*1000/D458</f>
        <v>54.797562500000005</v>
      </c>
      <c r="R458" s="215">
        <f t="shared" si="120"/>
        <v>98.75</v>
      </c>
      <c r="S458" s="215">
        <f t="shared" si="121"/>
        <v>54.797562500000005</v>
      </c>
      <c r="T458" s="213">
        <f t="shared" si="122"/>
        <v>0</v>
      </c>
      <c r="U458" s="213">
        <f t="shared" si="123"/>
        <v>-1.4064779999999999</v>
      </c>
      <c r="V458" s="260">
        <f t="shared" si="124"/>
        <v>27.577999999999999</v>
      </c>
    </row>
    <row r="459" spans="1:22" s="1" customFormat="1">
      <c r="A459" s="273"/>
      <c r="B459" s="199">
        <v>453</v>
      </c>
      <c r="C459" s="234" t="s">
        <v>403</v>
      </c>
      <c r="D459" s="211">
        <v>76</v>
      </c>
      <c r="E459" s="235" t="s">
        <v>34</v>
      </c>
      <c r="F459" s="212">
        <v>3987.52</v>
      </c>
      <c r="G459" s="212">
        <v>3987.52</v>
      </c>
      <c r="H459" s="213">
        <v>10.030000000000001</v>
      </c>
      <c r="I459" s="213">
        <f t="shared" si="116"/>
        <v>10.030000000000001</v>
      </c>
      <c r="J459" s="213">
        <v>4.5730000000000004</v>
      </c>
      <c r="K459" s="213">
        <f t="shared" si="117"/>
        <v>10.030000000000001</v>
      </c>
      <c r="L459" s="213">
        <f t="shared" si="118"/>
        <v>4.5730000000000004</v>
      </c>
      <c r="M459" s="213"/>
      <c r="N459" s="214">
        <f t="shared" si="125"/>
        <v>0</v>
      </c>
      <c r="O459" s="213">
        <v>107.00000000000003</v>
      </c>
      <c r="P459" s="213">
        <f t="shared" si="126"/>
        <v>5.4570000000000007</v>
      </c>
      <c r="Q459" s="215">
        <f t="shared" si="127"/>
        <v>60.171052631578945</v>
      </c>
      <c r="R459" s="215">
        <f t="shared" si="120"/>
        <v>131.97368421052633</v>
      </c>
      <c r="S459" s="215">
        <f t="shared" si="121"/>
        <v>60.171052631578945</v>
      </c>
      <c r="T459" s="213">
        <f t="shared" si="122"/>
        <v>0</v>
      </c>
      <c r="U459" s="213">
        <f t="shared" si="123"/>
        <v>-5.4570000000000007</v>
      </c>
      <c r="V459" s="260">
        <f t="shared" si="124"/>
        <v>107.00000000000003</v>
      </c>
    </row>
    <row r="460" spans="1:22" s="1" customFormat="1">
      <c r="A460" s="273"/>
      <c r="B460" s="199">
        <v>454</v>
      </c>
      <c r="C460" s="234" t="s">
        <v>404</v>
      </c>
      <c r="D460" s="211">
        <v>28</v>
      </c>
      <c r="E460" s="235" t="s">
        <v>34</v>
      </c>
      <c r="F460" s="212">
        <v>1539.28</v>
      </c>
      <c r="G460" s="212">
        <v>1539.28</v>
      </c>
      <c r="H460" s="213">
        <v>3.66</v>
      </c>
      <c r="I460" s="213">
        <f t="shared" si="116"/>
        <v>3.66</v>
      </c>
      <c r="J460" s="213">
        <v>1.8650550000000001</v>
      </c>
      <c r="K460" s="213">
        <f t="shared" si="117"/>
        <v>3.66</v>
      </c>
      <c r="L460" s="213">
        <f t="shared" si="118"/>
        <v>1.8650550000000004</v>
      </c>
      <c r="M460" s="213"/>
      <c r="N460" s="214">
        <f t="shared" si="125"/>
        <v>0</v>
      </c>
      <c r="O460" s="213">
        <v>35.195</v>
      </c>
      <c r="P460" s="213">
        <f t="shared" si="126"/>
        <v>1.7949449999999998</v>
      </c>
      <c r="Q460" s="215">
        <f t="shared" si="127"/>
        <v>66.609107142857141</v>
      </c>
      <c r="R460" s="215">
        <f t="shared" si="120"/>
        <v>130.71428571428572</v>
      </c>
      <c r="S460" s="215">
        <f t="shared" si="121"/>
        <v>66.609107142857155</v>
      </c>
      <c r="T460" s="213">
        <f t="shared" si="122"/>
        <v>0</v>
      </c>
      <c r="U460" s="213">
        <f t="shared" si="123"/>
        <v>-1.7949449999999998</v>
      </c>
      <c r="V460" s="260">
        <f t="shared" si="124"/>
        <v>35.195</v>
      </c>
    </row>
    <row r="461" spans="1:22" s="1" customFormat="1">
      <c r="A461" s="273"/>
      <c r="B461" s="199">
        <v>455</v>
      </c>
      <c r="C461" s="234" t="s">
        <v>405</v>
      </c>
      <c r="D461" s="211">
        <v>44</v>
      </c>
      <c r="E461" s="235" t="s">
        <v>34</v>
      </c>
      <c r="F461" s="212">
        <v>2361.19</v>
      </c>
      <c r="G461" s="212">
        <v>2361.19</v>
      </c>
      <c r="H461" s="213">
        <v>7.0600000000000005</v>
      </c>
      <c r="I461" s="213">
        <f t="shared" si="116"/>
        <v>7.0600000000000005</v>
      </c>
      <c r="J461" s="213">
        <v>3.7450000000000001</v>
      </c>
      <c r="K461" s="213">
        <f t="shared" si="117"/>
        <v>7.0600000000000005</v>
      </c>
      <c r="L461" s="213">
        <f t="shared" si="118"/>
        <v>3.7450000000000006</v>
      </c>
      <c r="M461" s="213"/>
      <c r="N461" s="214">
        <f t="shared" si="125"/>
        <v>0</v>
      </c>
      <c r="O461" s="213">
        <v>65</v>
      </c>
      <c r="P461" s="213">
        <f t="shared" si="126"/>
        <v>3.3149999999999999</v>
      </c>
      <c r="Q461" s="215">
        <f t="shared" si="127"/>
        <v>85.11363636363636</v>
      </c>
      <c r="R461" s="215">
        <f t="shared" si="120"/>
        <v>160.45454545454547</v>
      </c>
      <c r="S461" s="215">
        <f t="shared" si="121"/>
        <v>85.113636363636374</v>
      </c>
      <c r="T461" s="213">
        <f t="shared" si="122"/>
        <v>0</v>
      </c>
      <c r="U461" s="213">
        <f t="shared" si="123"/>
        <v>-3.3149999999999999</v>
      </c>
      <c r="V461" s="260">
        <f t="shared" si="124"/>
        <v>65</v>
      </c>
    </row>
    <row r="462" spans="1:22" s="1" customFormat="1">
      <c r="A462" s="273"/>
      <c r="B462" s="199">
        <v>456</v>
      </c>
      <c r="C462" s="234" t="s">
        <v>406</v>
      </c>
      <c r="D462" s="211">
        <v>100</v>
      </c>
      <c r="E462" s="235" t="s">
        <v>34</v>
      </c>
      <c r="F462" s="212">
        <v>4428.2299999999996</v>
      </c>
      <c r="G462" s="212">
        <v>4428.2299999999996</v>
      </c>
      <c r="H462" s="213">
        <v>15.795000000000002</v>
      </c>
      <c r="I462" s="213">
        <f t="shared" si="116"/>
        <v>15.795000000000002</v>
      </c>
      <c r="J462" s="213">
        <v>8.6755530000000007</v>
      </c>
      <c r="K462" s="213">
        <f t="shared" si="117"/>
        <v>15.795000000000002</v>
      </c>
      <c r="L462" s="213">
        <f t="shared" si="118"/>
        <v>8.6755530000000007</v>
      </c>
      <c r="M462" s="213"/>
      <c r="N462" s="214">
        <f t="shared" si="125"/>
        <v>0</v>
      </c>
      <c r="O462" s="213">
        <v>139.59700000000001</v>
      </c>
      <c r="P462" s="213">
        <f t="shared" si="126"/>
        <v>7.1194470000000001</v>
      </c>
      <c r="Q462" s="215">
        <f t="shared" si="127"/>
        <v>86.755529999999993</v>
      </c>
      <c r="R462" s="215">
        <f t="shared" si="120"/>
        <v>157.95000000000002</v>
      </c>
      <c r="S462" s="215">
        <f t="shared" si="121"/>
        <v>86.755529999999993</v>
      </c>
      <c r="T462" s="213">
        <f t="shared" si="122"/>
        <v>0</v>
      </c>
      <c r="U462" s="213">
        <f t="shared" si="123"/>
        <v>-7.1194470000000001</v>
      </c>
      <c r="V462" s="260">
        <f t="shared" si="124"/>
        <v>139.59700000000001</v>
      </c>
    </row>
    <row r="463" spans="1:22" s="1" customFormat="1">
      <c r="A463" s="273"/>
      <c r="B463" s="199">
        <v>457</v>
      </c>
      <c r="C463" s="234" t="s">
        <v>407</v>
      </c>
      <c r="D463" s="211">
        <v>45</v>
      </c>
      <c r="E463" s="235" t="s">
        <v>34</v>
      </c>
      <c r="F463" s="212">
        <v>2335.09</v>
      </c>
      <c r="G463" s="212">
        <v>2335.09</v>
      </c>
      <c r="H463" s="213">
        <v>9.41</v>
      </c>
      <c r="I463" s="213">
        <f t="shared" ref="I463:I494" si="128">H463</f>
        <v>9.41</v>
      </c>
      <c r="J463" s="213">
        <v>3.9831920000000003</v>
      </c>
      <c r="K463" s="213">
        <f t="shared" ref="K463:K494" si="129">I463-N463</f>
        <v>9.41</v>
      </c>
      <c r="L463" s="213">
        <f t="shared" ref="L463:L494" si="130">I463-P463</f>
        <v>3.9831919999999998</v>
      </c>
      <c r="M463" s="213"/>
      <c r="N463" s="214">
        <f t="shared" si="125"/>
        <v>0</v>
      </c>
      <c r="O463" s="236">
        <v>106.40800000000002</v>
      </c>
      <c r="P463" s="213">
        <f t="shared" si="126"/>
        <v>5.4268080000000003</v>
      </c>
      <c r="Q463" s="215">
        <f t="shared" si="127"/>
        <v>88.515377777777786</v>
      </c>
      <c r="R463" s="215">
        <f t="shared" ref="R463:R494" si="131">K463*1000/D463</f>
        <v>209.11111111111111</v>
      </c>
      <c r="S463" s="215">
        <f t="shared" ref="S463:S494" si="132">L463*1000/D463</f>
        <v>88.515377777777772</v>
      </c>
      <c r="T463" s="213">
        <f t="shared" ref="T463:T494" si="133">L463-J463</f>
        <v>0</v>
      </c>
      <c r="U463" s="213">
        <f t="shared" ref="U463:U494" si="134">N463-P463</f>
        <v>-5.4268080000000003</v>
      </c>
      <c r="V463" s="260">
        <f t="shared" ref="V463:V494" si="135">O463-M463</f>
        <v>106.40800000000002</v>
      </c>
    </row>
    <row r="464" spans="1:22" s="1" customFormat="1">
      <c r="A464" s="273"/>
      <c r="B464" s="199">
        <v>458</v>
      </c>
      <c r="C464" s="234" t="s">
        <v>408</v>
      </c>
      <c r="D464" s="211">
        <v>45</v>
      </c>
      <c r="E464" s="235" t="s">
        <v>34</v>
      </c>
      <c r="F464" s="212">
        <v>2331.34</v>
      </c>
      <c r="G464" s="212">
        <v>2331.34</v>
      </c>
      <c r="H464" s="213">
        <v>7.84</v>
      </c>
      <c r="I464" s="213">
        <f t="shared" si="128"/>
        <v>7.84</v>
      </c>
      <c r="J464" s="213">
        <v>4.5760000000000005</v>
      </c>
      <c r="K464" s="213">
        <f t="shared" si="129"/>
        <v>7.84</v>
      </c>
      <c r="L464" s="213">
        <f t="shared" si="130"/>
        <v>4.5760000000000005</v>
      </c>
      <c r="M464" s="213"/>
      <c r="N464" s="214">
        <f t="shared" si="125"/>
        <v>0</v>
      </c>
      <c r="O464" s="236">
        <v>64</v>
      </c>
      <c r="P464" s="213">
        <f t="shared" si="126"/>
        <v>3.2639999999999998</v>
      </c>
      <c r="Q464" s="215">
        <f t="shared" si="127"/>
        <v>101.68888888888891</v>
      </c>
      <c r="R464" s="215">
        <f t="shared" si="131"/>
        <v>174.22222222222223</v>
      </c>
      <c r="S464" s="215">
        <f t="shared" si="132"/>
        <v>101.68888888888891</v>
      </c>
      <c r="T464" s="213">
        <f t="shared" si="133"/>
        <v>0</v>
      </c>
      <c r="U464" s="213">
        <f t="shared" si="134"/>
        <v>-3.2639999999999998</v>
      </c>
      <c r="V464" s="260">
        <f t="shared" si="135"/>
        <v>64</v>
      </c>
    </row>
    <row r="465" spans="1:22" s="1" customFormat="1">
      <c r="A465" s="273"/>
      <c r="B465" s="199">
        <v>459</v>
      </c>
      <c r="C465" s="234" t="s">
        <v>409</v>
      </c>
      <c r="D465" s="211">
        <v>24</v>
      </c>
      <c r="E465" s="235" t="s">
        <v>34</v>
      </c>
      <c r="F465" s="212">
        <v>1107.3599999999999</v>
      </c>
      <c r="G465" s="212">
        <v>1107.3599999999999</v>
      </c>
      <c r="H465" s="213">
        <v>3.7070000000000003</v>
      </c>
      <c r="I465" s="213">
        <f t="shared" si="128"/>
        <v>3.7070000000000003</v>
      </c>
      <c r="J465" s="213">
        <v>2.6653250000000002</v>
      </c>
      <c r="K465" s="213">
        <f t="shared" si="129"/>
        <v>3.7070000000000003</v>
      </c>
      <c r="L465" s="213">
        <f t="shared" si="130"/>
        <v>2.6653250000000002</v>
      </c>
      <c r="M465" s="213"/>
      <c r="N465" s="214">
        <f t="shared" si="125"/>
        <v>0</v>
      </c>
      <c r="O465" s="236">
        <v>20.425000000000004</v>
      </c>
      <c r="P465" s="213">
        <f t="shared" si="126"/>
        <v>1.0416750000000001</v>
      </c>
      <c r="Q465" s="215">
        <f t="shared" si="127"/>
        <v>111.05520833333334</v>
      </c>
      <c r="R465" s="215">
        <f t="shared" si="131"/>
        <v>154.45833333333334</v>
      </c>
      <c r="S465" s="215">
        <f t="shared" si="132"/>
        <v>111.05520833333334</v>
      </c>
      <c r="T465" s="213">
        <f t="shared" si="133"/>
        <v>0</v>
      </c>
      <c r="U465" s="213">
        <f t="shared" si="134"/>
        <v>-1.0416750000000001</v>
      </c>
      <c r="V465" s="260">
        <f t="shared" si="135"/>
        <v>20.425000000000004</v>
      </c>
    </row>
    <row r="466" spans="1:22" s="1" customFormat="1">
      <c r="A466" s="273"/>
      <c r="B466" s="199">
        <v>460</v>
      </c>
      <c r="C466" s="234" t="s">
        <v>410</v>
      </c>
      <c r="D466" s="211">
        <v>53</v>
      </c>
      <c r="E466" s="235" t="s">
        <v>34</v>
      </c>
      <c r="F466" s="212">
        <v>2517.62</v>
      </c>
      <c r="G466" s="212">
        <v>2517.62</v>
      </c>
      <c r="H466" s="213">
        <v>9.1050000000000004</v>
      </c>
      <c r="I466" s="213">
        <f t="shared" si="128"/>
        <v>9.1050000000000004</v>
      </c>
      <c r="J466" s="213">
        <v>5.8920000000000003</v>
      </c>
      <c r="K466" s="213">
        <f t="shared" si="129"/>
        <v>9.1050000000000004</v>
      </c>
      <c r="L466" s="213">
        <f t="shared" si="130"/>
        <v>5.8920000000000003</v>
      </c>
      <c r="M466" s="213"/>
      <c r="N466" s="214">
        <f t="shared" si="125"/>
        <v>0</v>
      </c>
      <c r="O466" s="236">
        <v>63.000000000000007</v>
      </c>
      <c r="P466" s="213">
        <f t="shared" si="126"/>
        <v>3.2130000000000001</v>
      </c>
      <c r="Q466" s="215">
        <f t="shared" si="127"/>
        <v>111.16981132075472</v>
      </c>
      <c r="R466" s="215">
        <f t="shared" si="131"/>
        <v>171.79245283018867</v>
      </c>
      <c r="S466" s="215">
        <f t="shared" si="132"/>
        <v>111.16981132075472</v>
      </c>
      <c r="T466" s="213">
        <f t="shared" si="133"/>
        <v>0</v>
      </c>
      <c r="U466" s="213">
        <f t="shared" si="134"/>
        <v>-3.2130000000000001</v>
      </c>
      <c r="V466" s="260">
        <f t="shared" si="135"/>
        <v>63.000000000000007</v>
      </c>
    </row>
    <row r="467" spans="1:22" s="1" customFormat="1">
      <c r="A467" s="273"/>
      <c r="B467" s="199">
        <v>461</v>
      </c>
      <c r="C467" s="234" t="s">
        <v>411</v>
      </c>
      <c r="D467" s="238">
        <v>76</v>
      </c>
      <c r="E467" s="235" t="s">
        <v>34</v>
      </c>
      <c r="F467" s="212">
        <v>4006.48</v>
      </c>
      <c r="G467" s="212">
        <v>4006.48</v>
      </c>
      <c r="H467" s="213">
        <v>13.63</v>
      </c>
      <c r="I467" s="213">
        <f t="shared" si="128"/>
        <v>13.63</v>
      </c>
      <c r="J467" s="213">
        <v>8.5810000000000013</v>
      </c>
      <c r="K467" s="213">
        <f t="shared" si="129"/>
        <v>13.63</v>
      </c>
      <c r="L467" s="213">
        <f t="shared" si="130"/>
        <v>8.5810000000000013</v>
      </c>
      <c r="M467" s="213"/>
      <c r="N467" s="214">
        <f t="shared" si="125"/>
        <v>0</v>
      </c>
      <c r="O467" s="236">
        <v>99</v>
      </c>
      <c r="P467" s="213">
        <f t="shared" si="126"/>
        <v>5.0489999999999995</v>
      </c>
      <c r="Q467" s="215">
        <f t="shared" si="127"/>
        <v>112.90789473684212</v>
      </c>
      <c r="R467" s="215">
        <f t="shared" si="131"/>
        <v>179.34210526315789</v>
      </c>
      <c r="S467" s="215">
        <f t="shared" si="132"/>
        <v>112.90789473684212</v>
      </c>
      <c r="T467" s="213">
        <f t="shared" si="133"/>
        <v>0</v>
      </c>
      <c r="U467" s="213">
        <f t="shared" si="134"/>
        <v>-5.0489999999999995</v>
      </c>
      <c r="V467" s="260">
        <f t="shared" si="135"/>
        <v>99</v>
      </c>
    </row>
    <row r="468" spans="1:22" s="1" customFormat="1">
      <c r="A468" s="273"/>
      <c r="B468" s="199">
        <v>462</v>
      </c>
      <c r="C468" s="234" t="s">
        <v>412</v>
      </c>
      <c r="D468" s="211">
        <v>119</v>
      </c>
      <c r="E468" s="235" t="s">
        <v>34</v>
      </c>
      <c r="F468" s="212">
        <v>5881.32</v>
      </c>
      <c r="G468" s="212">
        <v>5881.32</v>
      </c>
      <c r="H468" s="213">
        <v>24.39</v>
      </c>
      <c r="I468" s="213">
        <f t="shared" si="128"/>
        <v>24.39</v>
      </c>
      <c r="J468" s="213">
        <v>9.7609999999999992</v>
      </c>
      <c r="K468" s="213">
        <f t="shared" si="129"/>
        <v>24.39</v>
      </c>
      <c r="L468" s="213">
        <f t="shared" si="130"/>
        <v>9.76065</v>
      </c>
      <c r="M468" s="213"/>
      <c r="N468" s="214">
        <f t="shared" si="125"/>
        <v>0</v>
      </c>
      <c r="O468" s="213">
        <v>286.85000000000002</v>
      </c>
      <c r="P468" s="213">
        <f t="shared" si="126"/>
        <v>14.629350000000001</v>
      </c>
      <c r="Q468" s="215">
        <f t="shared" si="127"/>
        <v>82.025210084033617</v>
      </c>
      <c r="R468" s="215">
        <f t="shared" si="131"/>
        <v>204.9579831932773</v>
      </c>
      <c r="S468" s="215">
        <f t="shared" si="132"/>
        <v>82.022268907563017</v>
      </c>
      <c r="T468" s="213">
        <f t="shared" si="133"/>
        <v>-3.499999999991843E-4</v>
      </c>
      <c r="U468" s="213">
        <f t="shared" si="134"/>
        <v>-14.629350000000001</v>
      </c>
      <c r="V468" s="260">
        <f t="shared" si="135"/>
        <v>286.85000000000002</v>
      </c>
    </row>
    <row r="469" spans="1:22" s="1" customFormat="1">
      <c r="A469" s="273"/>
      <c r="B469" s="199">
        <v>463</v>
      </c>
      <c r="C469" s="234" t="s">
        <v>158</v>
      </c>
      <c r="D469" s="211">
        <v>47</v>
      </c>
      <c r="E469" s="235" t="s">
        <v>34</v>
      </c>
      <c r="F469" s="212">
        <v>2319.5500000000002</v>
      </c>
      <c r="G469" s="212">
        <v>2319.5500000000002</v>
      </c>
      <c r="H469" s="213">
        <v>8.7799999999999994</v>
      </c>
      <c r="I469" s="213">
        <f t="shared" si="128"/>
        <v>8.7799999999999994</v>
      </c>
      <c r="J469" s="213">
        <v>3.9350000000000001</v>
      </c>
      <c r="K469" s="213">
        <f t="shared" si="129"/>
        <v>8.7799999999999994</v>
      </c>
      <c r="L469" s="213">
        <f t="shared" si="130"/>
        <v>3.9349999999999996</v>
      </c>
      <c r="M469" s="213"/>
      <c r="N469" s="214">
        <f t="shared" ref="N469:N500" si="136">M469*0.051</f>
        <v>0</v>
      </c>
      <c r="O469" s="213">
        <v>95</v>
      </c>
      <c r="P469" s="213">
        <f t="shared" ref="P469:P500" si="137">O469*0.051</f>
        <v>4.8449999999999998</v>
      </c>
      <c r="Q469" s="215">
        <f t="shared" si="127"/>
        <v>83.723404255319153</v>
      </c>
      <c r="R469" s="215">
        <f t="shared" si="131"/>
        <v>186.80851063829786</v>
      </c>
      <c r="S469" s="215">
        <f t="shared" si="132"/>
        <v>83.723404255319139</v>
      </c>
      <c r="T469" s="213">
        <f t="shared" si="133"/>
        <v>0</v>
      </c>
      <c r="U469" s="213">
        <f t="shared" si="134"/>
        <v>-4.8449999999999998</v>
      </c>
      <c r="V469" s="260">
        <f t="shared" si="135"/>
        <v>95</v>
      </c>
    </row>
    <row r="470" spans="1:22" s="1" customFormat="1">
      <c r="A470" s="273"/>
      <c r="B470" s="199">
        <v>464</v>
      </c>
      <c r="C470" s="234" t="s">
        <v>413</v>
      </c>
      <c r="D470" s="211">
        <v>31</v>
      </c>
      <c r="E470" s="235" t="s">
        <v>34</v>
      </c>
      <c r="F470" s="212">
        <v>1426.85</v>
      </c>
      <c r="G470" s="212">
        <v>1426.85</v>
      </c>
      <c r="H470" s="213">
        <v>5.01</v>
      </c>
      <c r="I470" s="213">
        <f t="shared" si="128"/>
        <v>5.01</v>
      </c>
      <c r="J470" s="213">
        <v>3.2759999999999998</v>
      </c>
      <c r="K470" s="213">
        <f t="shared" si="129"/>
        <v>5.01</v>
      </c>
      <c r="L470" s="213">
        <f t="shared" si="130"/>
        <v>3.2759999999999998</v>
      </c>
      <c r="M470" s="213"/>
      <c r="N470" s="214">
        <f t="shared" si="136"/>
        <v>0</v>
      </c>
      <c r="O470" s="213">
        <v>34</v>
      </c>
      <c r="P470" s="213">
        <f t="shared" si="137"/>
        <v>1.734</v>
      </c>
      <c r="Q470" s="215">
        <f t="shared" si="127"/>
        <v>105.6774193548387</v>
      </c>
      <c r="R470" s="215">
        <f t="shared" si="131"/>
        <v>161.61290322580646</v>
      </c>
      <c r="S470" s="215">
        <f t="shared" si="132"/>
        <v>105.6774193548387</v>
      </c>
      <c r="T470" s="213">
        <f t="shared" si="133"/>
        <v>0</v>
      </c>
      <c r="U470" s="213">
        <f t="shared" si="134"/>
        <v>-1.734</v>
      </c>
      <c r="V470" s="260">
        <f t="shared" si="135"/>
        <v>34</v>
      </c>
    </row>
    <row r="471" spans="1:22" s="1" customFormat="1">
      <c r="A471" s="273"/>
      <c r="B471" s="199">
        <v>465</v>
      </c>
      <c r="C471" s="234" t="s">
        <v>414</v>
      </c>
      <c r="D471" s="211">
        <v>46</v>
      </c>
      <c r="E471" s="235" t="s">
        <v>34</v>
      </c>
      <c r="F471" s="212">
        <v>2320.35</v>
      </c>
      <c r="G471" s="212">
        <v>2320.35</v>
      </c>
      <c r="H471" s="213">
        <v>8.1999999999999993</v>
      </c>
      <c r="I471" s="213">
        <f t="shared" si="128"/>
        <v>8.1999999999999993</v>
      </c>
      <c r="J471" s="213">
        <v>5.01</v>
      </c>
      <c r="K471" s="213">
        <f t="shared" si="129"/>
        <v>8.1999999999999993</v>
      </c>
      <c r="L471" s="213">
        <f t="shared" si="130"/>
        <v>5.0379999999999994</v>
      </c>
      <c r="M471" s="213"/>
      <c r="N471" s="214">
        <f t="shared" si="136"/>
        <v>0</v>
      </c>
      <c r="O471" s="213">
        <v>62</v>
      </c>
      <c r="P471" s="213">
        <f t="shared" si="137"/>
        <v>3.1619999999999999</v>
      </c>
      <c r="Q471" s="215">
        <f t="shared" si="127"/>
        <v>108.91304347826087</v>
      </c>
      <c r="R471" s="215">
        <f t="shared" si="131"/>
        <v>178.2608695652174</v>
      </c>
      <c r="S471" s="215">
        <f t="shared" si="132"/>
        <v>109.52173913043477</v>
      </c>
      <c r="T471" s="213">
        <f t="shared" si="133"/>
        <v>2.7999999999999581E-2</v>
      </c>
      <c r="U471" s="213">
        <f t="shared" si="134"/>
        <v>-3.1619999999999999</v>
      </c>
      <c r="V471" s="260">
        <f t="shared" si="135"/>
        <v>62</v>
      </c>
    </row>
    <row r="472" spans="1:22" s="1" customFormat="1">
      <c r="A472" s="273"/>
      <c r="B472" s="199">
        <v>466</v>
      </c>
      <c r="C472" s="234" t="s">
        <v>415</v>
      </c>
      <c r="D472" s="211">
        <v>73</v>
      </c>
      <c r="E472" s="235" t="s">
        <v>34</v>
      </c>
      <c r="F472" s="212">
        <v>4061.68</v>
      </c>
      <c r="G472" s="212">
        <v>4061.68</v>
      </c>
      <c r="H472" s="213">
        <v>13.3</v>
      </c>
      <c r="I472" s="213">
        <f t="shared" si="128"/>
        <v>13.3</v>
      </c>
      <c r="J472" s="213">
        <v>8.0359999999999996</v>
      </c>
      <c r="K472" s="213">
        <f t="shared" si="129"/>
        <v>13.3</v>
      </c>
      <c r="L472" s="213">
        <f t="shared" si="130"/>
        <v>8.0470000000000006</v>
      </c>
      <c r="M472" s="213"/>
      <c r="N472" s="214">
        <f t="shared" si="136"/>
        <v>0</v>
      </c>
      <c r="O472" s="213">
        <v>103</v>
      </c>
      <c r="P472" s="213">
        <f t="shared" si="137"/>
        <v>5.2529999999999992</v>
      </c>
      <c r="Q472" s="215">
        <f t="shared" si="127"/>
        <v>110.08219178082192</v>
      </c>
      <c r="R472" s="215">
        <f t="shared" si="131"/>
        <v>182.1917808219178</v>
      </c>
      <c r="S472" s="215">
        <f t="shared" si="132"/>
        <v>110.23287671232877</v>
      </c>
      <c r="T472" s="213">
        <f t="shared" si="133"/>
        <v>1.1000000000001009E-2</v>
      </c>
      <c r="U472" s="213">
        <f t="shared" si="134"/>
        <v>-5.2529999999999992</v>
      </c>
      <c r="V472" s="260">
        <f t="shared" si="135"/>
        <v>103</v>
      </c>
    </row>
    <row r="473" spans="1:22" s="1" customFormat="1">
      <c r="A473" s="273"/>
      <c r="B473" s="199">
        <v>467</v>
      </c>
      <c r="C473" s="234" t="s">
        <v>416</v>
      </c>
      <c r="D473" s="211">
        <v>23</v>
      </c>
      <c r="E473" s="235" t="s">
        <v>34</v>
      </c>
      <c r="F473" s="212">
        <v>1109.31</v>
      </c>
      <c r="G473" s="212">
        <v>1109.31</v>
      </c>
      <c r="H473" s="213">
        <v>4.1500000000000004</v>
      </c>
      <c r="I473" s="213">
        <f t="shared" si="128"/>
        <v>4.1500000000000004</v>
      </c>
      <c r="J473" s="213">
        <v>2.7709999999999999</v>
      </c>
      <c r="K473" s="213">
        <f t="shared" si="129"/>
        <v>4.1500000000000004</v>
      </c>
      <c r="L473" s="213">
        <f t="shared" si="130"/>
        <v>2.7730000000000006</v>
      </c>
      <c r="M473" s="213"/>
      <c r="N473" s="214">
        <f t="shared" si="136"/>
        <v>0</v>
      </c>
      <c r="O473" s="213">
        <v>27</v>
      </c>
      <c r="P473" s="213">
        <f t="shared" si="137"/>
        <v>1.377</v>
      </c>
      <c r="Q473" s="215">
        <f t="shared" si="127"/>
        <v>120.47826086956522</v>
      </c>
      <c r="R473" s="215">
        <f t="shared" si="131"/>
        <v>180.43478260869566</v>
      </c>
      <c r="S473" s="215">
        <f t="shared" si="132"/>
        <v>120.56521739130437</v>
      </c>
      <c r="T473" s="213">
        <f t="shared" si="133"/>
        <v>2.0000000000006679E-3</v>
      </c>
      <c r="U473" s="213">
        <f t="shared" si="134"/>
        <v>-1.377</v>
      </c>
      <c r="V473" s="260">
        <f t="shared" si="135"/>
        <v>27</v>
      </c>
    </row>
    <row r="474" spans="1:22" s="1" customFormat="1">
      <c r="A474" s="273"/>
      <c r="B474" s="199">
        <v>468</v>
      </c>
      <c r="C474" s="234" t="s">
        <v>417</v>
      </c>
      <c r="D474" s="211">
        <v>75</v>
      </c>
      <c r="E474" s="235" t="s">
        <v>34</v>
      </c>
      <c r="F474" s="212">
        <v>3992.51</v>
      </c>
      <c r="G474" s="212">
        <v>3992.51</v>
      </c>
      <c r="H474" s="213">
        <v>15.042999999999999</v>
      </c>
      <c r="I474" s="213">
        <f t="shared" si="128"/>
        <v>15.042999999999999</v>
      </c>
      <c r="J474" s="213">
        <v>9.5707000000000004</v>
      </c>
      <c r="K474" s="213">
        <f t="shared" si="129"/>
        <v>15.042999999999999</v>
      </c>
      <c r="L474" s="213">
        <f t="shared" si="130"/>
        <v>9.5706999999999987</v>
      </c>
      <c r="M474" s="213"/>
      <c r="N474" s="214">
        <f t="shared" si="136"/>
        <v>0</v>
      </c>
      <c r="O474" s="213">
        <v>107.3</v>
      </c>
      <c r="P474" s="213">
        <f t="shared" si="137"/>
        <v>5.4722999999999997</v>
      </c>
      <c r="Q474" s="215">
        <f t="shared" si="127"/>
        <v>127.60933333333334</v>
      </c>
      <c r="R474" s="215">
        <f t="shared" si="131"/>
        <v>200.57333333333332</v>
      </c>
      <c r="S474" s="215">
        <f t="shared" si="132"/>
        <v>127.60933333333332</v>
      </c>
      <c r="T474" s="213">
        <f t="shared" si="133"/>
        <v>0</v>
      </c>
      <c r="U474" s="213">
        <f t="shared" si="134"/>
        <v>-5.4722999999999997</v>
      </c>
      <c r="V474" s="260">
        <f t="shared" si="135"/>
        <v>107.3</v>
      </c>
    </row>
    <row r="475" spans="1:22" s="1" customFormat="1">
      <c r="A475" s="273"/>
      <c r="B475" s="199">
        <v>469</v>
      </c>
      <c r="C475" s="234" t="s">
        <v>418</v>
      </c>
      <c r="D475" s="211">
        <v>102</v>
      </c>
      <c r="E475" s="235" t="s">
        <v>34</v>
      </c>
      <c r="F475" s="212">
        <v>4426.4799999999996</v>
      </c>
      <c r="G475" s="212">
        <v>4426.4799999999996</v>
      </c>
      <c r="H475" s="213">
        <v>19.251000000000001</v>
      </c>
      <c r="I475" s="213">
        <f t="shared" si="128"/>
        <v>19.251000000000001</v>
      </c>
      <c r="J475" s="213">
        <v>13.464</v>
      </c>
      <c r="K475" s="213">
        <f t="shared" si="129"/>
        <v>19.251000000000001</v>
      </c>
      <c r="L475" s="213">
        <f t="shared" si="130"/>
        <v>13.463520000000003</v>
      </c>
      <c r="M475" s="213"/>
      <c r="N475" s="214">
        <f t="shared" si="136"/>
        <v>0</v>
      </c>
      <c r="O475" s="213">
        <v>113.48</v>
      </c>
      <c r="P475" s="213">
        <f t="shared" si="137"/>
        <v>5.7874799999999995</v>
      </c>
      <c r="Q475" s="215">
        <f t="shared" si="127"/>
        <v>132</v>
      </c>
      <c r="R475" s="215">
        <f t="shared" si="131"/>
        <v>188.73529411764707</v>
      </c>
      <c r="S475" s="215">
        <f t="shared" si="132"/>
        <v>131.99529411764709</v>
      </c>
      <c r="T475" s="213">
        <f t="shared" si="133"/>
        <v>-4.7999999999781551E-4</v>
      </c>
      <c r="U475" s="213">
        <f t="shared" si="134"/>
        <v>-5.7874799999999995</v>
      </c>
      <c r="V475" s="260">
        <f t="shared" si="135"/>
        <v>113.48</v>
      </c>
    </row>
    <row r="476" spans="1:22" s="1" customFormat="1">
      <c r="A476" s="273"/>
      <c r="B476" s="199">
        <v>470</v>
      </c>
      <c r="C476" s="234" t="s">
        <v>419</v>
      </c>
      <c r="D476" s="211">
        <v>22</v>
      </c>
      <c r="E476" s="235" t="s">
        <v>34</v>
      </c>
      <c r="F476" s="212">
        <v>1131.55</v>
      </c>
      <c r="G476" s="212">
        <v>1131.55</v>
      </c>
      <c r="H476" s="213">
        <v>3.98</v>
      </c>
      <c r="I476" s="213">
        <f t="shared" si="128"/>
        <v>3.98</v>
      </c>
      <c r="J476" s="213">
        <v>3.0110000000000001</v>
      </c>
      <c r="K476" s="213">
        <f t="shared" si="129"/>
        <v>3.98</v>
      </c>
      <c r="L476" s="213">
        <f t="shared" si="130"/>
        <v>3.0110000000000001</v>
      </c>
      <c r="M476" s="213"/>
      <c r="N476" s="214">
        <f t="shared" si="136"/>
        <v>0</v>
      </c>
      <c r="O476" s="213">
        <v>19</v>
      </c>
      <c r="P476" s="213">
        <f t="shared" si="137"/>
        <v>0.96899999999999997</v>
      </c>
      <c r="Q476" s="215">
        <f t="shared" si="127"/>
        <v>136.86363636363637</v>
      </c>
      <c r="R476" s="215">
        <f t="shared" si="131"/>
        <v>180.90909090909091</v>
      </c>
      <c r="S476" s="215">
        <f t="shared" si="132"/>
        <v>136.86363636363637</v>
      </c>
      <c r="T476" s="213">
        <f t="shared" si="133"/>
        <v>0</v>
      </c>
      <c r="U476" s="213">
        <f t="shared" si="134"/>
        <v>-0.96899999999999997</v>
      </c>
      <c r="V476" s="260">
        <f t="shared" si="135"/>
        <v>19</v>
      </c>
    </row>
    <row r="477" spans="1:22" s="1" customFormat="1">
      <c r="A477" s="273"/>
      <c r="B477" s="199">
        <v>471</v>
      </c>
      <c r="C477" s="234" t="s">
        <v>420</v>
      </c>
      <c r="D477" s="211">
        <v>75</v>
      </c>
      <c r="E477" s="235" t="s">
        <v>34</v>
      </c>
      <c r="F477" s="212">
        <v>3988.99</v>
      </c>
      <c r="G477" s="212">
        <v>3988.99</v>
      </c>
      <c r="H477" s="213">
        <v>17.629000000000001</v>
      </c>
      <c r="I477" s="213">
        <f t="shared" si="128"/>
        <v>17.629000000000001</v>
      </c>
      <c r="J477" s="213">
        <v>10.43</v>
      </c>
      <c r="K477" s="213">
        <f t="shared" si="129"/>
        <v>17.629000000000001</v>
      </c>
      <c r="L477" s="213">
        <f t="shared" si="130"/>
        <v>10.430350000000001</v>
      </c>
      <c r="M477" s="213"/>
      <c r="N477" s="214">
        <f t="shared" si="136"/>
        <v>0</v>
      </c>
      <c r="O477" s="213">
        <v>141.15</v>
      </c>
      <c r="P477" s="213">
        <f t="shared" si="137"/>
        <v>7.1986499999999998</v>
      </c>
      <c r="Q477" s="215">
        <f t="shared" si="127"/>
        <v>139.06666666666666</v>
      </c>
      <c r="R477" s="215">
        <f t="shared" si="131"/>
        <v>235.05333333333334</v>
      </c>
      <c r="S477" s="215">
        <f t="shared" si="132"/>
        <v>139.07133333333334</v>
      </c>
      <c r="T477" s="213">
        <f t="shared" si="133"/>
        <v>3.5000000000096065E-4</v>
      </c>
      <c r="U477" s="213">
        <f t="shared" si="134"/>
        <v>-7.1986499999999998</v>
      </c>
      <c r="V477" s="260">
        <f t="shared" si="135"/>
        <v>141.15</v>
      </c>
    </row>
    <row r="478" spans="1:22" s="1" customFormat="1">
      <c r="A478" s="273"/>
      <c r="B478" s="199">
        <v>472</v>
      </c>
      <c r="C478" s="230" t="s">
        <v>159</v>
      </c>
      <c r="D478" s="239">
        <v>31</v>
      </c>
      <c r="E478" s="231" t="s">
        <v>34</v>
      </c>
      <c r="F478" s="232">
        <v>1515.11</v>
      </c>
      <c r="G478" s="232">
        <v>1515.11</v>
      </c>
      <c r="H478" s="213">
        <v>7.9669999999999996</v>
      </c>
      <c r="I478" s="213">
        <f t="shared" si="128"/>
        <v>7.9669999999999996</v>
      </c>
      <c r="J478" s="233">
        <v>6.2839999999999998</v>
      </c>
      <c r="K478" s="213">
        <f t="shared" si="129"/>
        <v>7.9669999999999996</v>
      </c>
      <c r="L478" s="213">
        <f t="shared" si="130"/>
        <v>6.2839999999999998</v>
      </c>
      <c r="M478" s="213"/>
      <c r="N478" s="214">
        <f t="shared" si="136"/>
        <v>0</v>
      </c>
      <c r="O478" s="213">
        <v>33</v>
      </c>
      <c r="P478" s="213">
        <f t="shared" si="137"/>
        <v>1.6829999999999998</v>
      </c>
      <c r="Q478" s="215">
        <f t="shared" si="127"/>
        <v>202.70967741935485</v>
      </c>
      <c r="R478" s="215">
        <f t="shared" si="131"/>
        <v>257</v>
      </c>
      <c r="S478" s="215">
        <f t="shared" si="132"/>
        <v>202.70967741935485</v>
      </c>
      <c r="T478" s="213">
        <f t="shared" si="133"/>
        <v>0</v>
      </c>
      <c r="U478" s="213">
        <f t="shared" si="134"/>
        <v>-1.6829999999999998</v>
      </c>
      <c r="V478" s="260">
        <f t="shared" si="135"/>
        <v>33</v>
      </c>
    </row>
    <row r="479" spans="1:22" s="1" customFormat="1">
      <c r="A479" s="273"/>
      <c r="B479" s="199">
        <v>473</v>
      </c>
      <c r="C479" s="230" t="s">
        <v>421</v>
      </c>
      <c r="D479" s="239">
        <v>30</v>
      </c>
      <c r="E479" s="231" t="s">
        <v>34</v>
      </c>
      <c r="F479" s="232">
        <v>1514.81</v>
      </c>
      <c r="G479" s="232">
        <v>1514.81</v>
      </c>
      <c r="H479" s="213">
        <v>8.66</v>
      </c>
      <c r="I479" s="213">
        <f t="shared" si="128"/>
        <v>8.66</v>
      </c>
      <c r="J479" s="233">
        <v>6.8239999999999998</v>
      </c>
      <c r="K479" s="213">
        <f t="shared" si="129"/>
        <v>8.66</v>
      </c>
      <c r="L479" s="213">
        <f t="shared" si="130"/>
        <v>6.8239999999999998</v>
      </c>
      <c r="M479" s="213"/>
      <c r="N479" s="214">
        <f t="shared" si="136"/>
        <v>0</v>
      </c>
      <c r="O479" s="213">
        <v>36.000000000000007</v>
      </c>
      <c r="P479" s="213">
        <f t="shared" si="137"/>
        <v>1.8360000000000003</v>
      </c>
      <c r="Q479" s="215">
        <f t="shared" si="127"/>
        <v>227.46666666666667</v>
      </c>
      <c r="R479" s="215">
        <f t="shared" si="131"/>
        <v>288.66666666666669</v>
      </c>
      <c r="S479" s="215">
        <f t="shared" si="132"/>
        <v>227.46666666666667</v>
      </c>
      <c r="T479" s="213">
        <f t="shared" si="133"/>
        <v>0</v>
      </c>
      <c r="U479" s="213">
        <f t="shared" si="134"/>
        <v>-1.8360000000000003</v>
      </c>
      <c r="V479" s="260">
        <f t="shared" si="135"/>
        <v>36.000000000000007</v>
      </c>
    </row>
    <row r="480" spans="1:22" s="1" customFormat="1">
      <c r="A480" s="273"/>
      <c r="B480" s="199">
        <v>474</v>
      </c>
      <c r="C480" s="234" t="s">
        <v>422</v>
      </c>
      <c r="D480" s="211">
        <v>30</v>
      </c>
      <c r="E480" s="235" t="s">
        <v>34</v>
      </c>
      <c r="F480" s="212">
        <v>1988.23</v>
      </c>
      <c r="G480" s="212">
        <v>1988.23</v>
      </c>
      <c r="H480" s="213">
        <v>9.8000000000000007</v>
      </c>
      <c r="I480" s="213">
        <f t="shared" si="128"/>
        <v>9.8000000000000007</v>
      </c>
      <c r="J480" s="213">
        <v>6.944</v>
      </c>
      <c r="K480" s="213">
        <f t="shared" si="129"/>
        <v>9.8000000000000007</v>
      </c>
      <c r="L480" s="213">
        <f t="shared" si="130"/>
        <v>6.9440000000000008</v>
      </c>
      <c r="M480" s="213"/>
      <c r="N480" s="214">
        <f t="shared" si="136"/>
        <v>0</v>
      </c>
      <c r="O480" s="236">
        <v>56.000000000000007</v>
      </c>
      <c r="P480" s="213">
        <f t="shared" si="137"/>
        <v>2.8560000000000003</v>
      </c>
      <c r="Q480" s="215">
        <f t="shared" si="127"/>
        <v>231.46666666666667</v>
      </c>
      <c r="R480" s="215">
        <f t="shared" si="131"/>
        <v>326.66666666666669</v>
      </c>
      <c r="S480" s="215">
        <f t="shared" si="132"/>
        <v>231.4666666666667</v>
      </c>
      <c r="T480" s="213">
        <f t="shared" si="133"/>
        <v>0</v>
      </c>
      <c r="U480" s="213">
        <f t="shared" si="134"/>
        <v>-2.8560000000000003</v>
      </c>
      <c r="V480" s="260">
        <f t="shared" si="135"/>
        <v>56.000000000000007</v>
      </c>
    </row>
    <row r="481" spans="1:22" s="1" customFormat="1">
      <c r="A481" s="273"/>
      <c r="B481" s="199">
        <v>475</v>
      </c>
      <c r="C481" s="234" t="s">
        <v>423</v>
      </c>
      <c r="D481" s="211">
        <v>45</v>
      </c>
      <c r="E481" s="235" t="s">
        <v>34</v>
      </c>
      <c r="F481" s="212">
        <v>2349.14</v>
      </c>
      <c r="G481" s="212">
        <v>2349.14</v>
      </c>
      <c r="H481" s="213">
        <v>13.64</v>
      </c>
      <c r="I481" s="213">
        <f t="shared" si="128"/>
        <v>13.64</v>
      </c>
      <c r="J481" s="213">
        <v>10.733000000000001</v>
      </c>
      <c r="K481" s="213">
        <f t="shared" si="129"/>
        <v>13.64</v>
      </c>
      <c r="L481" s="213">
        <f t="shared" si="130"/>
        <v>10.733000000000001</v>
      </c>
      <c r="M481" s="213"/>
      <c r="N481" s="214">
        <f t="shared" si="136"/>
        <v>0</v>
      </c>
      <c r="O481" s="213">
        <v>57.000000000000007</v>
      </c>
      <c r="P481" s="213">
        <f t="shared" si="137"/>
        <v>2.907</v>
      </c>
      <c r="Q481" s="215">
        <f t="shared" si="127"/>
        <v>238.51111111111112</v>
      </c>
      <c r="R481" s="215">
        <f t="shared" si="131"/>
        <v>303.11111111111109</v>
      </c>
      <c r="S481" s="215">
        <f t="shared" si="132"/>
        <v>238.51111111111112</v>
      </c>
      <c r="T481" s="213">
        <f t="shared" si="133"/>
        <v>0</v>
      </c>
      <c r="U481" s="213">
        <f t="shared" si="134"/>
        <v>-2.907</v>
      </c>
      <c r="V481" s="260">
        <f t="shared" si="135"/>
        <v>57.000000000000007</v>
      </c>
    </row>
    <row r="482" spans="1:22" s="1" customFormat="1">
      <c r="A482" s="273"/>
      <c r="B482" s="199">
        <v>476</v>
      </c>
      <c r="C482" s="234" t="s">
        <v>424</v>
      </c>
      <c r="D482" s="211">
        <v>45</v>
      </c>
      <c r="E482" s="235" t="s">
        <v>34</v>
      </c>
      <c r="F482" s="212">
        <v>2889.38</v>
      </c>
      <c r="G482" s="212">
        <v>2889.38</v>
      </c>
      <c r="H482" s="213">
        <v>14.700000000000001</v>
      </c>
      <c r="I482" s="213">
        <f t="shared" si="128"/>
        <v>14.700000000000001</v>
      </c>
      <c r="J482" s="213">
        <v>11.079000000000001</v>
      </c>
      <c r="K482" s="213">
        <f t="shared" si="129"/>
        <v>14.700000000000001</v>
      </c>
      <c r="L482" s="213">
        <f t="shared" si="130"/>
        <v>11.079000000000001</v>
      </c>
      <c r="M482" s="213"/>
      <c r="N482" s="214">
        <f t="shared" si="136"/>
        <v>0</v>
      </c>
      <c r="O482" s="213">
        <v>71.000000000000014</v>
      </c>
      <c r="P482" s="213">
        <f t="shared" si="137"/>
        <v>3.6210000000000004</v>
      </c>
      <c r="Q482" s="215">
        <f t="shared" si="127"/>
        <v>246.2</v>
      </c>
      <c r="R482" s="215">
        <f t="shared" si="131"/>
        <v>326.66666666666669</v>
      </c>
      <c r="S482" s="215">
        <f t="shared" si="132"/>
        <v>246.2</v>
      </c>
      <c r="T482" s="213">
        <f t="shared" si="133"/>
        <v>0</v>
      </c>
      <c r="U482" s="213">
        <f t="shared" si="134"/>
        <v>-3.6210000000000004</v>
      </c>
      <c r="V482" s="260">
        <f t="shared" si="135"/>
        <v>71.000000000000014</v>
      </c>
    </row>
    <row r="483" spans="1:22" s="1" customFormat="1">
      <c r="A483" s="273"/>
      <c r="B483" s="199">
        <v>477</v>
      </c>
      <c r="C483" s="234" t="s">
        <v>425</v>
      </c>
      <c r="D483" s="211">
        <v>36</v>
      </c>
      <c r="E483" s="235" t="s">
        <v>34</v>
      </c>
      <c r="F483" s="212">
        <v>2380.4299999999998</v>
      </c>
      <c r="G483" s="212">
        <v>2380.4299999999998</v>
      </c>
      <c r="H483" s="213">
        <v>12.055</v>
      </c>
      <c r="I483" s="213">
        <f t="shared" si="128"/>
        <v>12.055</v>
      </c>
      <c r="J483" s="213">
        <v>9.76</v>
      </c>
      <c r="K483" s="213">
        <f t="shared" si="129"/>
        <v>12.055</v>
      </c>
      <c r="L483" s="213">
        <f t="shared" si="130"/>
        <v>9.76</v>
      </c>
      <c r="M483" s="213"/>
      <c r="N483" s="214">
        <f t="shared" si="136"/>
        <v>0</v>
      </c>
      <c r="O483" s="213">
        <v>45</v>
      </c>
      <c r="P483" s="213">
        <f t="shared" si="137"/>
        <v>2.2949999999999999</v>
      </c>
      <c r="Q483" s="215">
        <f t="shared" si="127"/>
        <v>271.11111111111109</v>
      </c>
      <c r="R483" s="215">
        <f t="shared" si="131"/>
        <v>334.86111111111109</v>
      </c>
      <c r="S483" s="215">
        <f t="shared" si="132"/>
        <v>271.11111111111109</v>
      </c>
      <c r="T483" s="213">
        <f t="shared" si="133"/>
        <v>0</v>
      </c>
      <c r="U483" s="213">
        <f t="shared" si="134"/>
        <v>-2.2949999999999999</v>
      </c>
      <c r="V483" s="260">
        <f t="shared" si="135"/>
        <v>45</v>
      </c>
    </row>
    <row r="484" spans="1:22" s="1" customFormat="1">
      <c r="A484" s="273"/>
      <c r="B484" s="199">
        <v>478</v>
      </c>
      <c r="C484" s="234" t="s">
        <v>426</v>
      </c>
      <c r="D484" s="211">
        <v>36</v>
      </c>
      <c r="E484" s="235" t="s">
        <v>34</v>
      </c>
      <c r="F484" s="212">
        <v>2355.13</v>
      </c>
      <c r="G484" s="212">
        <v>2355.13</v>
      </c>
      <c r="H484" s="213">
        <v>12.083</v>
      </c>
      <c r="I484" s="213">
        <f t="shared" si="128"/>
        <v>12.083</v>
      </c>
      <c r="J484" s="213">
        <v>9.8390000000000004</v>
      </c>
      <c r="K484" s="213">
        <f t="shared" si="129"/>
        <v>12.083</v>
      </c>
      <c r="L484" s="213">
        <f t="shared" si="130"/>
        <v>9.8390000000000004</v>
      </c>
      <c r="M484" s="213"/>
      <c r="N484" s="214">
        <f t="shared" si="136"/>
        <v>0</v>
      </c>
      <c r="O484" s="213">
        <v>44.000000000000007</v>
      </c>
      <c r="P484" s="213">
        <f t="shared" si="137"/>
        <v>2.2440000000000002</v>
      </c>
      <c r="Q484" s="215">
        <f t="shared" si="127"/>
        <v>273.30555555555554</v>
      </c>
      <c r="R484" s="215">
        <f t="shared" si="131"/>
        <v>335.63888888888891</v>
      </c>
      <c r="S484" s="215">
        <f t="shared" si="132"/>
        <v>273.30555555555554</v>
      </c>
      <c r="T484" s="213">
        <f t="shared" si="133"/>
        <v>0</v>
      </c>
      <c r="U484" s="213">
        <f t="shared" si="134"/>
        <v>-2.2440000000000002</v>
      </c>
      <c r="V484" s="260">
        <f t="shared" si="135"/>
        <v>44.000000000000007</v>
      </c>
    </row>
    <row r="485" spans="1:22" s="1" customFormat="1">
      <c r="A485" s="273"/>
      <c r="B485" s="199">
        <v>479</v>
      </c>
      <c r="C485" s="234" t="s">
        <v>427</v>
      </c>
      <c r="D485" s="211">
        <v>97</v>
      </c>
      <c r="E485" s="235" t="s">
        <v>34</v>
      </c>
      <c r="F485" s="212">
        <v>3727.66</v>
      </c>
      <c r="G485" s="212">
        <v>3727.66</v>
      </c>
      <c r="H485" s="213">
        <v>31.452999999999999</v>
      </c>
      <c r="I485" s="213">
        <f t="shared" si="128"/>
        <v>31.452999999999999</v>
      </c>
      <c r="J485" s="213">
        <v>26.556999999999999</v>
      </c>
      <c r="K485" s="213">
        <f t="shared" si="129"/>
        <v>31.452999999999999</v>
      </c>
      <c r="L485" s="213">
        <f t="shared" si="130"/>
        <v>26.556999999999999</v>
      </c>
      <c r="M485" s="213"/>
      <c r="N485" s="214">
        <f t="shared" si="136"/>
        <v>0</v>
      </c>
      <c r="O485" s="213">
        <v>96</v>
      </c>
      <c r="P485" s="213">
        <f t="shared" si="137"/>
        <v>4.8959999999999999</v>
      </c>
      <c r="Q485" s="215">
        <f t="shared" si="127"/>
        <v>273.78350515463916</v>
      </c>
      <c r="R485" s="215">
        <f t="shared" si="131"/>
        <v>324.25773195876286</v>
      </c>
      <c r="S485" s="215">
        <f t="shared" si="132"/>
        <v>273.78350515463916</v>
      </c>
      <c r="T485" s="213">
        <f t="shared" si="133"/>
        <v>0</v>
      </c>
      <c r="U485" s="213">
        <f t="shared" si="134"/>
        <v>-4.8959999999999999</v>
      </c>
      <c r="V485" s="260">
        <f t="shared" si="135"/>
        <v>96</v>
      </c>
    </row>
    <row r="486" spans="1:22" s="1" customFormat="1">
      <c r="A486" s="273"/>
      <c r="B486" s="199">
        <v>480</v>
      </c>
      <c r="C486" s="234" t="s">
        <v>428</v>
      </c>
      <c r="D486" s="211">
        <v>45</v>
      </c>
      <c r="E486" s="235" t="s">
        <v>34</v>
      </c>
      <c r="F486" s="212">
        <v>2994.4</v>
      </c>
      <c r="G486" s="212">
        <v>2994.4</v>
      </c>
      <c r="H486" s="213">
        <v>16.667999999999999</v>
      </c>
      <c r="I486" s="213">
        <f t="shared" si="128"/>
        <v>16.667999999999999</v>
      </c>
      <c r="J486" s="213">
        <v>12.537000000000001</v>
      </c>
      <c r="K486" s="213">
        <f t="shared" si="129"/>
        <v>16.667999999999999</v>
      </c>
      <c r="L486" s="213">
        <f t="shared" si="130"/>
        <v>12.536999999999999</v>
      </c>
      <c r="M486" s="213"/>
      <c r="N486" s="214">
        <f t="shared" si="136"/>
        <v>0</v>
      </c>
      <c r="O486" s="213">
        <v>81.000000000000014</v>
      </c>
      <c r="P486" s="213">
        <f t="shared" si="137"/>
        <v>4.1310000000000002</v>
      </c>
      <c r="Q486" s="215">
        <f t="shared" si="127"/>
        <v>278.60000000000002</v>
      </c>
      <c r="R486" s="215">
        <f t="shared" si="131"/>
        <v>370.4</v>
      </c>
      <c r="S486" s="215">
        <f t="shared" si="132"/>
        <v>278.59999999999997</v>
      </c>
      <c r="T486" s="213">
        <f t="shared" si="133"/>
        <v>0</v>
      </c>
      <c r="U486" s="213">
        <f t="shared" si="134"/>
        <v>-4.1310000000000002</v>
      </c>
      <c r="V486" s="260">
        <f t="shared" si="135"/>
        <v>81.000000000000014</v>
      </c>
    </row>
    <row r="487" spans="1:22" s="1" customFormat="1">
      <c r="A487" s="273"/>
      <c r="B487" s="199">
        <v>481</v>
      </c>
      <c r="C487" s="230" t="s">
        <v>163</v>
      </c>
      <c r="D487" s="239">
        <v>93</v>
      </c>
      <c r="E487" s="231" t="s">
        <v>34</v>
      </c>
      <c r="F487" s="232">
        <v>3341.34</v>
      </c>
      <c r="G487" s="232">
        <v>3341.34</v>
      </c>
      <c r="H487" s="213">
        <v>8.4700000000000006</v>
      </c>
      <c r="I487" s="213">
        <f t="shared" si="128"/>
        <v>8.4700000000000006</v>
      </c>
      <c r="J487" s="233">
        <v>5.359</v>
      </c>
      <c r="K487" s="213">
        <f t="shared" si="129"/>
        <v>8.4700000000000006</v>
      </c>
      <c r="L487" s="213">
        <f t="shared" si="130"/>
        <v>5.359</v>
      </c>
      <c r="M487" s="213"/>
      <c r="N487" s="214">
        <f t="shared" si="136"/>
        <v>0</v>
      </c>
      <c r="O487" s="213">
        <v>61.000000000000007</v>
      </c>
      <c r="P487" s="213">
        <f t="shared" si="137"/>
        <v>3.1110000000000002</v>
      </c>
      <c r="Q487" s="215">
        <f t="shared" si="127"/>
        <v>57.623655913978496</v>
      </c>
      <c r="R487" s="215">
        <f t="shared" si="131"/>
        <v>91.075268817204304</v>
      </c>
      <c r="S487" s="215">
        <f t="shared" si="132"/>
        <v>57.623655913978496</v>
      </c>
      <c r="T487" s="213">
        <f t="shared" si="133"/>
        <v>0</v>
      </c>
      <c r="U487" s="213">
        <f t="shared" si="134"/>
        <v>-3.1110000000000002</v>
      </c>
      <c r="V487" s="260">
        <f t="shared" si="135"/>
        <v>61.000000000000007</v>
      </c>
    </row>
    <row r="488" spans="1:22" s="1" customFormat="1">
      <c r="A488" s="273"/>
      <c r="B488" s="199">
        <v>482</v>
      </c>
      <c r="C488" s="234" t="s">
        <v>162</v>
      </c>
      <c r="D488" s="211">
        <v>109</v>
      </c>
      <c r="E488" s="235" t="s">
        <v>34</v>
      </c>
      <c r="F488" s="212">
        <v>2560.75</v>
      </c>
      <c r="G488" s="212">
        <v>2560.75</v>
      </c>
      <c r="H488" s="213">
        <v>20.23</v>
      </c>
      <c r="I488" s="213">
        <f t="shared" si="128"/>
        <v>20.23</v>
      </c>
      <c r="J488" s="213">
        <v>16.558</v>
      </c>
      <c r="K488" s="213">
        <f t="shared" si="129"/>
        <v>20.23</v>
      </c>
      <c r="L488" s="213">
        <f t="shared" si="130"/>
        <v>16.558</v>
      </c>
      <c r="M488" s="213"/>
      <c r="N488" s="214">
        <f t="shared" si="136"/>
        <v>0</v>
      </c>
      <c r="O488" s="213">
        <v>72.000000000000014</v>
      </c>
      <c r="P488" s="213">
        <f t="shared" si="137"/>
        <v>3.6720000000000006</v>
      </c>
      <c r="Q488" s="215">
        <f t="shared" si="127"/>
        <v>151.90825688073394</v>
      </c>
      <c r="R488" s="215">
        <f t="shared" si="131"/>
        <v>185.59633027522935</v>
      </c>
      <c r="S488" s="215">
        <f t="shared" si="132"/>
        <v>151.90825688073394</v>
      </c>
      <c r="T488" s="213">
        <f t="shared" si="133"/>
        <v>0</v>
      </c>
      <c r="U488" s="213">
        <f t="shared" si="134"/>
        <v>-3.6720000000000006</v>
      </c>
      <c r="V488" s="260">
        <f t="shared" si="135"/>
        <v>72.000000000000014</v>
      </c>
    </row>
    <row r="489" spans="1:22" s="1" customFormat="1">
      <c r="A489" s="273"/>
      <c r="B489" s="199">
        <v>483</v>
      </c>
      <c r="C489" s="234" t="s">
        <v>429</v>
      </c>
      <c r="D489" s="211">
        <v>12</v>
      </c>
      <c r="E489" s="235" t="s">
        <v>34</v>
      </c>
      <c r="F489" s="212">
        <v>540.32000000000005</v>
      </c>
      <c r="G489" s="212">
        <v>540.32000000000005</v>
      </c>
      <c r="H489" s="213">
        <v>2.6999999999999997</v>
      </c>
      <c r="I489" s="213">
        <f t="shared" si="128"/>
        <v>2.6999999999999997</v>
      </c>
      <c r="J489" s="213">
        <v>2.4449999999999998</v>
      </c>
      <c r="K489" s="213">
        <f t="shared" si="129"/>
        <v>2.6999999999999997</v>
      </c>
      <c r="L489" s="213">
        <f t="shared" si="130"/>
        <v>2.4449999999999998</v>
      </c>
      <c r="M489" s="213"/>
      <c r="N489" s="214">
        <f t="shared" si="136"/>
        <v>0</v>
      </c>
      <c r="O489" s="213">
        <v>5</v>
      </c>
      <c r="P489" s="213">
        <f t="shared" si="137"/>
        <v>0.255</v>
      </c>
      <c r="Q489" s="215">
        <f t="shared" si="127"/>
        <v>203.75</v>
      </c>
      <c r="R489" s="215">
        <f t="shared" si="131"/>
        <v>224.99999999999997</v>
      </c>
      <c r="S489" s="215">
        <f t="shared" si="132"/>
        <v>203.75</v>
      </c>
      <c r="T489" s="213">
        <f t="shared" si="133"/>
        <v>0</v>
      </c>
      <c r="U489" s="213">
        <f t="shared" si="134"/>
        <v>-0.255</v>
      </c>
      <c r="V489" s="260">
        <f t="shared" si="135"/>
        <v>5</v>
      </c>
    </row>
    <row r="490" spans="1:22" s="1" customFormat="1">
      <c r="A490" s="273"/>
      <c r="B490" s="199">
        <v>484</v>
      </c>
      <c r="C490" s="234" t="s">
        <v>161</v>
      </c>
      <c r="D490" s="211">
        <v>54</v>
      </c>
      <c r="E490" s="235" t="s">
        <v>34</v>
      </c>
      <c r="F490" s="212">
        <v>2522.02</v>
      </c>
      <c r="G490" s="212">
        <v>2522.02</v>
      </c>
      <c r="H490" s="213">
        <v>14.370000000000001</v>
      </c>
      <c r="I490" s="213">
        <f t="shared" si="128"/>
        <v>14.370000000000001</v>
      </c>
      <c r="J490" s="213">
        <v>11.368548000000001</v>
      </c>
      <c r="K490" s="213">
        <f t="shared" si="129"/>
        <v>14.370000000000001</v>
      </c>
      <c r="L490" s="213">
        <f t="shared" si="130"/>
        <v>11.368548000000001</v>
      </c>
      <c r="M490" s="213"/>
      <c r="N490" s="214">
        <f t="shared" si="136"/>
        <v>0</v>
      </c>
      <c r="O490" s="213">
        <v>58.852000000000004</v>
      </c>
      <c r="P490" s="213">
        <f t="shared" si="137"/>
        <v>3.001452</v>
      </c>
      <c r="Q490" s="215">
        <f t="shared" si="127"/>
        <v>210.52866666666668</v>
      </c>
      <c r="R490" s="215">
        <f t="shared" si="131"/>
        <v>266.11111111111114</v>
      </c>
      <c r="S490" s="215">
        <f t="shared" si="132"/>
        <v>210.52866666666668</v>
      </c>
      <c r="T490" s="213">
        <f t="shared" si="133"/>
        <v>0</v>
      </c>
      <c r="U490" s="213">
        <f t="shared" si="134"/>
        <v>-3.001452</v>
      </c>
      <c r="V490" s="260">
        <f t="shared" si="135"/>
        <v>58.852000000000004</v>
      </c>
    </row>
    <row r="491" spans="1:22" s="1" customFormat="1">
      <c r="A491" s="273"/>
      <c r="B491" s="199">
        <v>485</v>
      </c>
      <c r="C491" s="240" t="s">
        <v>456</v>
      </c>
      <c r="D491" s="241">
        <v>40</v>
      </c>
      <c r="E491" s="242" t="s">
        <v>34</v>
      </c>
      <c r="F491" s="243">
        <v>2213.21</v>
      </c>
      <c r="G491" s="243">
        <v>2213.21</v>
      </c>
      <c r="H491" s="244">
        <v>9.7100000000000009</v>
      </c>
      <c r="I491" s="213">
        <f t="shared" si="128"/>
        <v>9.7100000000000009</v>
      </c>
      <c r="J491" s="245">
        <v>6.4</v>
      </c>
      <c r="K491" s="213">
        <f t="shared" si="129"/>
        <v>7.1736800000000009</v>
      </c>
      <c r="L491" s="213">
        <f t="shared" si="130"/>
        <v>6.4339200000000005</v>
      </c>
      <c r="M491" s="244">
        <v>48</v>
      </c>
      <c r="N491" s="214">
        <f t="shared" ref="N491:N501" si="138">M491*0.05284</f>
        <v>2.5363199999999999</v>
      </c>
      <c r="O491" s="246">
        <v>62</v>
      </c>
      <c r="P491" s="213">
        <f t="shared" ref="P491:P501" si="139">O491*0.05284</f>
        <v>3.2760799999999999</v>
      </c>
      <c r="Q491" s="215">
        <f t="shared" si="127"/>
        <v>160</v>
      </c>
      <c r="R491" s="215">
        <f t="shared" si="131"/>
        <v>179.34200000000004</v>
      </c>
      <c r="S491" s="215">
        <f t="shared" si="132"/>
        <v>160.84800000000001</v>
      </c>
      <c r="T491" s="213">
        <f t="shared" si="133"/>
        <v>3.3920000000000172E-2</v>
      </c>
      <c r="U491" s="213">
        <f t="shared" si="134"/>
        <v>-0.73975999999999997</v>
      </c>
      <c r="V491" s="260">
        <f t="shared" si="135"/>
        <v>14</v>
      </c>
    </row>
    <row r="492" spans="1:22" s="1" customFormat="1">
      <c r="A492" s="273"/>
      <c r="B492" s="199">
        <v>486</v>
      </c>
      <c r="C492" s="240" t="s">
        <v>457</v>
      </c>
      <c r="D492" s="241">
        <v>16</v>
      </c>
      <c r="E492" s="242" t="s">
        <v>34</v>
      </c>
      <c r="F492" s="243">
        <v>1475.2</v>
      </c>
      <c r="G492" s="243">
        <v>1475.2</v>
      </c>
      <c r="H492" s="244">
        <v>4.76</v>
      </c>
      <c r="I492" s="213">
        <f t="shared" si="128"/>
        <v>4.76</v>
      </c>
      <c r="J492" s="245">
        <v>2.48</v>
      </c>
      <c r="K492" s="213">
        <f t="shared" si="129"/>
        <v>3.2804799999999998</v>
      </c>
      <c r="L492" s="213">
        <f t="shared" si="130"/>
        <v>2.8049200000000001</v>
      </c>
      <c r="M492" s="244">
        <v>28</v>
      </c>
      <c r="N492" s="214">
        <f t="shared" si="138"/>
        <v>1.4795199999999999</v>
      </c>
      <c r="O492" s="246">
        <v>37</v>
      </c>
      <c r="P492" s="213">
        <f t="shared" si="139"/>
        <v>1.9550799999999999</v>
      </c>
      <c r="Q492" s="215">
        <f t="shared" si="127"/>
        <v>155</v>
      </c>
      <c r="R492" s="215">
        <f t="shared" si="131"/>
        <v>205.03</v>
      </c>
      <c r="S492" s="215">
        <f t="shared" si="132"/>
        <v>175.3075</v>
      </c>
      <c r="T492" s="213">
        <f t="shared" si="133"/>
        <v>0.3249200000000001</v>
      </c>
      <c r="U492" s="213">
        <f t="shared" si="134"/>
        <v>-0.47555999999999998</v>
      </c>
      <c r="V492" s="260">
        <f t="shared" si="135"/>
        <v>9</v>
      </c>
    </row>
    <row r="493" spans="1:22" s="1" customFormat="1">
      <c r="A493" s="273"/>
      <c r="B493" s="199">
        <v>487</v>
      </c>
      <c r="C493" s="240" t="s">
        <v>458</v>
      </c>
      <c r="D493" s="241">
        <v>19</v>
      </c>
      <c r="E493" s="242" t="s">
        <v>34</v>
      </c>
      <c r="F493" s="243">
        <v>844.07</v>
      </c>
      <c r="G493" s="243">
        <v>1327.43</v>
      </c>
      <c r="H493" s="244">
        <v>4.5199999999999996</v>
      </c>
      <c r="I493" s="213">
        <f t="shared" si="128"/>
        <v>4.5199999999999996</v>
      </c>
      <c r="J493" s="245">
        <v>2.44</v>
      </c>
      <c r="K493" s="213">
        <f t="shared" si="129"/>
        <v>3.4631999999999996</v>
      </c>
      <c r="L493" s="213">
        <f t="shared" si="130"/>
        <v>3.6375719999999996</v>
      </c>
      <c r="M493" s="244">
        <v>20</v>
      </c>
      <c r="N493" s="214">
        <f t="shared" si="138"/>
        <v>1.0568</v>
      </c>
      <c r="O493" s="246">
        <v>16.7</v>
      </c>
      <c r="P493" s="213">
        <f t="shared" si="139"/>
        <v>0.88242799999999988</v>
      </c>
      <c r="Q493" s="215">
        <f t="shared" si="127"/>
        <v>128.42105263157896</v>
      </c>
      <c r="R493" s="215">
        <f t="shared" si="131"/>
        <v>182.27368421052631</v>
      </c>
      <c r="S493" s="215">
        <f t="shared" si="132"/>
        <v>191.45115789473684</v>
      </c>
      <c r="T493" s="213">
        <f t="shared" si="133"/>
        <v>1.1975719999999996</v>
      </c>
      <c r="U493" s="213">
        <f t="shared" si="134"/>
        <v>0.17437200000000008</v>
      </c>
      <c r="V493" s="260">
        <f t="shared" si="135"/>
        <v>-3.3000000000000007</v>
      </c>
    </row>
    <row r="494" spans="1:22" s="1" customFormat="1">
      <c r="A494" s="273"/>
      <c r="B494" s="199">
        <v>488</v>
      </c>
      <c r="C494" s="240" t="s">
        <v>460</v>
      </c>
      <c r="D494" s="241">
        <v>16</v>
      </c>
      <c r="E494" s="247" t="s">
        <v>34</v>
      </c>
      <c r="F494" s="243">
        <v>872.36</v>
      </c>
      <c r="G494" s="243">
        <v>939.96</v>
      </c>
      <c r="H494" s="244">
        <v>4.03</v>
      </c>
      <c r="I494" s="213">
        <f t="shared" si="128"/>
        <v>4.03</v>
      </c>
      <c r="J494" s="245">
        <v>2.3199999999999998</v>
      </c>
      <c r="K494" s="213">
        <f t="shared" si="129"/>
        <v>2.9203600000000005</v>
      </c>
      <c r="L494" s="213">
        <f t="shared" si="130"/>
        <v>2.6292116000000005</v>
      </c>
      <c r="M494" s="244">
        <v>21</v>
      </c>
      <c r="N494" s="214">
        <f t="shared" si="138"/>
        <v>1.10964</v>
      </c>
      <c r="O494" s="246">
        <v>26.51</v>
      </c>
      <c r="P494" s="213">
        <f t="shared" si="139"/>
        <v>1.4007883999999999</v>
      </c>
      <c r="Q494" s="215">
        <f t="shared" si="127"/>
        <v>145</v>
      </c>
      <c r="R494" s="215">
        <f t="shared" si="131"/>
        <v>182.52250000000004</v>
      </c>
      <c r="S494" s="215">
        <f t="shared" si="132"/>
        <v>164.32572500000003</v>
      </c>
      <c r="T494" s="213">
        <f t="shared" si="133"/>
        <v>0.3092116000000007</v>
      </c>
      <c r="U494" s="213">
        <f t="shared" si="134"/>
        <v>-0.29114839999999997</v>
      </c>
      <c r="V494" s="260">
        <f t="shared" si="135"/>
        <v>5.5100000000000016</v>
      </c>
    </row>
    <row r="495" spans="1:22" s="1" customFormat="1">
      <c r="A495" s="273"/>
      <c r="B495" s="199">
        <v>489</v>
      </c>
      <c r="C495" s="240" t="s">
        <v>462</v>
      </c>
      <c r="D495" s="241">
        <v>46</v>
      </c>
      <c r="E495" s="247" t="s">
        <v>34</v>
      </c>
      <c r="F495" s="243">
        <v>2541.61</v>
      </c>
      <c r="G495" s="243">
        <v>2541.61</v>
      </c>
      <c r="H495" s="244">
        <v>12.75</v>
      </c>
      <c r="I495" s="213">
        <f t="shared" ref="I495:I526" si="140">H495</f>
        <v>12.75</v>
      </c>
      <c r="J495" s="245">
        <v>7.04</v>
      </c>
      <c r="K495" s="213">
        <f t="shared" ref="K495:K526" si="141">I495-N495</f>
        <v>8.5228000000000002</v>
      </c>
      <c r="L495" s="213">
        <f t="shared" ref="L495:L526" si="142">I495-P495</f>
        <v>8.3690356000000001</v>
      </c>
      <c r="M495" s="244">
        <v>80</v>
      </c>
      <c r="N495" s="214">
        <f t="shared" si="138"/>
        <v>4.2271999999999998</v>
      </c>
      <c r="O495" s="246">
        <v>82.91</v>
      </c>
      <c r="P495" s="213">
        <f t="shared" si="139"/>
        <v>4.3809643999999999</v>
      </c>
      <c r="Q495" s="215">
        <f t="shared" si="127"/>
        <v>153.04347826086956</v>
      </c>
      <c r="R495" s="215">
        <f t="shared" ref="R495:R526" si="143">K495*1000/D495</f>
        <v>185.2782608695652</v>
      </c>
      <c r="S495" s="215">
        <f t="shared" ref="S495:S526" si="144">L495*1000/D495</f>
        <v>181.9355565217391</v>
      </c>
      <c r="T495" s="213">
        <f t="shared" ref="T495:T526" si="145">L495-J495</f>
        <v>1.3290356000000001</v>
      </c>
      <c r="U495" s="213">
        <f t="shared" ref="U495:U526" si="146">N495-P495</f>
        <v>-0.15376440000000002</v>
      </c>
      <c r="V495" s="260">
        <f t="shared" ref="V495:V526" si="147">O495-M495</f>
        <v>2.9099999999999966</v>
      </c>
    </row>
    <row r="496" spans="1:22" s="1" customFormat="1">
      <c r="A496" s="273"/>
      <c r="B496" s="199">
        <v>490</v>
      </c>
      <c r="C496" s="240" t="s">
        <v>463</v>
      </c>
      <c r="D496" s="241">
        <v>47</v>
      </c>
      <c r="E496" s="247" t="s">
        <v>34</v>
      </c>
      <c r="F496" s="243">
        <v>2893.5</v>
      </c>
      <c r="G496" s="243">
        <v>2893.5</v>
      </c>
      <c r="H496" s="244">
        <v>12.65</v>
      </c>
      <c r="I496" s="213">
        <f t="shared" si="140"/>
        <v>12.65</v>
      </c>
      <c r="J496" s="245">
        <v>7.52</v>
      </c>
      <c r="K496" s="213">
        <f t="shared" si="141"/>
        <v>8.7926800000000007</v>
      </c>
      <c r="L496" s="213">
        <f t="shared" si="142"/>
        <v>8.9839608000000002</v>
      </c>
      <c r="M496" s="244">
        <v>73</v>
      </c>
      <c r="N496" s="214">
        <f t="shared" si="138"/>
        <v>3.8573199999999996</v>
      </c>
      <c r="O496" s="246">
        <v>69.38</v>
      </c>
      <c r="P496" s="213">
        <f t="shared" si="139"/>
        <v>3.6660391999999997</v>
      </c>
      <c r="Q496" s="215">
        <f t="shared" si="127"/>
        <v>160</v>
      </c>
      <c r="R496" s="215">
        <f t="shared" si="143"/>
        <v>187.07829787234044</v>
      </c>
      <c r="S496" s="215">
        <f t="shared" si="144"/>
        <v>191.1481021276596</v>
      </c>
      <c r="T496" s="213">
        <f t="shared" si="145"/>
        <v>1.4639608000000006</v>
      </c>
      <c r="U496" s="213">
        <f t="shared" si="146"/>
        <v>0.19128079999999992</v>
      </c>
      <c r="V496" s="260">
        <f t="shared" si="147"/>
        <v>-3.6200000000000045</v>
      </c>
    </row>
    <row r="497" spans="1:22" s="1" customFormat="1">
      <c r="A497" s="273"/>
      <c r="B497" s="199">
        <v>491</v>
      </c>
      <c r="C497" s="240" t="s">
        <v>464</v>
      </c>
      <c r="D497" s="241">
        <v>77</v>
      </c>
      <c r="E497" s="247" t="s">
        <v>34</v>
      </c>
      <c r="F497" s="243">
        <v>4025.07</v>
      </c>
      <c r="G497" s="243">
        <v>4025.07</v>
      </c>
      <c r="H497" s="244">
        <v>21.24</v>
      </c>
      <c r="I497" s="213">
        <f t="shared" si="140"/>
        <v>21.24</v>
      </c>
      <c r="J497" s="245">
        <v>12.32</v>
      </c>
      <c r="K497" s="213">
        <f t="shared" si="141"/>
        <v>14.529319999999998</v>
      </c>
      <c r="L497" s="213">
        <f t="shared" si="142"/>
        <v>15.467229999999999</v>
      </c>
      <c r="M497" s="244">
        <v>127</v>
      </c>
      <c r="N497" s="214">
        <f t="shared" si="138"/>
        <v>6.71068</v>
      </c>
      <c r="O497" s="246">
        <v>109.25</v>
      </c>
      <c r="P497" s="213">
        <f t="shared" si="139"/>
        <v>5.7727699999999995</v>
      </c>
      <c r="Q497" s="215">
        <f t="shared" si="127"/>
        <v>160</v>
      </c>
      <c r="R497" s="215">
        <f t="shared" si="143"/>
        <v>188.6924675324675</v>
      </c>
      <c r="S497" s="215">
        <f t="shared" si="144"/>
        <v>200.87311688311686</v>
      </c>
      <c r="T497" s="213">
        <f t="shared" si="145"/>
        <v>3.1472299999999986</v>
      </c>
      <c r="U497" s="213">
        <f t="shared" si="146"/>
        <v>0.93791000000000047</v>
      </c>
      <c r="V497" s="260">
        <f t="shared" si="147"/>
        <v>-17.75</v>
      </c>
    </row>
    <row r="498" spans="1:22" s="1" customFormat="1">
      <c r="A498" s="273"/>
      <c r="B498" s="199">
        <v>492</v>
      </c>
      <c r="C498" s="240" t="s">
        <v>465</v>
      </c>
      <c r="D498" s="241">
        <v>77</v>
      </c>
      <c r="E498" s="247" t="s">
        <v>34</v>
      </c>
      <c r="F498" s="243">
        <v>4066.05</v>
      </c>
      <c r="G498" s="243">
        <v>4066.05</v>
      </c>
      <c r="H498" s="244">
        <v>22.6</v>
      </c>
      <c r="I498" s="213">
        <f t="shared" si="140"/>
        <v>22.6</v>
      </c>
      <c r="J498" s="245">
        <v>12.32</v>
      </c>
      <c r="K498" s="213">
        <f t="shared" si="141"/>
        <v>15.677960000000002</v>
      </c>
      <c r="L498" s="213">
        <f t="shared" si="142"/>
        <v>15.791566000000003</v>
      </c>
      <c r="M498" s="244">
        <v>131</v>
      </c>
      <c r="N498" s="214">
        <f t="shared" si="138"/>
        <v>6.92204</v>
      </c>
      <c r="O498" s="246">
        <v>128.85</v>
      </c>
      <c r="P498" s="213">
        <f t="shared" si="139"/>
        <v>6.8084339999999992</v>
      </c>
      <c r="Q498" s="215">
        <f t="shared" si="127"/>
        <v>160</v>
      </c>
      <c r="R498" s="215">
        <f t="shared" si="143"/>
        <v>203.60987012987016</v>
      </c>
      <c r="S498" s="215">
        <f t="shared" si="144"/>
        <v>205.08527272727275</v>
      </c>
      <c r="T498" s="213">
        <f t="shared" si="145"/>
        <v>3.4715660000000028</v>
      </c>
      <c r="U498" s="213">
        <f t="shared" si="146"/>
        <v>0.11360600000000076</v>
      </c>
      <c r="V498" s="260">
        <f t="shared" si="147"/>
        <v>-2.1500000000000057</v>
      </c>
    </row>
    <row r="499" spans="1:22" s="1" customFormat="1">
      <c r="A499" s="273"/>
      <c r="B499" s="199">
        <v>493</v>
      </c>
      <c r="C499" s="240" t="s">
        <v>466</v>
      </c>
      <c r="D499" s="241">
        <v>13</v>
      </c>
      <c r="E499" s="247" t="s">
        <v>34</v>
      </c>
      <c r="F499" s="243">
        <v>646.5</v>
      </c>
      <c r="G499" s="243">
        <v>955.66</v>
      </c>
      <c r="H499" s="244">
        <v>4.0599999999999996</v>
      </c>
      <c r="I499" s="213">
        <f t="shared" si="140"/>
        <v>4.0599999999999996</v>
      </c>
      <c r="J499" s="248">
        <v>2.0099999999999998</v>
      </c>
      <c r="K499" s="213">
        <f t="shared" si="141"/>
        <v>2.7918399999999997</v>
      </c>
      <c r="L499" s="213">
        <f t="shared" si="142"/>
        <v>2.8710999999999998</v>
      </c>
      <c r="M499" s="244">
        <v>24</v>
      </c>
      <c r="N499" s="214">
        <f t="shared" si="138"/>
        <v>1.26816</v>
      </c>
      <c r="O499" s="246">
        <v>22.5</v>
      </c>
      <c r="P499" s="213">
        <f t="shared" si="139"/>
        <v>1.1888999999999998</v>
      </c>
      <c r="Q499" s="215">
        <f t="shared" si="127"/>
        <v>154.61538461538458</v>
      </c>
      <c r="R499" s="215">
        <f t="shared" si="143"/>
        <v>214.75692307692304</v>
      </c>
      <c r="S499" s="215">
        <f t="shared" si="144"/>
        <v>220.85384615384615</v>
      </c>
      <c r="T499" s="213">
        <f t="shared" si="145"/>
        <v>0.86109999999999998</v>
      </c>
      <c r="U499" s="213">
        <f t="shared" si="146"/>
        <v>7.9260000000000108E-2</v>
      </c>
      <c r="V499" s="260">
        <f t="shared" si="147"/>
        <v>-1.5</v>
      </c>
    </row>
    <row r="500" spans="1:22" s="1" customFormat="1">
      <c r="A500" s="273"/>
      <c r="B500" s="199">
        <v>494</v>
      </c>
      <c r="C500" s="240" t="s">
        <v>467</v>
      </c>
      <c r="D500" s="241">
        <v>18</v>
      </c>
      <c r="E500" s="247" t="s">
        <v>34</v>
      </c>
      <c r="F500" s="243">
        <v>811.7</v>
      </c>
      <c r="G500" s="243">
        <v>811.7</v>
      </c>
      <c r="H500" s="244">
        <v>3.94</v>
      </c>
      <c r="I500" s="213">
        <f t="shared" si="140"/>
        <v>3.94</v>
      </c>
      <c r="J500" s="245">
        <v>2.88</v>
      </c>
      <c r="K500" s="213">
        <f t="shared" si="141"/>
        <v>2.98888</v>
      </c>
      <c r="L500" s="213">
        <f t="shared" si="142"/>
        <v>3.9975955999999999</v>
      </c>
      <c r="M500" s="244">
        <v>18</v>
      </c>
      <c r="N500" s="214">
        <f t="shared" si="138"/>
        <v>0.95111999999999997</v>
      </c>
      <c r="O500" s="246">
        <v>-1.0900000000000001</v>
      </c>
      <c r="P500" s="213">
        <f t="shared" si="139"/>
        <v>-5.7595600000000004E-2</v>
      </c>
      <c r="Q500" s="215">
        <f t="shared" si="127"/>
        <v>160</v>
      </c>
      <c r="R500" s="215">
        <f t="shared" si="143"/>
        <v>166.04888888888888</v>
      </c>
      <c r="S500" s="215">
        <f t="shared" si="144"/>
        <v>222.08864444444444</v>
      </c>
      <c r="T500" s="213">
        <f t="shared" si="145"/>
        <v>1.1175956</v>
      </c>
      <c r="U500" s="213">
        <f t="shared" si="146"/>
        <v>1.0087155999999999</v>
      </c>
      <c r="V500" s="260">
        <f t="shared" si="147"/>
        <v>-19.09</v>
      </c>
    </row>
    <row r="501" spans="1:22" s="1" customFormat="1">
      <c r="A501" s="273"/>
      <c r="B501" s="199">
        <v>495</v>
      </c>
      <c r="C501" s="240" t="s">
        <v>468</v>
      </c>
      <c r="D501" s="241">
        <v>44</v>
      </c>
      <c r="E501" s="247" t="s">
        <v>34</v>
      </c>
      <c r="F501" s="243">
        <v>2567.09</v>
      </c>
      <c r="G501" s="243">
        <v>2567.09</v>
      </c>
      <c r="H501" s="244">
        <v>15.22</v>
      </c>
      <c r="I501" s="213">
        <f t="shared" si="140"/>
        <v>15.22</v>
      </c>
      <c r="J501" s="245">
        <v>6.96</v>
      </c>
      <c r="K501" s="213">
        <f t="shared" si="141"/>
        <v>10.992800000000001</v>
      </c>
      <c r="L501" s="213">
        <f t="shared" si="142"/>
        <v>10.8147292</v>
      </c>
      <c r="M501" s="244">
        <v>80</v>
      </c>
      <c r="N501" s="214">
        <f t="shared" si="138"/>
        <v>4.2271999999999998</v>
      </c>
      <c r="O501" s="246">
        <v>83.37</v>
      </c>
      <c r="P501" s="213">
        <f t="shared" si="139"/>
        <v>4.4052708000000003</v>
      </c>
      <c r="Q501" s="215">
        <f t="shared" si="127"/>
        <v>158.18181818181819</v>
      </c>
      <c r="R501" s="215">
        <f t="shared" si="143"/>
        <v>249.83636363636367</v>
      </c>
      <c r="S501" s="215">
        <f t="shared" si="144"/>
        <v>245.7893</v>
      </c>
      <c r="T501" s="213">
        <f t="shared" si="145"/>
        <v>3.8547292000000004</v>
      </c>
      <c r="U501" s="213">
        <f t="shared" si="146"/>
        <v>-0.17807080000000042</v>
      </c>
      <c r="V501" s="260">
        <f t="shared" si="147"/>
        <v>3.3700000000000045</v>
      </c>
    </row>
    <row r="502" spans="1:22" s="1" customFormat="1">
      <c r="A502" s="273"/>
      <c r="B502" s="199">
        <v>496</v>
      </c>
      <c r="C502" s="249" t="s">
        <v>483</v>
      </c>
      <c r="D502" s="235">
        <v>44</v>
      </c>
      <c r="E502" s="235">
        <v>1997</v>
      </c>
      <c r="F502" s="212">
        <v>2895.9</v>
      </c>
      <c r="G502" s="212">
        <v>2895.9</v>
      </c>
      <c r="H502" s="213"/>
      <c r="I502" s="213">
        <v>12.55</v>
      </c>
      <c r="J502" s="213">
        <v>12.55</v>
      </c>
      <c r="K502" s="213">
        <f t="shared" si="141"/>
        <v>8.3920400000000015</v>
      </c>
      <c r="L502" s="213">
        <f t="shared" si="142"/>
        <v>6.7507400000000004</v>
      </c>
      <c r="M502" s="213">
        <v>76</v>
      </c>
      <c r="N502" s="214">
        <v>4.1579600000000001</v>
      </c>
      <c r="O502" s="213">
        <v>106</v>
      </c>
      <c r="P502" s="213">
        <v>5.7992600000000003</v>
      </c>
      <c r="Q502" s="215">
        <v>160</v>
      </c>
      <c r="R502" s="215">
        <f t="shared" si="143"/>
        <v>190.72818181818184</v>
      </c>
      <c r="S502" s="215">
        <f t="shared" si="144"/>
        <v>153.4259090909091</v>
      </c>
      <c r="T502" s="213">
        <f t="shared" si="145"/>
        <v>-5.7992600000000003</v>
      </c>
      <c r="U502" s="213">
        <f t="shared" si="146"/>
        <v>-1.6413000000000002</v>
      </c>
      <c r="V502" s="260">
        <f t="shared" si="147"/>
        <v>30</v>
      </c>
    </row>
    <row r="503" spans="1:22" s="1" customFormat="1">
      <c r="A503" s="273"/>
      <c r="B503" s="199">
        <v>497</v>
      </c>
      <c r="C503" s="249" t="s">
        <v>484</v>
      </c>
      <c r="D503" s="235">
        <v>50</v>
      </c>
      <c r="E503" s="235">
        <v>1975</v>
      </c>
      <c r="F503" s="212">
        <v>2485.16</v>
      </c>
      <c r="G503" s="212">
        <v>2485.16</v>
      </c>
      <c r="H503" s="213"/>
      <c r="I503" s="213">
        <v>12.68</v>
      </c>
      <c r="J503" s="213">
        <v>12.68</v>
      </c>
      <c r="K503" s="213">
        <f t="shared" si="141"/>
        <v>8.8550000000000004</v>
      </c>
      <c r="L503" s="213">
        <f t="shared" si="142"/>
        <v>5.6929999999999996</v>
      </c>
      <c r="M503" s="213">
        <v>75</v>
      </c>
      <c r="N503" s="214">
        <v>3.8250000000000002</v>
      </c>
      <c r="O503" s="213">
        <v>137</v>
      </c>
      <c r="P503" s="213">
        <v>6.9870000000000001</v>
      </c>
      <c r="Q503" s="215">
        <v>160</v>
      </c>
      <c r="R503" s="215">
        <f t="shared" si="143"/>
        <v>177.1</v>
      </c>
      <c r="S503" s="215">
        <f t="shared" si="144"/>
        <v>113.86</v>
      </c>
      <c r="T503" s="213">
        <f t="shared" si="145"/>
        <v>-6.9870000000000001</v>
      </c>
      <c r="U503" s="213">
        <f t="shared" si="146"/>
        <v>-3.1619999999999999</v>
      </c>
      <c r="V503" s="260">
        <f t="shared" si="147"/>
        <v>62</v>
      </c>
    </row>
    <row r="504" spans="1:22" s="1" customFormat="1">
      <c r="A504" s="273"/>
      <c r="B504" s="199">
        <v>498</v>
      </c>
      <c r="C504" s="249" t="s">
        <v>494</v>
      </c>
      <c r="D504" s="235">
        <v>17</v>
      </c>
      <c r="E504" s="235">
        <v>1994</v>
      </c>
      <c r="F504" s="212">
        <v>1127.46</v>
      </c>
      <c r="G504" s="212">
        <v>1127.46</v>
      </c>
      <c r="H504" s="213"/>
      <c r="I504" s="213">
        <v>5.0599999999999996</v>
      </c>
      <c r="J504" s="213">
        <v>5.0599999999999996</v>
      </c>
      <c r="K504" s="213">
        <f t="shared" si="141"/>
        <v>3.1998599999999997</v>
      </c>
      <c r="L504" s="213">
        <f t="shared" si="142"/>
        <v>2.8168899999999994</v>
      </c>
      <c r="M504" s="213">
        <v>34</v>
      </c>
      <c r="N504" s="214">
        <v>1.8601399999999999</v>
      </c>
      <c r="O504" s="213">
        <v>41</v>
      </c>
      <c r="P504" s="213">
        <v>2.2431100000000002</v>
      </c>
      <c r="Q504" s="215">
        <v>160</v>
      </c>
      <c r="R504" s="215">
        <f t="shared" si="143"/>
        <v>188.2270588235294</v>
      </c>
      <c r="S504" s="215">
        <f t="shared" si="144"/>
        <v>165.69941176470584</v>
      </c>
      <c r="T504" s="213">
        <f t="shared" si="145"/>
        <v>-2.2431100000000002</v>
      </c>
      <c r="U504" s="213">
        <f t="shared" si="146"/>
        <v>-0.38297000000000025</v>
      </c>
      <c r="V504" s="260">
        <f t="shared" si="147"/>
        <v>7</v>
      </c>
    </row>
    <row r="505" spans="1:22" s="1" customFormat="1">
      <c r="A505" s="273"/>
      <c r="B505" s="199">
        <v>499</v>
      </c>
      <c r="C505" s="249" t="s">
        <v>495</v>
      </c>
      <c r="D505" s="235">
        <v>85</v>
      </c>
      <c r="E505" s="235">
        <v>1970</v>
      </c>
      <c r="F505" s="212">
        <v>3839.76</v>
      </c>
      <c r="G505" s="212">
        <v>3839.76</v>
      </c>
      <c r="H505" s="213"/>
      <c r="I505" s="213">
        <v>23.1</v>
      </c>
      <c r="J505" s="213">
        <v>23.1</v>
      </c>
      <c r="K505" s="213">
        <f t="shared" si="141"/>
        <v>15.76886</v>
      </c>
      <c r="L505" s="213">
        <f t="shared" si="142"/>
        <v>13.908720000000001</v>
      </c>
      <c r="M505" s="213">
        <v>134</v>
      </c>
      <c r="N505" s="214">
        <v>7.3311400000000004</v>
      </c>
      <c r="O505" s="213">
        <v>168</v>
      </c>
      <c r="P505" s="213">
        <v>9.1912800000000008</v>
      </c>
      <c r="Q505" s="215">
        <v>160</v>
      </c>
      <c r="R505" s="215">
        <f t="shared" si="143"/>
        <v>185.51600000000002</v>
      </c>
      <c r="S505" s="215">
        <f t="shared" si="144"/>
        <v>163.63200000000001</v>
      </c>
      <c r="T505" s="213">
        <f t="shared" si="145"/>
        <v>-9.1912800000000008</v>
      </c>
      <c r="U505" s="213">
        <f t="shared" si="146"/>
        <v>-1.8601400000000003</v>
      </c>
      <c r="V505" s="260">
        <f t="shared" si="147"/>
        <v>34</v>
      </c>
    </row>
    <row r="506" spans="1:22" s="1" customFormat="1">
      <c r="A506" s="273"/>
      <c r="B506" s="199">
        <v>500</v>
      </c>
      <c r="C506" s="249" t="s">
        <v>498</v>
      </c>
      <c r="D506" s="235">
        <v>26</v>
      </c>
      <c r="E506" s="235">
        <v>1998</v>
      </c>
      <c r="F506" s="212">
        <v>1812.2</v>
      </c>
      <c r="G506" s="212">
        <v>1812.2</v>
      </c>
      <c r="H506" s="213"/>
      <c r="I506" s="213">
        <v>12.85</v>
      </c>
      <c r="J506" s="213">
        <v>12.85</v>
      </c>
      <c r="K506" s="213">
        <f t="shared" si="141"/>
        <v>10.00508</v>
      </c>
      <c r="L506" s="213">
        <f t="shared" si="142"/>
        <v>3.1663300000000003</v>
      </c>
      <c r="M506" s="213">
        <v>52</v>
      </c>
      <c r="N506" s="214">
        <v>2.8449200000000001</v>
      </c>
      <c r="O506" s="213">
        <v>177</v>
      </c>
      <c r="P506" s="213">
        <v>9.6836699999999993</v>
      </c>
      <c r="Q506" s="215">
        <v>160</v>
      </c>
      <c r="R506" s="215">
        <f t="shared" si="143"/>
        <v>384.81076923076921</v>
      </c>
      <c r="S506" s="215">
        <f t="shared" si="144"/>
        <v>121.78192307692309</v>
      </c>
      <c r="T506" s="213">
        <f t="shared" si="145"/>
        <v>-9.6836699999999993</v>
      </c>
      <c r="U506" s="213">
        <f t="shared" si="146"/>
        <v>-6.8387499999999992</v>
      </c>
      <c r="V506" s="260">
        <f t="shared" si="147"/>
        <v>125</v>
      </c>
    </row>
    <row r="507" spans="1:22" s="1" customFormat="1">
      <c r="A507" s="273"/>
      <c r="B507" s="199">
        <v>501</v>
      </c>
      <c r="C507" s="249" t="s">
        <v>167</v>
      </c>
      <c r="D507" s="235">
        <v>16</v>
      </c>
      <c r="E507" s="235">
        <v>1991</v>
      </c>
      <c r="F507" s="212">
        <v>1070.04</v>
      </c>
      <c r="G507" s="212">
        <v>1070.04</v>
      </c>
      <c r="H507" s="213">
        <v>5.1950000000000003</v>
      </c>
      <c r="I507" s="213">
        <f t="shared" ref="I507:I529" si="148">H507</f>
        <v>5.1950000000000003</v>
      </c>
      <c r="J507" s="213">
        <v>2.72</v>
      </c>
      <c r="K507" s="213">
        <f t="shared" si="141"/>
        <v>3.1550000000000002</v>
      </c>
      <c r="L507" s="213">
        <f t="shared" si="142"/>
        <v>2.8490000000000006</v>
      </c>
      <c r="M507" s="213">
        <v>40</v>
      </c>
      <c r="N507" s="214">
        <f t="shared" ref="N507:N543" si="149">M507*0.051</f>
        <v>2.04</v>
      </c>
      <c r="O507" s="213">
        <v>46</v>
      </c>
      <c r="P507" s="213">
        <f t="shared" ref="P507:P543" si="150">O507*0.051</f>
        <v>2.3459999999999996</v>
      </c>
      <c r="Q507" s="215">
        <v>160</v>
      </c>
      <c r="R507" s="215">
        <f t="shared" si="143"/>
        <v>197.18750000000003</v>
      </c>
      <c r="S507" s="215">
        <f t="shared" si="144"/>
        <v>178.06250000000003</v>
      </c>
      <c r="T507" s="213">
        <f t="shared" si="145"/>
        <v>0.12900000000000045</v>
      </c>
      <c r="U507" s="213">
        <f t="shared" si="146"/>
        <v>-0.30599999999999961</v>
      </c>
      <c r="V507" s="260">
        <f t="shared" si="147"/>
        <v>6</v>
      </c>
    </row>
    <row r="508" spans="1:22" s="1" customFormat="1">
      <c r="A508" s="273"/>
      <c r="B508" s="199">
        <v>502</v>
      </c>
      <c r="C508" s="249" t="s">
        <v>168</v>
      </c>
      <c r="D508" s="235">
        <v>39</v>
      </c>
      <c r="E508" s="235">
        <v>1992</v>
      </c>
      <c r="F508" s="212">
        <v>2279.7199999999998</v>
      </c>
      <c r="G508" s="212">
        <v>2279.7199999999998</v>
      </c>
      <c r="H508" s="213">
        <v>10.4</v>
      </c>
      <c r="I508" s="213">
        <f t="shared" si="148"/>
        <v>10.4</v>
      </c>
      <c r="J508" s="213">
        <v>6.24</v>
      </c>
      <c r="K508" s="213">
        <f t="shared" si="141"/>
        <v>6.3710000000000004</v>
      </c>
      <c r="L508" s="213">
        <f t="shared" si="142"/>
        <v>7.5593000000000004</v>
      </c>
      <c r="M508" s="213">
        <v>79</v>
      </c>
      <c r="N508" s="214">
        <f t="shared" si="149"/>
        <v>4.0289999999999999</v>
      </c>
      <c r="O508" s="213">
        <v>55.7</v>
      </c>
      <c r="P508" s="213">
        <f t="shared" si="150"/>
        <v>2.8407</v>
      </c>
      <c r="Q508" s="215">
        <v>160</v>
      </c>
      <c r="R508" s="215">
        <f t="shared" si="143"/>
        <v>163.35897435897436</v>
      </c>
      <c r="S508" s="215">
        <f t="shared" si="144"/>
        <v>193.82820512820513</v>
      </c>
      <c r="T508" s="213">
        <f t="shared" si="145"/>
        <v>1.3193000000000001</v>
      </c>
      <c r="U508" s="213">
        <f t="shared" si="146"/>
        <v>1.1882999999999999</v>
      </c>
      <c r="V508" s="260">
        <f t="shared" si="147"/>
        <v>-23.299999999999997</v>
      </c>
    </row>
    <row r="509" spans="1:22" s="1" customFormat="1">
      <c r="A509" s="273"/>
      <c r="B509" s="199">
        <v>503</v>
      </c>
      <c r="C509" s="249" t="s">
        <v>178</v>
      </c>
      <c r="D509" s="235">
        <v>40</v>
      </c>
      <c r="E509" s="235">
        <v>1975</v>
      </c>
      <c r="F509" s="212">
        <v>2260.9699999999998</v>
      </c>
      <c r="G509" s="212">
        <v>2260.9699999999998</v>
      </c>
      <c r="H509" s="213">
        <v>8.9169999999999998</v>
      </c>
      <c r="I509" s="213">
        <f t="shared" si="148"/>
        <v>8.9169999999999998</v>
      </c>
      <c r="J509" s="213">
        <v>6.4</v>
      </c>
      <c r="K509" s="213">
        <f t="shared" si="141"/>
        <v>6.7240000000000002</v>
      </c>
      <c r="L509" s="213">
        <f t="shared" si="142"/>
        <v>6.6832000000000003</v>
      </c>
      <c r="M509" s="213">
        <v>43</v>
      </c>
      <c r="N509" s="214">
        <f t="shared" si="149"/>
        <v>2.1930000000000001</v>
      </c>
      <c r="O509" s="236">
        <v>43.8</v>
      </c>
      <c r="P509" s="213">
        <f t="shared" si="150"/>
        <v>2.2337999999999996</v>
      </c>
      <c r="Q509" s="215">
        <v>160</v>
      </c>
      <c r="R509" s="215">
        <f t="shared" si="143"/>
        <v>168.1</v>
      </c>
      <c r="S509" s="215">
        <f t="shared" si="144"/>
        <v>167.07999999999998</v>
      </c>
      <c r="T509" s="213">
        <f t="shared" si="145"/>
        <v>0.2831999999999999</v>
      </c>
      <c r="U509" s="213">
        <f t="shared" si="146"/>
        <v>-4.0799999999999503E-2</v>
      </c>
      <c r="V509" s="260">
        <f t="shared" si="147"/>
        <v>0.79999999999999716</v>
      </c>
    </row>
    <row r="510" spans="1:22" s="1" customFormat="1">
      <c r="A510" s="273"/>
      <c r="B510" s="199">
        <v>504</v>
      </c>
      <c r="C510" s="249" t="s">
        <v>182</v>
      </c>
      <c r="D510" s="235">
        <v>10</v>
      </c>
      <c r="E510" s="235">
        <v>1987</v>
      </c>
      <c r="F510" s="212">
        <v>586.09</v>
      </c>
      <c r="G510" s="212">
        <v>586.09</v>
      </c>
      <c r="H510" s="213">
        <v>3.327</v>
      </c>
      <c r="I510" s="213">
        <f t="shared" si="148"/>
        <v>3.327</v>
      </c>
      <c r="J510" s="213">
        <v>1.47</v>
      </c>
      <c r="K510" s="213">
        <f t="shared" si="141"/>
        <v>2.46</v>
      </c>
      <c r="L510" s="213">
        <f t="shared" si="142"/>
        <v>2.7149999999999999</v>
      </c>
      <c r="M510" s="213">
        <v>17</v>
      </c>
      <c r="N510" s="214">
        <f t="shared" si="149"/>
        <v>0.86699999999999999</v>
      </c>
      <c r="O510" s="213">
        <v>12</v>
      </c>
      <c r="P510" s="213">
        <f t="shared" si="150"/>
        <v>0.61199999999999999</v>
      </c>
      <c r="Q510" s="215">
        <v>160</v>
      </c>
      <c r="R510" s="215">
        <f t="shared" si="143"/>
        <v>246</v>
      </c>
      <c r="S510" s="215">
        <f t="shared" si="144"/>
        <v>271.5</v>
      </c>
      <c r="T510" s="213">
        <f t="shared" si="145"/>
        <v>1.2449999999999999</v>
      </c>
      <c r="U510" s="213">
        <f t="shared" si="146"/>
        <v>0.255</v>
      </c>
      <c r="V510" s="260">
        <f t="shared" si="147"/>
        <v>-5</v>
      </c>
    </row>
    <row r="511" spans="1:22" s="1" customFormat="1">
      <c r="A511" s="273"/>
      <c r="B511" s="199">
        <v>505</v>
      </c>
      <c r="C511" s="249" t="s">
        <v>183</v>
      </c>
      <c r="D511" s="235">
        <v>20</v>
      </c>
      <c r="E511" s="235">
        <v>1988</v>
      </c>
      <c r="F511" s="212">
        <v>1100.8499999999999</v>
      </c>
      <c r="G511" s="212">
        <v>1100.8499999999999</v>
      </c>
      <c r="H511" s="213">
        <v>5.4690000000000003</v>
      </c>
      <c r="I511" s="213">
        <f t="shared" si="148"/>
        <v>5.4690000000000003</v>
      </c>
      <c r="J511" s="213">
        <v>2.95</v>
      </c>
      <c r="K511" s="213">
        <f t="shared" si="141"/>
        <v>3.5820000000000007</v>
      </c>
      <c r="L511" s="213">
        <f t="shared" si="142"/>
        <v>4.1430000000000007</v>
      </c>
      <c r="M511" s="213">
        <v>37</v>
      </c>
      <c r="N511" s="214">
        <f t="shared" si="149"/>
        <v>1.8869999999999998</v>
      </c>
      <c r="O511" s="213">
        <v>26</v>
      </c>
      <c r="P511" s="213">
        <f t="shared" si="150"/>
        <v>1.3259999999999998</v>
      </c>
      <c r="Q511" s="215">
        <v>160</v>
      </c>
      <c r="R511" s="215">
        <f t="shared" si="143"/>
        <v>179.10000000000005</v>
      </c>
      <c r="S511" s="215">
        <f t="shared" si="144"/>
        <v>207.15000000000003</v>
      </c>
      <c r="T511" s="213">
        <f t="shared" si="145"/>
        <v>1.1930000000000005</v>
      </c>
      <c r="U511" s="213">
        <f t="shared" si="146"/>
        <v>0.56099999999999994</v>
      </c>
      <c r="V511" s="260">
        <f t="shared" si="147"/>
        <v>-11</v>
      </c>
    </row>
    <row r="512" spans="1:22" s="1" customFormat="1">
      <c r="A512" s="273"/>
      <c r="B512" s="199">
        <v>506</v>
      </c>
      <c r="C512" s="249" t="s">
        <v>184</v>
      </c>
      <c r="D512" s="235">
        <v>20</v>
      </c>
      <c r="E512" s="235">
        <v>1970</v>
      </c>
      <c r="F512" s="212">
        <v>925.85</v>
      </c>
      <c r="G512" s="212">
        <v>925.85</v>
      </c>
      <c r="H512" s="213">
        <v>5.1630000000000003</v>
      </c>
      <c r="I512" s="213">
        <f t="shared" si="148"/>
        <v>5.1630000000000003</v>
      </c>
      <c r="J512" s="213">
        <v>2.95</v>
      </c>
      <c r="K512" s="213">
        <f t="shared" si="141"/>
        <v>3.6330000000000005</v>
      </c>
      <c r="L512" s="213">
        <f t="shared" si="142"/>
        <v>4.0053000000000001</v>
      </c>
      <c r="M512" s="213">
        <v>30</v>
      </c>
      <c r="N512" s="214">
        <f t="shared" si="149"/>
        <v>1.5299999999999998</v>
      </c>
      <c r="O512" s="213">
        <v>22.7</v>
      </c>
      <c r="P512" s="213">
        <f t="shared" si="150"/>
        <v>1.1577</v>
      </c>
      <c r="Q512" s="215">
        <v>160</v>
      </c>
      <c r="R512" s="215">
        <f t="shared" si="143"/>
        <v>181.65000000000003</v>
      </c>
      <c r="S512" s="215">
        <f t="shared" si="144"/>
        <v>200.26500000000001</v>
      </c>
      <c r="T512" s="213">
        <f t="shared" si="145"/>
        <v>1.0552999999999999</v>
      </c>
      <c r="U512" s="213">
        <f t="shared" si="146"/>
        <v>0.37229999999999985</v>
      </c>
      <c r="V512" s="260">
        <f t="shared" si="147"/>
        <v>-7.3000000000000007</v>
      </c>
    </row>
    <row r="513" spans="1:22" s="1" customFormat="1">
      <c r="A513" s="273"/>
      <c r="B513" s="199">
        <v>507</v>
      </c>
      <c r="C513" s="234" t="s">
        <v>509</v>
      </c>
      <c r="D513" s="235">
        <v>43</v>
      </c>
      <c r="E513" s="235">
        <v>1988</v>
      </c>
      <c r="F513" s="212">
        <v>2187.56</v>
      </c>
      <c r="G513" s="212">
        <v>2070.1799999999998</v>
      </c>
      <c r="H513" s="213">
        <v>10.919</v>
      </c>
      <c r="I513" s="213">
        <f t="shared" si="148"/>
        <v>10.919</v>
      </c>
      <c r="J513" s="213">
        <v>6.88</v>
      </c>
      <c r="K513" s="213">
        <f t="shared" si="141"/>
        <v>8.5220000000000002</v>
      </c>
      <c r="L513" s="213">
        <f t="shared" si="142"/>
        <v>8.3862890000000014</v>
      </c>
      <c r="M513" s="213">
        <v>47</v>
      </c>
      <c r="N513" s="214">
        <f t="shared" si="149"/>
        <v>2.3969999999999998</v>
      </c>
      <c r="O513" s="236">
        <v>49.661000000000001</v>
      </c>
      <c r="P513" s="213">
        <f t="shared" si="150"/>
        <v>2.5327109999999999</v>
      </c>
      <c r="Q513" s="215">
        <f t="shared" ref="Q513:Q543" si="151">J513*1000/D513</f>
        <v>160</v>
      </c>
      <c r="R513" s="215">
        <f t="shared" si="143"/>
        <v>198.18604651162789</v>
      </c>
      <c r="S513" s="215">
        <f t="shared" si="144"/>
        <v>195.02997674418606</v>
      </c>
      <c r="T513" s="213">
        <f t="shared" si="145"/>
        <v>1.5062890000000015</v>
      </c>
      <c r="U513" s="213">
        <f t="shared" si="146"/>
        <v>-0.13571100000000014</v>
      </c>
      <c r="V513" s="260">
        <f t="shared" si="147"/>
        <v>2.6610000000000014</v>
      </c>
    </row>
    <row r="514" spans="1:22" s="1" customFormat="1">
      <c r="A514" s="273"/>
      <c r="B514" s="199">
        <v>508</v>
      </c>
      <c r="C514" s="234" t="s">
        <v>510</v>
      </c>
      <c r="D514" s="235">
        <v>55</v>
      </c>
      <c r="E514" s="235">
        <v>1984</v>
      </c>
      <c r="F514" s="212">
        <v>2709.53</v>
      </c>
      <c r="G514" s="212">
        <v>2660.67</v>
      </c>
      <c r="H514" s="213">
        <v>13.542</v>
      </c>
      <c r="I514" s="213">
        <f t="shared" si="148"/>
        <v>13.542</v>
      </c>
      <c r="J514" s="213">
        <v>8.8000000000000007</v>
      </c>
      <c r="K514" s="213">
        <f t="shared" si="141"/>
        <v>10.532999999999999</v>
      </c>
      <c r="L514" s="213">
        <f t="shared" si="142"/>
        <v>10.686</v>
      </c>
      <c r="M514" s="213">
        <v>59</v>
      </c>
      <c r="N514" s="214">
        <f t="shared" si="149"/>
        <v>3.0089999999999999</v>
      </c>
      <c r="O514" s="213">
        <v>56</v>
      </c>
      <c r="P514" s="213">
        <f t="shared" si="150"/>
        <v>2.8559999999999999</v>
      </c>
      <c r="Q514" s="215">
        <f t="shared" si="151"/>
        <v>160</v>
      </c>
      <c r="R514" s="215">
        <f t="shared" si="143"/>
        <v>191.5090909090909</v>
      </c>
      <c r="S514" s="215">
        <f t="shared" si="144"/>
        <v>194.29090909090908</v>
      </c>
      <c r="T514" s="213">
        <f t="shared" si="145"/>
        <v>1.8859999999999992</v>
      </c>
      <c r="U514" s="213">
        <f t="shared" si="146"/>
        <v>0.15300000000000002</v>
      </c>
      <c r="V514" s="260">
        <f t="shared" si="147"/>
        <v>-3</v>
      </c>
    </row>
    <row r="515" spans="1:22" s="1" customFormat="1">
      <c r="A515" s="273"/>
      <c r="B515" s="199">
        <v>509</v>
      </c>
      <c r="C515" s="234" t="s">
        <v>511</v>
      </c>
      <c r="D515" s="235">
        <v>45</v>
      </c>
      <c r="E515" s="235">
        <v>1976</v>
      </c>
      <c r="F515" s="212">
        <v>2321.8000000000002</v>
      </c>
      <c r="G515" s="212">
        <v>2321.8000000000002</v>
      </c>
      <c r="H515" s="213">
        <v>11.628</v>
      </c>
      <c r="I515" s="213">
        <f t="shared" si="148"/>
        <v>11.628</v>
      </c>
      <c r="J515" s="213">
        <v>7.2</v>
      </c>
      <c r="K515" s="213">
        <f t="shared" si="141"/>
        <v>8.0070000000000014</v>
      </c>
      <c r="L515" s="213">
        <f t="shared" si="142"/>
        <v>8.5469880000000007</v>
      </c>
      <c r="M515" s="213">
        <v>71</v>
      </c>
      <c r="N515" s="214">
        <f t="shared" si="149"/>
        <v>3.6209999999999996</v>
      </c>
      <c r="O515" s="213">
        <v>60.411999999999999</v>
      </c>
      <c r="P515" s="213">
        <f t="shared" si="150"/>
        <v>3.0810119999999999</v>
      </c>
      <c r="Q515" s="215">
        <f t="shared" si="151"/>
        <v>160</v>
      </c>
      <c r="R515" s="215">
        <f t="shared" si="143"/>
        <v>177.93333333333337</v>
      </c>
      <c r="S515" s="215">
        <f t="shared" si="144"/>
        <v>189.93306666666669</v>
      </c>
      <c r="T515" s="213">
        <f t="shared" si="145"/>
        <v>1.3469880000000005</v>
      </c>
      <c r="U515" s="213">
        <f t="shared" si="146"/>
        <v>0.53998799999999969</v>
      </c>
      <c r="V515" s="260">
        <f t="shared" si="147"/>
        <v>-10.588000000000001</v>
      </c>
    </row>
    <row r="516" spans="1:22" s="1" customFormat="1">
      <c r="A516" s="273"/>
      <c r="B516" s="199">
        <v>510</v>
      </c>
      <c r="C516" s="234" t="s">
        <v>512</v>
      </c>
      <c r="D516" s="235">
        <v>45</v>
      </c>
      <c r="E516" s="235">
        <v>1975</v>
      </c>
      <c r="F516" s="212">
        <v>2328.04</v>
      </c>
      <c r="G516" s="212">
        <v>2328.04</v>
      </c>
      <c r="H516" s="213">
        <v>11.632999999999999</v>
      </c>
      <c r="I516" s="213">
        <f t="shared" si="148"/>
        <v>11.632999999999999</v>
      </c>
      <c r="J516" s="213">
        <v>7.2</v>
      </c>
      <c r="K516" s="213">
        <f t="shared" si="141"/>
        <v>8.7259999999999991</v>
      </c>
      <c r="L516" s="213">
        <f t="shared" si="142"/>
        <v>8.4975709999999989</v>
      </c>
      <c r="M516" s="213">
        <v>57</v>
      </c>
      <c r="N516" s="214">
        <f t="shared" si="149"/>
        <v>2.907</v>
      </c>
      <c r="O516" s="213">
        <v>61.478999999999999</v>
      </c>
      <c r="P516" s="213">
        <f t="shared" si="150"/>
        <v>3.1354289999999998</v>
      </c>
      <c r="Q516" s="215">
        <f t="shared" si="151"/>
        <v>160</v>
      </c>
      <c r="R516" s="215">
        <f t="shared" si="143"/>
        <v>193.9111111111111</v>
      </c>
      <c r="S516" s="215">
        <f t="shared" si="144"/>
        <v>188.83491111111107</v>
      </c>
      <c r="T516" s="213">
        <f t="shared" si="145"/>
        <v>1.2975709999999987</v>
      </c>
      <c r="U516" s="213">
        <f t="shared" si="146"/>
        <v>-0.22842899999999977</v>
      </c>
      <c r="V516" s="260">
        <f t="shared" si="147"/>
        <v>4.4789999999999992</v>
      </c>
    </row>
    <row r="517" spans="1:22" s="1" customFormat="1">
      <c r="A517" s="273"/>
      <c r="B517" s="199">
        <v>511</v>
      </c>
      <c r="C517" s="234" t="s">
        <v>513</v>
      </c>
      <c r="D517" s="235">
        <v>20</v>
      </c>
      <c r="E517" s="235">
        <v>1979</v>
      </c>
      <c r="F517" s="212">
        <v>960.93</v>
      </c>
      <c r="G517" s="212">
        <v>960.93</v>
      </c>
      <c r="H517" s="213">
        <v>4.5419999999999998</v>
      </c>
      <c r="I517" s="213">
        <f t="shared" si="148"/>
        <v>4.5419999999999998</v>
      </c>
      <c r="J517" s="213">
        <v>3.1680000000000001</v>
      </c>
      <c r="K517" s="213">
        <f t="shared" si="141"/>
        <v>3.4710000000000001</v>
      </c>
      <c r="L517" s="213">
        <f t="shared" si="142"/>
        <v>3.6597</v>
      </c>
      <c r="M517" s="213">
        <v>21</v>
      </c>
      <c r="N517" s="214">
        <f t="shared" si="149"/>
        <v>1.071</v>
      </c>
      <c r="O517" s="213">
        <v>17.3</v>
      </c>
      <c r="P517" s="213">
        <f t="shared" si="150"/>
        <v>0.88229999999999997</v>
      </c>
      <c r="Q517" s="215">
        <f t="shared" si="151"/>
        <v>158.4</v>
      </c>
      <c r="R517" s="215">
        <f t="shared" si="143"/>
        <v>173.55</v>
      </c>
      <c r="S517" s="215">
        <f t="shared" si="144"/>
        <v>182.98499999999999</v>
      </c>
      <c r="T517" s="213">
        <f t="shared" si="145"/>
        <v>0.4916999999999998</v>
      </c>
      <c r="U517" s="213">
        <f t="shared" si="146"/>
        <v>0.18869999999999998</v>
      </c>
      <c r="V517" s="260">
        <f t="shared" si="147"/>
        <v>-3.6999999999999993</v>
      </c>
    </row>
    <row r="518" spans="1:22" s="1" customFormat="1">
      <c r="A518" s="273"/>
      <c r="B518" s="199">
        <v>512</v>
      </c>
      <c r="C518" s="234" t="s">
        <v>514</v>
      </c>
      <c r="D518" s="235">
        <v>36</v>
      </c>
      <c r="E518" s="235">
        <v>1984</v>
      </c>
      <c r="F518" s="212">
        <v>2237.98</v>
      </c>
      <c r="G518" s="212">
        <v>1982.29</v>
      </c>
      <c r="H518" s="213">
        <v>9.07</v>
      </c>
      <c r="I518" s="213">
        <f t="shared" si="148"/>
        <v>9.07</v>
      </c>
      <c r="J518" s="213">
        <v>5.76</v>
      </c>
      <c r="K518" s="213">
        <f t="shared" si="141"/>
        <v>6.1630000000000003</v>
      </c>
      <c r="L518" s="213">
        <f t="shared" si="142"/>
        <v>6.707884</v>
      </c>
      <c r="M518" s="213">
        <v>57</v>
      </c>
      <c r="N518" s="214">
        <f t="shared" si="149"/>
        <v>2.907</v>
      </c>
      <c r="O518" s="213">
        <v>46.316000000000003</v>
      </c>
      <c r="P518" s="213">
        <f t="shared" si="150"/>
        <v>2.3621159999999999</v>
      </c>
      <c r="Q518" s="215">
        <f t="shared" si="151"/>
        <v>160</v>
      </c>
      <c r="R518" s="215">
        <f t="shared" si="143"/>
        <v>171.19444444444446</v>
      </c>
      <c r="S518" s="215">
        <f t="shared" si="144"/>
        <v>186.33011111111111</v>
      </c>
      <c r="T518" s="213">
        <f t="shared" si="145"/>
        <v>0.94788400000000017</v>
      </c>
      <c r="U518" s="213">
        <f t="shared" si="146"/>
        <v>0.54488400000000015</v>
      </c>
      <c r="V518" s="260">
        <f t="shared" si="147"/>
        <v>-10.683999999999997</v>
      </c>
    </row>
    <row r="519" spans="1:22" s="1" customFormat="1">
      <c r="A519" s="273"/>
      <c r="B519" s="199">
        <v>513</v>
      </c>
      <c r="C519" s="234" t="s">
        <v>515</v>
      </c>
      <c r="D519" s="235">
        <v>20</v>
      </c>
      <c r="E519" s="235">
        <v>1976</v>
      </c>
      <c r="F519" s="212">
        <v>951.69</v>
      </c>
      <c r="G519" s="212">
        <v>951.69</v>
      </c>
      <c r="H519" s="213">
        <v>4.7809999999999997</v>
      </c>
      <c r="I519" s="213">
        <f t="shared" si="148"/>
        <v>4.7809999999999997</v>
      </c>
      <c r="J519" s="213">
        <v>3.2</v>
      </c>
      <c r="K519" s="213">
        <f t="shared" si="141"/>
        <v>3.6079999999999997</v>
      </c>
      <c r="L519" s="213">
        <f t="shared" si="142"/>
        <v>3.6334999999999997</v>
      </c>
      <c r="M519" s="213">
        <v>23</v>
      </c>
      <c r="N519" s="214">
        <f t="shared" si="149"/>
        <v>1.1729999999999998</v>
      </c>
      <c r="O519" s="213">
        <v>22.5</v>
      </c>
      <c r="P519" s="213">
        <f t="shared" si="150"/>
        <v>1.1475</v>
      </c>
      <c r="Q519" s="215">
        <f t="shared" si="151"/>
        <v>160</v>
      </c>
      <c r="R519" s="215">
        <f t="shared" si="143"/>
        <v>180.39999999999998</v>
      </c>
      <c r="S519" s="215">
        <f t="shared" si="144"/>
        <v>181.67499999999998</v>
      </c>
      <c r="T519" s="213">
        <f t="shared" si="145"/>
        <v>0.43349999999999955</v>
      </c>
      <c r="U519" s="213">
        <f t="shared" si="146"/>
        <v>2.5499999999999856E-2</v>
      </c>
      <c r="V519" s="260">
        <f t="shared" si="147"/>
        <v>-0.5</v>
      </c>
    </row>
    <row r="520" spans="1:22" s="1" customFormat="1">
      <c r="A520" s="273"/>
      <c r="B520" s="199">
        <v>514</v>
      </c>
      <c r="C520" s="234" t="s">
        <v>516</v>
      </c>
      <c r="D520" s="235">
        <v>36</v>
      </c>
      <c r="E520" s="235">
        <v>1967</v>
      </c>
      <c r="F520" s="212">
        <v>1522.31</v>
      </c>
      <c r="G520" s="212">
        <v>1522.31</v>
      </c>
      <c r="H520" s="213">
        <v>9.5269999999999992</v>
      </c>
      <c r="I520" s="213">
        <f t="shared" si="148"/>
        <v>9.5269999999999992</v>
      </c>
      <c r="J520" s="213">
        <v>5.76</v>
      </c>
      <c r="K520" s="213">
        <f t="shared" si="141"/>
        <v>7.0789999999999988</v>
      </c>
      <c r="L520" s="213">
        <f t="shared" si="142"/>
        <v>6.5886859999999992</v>
      </c>
      <c r="M520" s="213">
        <v>48</v>
      </c>
      <c r="N520" s="214">
        <f t="shared" si="149"/>
        <v>2.448</v>
      </c>
      <c r="O520" s="213">
        <v>57.613999999999997</v>
      </c>
      <c r="P520" s="213">
        <f t="shared" si="150"/>
        <v>2.9383139999999996</v>
      </c>
      <c r="Q520" s="215">
        <f t="shared" si="151"/>
        <v>160</v>
      </c>
      <c r="R520" s="215">
        <f t="shared" si="143"/>
        <v>196.63888888888886</v>
      </c>
      <c r="S520" s="215">
        <f t="shared" si="144"/>
        <v>183.01905555555552</v>
      </c>
      <c r="T520" s="213">
        <f t="shared" si="145"/>
        <v>0.82868599999999937</v>
      </c>
      <c r="U520" s="213">
        <f t="shared" si="146"/>
        <v>-0.49031399999999969</v>
      </c>
      <c r="V520" s="260">
        <f t="shared" si="147"/>
        <v>9.6139999999999972</v>
      </c>
    </row>
    <row r="521" spans="1:22" s="1" customFormat="1">
      <c r="A521" s="273"/>
      <c r="B521" s="199">
        <v>515</v>
      </c>
      <c r="C521" s="230" t="s">
        <v>517</v>
      </c>
      <c r="D521" s="231">
        <v>6</v>
      </c>
      <c r="E521" s="231">
        <v>1985</v>
      </c>
      <c r="F521" s="232">
        <v>230.55</v>
      </c>
      <c r="G521" s="232">
        <v>230.55</v>
      </c>
      <c r="H521" s="213">
        <v>2.1030000000000002</v>
      </c>
      <c r="I521" s="213">
        <f t="shared" si="148"/>
        <v>2.1030000000000002</v>
      </c>
      <c r="J521" s="233">
        <v>0.96</v>
      </c>
      <c r="K521" s="213">
        <f t="shared" si="141"/>
        <v>1.8480000000000003</v>
      </c>
      <c r="L521" s="213">
        <f t="shared" si="142"/>
        <v>1.8990000000000002</v>
      </c>
      <c r="M521" s="213">
        <v>5</v>
      </c>
      <c r="N521" s="214">
        <f t="shared" si="149"/>
        <v>0.255</v>
      </c>
      <c r="O521" s="213">
        <v>4</v>
      </c>
      <c r="P521" s="213">
        <f t="shared" si="150"/>
        <v>0.20399999999999999</v>
      </c>
      <c r="Q521" s="215">
        <f t="shared" si="151"/>
        <v>160</v>
      </c>
      <c r="R521" s="215">
        <f t="shared" si="143"/>
        <v>308.00000000000006</v>
      </c>
      <c r="S521" s="215">
        <f t="shared" si="144"/>
        <v>316.50000000000006</v>
      </c>
      <c r="T521" s="213">
        <f t="shared" si="145"/>
        <v>0.93900000000000028</v>
      </c>
      <c r="U521" s="213">
        <f t="shared" si="146"/>
        <v>5.1000000000000018E-2</v>
      </c>
      <c r="V521" s="260">
        <f t="shared" si="147"/>
        <v>-1</v>
      </c>
    </row>
    <row r="522" spans="1:22" s="1" customFormat="1">
      <c r="A522" s="273"/>
      <c r="B522" s="199">
        <v>516</v>
      </c>
      <c r="C522" s="234" t="s">
        <v>518</v>
      </c>
      <c r="D522" s="235">
        <v>4</v>
      </c>
      <c r="E522" s="235">
        <v>1948</v>
      </c>
      <c r="F522" s="212">
        <v>301.55</v>
      </c>
      <c r="G522" s="212">
        <v>250.99</v>
      </c>
      <c r="H522" s="213">
        <v>1.38</v>
      </c>
      <c r="I522" s="213">
        <f t="shared" si="148"/>
        <v>1.38</v>
      </c>
      <c r="J522" s="213">
        <v>0.8</v>
      </c>
      <c r="K522" s="213">
        <f t="shared" si="141"/>
        <v>1.2269999999999999</v>
      </c>
      <c r="L522" s="213">
        <f t="shared" si="142"/>
        <v>1.2269999999999999</v>
      </c>
      <c r="M522" s="213">
        <v>3</v>
      </c>
      <c r="N522" s="214">
        <f t="shared" si="149"/>
        <v>0.153</v>
      </c>
      <c r="O522" s="213">
        <v>3</v>
      </c>
      <c r="P522" s="213">
        <f t="shared" si="150"/>
        <v>0.153</v>
      </c>
      <c r="Q522" s="215">
        <f t="shared" si="151"/>
        <v>200</v>
      </c>
      <c r="R522" s="215">
        <f t="shared" si="143"/>
        <v>306.74999999999994</v>
      </c>
      <c r="S522" s="215">
        <f t="shared" si="144"/>
        <v>306.74999999999994</v>
      </c>
      <c r="T522" s="213">
        <f t="shared" si="145"/>
        <v>0.42699999999999982</v>
      </c>
      <c r="U522" s="213">
        <f t="shared" si="146"/>
        <v>0</v>
      </c>
      <c r="V522" s="260">
        <f t="shared" si="147"/>
        <v>0</v>
      </c>
    </row>
    <row r="523" spans="1:22" s="1" customFormat="1">
      <c r="A523" s="273"/>
      <c r="B523" s="199">
        <v>517</v>
      </c>
      <c r="C523" s="234" t="s">
        <v>519</v>
      </c>
      <c r="D523" s="235">
        <v>4</v>
      </c>
      <c r="E523" s="235">
        <v>1978</v>
      </c>
      <c r="F523" s="212">
        <v>571.25</v>
      </c>
      <c r="G523" s="212">
        <v>286.04000000000002</v>
      </c>
      <c r="H523" s="213">
        <v>1.07</v>
      </c>
      <c r="I523" s="213">
        <f t="shared" si="148"/>
        <v>1.07</v>
      </c>
      <c r="J523" s="213">
        <v>0.64</v>
      </c>
      <c r="K523" s="213">
        <f t="shared" si="141"/>
        <v>0.96698000000000006</v>
      </c>
      <c r="L523" s="213">
        <f t="shared" si="142"/>
        <v>0.96800000000000008</v>
      </c>
      <c r="M523" s="213">
        <v>2.02</v>
      </c>
      <c r="N523" s="214">
        <f t="shared" si="149"/>
        <v>0.10302</v>
      </c>
      <c r="O523" s="213">
        <v>2</v>
      </c>
      <c r="P523" s="213">
        <f t="shared" si="150"/>
        <v>0.10199999999999999</v>
      </c>
      <c r="Q523" s="215">
        <f t="shared" si="151"/>
        <v>160</v>
      </c>
      <c r="R523" s="215">
        <f t="shared" si="143"/>
        <v>241.745</v>
      </c>
      <c r="S523" s="215">
        <f t="shared" si="144"/>
        <v>242.00000000000003</v>
      </c>
      <c r="T523" s="213">
        <f t="shared" si="145"/>
        <v>0.32800000000000007</v>
      </c>
      <c r="U523" s="213">
        <f t="shared" si="146"/>
        <v>1.020000000000007E-3</v>
      </c>
      <c r="V523" s="260">
        <f t="shared" si="147"/>
        <v>-2.0000000000000018E-2</v>
      </c>
    </row>
    <row r="524" spans="1:22" s="1" customFormat="1">
      <c r="A524" s="273"/>
      <c r="B524" s="199">
        <v>518</v>
      </c>
      <c r="C524" s="234" t="s">
        <v>520</v>
      </c>
      <c r="D524" s="235">
        <v>3</v>
      </c>
      <c r="E524" s="235">
        <v>1988</v>
      </c>
      <c r="F524" s="212">
        <v>167.31</v>
      </c>
      <c r="G524" s="212">
        <v>167.31</v>
      </c>
      <c r="H524" s="213">
        <v>1.0289999999999999</v>
      </c>
      <c r="I524" s="213">
        <f t="shared" si="148"/>
        <v>1.0289999999999999</v>
      </c>
      <c r="J524" s="213">
        <v>0.48</v>
      </c>
      <c r="K524" s="213">
        <f t="shared" si="141"/>
        <v>0.82499999999999996</v>
      </c>
      <c r="L524" s="213">
        <f t="shared" si="142"/>
        <v>0.71789999999999998</v>
      </c>
      <c r="M524" s="213">
        <v>4</v>
      </c>
      <c r="N524" s="214">
        <f t="shared" si="149"/>
        <v>0.20399999999999999</v>
      </c>
      <c r="O524" s="213">
        <v>6.1</v>
      </c>
      <c r="P524" s="213">
        <f t="shared" si="150"/>
        <v>0.31109999999999999</v>
      </c>
      <c r="Q524" s="215">
        <f t="shared" si="151"/>
        <v>160</v>
      </c>
      <c r="R524" s="215">
        <f t="shared" si="143"/>
        <v>275</v>
      </c>
      <c r="S524" s="215">
        <f t="shared" si="144"/>
        <v>239.29999999999998</v>
      </c>
      <c r="T524" s="213">
        <f t="shared" si="145"/>
        <v>0.2379</v>
      </c>
      <c r="U524" s="213">
        <f t="shared" si="146"/>
        <v>-0.1071</v>
      </c>
      <c r="V524" s="260">
        <f t="shared" si="147"/>
        <v>2.0999999999999996</v>
      </c>
    </row>
    <row r="525" spans="1:22" s="1" customFormat="1">
      <c r="A525" s="273"/>
      <c r="B525" s="199">
        <v>519</v>
      </c>
      <c r="C525" s="234" t="s">
        <v>521</v>
      </c>
      <c r="D525" s="235">
        <v>25</v>
      </c>
      <c r="E525" s="235">
        <v>1987</v>
      </c>
      <c r="F525" s="212">
        <v>1350.28</v>
      </c>
      <c r="G525" s="212">
        <v>1350.28</v>
      </c>
      <c r="H525" s="213">
        <v>7.0679999999999996</v>
      </c>
      <c r="I525" s="213">
        <f t="shared" si="148"/>
        <v>7.0679999999999996</v>
      </c>
      <c r="J525" s="213">
        <v>4</v>
      </c>
      <c r="K525" s="213">
        <f t="shared" si="141"/>
        <v>5.0789999999999997</v>
      </c>
      <c r="L525" s="213">
        <f t="shared" si="142"/>
        <v>5.6820749999999993</v>
      </c>
      <c r="M525" s="213">
        <v>39</v>
      </c>
      <c r="N525" s="214">
        <f t="shared" si="149"/>
        <v>1.9889999999999999</v>
      </c>
      <c r="O525" s="213">
        <v>27.175000000000001</v>
      </c>
      <c r="P525" s="213">
        <f t="shared" si="150"/>
        <v>1.3859249999999999</v>
      </c>
      <c r="Q525" s="215">
        <f t="shared" si="151"/>
        <v>160</v>
      </c>
      <c r="R525" s="215">
        <f t="shared" si="143"/>
        <v>203.16</v>
      </c>
      <c r="S525" s="215">
        <f t="shared" si="144"/>
        <v>227.28299999999996</v>
      </c>
      <c r="T525" s="213">
        <f t="shared" si="145"/>
        <v>1.6820749999999993</v>
      </c>
      <c r="U525" s="213">
        <f t="shared" si="146"/>
        <v>0.60307500000000003</v>
      </c>
      <c r="V525" s="260">
        <f t="shared" si="147"/>
        <v>-11.824999999999999</v>
      </c>
    </row>
    <row r="526" spans="1:22" s="1" customFormat="1">
      <c r="A526" s="273"/>
      <c r="B526" s="199">
        <v>520</v>
      </c>
      <c r="C526" s="234" t="s">
        <v>522</v>
      </c>
      <c r="D526" s="235">
        <v>55</v>
      </c>
      <c r="E526" s="235">
        <v>1985</v>
      </c>
      <c r="F526" s="212">
        <v>2679.72</v>
      </c>
      <c r="G526" s="212">
        <v>2679.72</v>
      </c>
      <c r="H526" s="213">
        <v>15.404999999999999</v>
      </c>
      <c r="I526" s="213">
        <f t="shared" si="148"/>
        <v>15.404999999999999</v>
      </c>
      <c r="J526" s="213">
        <v>8.8000000000000007</v>
      </c>
      <c r="K526" s="213">
        <f t="shared" si="141"/>
        <v>12.905999999999999</v>
      </c>
      <c r="L526" s="213">
        <f t="shared" si="142"/>
        <v>12.3093</v>
      </c>
      <c r="M526" s="213">
        <v>49</v>
      </c>
      <c r="N526" s="214">
        <f t="shared" si="149"/>
        <v>2.4989999999999997</v>
      </c>
      <c r="O526" s="213">
        <v>60.7</v>
      </c>
      <c r="P526" s="213">
        <f t="shared" si="150"/>
        <v>3.0956999999999999</v>
      </c>
      <c r="Q526" s="215">
        <f t="shared" si="151"/>
        <v>160</v>
      </c>
      <c r="R526" s="215">
        <f t="shared" si="143"/>
        <v>234.65454545454543</v>
      </c>
      <c r="S526" s="215">
        <f t="shared" si="144"/>
        <v>223.80545454545455</v>
      </c>
      <c r="T526" s="213">
        <f t="shared" si="145"/>
        <v>3.5092999999999996</v>
      </c>
      <c r="U526" s="213">
        <f t="shared" si="146"/>
        <v>-0.59670000000000023</v>
      </c>
      <c r="V526" s="260">
        <f t="shared" si="147"/>
        <v>11.700000000000003</v>
      </c>
    </row>
    <row r="527" spans="1:22" s="1" customFormat="1">
      <c r="A527" s="273"/>
      <c r="B527" s="199">
        <v>521</v>
      </c>
      <c r="C527" s="234" t="s">
        <v>523</v>
      </c>
      <c r="D527" s="235">
        <v>12</v>
      </c>
      <c r="E527" s="235">
        <v>1964</v>
      </c>
      <c r="F527" s="212">
        <v>539.13</v>
      </c>
      <c r="G527" s="212">
        <v>495.17</v>
      </c>
      <c r="H527" s="213">
        <v>3.0830000000000002</v>
      </c>
      <c r="I527" s="213">
        <f t="shared" si="148"/>
        <v>3.0830000000000002</v>
      </c>
      <c r="J527" s="213">
        <v>1.92</v>
      </c>
      <c r="K527" s="213">
        <f t="shared" ref="K527:K558" si="152">I527-N527</f>
        <v>2.3690000000000002</v>
      </c>
      <c r="L527" s="213">
        <f t="shared" ref="L527:L558" si="153">I527-P527</f>
        <v>2.646236</v>
      </c>
      <c r="M527" s="213">
        <v>14</v>
      </c>
      <c r="N527" s="214">
        <f t="shared" si="149"/>
        <v>0.71399999999999997</v>
      </c>
      <c r="O527" s="213">
        <v>8.5640000000000001</v>
      </c>
      <c r="P527" s="213">
        <f t="shared" si="150"/>
        <v>0.43676399999999999</v>
      </c>
      <c r="Q527" s="215">
        <f t="shared" si="151"/>
        <v>160</v>
      </c>
      <c r="R527" s="215">
        <f t="shared" ref="R527:R558" si="154">K527*1000/D527</f>
        <v>197.41666666666666</v>
      </c>
      <c r="S527" s="215">
        <f t="shared" ref="S527:S558" si="155">L527*1000/D527</f>
        <v>220.51966666666667</v>
      </c>
      <c r="T527" s="213">
        <f t="shared" ref="T527:T558" si="156">L527-J527</f>
        <v>0.7262360000000001</v>
      </c>
      <c r="U527" s="213">
        <f t="shared" ref="U527:U558" si="157">N527-P527</f>
        <v>0.27723599999999998</v>
      </c>
      <c r="V527" s="260">
        <f t="shared" ref="V527:V558" si="158">O527-M527</f>
        <v>-5.4359999999999999</v>
      </c>
    </row>
    <row r="528" spans="1:22" s="1" customFormat="1">
      <c r="A528" s="273"/>
      <c r="B528" s="199">
        <v>522</v>
      </c>
      <c r="C528" s="234" t="s">
        <v>524</v>
      </c>
      <c r="D528" s="235">
        <v>55</v>
      </c>
      <c r="E528" s="235">
        <v>1986</v>
      </c>
      <c r="F528" s="212">
        <v>2708.93</v>
      </c>
      <c r="G528" s="212">
        <v>2708.93</v>
      </c>
      <c r="H528" s="213">
        <v>13.771000000000001</v>
      </c>
      <c r="I528" s="213">
        <f t="shared" si="148"/>
        <v>13.771000000000001</v>
      </c>
      <c r="J528" s="213">
        <v>8.8000000000000007</v>
      </c>
      <c r="K528" s="213">
        <f t="shared" si="152"/>
        <v>10.456000000000001</v>
      </c>
      <c r="L528" s="213">
        <f t="shared" si="153"/>
        <v>11.150212000000002</v>
      </c>
      <c r="M528" s="213">
        <v>65</v>
      </c>
      <c r="N528" s="214">
        <f t="shared" si="149"/>
        <v>3.3149999999999999</v>
      </c>
      <c r="O528" s="213">
        <v>51.387999999999998</v>
      </c>
      <c r="P528" s="213">
        <f t="shared" si="150"/>
        <v>2.6207879999999997</v>
      </c>
      <c r="Q528" s="215">
        <f t="shared" si="151"/>
        <v>160</v>
      </c>
      <c r="R528" s="215">
        <f t="shared" si="154"/>
        <v>190.10909090909095</v>
      </c>
      <c r="S528" s="215">
        <f t="shared" si="155"/>
        <v>202.73112727272729</v>
      </c>
      <c r="T528" s="213">
        <f t="shared" si="156"/>
        <v>2.3502120000000009</v>
      </c>
      <c r="U528" s="213">
        <f t="shared" si="157"/>
        <v>0.69421200000000027</v>
      </c>
      <c r="V528" s="260">
        <f t="shared" si="158"/>
        <v>-13.612000000000002</v>
      </c>
    </row>
    <row r="529" spans="1:22" s="1" customFormat="1">
      <c r="A529" s="273"/>
      <c r="B529" s="199">
        <v>523</v>
      </c>
      <c r="C529" s="234" t="s">
        <v>525</v>
      </c>
      <c r="D529" s="235">
        <v>20</v>
      </c>
      <c r="E529" s="235">
        <v>1982</v>
      </c>
      <c r="F529" s="212">
        <v>1048.75</v>
      </c>
      <c r="G529" s="212">
        <v>939.76</v>
      </c>
      <c r="H529" s="213">
        <v>4.4720000000000004</v>
      </c>
      <c r="I529" s="213">
        <f t="shared" si="148"/>
        <v>4.4720000000000004</v>
      </c>
      <c r="J529" s="213">
        <v>2.88</v>
      </c>
      <c r="K529" s="213">
        <f t="shared" si="152"/>
        <v>3.4520000000000004</v>
      </c>
      <c r="L529" s="213">
        <f t="shared" si="153"/>
        <v>3.5919950000000007</v>
      </c>
      <c r="M529" s="213">
        <v>20</v>
      </c>
      <c r="N529" s="214">
        <f t="shared" si="149"/>
        <v>1.02</v>
      </c>
      <c r="O529" s="213">
        <v>17.254999999999999</v>
      </c>
      <c r="P529" s="213">
        <f t="shared" si="150"/>
        <v>0.88000499999999993</v>
      </c>
      <c r="Q529" s="215">
        <f t="shared" si="151"/>
        <v>144</v>
      </c>
      <c r="R529" s="215">
        <f t="shared" si="154"/>
        <v>172.60000000000002</v>
      </c>
      <c r="S529" s="215">
        <f t="shared" si="155"/>
        <v>179.59975000000003</v>
      </c>
      <c r="T529" s="213">
        <f t="shared" si="156"/>
        <v>0.71199500000000082</v>
      </c>
      <c r="U529" s="213">
        <f t="shared" si="157"/>
        <v>0.13999500000000009</v>
      </c>
      <c r="V529" s="260">
        <f t="shared" si="158"/>
        <v>-2.745000000000001</v>
      </c>
    </row>
    <row r="530" spans="1:22" s="1" customFormat="1">
      <c r="A530" s="273"/>
      <c r="B530" s="199">
        <v>524</v>
      </c>
      <c r="C530" s="234" t="s">
        <v>541</v>
      </c>
      <c r="D530" s="235">
        <v>22</v>
      </c>
      <c r="E530" s="235">
        <v>1987</v>
      </c>
      <c r="F530" s="212">
        <v>1212.93</v>
      </c>
      <c r="G530" s="212">
        <v>1212.93</v>
      </c>
      <c r="H530" s="213">
        <v>5.92</v>
      </c>
      <c r="I530" s="213">
        <v>5.92</v>
      </c>
      <c r="J530" s="213">
        <v>3.52</v>
      </c>
      <c r="K530" s="213">
        <f t="shared" si="152"/>
        <v>3.8290000000000002</v>
      </c>
      <c r="L530" s="213">
        <f t="shared" si="153"/>
        <v>3.8774500000000001</v>
      </c>
      <c r="M530" s="213">
        <v>41</v>
      </c>
      <c r="N530" s="214">
        <f t="shared" si="149"/>
        <v>2.0909999999999997</v>
      </c>
      <c r="O530" s="213">
        <v>40.049999999999997</v>
      </c>
      <c r="P530" s="213">
        <f t="shared" si="150"/>
        <v>2.0425499999999999</v>
      </c>
      <c r="Q530" s="215">
        <f t="shared" si="151"/>
        <v>160</v>
      </c>
      <c r="R530" s="215">
        <f t="shared" si="154"/>
        <v>174.04545454545453</v>
      </c>
      <c r="S530" s="215">
        <f t="shared" si="155"/>
        <v>176.24772727272727</v>
      </c>
      <c r="T530" s="213">
        <f t="shared" si="156"/>
        <v>0.35745000000000005</v>
      </c>
      <c r="U530" s="213">
        <f t="shared" si="157"/>
        <v>4.8449999999999882E-2</v>
      </c>
      <c r="V530" s="260">
        <f t="shared" si="158"/>
        <v>-0.95000000000000284</v>
      </c>
    </row>
    <row r="531" spans="1:22" s="1" customFormat="1">
      <c r="A531" s="273"/>
      <c r="B531" s="199">
        <v>525</v>
      </c>
      <c r="C531" s="234" t="s">
        <v>542</v>
      </c>
      <c r="D531" s="235">
        <v>40</v>
      </c>
      <c r="E531" s="235">
        <v>1978</v>
      </c>
      <c r="F531" s="212">
        <v>2220.1999999999998</v>
      </c>
      <c r="G531" s="212">
        <v>2220.1999999999998</v>
      </c>
      <c r="H531" s="213">
        <v>10.363</v>
      </c>
      <c r="I531" s="213">
        <v>10.363</v>
      </c>
      <c r="J531" s="213">
        <v>6.4</v>
      </c>
      <c r="K531" s="213">
        <f t="shared" si="152"/>
        <v>6.8439999999999994</v>
      </c>
      <c r="L531" s="213">
        <f t="shared" si="153"/>
        <v>7.0661050000000003</v>
      </c>
      <c r="M531" s="213">
        <v>69</v>
      </c>
      <c r="N531" s="214">
        <f t="shared" si="149"/>
        <v>3.5189999999999997</v>
      </c>
      <c r="O531" s="213">
        <v>64.644999999999996</v>
      </c>
      <c r="P531" s="213">
        <f t="shared" si="150"/>
        <v>3.2968949999999997</v>
      </c>
      <c r="Q531" s="215">
        <f t="shared" si="151"/>
        <v>160</v>
      </c>
      <c r="R531" s="215">
        <f t="shared" si="154"/>
        <v>171.09999999999997</v>
      </c>
      <c r="S531" s="215">
        <f t="shared" si="155"/>
        <v>176.652625</v>
      </c>
      <c r="T531" s="213">
        <f t="shared" si="156"/>
        <v>0.66610499999999995</v>
      </c>
      <c r="U531" s="213">
        <f t="shared" si="157"/>
        <v>0.222105</v>
      </c>
      <c r="V531" s="260">
        <f t="shared" si="158"/>
        <v>-4.355000000000004</v>
      </c>
    </row>
    <row r="532" spans="1:22" s="1" customFormat="1">
      <c r="A532" s="273"/>
      <c r="B532" s="199">
        <v>526</v>
      </c>
      <c r="C532" s="234" t="s">
        <v>544</v>
      </c>
      <c r="D532" s="235">
        <v>18</v>
      </c>
      <c r="E532" s="235">
        <v>1982</v>
      </c>
      <c r="F532" s="212">
        <v>1065.74</v>
      </c>
      <c r="G532" s="212">
        <v>999.12</v>
      </c>
      <c r="H532" s="213">
        <v>4.66</v>
      </c>
      <c r="I532" s="213">
        <v>4.66</v>
      </c>
      <c r="J532" s="213">
        <v>2.88</v>
      </c>
      <c r="K532" s="213">
        <f t="shared" si="152"/>
        <v>3.0790000000000002</v>
      </c>
      <c r="L532" s="213">
        <f t="shared" si="153"/>
        <v>3.4717000000000002</v>
      </c>
      <c r="M532" s="213">
        <v>31</v>
      </c>
      <c r="N532" s="214">
        <f t="shared" si="149"/>
        <v>1.581</v>
      </c>
      <c r="O532" s="213">
        <v>23.3</v>
      </c>
      <c r="P532" s="213">
        <f t="shared" si="150"/>
        <v>1.1882999999999999</v>
      </c>
      <c r="Q532" s="215">
        <f t="shared" si="151"/>
        <v>160</v>
      </c>
      <c r="R532" s="215">
        <f t="shared" si="154"/>
        <v>171.05555555555554</v>
      </c>
      <c r="S532" s="215">
        <f t="shared" si="155"/>
        <v>192.87222222222223</v>
      </c>
      <c r="T532" s="213">
        <f t="shared" si="156"/>
        <v>0.59170000000000034</v>
      </c>
      <c r="U532" s="213">
        <f t="shared" si="157"/>
        <v>0.39270000000000005</v>
      </c>
      <c r="V532" s="260">
        <f t="shared" si="158"/>
        <v>-7.6999999999999993</v>
      </c>
    </row>
    <row r="533" spans="1:22" s="1" customFormat="1">
      <c r="A533" s="273"/>
      <c r="B533" s="199">
        <v>527</v>
      </c>
      <c r="C533" s="234" t="s">
        <v>545</v>
      </c>
      <c r="D533" s="235">
        <v>48</v>
      </c>
      <c r="E533" s="235">
        <v>1969</v>
      </c>
      <c r="F533" s="212">
        <v>2468.36</v>
      </c>
      <c r="G533" s="212">
        <v>2468.36</v>
      </c>
      <c r="H533" s="213">
        <v>11.782999999999999</v>
      </c>
      <c r="I533" s="213">
        <v>11.782999999999999</v>
      </c>
      <c r="J533" s="213">
        <v>7.68</v>
      </c>
      <c r="K533" s="213">
        <f t="shared" si="152"/>
        <v>8.3149999999999995</v>
      </c>
      <c r="L533" s="213">
        <f t="shared" si="153"/>
        <v>8.5702549999999995</v>
      </c>
      <c r="M533" s="213">
        <v>68</v>
      </c>
      <c r="N533" s="214">
        <f t="shared" si="149"/>
        <v>3.468</v>
      </c>
      <c r="O533" s="213">
        <v>62.994999999999997</v>
      </c>
      <c r="P533" s="213">
        <f t="shared" si="150"/>
        <v>3.2127449999999995</v>
      </c>
      <c r="Q533" s="215">
        <f t="shared" si="151"/>
        <v>160</v>
      </c>
      <c r="R533" s="215">
        <f t="shared" si="154"/>
        <v>173.22916666666666</v>
      </c>
      <c r="S533" s="215">
        <f t="shared" si="155"/>
        <v>178.54697916666666</v>
      </c>
      <c r="T533" s="213">
        <f t="shared" si="156"/>
        <v>0.8902549999999998</v>
      </c>
      <c r="U533" s="213">
        <f t="shared" si="157"/>
        <v>0.25525500000000045</v>
      </c>
      <c r="V533" s="260">
        <f t="shared" si="158"/>
        <v>-5.0050000000000026</v>
      </c>
    </row>
    <row r="534" spans="1:22" s="1" customFormat="1">
      <c r="A534" s="273"/>
      <c r="B534" s="199">
        <v>528</v>
      </c>
      <c r="C534" s="234" t="s">
        <v>193</v>
      </c>
      <c r="D534" s="235">
        <v>21</v>
      </c>
      <c r="E534" s="235">
        <v>1987</v>
      </c>
      <c r="F534" s="212">
        <v>1097.0999999999999</v>
      </c>
      <c r="G534" s="212">
        <v>1097.0999999999999</v>
      </c>
      <c r="H534" s="213">
        <v>4.84</v>
      </c>
      <c r="I534" s="213">
        <v>4.84</v>
      </c>
      <c r="J534" s="213">
        <v>3.36</v>
      </c>
      <c r="K534" s="213">
        <f t="shared" si="152"/>
        <v>3.6669999999999998</v>
      </c>
      <c r="L534" s="213">
        <f t="shared" si="153"/>
        <v>3.7366149999999996</v>
      </c>
      <c r="M534" s="213">
        <v>23</v>
      </c>
      <c r="N534" s="214">
        <f t="shared" si="149"/>
        <v>1.1729999999999998</v>
      </c>
      <c r="O534" s="213">
        <v>21.635000000000002</v>
      </c>
      <c r="P534" s="213">
        <f t="shared" si="150"/>
        <v>1.1033850000000001</v>
      </c>
      <c r="Q534" s="215">
        <f t="shared" si="151"/>
        <v>160</v>
      </c>
      <c r="R534" s="215">
        <f t="shared" si="154"/>
        <v>174.61904761904762</v>
      </c>
      <c r="S534" s="215">
        <f t="shared" si="155"/>
        <v>177.93404761904762</v>
      </c>
      <c r="T534" s="213">
        <f t="shared" si="156"/>
        <v>0.3766149999999997</v>
      </c>
      <c r="U534" s="213">
        <f t="shared" si="157"/>
        <v>6.961499999999976E-2</v>
      </c>
      <c r="V534" s="260">
        <f t="shared" si="158"/>
        <v>-1.3649999999999984</v>
      </c>
    </row>
    <row r="535" spans="1:22" s="1" customFormat="1">
      <c r="A535" s="273"/>
      <c r="B535" s="199">
        <v>529</v>
      </c>
      <c r="C535" s="230" t="s">
        <v>546</v>
      </c>
      <c r="D535" s="231">
        <v>23</v>
      </c>
      <c r="E535" s="231">
        <v>1976</v>
      </c>
      <c r="F535" s="232">
        <v>1238.27</v>
      </c>
      <c r="G535" s="232">
        <v>1238.27</v>
      </c>
      <c r="H535" s="213">
        <v>5.9480000000000004</v>
      </c>
      <c r="I535" s="213">
        <v>5.9480000000000004</v>
      </c>
      <c r="J535" s="233">
        <v>3.68</v>
      </c>
      <c r="K535" s="213">
        <f t="shared" si="152"/>
        <v>3.9590000000000005</v>
      </c>
      <c r="L535" s="213">
        <f t="shared" si="153"/>
        <v>4.2395000000000005</v>
      </c>
      <c r="M535" s="213">
        <v>39</v>
      </c>
      <c r="N535" s="214">
        <f t="shared" si="149"/>
        <v>1.9889999999999999</v>
      </c>
      <c r="O535" s="213">
        <v>33.5</v>
      </c>
      <c r="P535" s="213">
        <f t="shared" si="150"/>
        <v>1.7084999999999999</v>
      </c>
      <c r="Q535" s="215">
        <f t="shared" si="151"/>
        <v>160</v>
      </c>
      <c r="R535" s="215">
        <f t="shared" si="154"/>
        <v>172.13043478260872</v>
      </c>
      <c r="S535" s="215">
        <f t="shared" si="155"/>
        <v>184.32608695652178</v>
      </c>
      <c r="T535" s="213">
        <f t="shared" si="156"/>
        <v>0.55950000000000033</v>
      </c>
      <c r="U535" s="213">
        <f t="shared" si="157"/>
        <v>0.28049999999999997</v>
      </c>
      <c r="V535" s="260">
        <f t="shared" si="158"/>
        <v>-5.5</v>
      </c>
    </row>
    <row r="536" spans="1:22" s="1" customFormat="1">
      <c r="A536" s="273"/>
      <c r="B536" s="199">
        <v>530</v>
      </c>
      <c r="C536" s="230" t="s">
        <v>196</v>
      </c>
      <c r="D536" s="231">
        <v>7</v>
      </c>
      <c r="E536" s="231">
        <v>1967</v>
      </c>
      <c r="F536" s="232">
        <v>307.27</v>
      </c>
      <c r="G536" s="232">
        <v>307.27</v>
      </c>
      <c r="H536" s="213">
        <v>1.754</v>
      </c>
      <c r="I536" s="213">
        <v>1.754</v>
      </c>
      <c r="J536" s="213">
        <v>1.1200000000000001</v>
      </c>
      <c r="K536" s="213">
        <f t="shared" si="152"/>
        <v>1.244</v>
      </c>
      <c r="L536" s="213">
        <f t="shared" si="153"/>
        <v>1.397</v>
      </c>
      <c r="M536" s="213">
        <v>10</v>
      </c>
      <c r="N536" s="214">
        <f t="shared" si="149"/>
        <v>0.51</v>
      </c>
      <c r="O536" s="213">
        <v>7</v>
      </c>
      <c r="P536" s="213">
        <f t="shared" si="150"/>
        <v>0.35699999999999998</v>
      </c>
      <c r="Q536" s="215">
        <f t="shared" si="151"/>
        <v>160</v>
      </c>
      <c r="R536" s="215">
        <f t="shared" si="154"/>
        <v>177.71428571428572</v>
      </c>
      <c r="S536" s="215">
        <f t="shared" si="155"/>
        <v>199.57142857142858</v>
      </c>
      <c r="T536" s="213">
        <f t="shared" si="156"/>
        <v>0.27699999999999991</v>
      </c>
      <c r="U536" s="213">
        <f t="shared" si="157"/>
        <v>0.15300000000000002</v>
      </c>
      <c r="V536" s="260">
        <f t="shared" si="158"/>
        <v>-3</v>
      </c>
    </row>
    <row r="537" spans="1:22" s="1" customFormat="1">
      <c r="A537" s="273"/>
      <c r="B537" s="199">
        <v>531</v>
      </c>
      <c r="C537" s="230" t="s">
        <v>547</v>
      </c>
      <c r="D537" s="231">
        <v>32</v>
      </c>
      <c r="E537" s="231">
        <v>1980</v>
      </c>
      <c r="F537" s="232">
        <v>2480.6</v>
      </c>
      <c r="G537" s="232">
        <v>1819.68</v>
      </c>
      <c r="H537" s="213">
        <v>8.9860000000000007</v>
      </c>
      <c r="I537" s="213">
        <v>8.9860000000000007</v>
      </c>
      <c r="J537" s="213">
        <v>5.12</v>
      </c>
      <c r="K537" s="213">
        <f t="shared" si="152"/>
        <v>5.620000000000001</v>
      </c>
      <c r="L537" s="213">
        <f t="shared" si="153"/>
        <v>5.8750000000000009</v>
      </c>
      <c r="M537" s="213">
        <v>66</v>
      </c>
      <c r="N537" s="214">
        <f t="shared" si="149"/>
        <v>3.3659999999999997</v>
      </c>
      <c r="O537" s="213">
        <v>61</v>
      </c>
      <c r="P537" s="213">
        <f t="shared" si="150"/>
        <v>3.1109999999999998</v>
      </c>
      <c r="Q537" s="215">
        <f t="shared" si="151"/>
        <v>160</v>
      </c>
      <c r="R537" s="215">
        <f t="shared" si="154"/>
        <v>175.62500000000003</v>
      </c>
      <c r="S537" s="215">
        <f t="shared" si="155"/>
        <v>183.59375000000003</v>
      </c>
      <c r="T537" s="213">
        <f t="shared" si="156"/>
        <v>0.75500000000000078</v>
      </c>
      <c r="U537" s="213">
        <f t="shared" si="157"/>
        <v>0.25499999999999989</v>
      </c>
      <c r="V537" s="260">
        <f t="shared" si="158"/>
        <v>-5</v>
      </c>
    </row>
    <row r="538" spans="1:22" s="1" customFormat="1">
      <c r="A538" s="273"/>
      <c r="B538" s="199">
        <v>532</v>
      </c>
      <c r="C538" s="234" t="s">
        <v>548</v>
      </c>
      <c r="D538" s="235">
        <v>4</v>
      </c>
      <c r="E538" s="235">
        <v>1954</v>
      </c>
      <c r="F538" s="212">
        <v>268.89999999999998</v>
      </c>
      <c r="G538" s="212">
        <v>268.89999999999998</v>
      </c>
      <c r="H538" s="213">
        <v>1.004</v>
      </c>
      <c r="I538" s="213">
        <v>1.004</v>
      </c>
      <c r="J538" s="213">
        <v>0.64</v>
      </c>
      <c r="K538" s="213">
        <f t="shared" si="152"/>
        <v>0.69799999999999995</v>
      </c>
      <c r="L538" s="213">
        <f t="shared" si="153"/>
        <v>0.749</v>
      </c>
      <c r="M538" s="213">
        <v>6</v>
      </c>
      <c r="N538" s="214">
        <f t="shared" si="149"/>
        <v>0.30599999999999999</v>
      </c>
      <c r="O538" s="213">
        <v>5</v>
      </c>
      <c r="P538" s="213">
        <f t="shared" si="150"/>
        <v>0.255</v>
      </c>
      <c r="Q538" s="215">
        <f t="shared" si="151"/>
        <v>160</v>
      </c>
      <c r="R538" s="215">
        <f t="shared" si="154"/>
        <v>174.5</v>
      </c>
      <c r="S538" s="215">
        <f t="shared" si="155"/>
        <v>187.25</v>
      </c>
      <c r="T538" s="213">
        <f t="shared" si="156"/>
        <v>0.10899999999999999</v>
      </c>
      <c r="U538" s="213">
        <f t="shared" si="157"/>
        <v>5.099999999999999E-2</v>
      </c>
      <c r="V538" s="260">
        <f t="shared" si="158"/>
        <v>-1</v>
      </c>
    </row>
    <row r="539" spans="1:22" s="1" customFormat="1">
      <c r="A539" s="273"/>
      <c r="B539" s="199">
        <v>533</v>
      </c>
      <c r="C539" s="234" t="s">
        <v>194</v>
      </c>
      <c r="D539" s="235">
        <v>9</v>
      </c>
      <c r="E539" s="235">
        <v>1936</v>
      </c>
      <c r="F539" s="212">
        <v>898.7</v>
      </c>
      <c r="G539" s="212">
        <v>670.21</v>
      </c>
      <c r="H539" s="213">
        <v>2.4620000000000002</v>
      </c>
      <c r="I539" s="213">
        <v>2.4620000000000002</v>
      </c>
      <c r="J539" s="213">
        <v>1.44</v>
      </c>
      <c r="K539" s="213">
        <f t="shared" si="152"/>
        <v>1.5950000000000002</v>
      </c>
      <c r="L539" s="213">
        <f t="shared" si="153"/>
        <v>1.7174000000000003</v>
      </c>
      <c r="M539" s="213">
        <v>17</v>
      </c>
      <c r="N539" s="214">
        <f t="shared" si="149"/>
        <v>0.86699999999999999</v>
      </c>
      <c r="O539" s="213">
        <v>14.6</v>
      </c>
      <c r="P539" s="213">
        <f t="shared" si="150"/>
        <v>0.74459999999999993</v>
      </c>
      <c r="Q539" s="215">
        <f t="shared" si="151"/>
        <v>160</v>
      </c>
      <c r="R539" s="215">
        <f t="shared" si="154"/>
        <v>177.22222222222226</v>
      </c>
      <c r="S539" s="215">
        <f t="shared" si="155"/>
        <v>190.82222222222225</v>
      </c>
      <c r="T539" s="213">
        <f t="shared" si="156"/>
        <v>0.27740000000000031</v>
      </c>
      <c r="U539" s="213">
        <f t="shared" si="157"/>
        <v>0.12240000000000006</v>
      </c>
      <c r="V539" s="260">
        <f t="shared" si="158"/>
        <v>-2.4000000000000004</v>
      </c>
    </row>
    <row r="540" spans="1:22" s="1" customFormat="1">
      <c r="A540" s="273"/>
      <c r="B540" s="199">
        <v>534</v>
      </c>
      <c r="C540" s="234" t="s">
        <v>550</v>
      </c>
      <c r="D540" s="235">
        <v>19</v>
      </c>
      <c r="E540" s="235">
        <v>1955</v>
      </c>
      <c r="F540" s="212">
        <v>2031.07</v>
      </c>
      <c r="G540" s="212">
        <v>1330.11</v>
      </c>
      <c r="H540" s="213">
        <v>6.0140000000000002</v>
      </c>
      <c r="I540" s="213">
        <v>6.0140000000000002</v>
      </c>
      <c r="J540" s="213">
        <v>3.04</v>
      </c>
      <c r="K540" s="213">
        <f t="shared" si="152"/>
        <v>4.2290000000000001</v>
      </c>
      <c r="L540" s="213">
        <f t="shared" si="153"/>
        <v>4.2545000000000002</v>
      </c>
      <c r="M540" s="213">
        <v>35</v>
      </c>
      <c r="N540" s="214">
        <f t="shared" si="149"/>
        <v>1.7849999999999999</v>
      </c>
      <c r="O540" s="213">
        <v>34.5</v>
      </c>
      <c r="P540" s="213">
        <f t="shared" si="150"/>
        <v>1.7594999999999998</v>
      </c>
      <c r="Q540" s="215">
        <f t="shared" si="151"/>
        <v>160</v>
      </c>
      <c r="R540" s="215">
        <f t="shared" si="154"/>
        <v>222.57894736842104</v>
      </c>
      <c r="S540" s="215">
        <f t="shared" si="155"/>
        <v>223.92105263157896</v>
      </c>
      <c r="T540" s="213">
        <f t="shared" si="156"/>
        <v>1.2145000000000001</v>
      </c>
      <c r="U540" s="213">
        <f t="shared" si="157"/>
        <v>2.5500000000000078E-2</v>
      </c>
      <c r="V540" s="260">
        <f t="shared" si="158"/>
        <v>-0.5</v>
      </c>
    </row>
    <row r="541" spans="1:22" s="1" customFormat="1">
      <c r="A541" s="273"/>
      <c r="B541" s="199">
        <v>535</v>
      </c>
      <c r="C541" s="234" t="s">
        <v>551</v>
      </c>
      <c r="D541" s="235">
        <v>14</v>
      </c>
      <c r="E541" s="235">
        <v>1961</v>
      </c>
      <c r="F541" s="212">
        <v>675.34</v>
      </c>
      <c r="G541" s="212">
        <v>675.34</v>
      </c>
      <c r="H541" s="213">
        <v>4.1680000000000001</v>
      </c>
      <c r="I541" s="213">
        <v>4.1680000000000001</v>
      </c>
      <c r="J541" s="213">
        <v>2.2400000000000002</v>
      </c>
      <c r="K541" s="213">
        <f t="shared" si="152"/>
        <v>3.25</v>
      </c>
      <c r="L541" s="213">
        <f t="shared" si="153"/>
        <v>3.3010000000000002</v>
      </c>
      <c r="M541" s="213">
        <v>18</v>
      </c>
      <c r="N541" s="214">
        <f t="shared" si="149"/>
        <v>0.91799999999999993</v>
      </c>
      <c r="O541" s="213">
        <v>17</v>
      </c>
      <c r="P541" s="213">
        <f t="shared" si="150"/>
        <v>0.86699999999999999</v>
      </c>
      <c r="Q541" s="215">
        <f t="shared" si="151"/>
        <v>160</v>
      </c>
      <c r="R541" s="215">
        <f t="shared" si="154"/>
        <v>232.14285714285714</v>
      </c>
      <c r="S541" s="215">
        <f t="shared" si="155"/>
        <v>235.78571428571428</v>
      </c>
      <c r="T541" s="213">
        <f t="shared" si="156"/>
        <v>1.0609999999999999</v>
      </c>
      <c r="U541" s="213">
        <f t="shared" si="157"/>
        <v>5.0999999999999934E-2</v>
      </c>
      <c r="V541" s="260">
        <f t="shared" si="158"/>
        <v>-1</v>
      </c>
    </row>
    <row r="542" spans="1:22" s="1" customFormat="1">
      <c r="A542" s="273"/>
      <c r="B542" s="199">
        <v>536</v>
      </c>
      <c r="C542" s="234" t="s">
        <v>197</v>
      </c>
      <c r="D542" s="235">
        <v>5</v>
      </c>
      <c r="E542" s="235">
        <v>1926</v>
      </c>
      <c r="F542" s="212">
        <v>254.15</v>
      </c>
      <c r="G542" s="212">
        <v>194.28</v>
      </c>
      <c r="H542" s="213">
        <v>1.583</v>
      </c>
      <c r="I542" s="213">
        <v>1.583</v>
      </c>
      <c r="J542" s="213">
        <v>0.8</v>
      </c>
      <c r="K542" s="213">
        <f t="shared" si="152"/>
        <v>1.2769999999999999</v>
      </c>
      <c r="L542" s="213">
        <f t="shared" si="153"/>
        <v>1.3127</v>
      </c>
      <c r="M542" s="213">
        <v>6</v>
      </c>
      <c r="N542" s="214">
        <f t="shared" si="149"/>
        <v>0.30599999999999999</v>
      </c>
      <c r="O542" s="213">
        <v>5.3</v>
      </c>
      <c r="P542" s="213">
        <f t="shared" si="150"/>
        <v>0.27029999999999998</v>
      </c>
      <c r="Q542" s="215">
        <f t="shared" si="151"/>
        <v>160</v>
      </c>
      <c r="R542" s="215">
        <f t="shared" si="154"/>
        <v>255.4</v>
      </c>
      <c r="S542" s="215">
        <f t="shared" si="155"/>
        <v>262.54000000000002</v>
      </c>
      <c r="T542" s="213">
        <f t="shared" si="156"/>
        <v>0.51269999999999993</v>
      </c>
      <c r="U542" s="213">
        <f t="shared" si="157"/>
        <v>3.570000000000001E-2</v>
      </c>
      <c r="V542" s="260">
        <f t="shared" si="158"/>
        <v>-0.70000000000000018</v>
      </c>
    </row>
    <row r="543" spans="1:22" s="1" customFormat="1">
      <c r="A543" s="273"/>
      <c r="B543" s="199">
        <v>537</v>
      </c>
      <c r="C543" s="234" t="s">
        <v>198</v>
      </c>
      <c r="D543" s="235">
        <v>5</v>
      </c>
      <c r="E543" s="235">
        <v>1959</v>
      </c>
      <c r="F543" s="212">
        <v>324.56</v>
      </c>
      <c r="G543" s="212">
        <v>324.56</v>
      </c>
      <c r="H543" s="213">
        <v>1.7390000000000001</v>
      </c>
      <c r="I543" s="213">
        <v>1.7390000000000001</v>
      </c>
      <c r="J543" s="213">
        <v>0.8</v>
      </c>
      <c r="K543" s="213">
        <f t="shared" si="152"/>
        <v>1.2800000000000002</v>
      </c>
      <c r="L543" s="213">
        <f t="shared" si="153"/>
        <v>1.4151500000000001</v>
      </c>
      <c r="M543" s="213">
        <v>9</v>
      </c>
      <c r="N543" s="214">
        <f t="shared" si="149"/>
        <v>0.45899999999999996</v>
      </c>
      <c r="O543" s="213">
        <v>6.35</v>
      </c>
      <c r="P543" s="213">
        <f t="shared" si="150"/>
        <v>0.32384999999999997</v>
      </c>
      <c r="Q543" s="215">
        <f t="shared" si="151"/>
        <v>160</v>
      </c>
      <c r="R543" s="215">
        <f t="shared" si="154"/>
        <v>256.00000000000006</v>
      </c>
      <c r="S543" s="215">
        <f t="shared" si="155"/>
        <v>283.03000000000003</v>
      </c>
      <c r="T543" s="213">
        <f t="shared" si="156"/>
        <v>0.61515000000000009</v>
      </c>
      <c r="U543" s="213">
        <f t="shared" si="157"/>
        <v>0.13514999999999999</v>
      </c>
      <c r="V543" s="260">
        <f t="shared" si="158"/>
        <v>-2.6500000000000004</v>
      </c>
    </row>
    <row r="544" spans="1:22" s="1" customFormat="1">
      <c r="A544" s="273"/>
      <c r="B544" s="199">
        <v>538</v>
      </c>
      <c r="C544" s="237" t="s">
        <v>567</v>
      </c>
      <c r="D544" s="235">
        <v>20</v>
      </c>
      <c r="E544" s="235" t="s">
        <v>34</v>
      </c>
      <c r="F544" s="212">
        <v>1080.01</v>
      </c>
      <c r="G544" s="212">
        <v>1080.01</v>
      </c>
      <c r="H544" s="213">
        <v>5.32</v>
      </c>
      <c r="I544" s="213">
        <v>5.32</v>
      </c>
      <c r="J544" s="213">
        <f t="shared" ref="J544:J558" si="159">D544*0.16</f>
        <v>3.2</v>
      </c>
      <c r="K544" s="213">
        <f t="shared" si="152"/>
        <v>3.4642800000000005</v>
      </c>
      <c r="L544" s="213">
        <f t="shared" si="153"/>
        <v>3.3551200000000003</v>
      </c>
      <c r="M544" s="213">
        <v>34</v>
      </c>
      <c r="N544" s="214">
        <f t="shared" ref="N544:N558" si="160">M544*0.05458</f>
        <v>1.8557199999999998</v>
      </c>
      <c r="O544" s="236">
        <v>36</v>
      </c>
      <c r="P544" s="213">
        <f t="shared" ref="P544:P558" si="161">O544*0.05458</f>
        <v>1.96488</v>
      </c>
      <c r="Q544" s="215">
        <v>160</v>
      </c>
      <c r="R544" s="215">
        <f t="shared" si="154"/>
        <v>173.21400000000003</v>
      </c>
      <c r="S544" s="215">
        <f t="shared" si="155"/>
        <v>167.75600000000003</v>
      </c>
      <c r="T544" s="213">
        <f t="shared" si="156"/>
        <v>0.15512000000000015</v>
      </c>
      <c r="U544" s="213">
        <f t="shared" si="157"/>
        <v>-0.10916000000000015</v>
      </c>
      <c r="V544" s="260">
        <f t="shared" si="158"/>
        <v>2</v>
      </c>
    </row>
    <row r="545" spans="1:22" s="1" customFormat="1">
      <c r="A545" s="273"/>
      <c r="B545" s="199">
        <v>539</v>
      </c>
      <c r="C545" s="237" t="s">
        <v>568</v>
      </c>
      <c r="D545" s="235">
        <v>45</v>
      </c>
      <c r="E545" s="235" t="s">
        <v>34</v>
      </c>
      <c r="F545" s="212">
        <v>1884.53</v>
      </c>
      <c r="G545" s="212">
        <v>1884.53</v>
      </c>
      <c r="H545" s="213">
        <v>10.7</v>
      </c>
      <c r="I545" s="213">
        <v>10.7</v>
      </c>
      <c r="J545" s="213">
        <f t="shared" si="159"/>
        <v>7.2</v>
      </c>
      <c r="K545" s="213">
        <f t="shared" si="152"/>
        <v>7.6980999999999993</v>
      </c>
      <c r="L545" s="213">
        <f t="shared" si="153"/>
        <v>7.5889399999999991</v>
      </c>
      <c r="M545" s="213">
        <v>55</v>
      </c>
      <c r="N545" s="214">
        <f t="shared" si="160"/>
        <v>3.0019</v>
      </c>
      <c r="O545" s="213">
        <v>57</v>
      </c>
      <c r="P545" s="213">
        <f t="shared" si="161"/>
        <v>3.1110599999999997</v>
      </c>
      <c r="Q545" s="215">
        <v>160</v>
      </c>
      <c r="R545" s="215">
        <f t="shared" si="154"/>
        <v>171.06888888888886</v>
      </c>
      <c r="S545" s="215">
        <f t="shared" si="155"/>
        <v>168.64311111111107</v>
      </c>
      <c r="T545" s="213">
        <f t="shared" si="156"/>
        <v>0.38893999999999895</v>
      </c>
      <c r="U545" s="213">
        <f t="shared" si="157"/>
        <v>-0.1091599999999997</v>
      </c>
      <c r="V545" s="260">
        <f t="shared" si="158"/>
        <v>2</v>
      </c>
    </row>
    <row r="546" spans="1:22" s="1" customFormat="1">
      <c r="A546" s="273"/>
      <c r="B546" s="199">
        <v>540</v>
      </c>
      <c r="C546" s="234" t="s">
        <v>570</v>
      </c>
      <c r="D546" s="235">
        <v>55</v>
      </c>
      <c r="E546" s="235" t="s">
        <v>34</v>
      </c>
      <c r="F546" s="212">
        <v>2554.15</v>
      </c>
      <c r="G546" s="212">
        <v>2554.15</v>
      </c>
      <c r="H546" s="213">
        <v>12.847</v>
      </c>
      <c r="I546" s="213">
        <v>12.847</v>
      </c>
      <c r="J546" s="213">
        <f t="shared" si="159"/>
        <v>8.8000000000000007</v>
      </c>
      <c r="K546" s="213">
        <f t="shared" si="152"/>
        <v>9.4084599999999998</v>
      </c>
      <c r="L546" s="213">
        <f t="shared" si="153"/>
        <v>9.5012460000000001</v>
      </c>
      <c r="M546" s="213">
        <v>63</v>
      </c>
      <c r="N546" s="214">
        <f t="shared" si="160"/>
        <v>3.4385399999999997</v>
      </c>
      <c r="O546" s="213">
        <v>61.3</v>
      </c>
      <c r="P546" s="213">
        <f t="shared" si="161"/>
        <v>3.3457539999999995</v>
      </c>
      <c r="Q546" s="215">
        <v>160</v>
      </c>
      <c r="R546" s="215">
        <f t="shared" si="154"/>
        <v>171.06290909090907</v>
      </c>
      <c r="S546" s="215">
        <f t="shared" si="155"/>
        <v>172.74992727272726</v>
      </c>
      <c r="T546" s="213">
        <f t="shared" si="156"/>
        <v>0.70124599999999937</v>
      </c>
      <c r="U546" s="213">
        <f t="shared" si="157"/>
        <v>9.2786000000000257E-2</v>
      </c>
      <c r="V546" s="260">
        <f t="shared" si="158"/>
        <v>-1.7000000000000028</v>
      </c>
    </row>
    <row r="547" spans="1:22" s="1" customFormat="1">
      <c r="A547" s="273"/>
      <c r="B547" s="199">
        <v>541</v>
      </c>
      <c r="C547" s="234" t="s">
        <v>571</v>
      </c>
      <c r="D547" s="235">
        <v>37</v>
      </c>
      <c r="E547" s="235" t="s">
        <v>34</v>
      </c>
      <c r="F547" s="212">
        <v>2088.75</v>
      </c>
      <c r="G547" s="212">
        <v>2088.75</v>
      </c>
      <c r="H547" s="213">
        <v>10.09</v>
      </c>
      <c r="I547" s="213">
        <v>10.09</v>
      </c>
      <c r="J547" s="213">
        <f t="shared" si="159"/>
        <v>5.92</v>
      </c>
      <c r="K547" s="213">
        <f t="shared" si="152"/>
        <v>6.6514600000000002</v>
      </c>
      <c r="L547" s="213">
        <f t="shared" si="153"/>
        <v>6.4877199999999995</v>
      </c>
      <c r="M547" s="213">
        <v>63</v>
      </c>
      <c r="N547" s="214">
        <f t="shared" si="160"/>
        <v>3.4385399999999997</v>
      </c>
      <c r="O547" s="213">
        <v>66</v>
      </c>
      <c r="P547" s="213">
        <f t="shared" si="161"/>
        <v>3.6022799999999999</v>
      </c>
      <c r="Q547" s="215">
        <v>160</v>
      </c>
      <c r="R547" s="215">
        <f t="shared" si="154"/>
        <v>179.76918918918918</v>
      </c>
      <c r="S547" s="215">
        <f t="shared" si="155"/>
        <v>175.34378378378378</v>
      </c>
      <c r="T547" s="213">
        <f t="shared" si="156"/>
        <v>0.56771999999999956</v>
      </c>
      <c r="U547" s="213">
        <f t="shared" si="157"/>
        <v>-0.16374000000000022</v>
      </c>
      <c r="V547" s="260">
        <f t="shared" si="158"/>
        <v>3</v>
      </c>
    </row>
    <row r="548" spans="1:22" s="1" customFormat="1">
      <c r="A548" s="273"/>
      <c r="B548" s="199">
        <v>542</v>
      </c>
      <c r="C548" s="234" t="s">
        <v>572</v>
      </c>
      <c r="D548" s="235">
        <v>45</v>
      </c>
      <c r="E548" s="235" t="s">
        <v>34</v>
      </c>
      <c r="F548" s="212">
        <v>1180.43</v>
      </c>
      <c r="G548" s="212">
        <v>1180.43</v>
      </c>
      <c r="H548" s="213">
        <v>11.13</v>
      </c>
      <c r="I548" s="213">
        <v>11.13</v>
      </c>
      <c r="J548" s="213">
        <f t="shared" si="159"/>
        <v>7.2</v>
      </c>
      <c r="K548" s="213">
        <f t="shared" si="152"/>
        <v>7.964360000000001</v>
      </c>
      <c r="L548" s="213">
        <f t="shared" si="153"/>
        <v>7.9752760000000009</v>
      </c>
      <c r="M548" s="213">
        <v>58</v>
      </c>
      <c r="N548" s="214">
        <f t="shared" si="160"/>
        <v>3.1656399999999998</v>
      </c>
      <c r="O548" s="213">
        <v>57.8</v>
      </c>
      <c r="P548" s="213">
        <f t="shared" si="161"/>
        <v>3.1547239999999999</v>
      </c>
      <c r="Q548" s="215">
        <v>160</v>
      </c>
      <c r="R548" s="215">
        <f t="shared" si="154"/>
        <v>176.9857777777778</v>
      </c>
      <c r="S548" s="215">
        <f t="shared" si="155"/>
        <v>177.22835555555557</v>
      </c>
      <c r="T548" s="213">
        <f t="shared" si="156"/>
        <v>0.77527600000000074</v>
      </c>
      <c r="U548" s="213">
        <f t="shared" si="157"/>
        <v>1.0915999999999926E-2</v>
      </c>
      <c r="V548" s="260">
        <f t="shared" si="158"/>
        <v>-0.20000000000000284</v>
      </c>
    </row>
    <row r="549" spans="1:22" s="1" customFormat="1">
      <c r="A549" s="273"/>
      <c r="B549" s="199">
        <v>543</v>
      </c>
      <c r="C549" s="237" t="s">
        <v>573</v>
      </c>
      <c r="D549" s="235">
        <v>20</v>
      </c>
      <c r="E549" s="235" t="s">
        <v>34</v>
      </c>
      <c r="F549" s="212">
        <v>1064.93</v>
      </c>
      <c r="G549" s="212">
        <v>1064.93</v>
      </c>
      <c r="H549" s="213">
        <v>6.11</v>
      </c>
      <c r="I549" s="213">
        <v>6.11</v>
      </c>
      <c r="J549" s="213">
        <f t="shared" si="159"/>
        <v>3.2</v>
      </c>
      <c r="K549" s="213">
        <f t="shared" si="152"/>
        <v>3.7084800000000007</v>
      </c>
      <c r="L549" s="213">
        <f t="shared" si="153"/>
        <v>3.8176400000000004</v>
      </c>
      <c r="M549" s="213">
        <v>44</v>
      </c>
      <c r="N549" s="214">
        <f t="shared" si="160"/>
        <v>2.4015199999999997</v>
      </c>
      <c r="O549" s="213">
        <v>42</v>
      </c>
      <c r="P549" s="213">
        <f t="shared" si="161"/>
        <v>2.29236</v>
      </c>
      <c r="Q549" s="215">
        <v>160</v>
      </c>
      <c r="R549" s="215">
        <f t="shared" si="154"/>
        <v>185.42400000000004</v>
      </c>
      <c r="S549" s="215">
        <f t="shared" si="155"/>
        <v>190.88200000000001</v>
      </c>
      <c r="T549" s="213">
        <f t="shared" si="156"/>
        <v>0.61764000000000019</v>
      </c>
      <c r="U549" s="213">
        <f t="shared" si="157"/>
        <v>0.1091599999999997</v>
      </c>
      <c r="V549" s="260">
        <f t="shared" si="158"/>
        <v>-2</v>
      </c>
    </row>
    <row r="550" spans="1:22" s="1" customFormat="1">
      <c r="A550" s="273"/>
      <c r="B550" s="199">
        <v>544</v>
      </c>
      <c r="C550" s="230" t="s">
        <v>209</v>
      </c>
      <c r="D550" s="235">
        <v>80</v>
      </c>
      <c r="E550" s="235" t="s">
        <v>34</v>
      </c>
      <c r="F550" s="212">
        <v>3335.75</v>
      </c>
      <c r="G550" s="212">
        <v>3335.75</v>
      </c>
      <c r="H550" s="213">
        <v>20.52</v>
      </c>
      <c r="I550" s="213">
        <v>20.52</v>
      </c>
      <c r="J550" s="213">
        <f t="shared" si="159"/>
        <v>12.8</v>
      </c>
      <c r="K550" s="213">
        <f t="shared" si="152"/>
        <v>15.71696</v>
      </c>
      <c r="L550" s="213">
        <f t="shared" si="153"/>
        <v>15.613257999999998</v>
      </c>
      <c r="M550" s="213">
        <v>88</v>
      </c>
      <c r="N550" s="214">
        <f t="shared" si="160"/>
        <v>4.8030399999999993</v>
      </c>
      <c r="O550" s="213">
        <v>89.9</v>
      </c>
      <c r="P550" s="213">
        <f t="shared" si="161"/>
        <v>4.9067420000000004</v>
      </c>
      <c r="Q550" s="215">
        <v>160</v>
      </c>
      <c r="R550" s="215">
        <f t="shared" si="154"/>
        <v>196.46200000000002</v>
      </c>
      <c r="S550" s="215">
        <f t="shared" si="155"/>
        <v>195.16572499999998</v>
      </c>
      <c r="T550" s="213">
        <f t="shared" si="156"/>
        <v>2.8132579999999976</v>
      </c>
      <c r="U550" s="213">
        <f t="shared" si="157"/>
        <v>-0.10370200000000107</v>
      </c>
      <c r="V550" s="260">
        <f t="shared" si="158"/>
        <v>1.9000000000000057</v>
      </c>
    </row>
    <row r="551" spans="1:22" s="1" customFormat="1">
      <c r="A551" s="273"/>
      <c r="B551" s="199">
        <v>545</v>
      </c>
      <c r="C551" s="234" t="s">
        <v>574</v>
      </c>
      <c r="D551" s="235">
        <v>4</v>
      </c>
      <c r="E551" s="235" t="s">
        <v>34</v>
      </c>
      <c r="F551" s="212">
        <v>241.96</v>
      </c>
      <c r="G551" s="212">
        <v>241.96</v>
      </c>
      <c r="H551" s="213">
        <v>1.1000000000000001</v>
      </c>
      <c r="I551" s="213">
        <v>1.1000000000000001</v>
      </c>
      <c r="J551" s="213">
        <f t="shared" si="159"/>
        <v>0.64</v>
      </c>
      <c r="K551" s="213">
        <f t="shared" si="152"/>
        <v>0.7725200000000001</v>
      </c>
      <c r="L551" s="213">
        <f t="shared" si="153"/>
        <v>0.79981000000000013</v>
      </c>
      <c r="M551" s="213">
        <v>6</v>
      </c>
      <c r="N551" s="214">
        <f t="shared" si="160"/>
        <v>0.32747999999999999</v>
      </c>
      <c r="O551" s="213">
        <v>5.5</v>
      </c>
      <c r="P551" s="213">
        <f t="shared" si="161"/>
        <v>0.30018999999999996</v>
      </c>
      <c r="Q551" s="215">
        <v>160</v>
      </c>
      <c r="R551" s="215">
        <f t="shared" si="154"/>
        <v>193.13000000000002</v>
      </c>
      <c r="S551" s="215">
        <f t="shared" si="155"/>
        <v>199.95250000000004</v>
      </c>
      <c r="T551" s="213">
        <f t="shared" si="156"/>
        <v>0.15981000000000012</v>
      </c>
      <c r="U551" s="213">
        <f t="shared" si="157"/>
        <v>2.7290000000000036E-2</v>
      </c>
      <c r="V551" s="260">
        <f t="shared" si="158"/>
        <v>-0.5</v>
      </c>
    </row>
    <row r="552" spans="1:22" s="1" customFormat="1">
      <c r="A552" s="273"/>
      <c r="B552" s="199">
        <v>546</v>
      </c>
      <c r="C552" s="234" t="s">
        <v>208</v>
      </c>
      <c r="D552" s="235">
        <v>22</v>
      </c>
      <c r="E552" s="235" t="s">
        <v>34</v>
      </c>
      <c r="F552" s="212">
        <v>1149.29</v>
      </c>
      <c r="G552" s="212">
        <v>1149.29</v>
      </c>
      <c r="H552" s="213">
        <v>6.33</v>
      </c>
      <c r="I552" s="213">
        <v>6.33</v>
      </c>
      <c r="J552" s="213">
        <f t="shared" si="159"/>
        <v>3.52</v>
      </c>
      <c r="K552" s="213">
        <f t="shared" si="152"/>
        <v>4.25596</v>
      </c>
      <c r="L552" s="213">
        <f t="shared" si="153"/>
        <v>4.5288599999999999</v>
      </c>
      <c r="M552" s="213">
        <v>38</v>
      </c>
      <c r="N552" s="214">
        <f t="shared" si="160"/>
        <v>2.0740399999999997</v>
      </c>
      <c r="O552" s="213">
        <v>33</v>
      </c>
      <c r="P552" s="213">
        <f t="shared" si="161"/>
        <v>1.80114</v>
      </c>
      <c r="Q552" s="215">
        <v>160</v>
      </c>
      <c r="R552" s="215">
        <f t="shared" si="154"/>
        <v>193.45272727272729</v>
      </c>
      <c r="S552" s="215">
        <f t="shared" si="155"/>
        <v>205.85727272727271</v>
      </c>
      <c r="T552" s="213">
        <f t="shared" si="156"/>
        <v>1.0088599999999999</v>
      </c>
      <c r="U552" s="213">
        <f t="shared" si="157"/>
        <v>0.2728999999999997</v>
      </c>
      <c r="V552" s="260">
        <f t="shared" si="158"/>
        <v>-5</v>
      </c>
    </row>
    <row r="553" spans="1:22" s="1" customFormat="1">
      <c r="A553" s="273"/>
      <c r="B553" s="199">
        <v>547</v>
      </c>
      <c r="C553" s="234" t="s">
        <v>575</v>
      </c>
      <c r="D553" s="235">
        <v>9</v>
      </c>
      <c r="E553" s="235" t="s">
        <v>34</v>
      </c>
      <c r="F553" s="212">
        <v>624.82000000000005</v>
      </c>
      <c r="G553" s="212">
        <v>624.82000000000005</v>
      </c>
      <c r="H553" s="213">
        <v>3.16</v>
      </c>
      <c r="I553" s="213">
        <v>3.16</v>
      </c>
      <c r="J553" s="213">
        <f t="shared" si="159"/>
        <v>1.44</v>
      </c>
      <c r="K553" s="213">
        <f t="shared" si="152"/>
        <v>1.7409200000000002</v>
      </c>
      <c r="L553" s="213">
        <f t="shared" si="153"/>
        <v>1.9046600000000002</v>
      </c>
      <c r="M553" s="213">
        <v>26</v>
      </c>
      <c r="N553" s="214">
        <f t="shared" si="160"/>
        <v>1.4190799999999999</v>
      </c>
      <c r="O553" s="213">
        <v>23</v>
      </c>
      <c r="P553" s="213">
        <f t="shared" si="161"/>
        <v>1.2553399999999999</v>
      </c>
      <c r="Q553" s="215">
        <v>160</v>
      </c>
      <c r="R553" s="215">
        <f t="shared" si="154"/>
        <v>193.4355555555556</v>
      </c>
      <c r="S553" s="215">
        <f t="shared" si="155"/>
        <v>211.62888888888892</v>
      </c>
      <c r="T553" s="213">
        <f t="shared" si="156"/>
        <v>0.4646600000000003</v>
      </c>
      <c r="U553" s="213">
        <f t="shared" si="157"/>
        <v>0.16374</v>
      </c>
      <c r="V553" s="260">
        <f t="shared" si="158"/>
        <v>-3</v>
      </c>
    </row>
    <row r="554" spans="1:22" s="1" customFormat="1">
      <c r="A554" s="273"/>
      <c r="B554" s="199">
        <v>548</v>
      </c>
      <c r="C554" s="234" t="s">
        <v>576</v>
      </c>
      <c r="D554" s="235">
        <v>6</v>
      </c>
      <c r="E554" s="235" t="s">
        <v>34</v>
      </c>
      <c r="F554" s="212">
        <v>337.61</v>
      </c>
      <c r="G554" s="212">
        <v>337.61</v>
      </c>
      <c r="H554" s="213">
        <v>2</v>
      </c>
      <c r="I554" s="213">
        <v>2</v>
      </c>
      <c r="J554" s="213">
        <f t="shared" si="159"/>
        <v>0.96</v>
      </c>
      <c r="K554" s="213">
        <f t="shared" si="152"/>
        <v>1.3996200000000001</v>
      </c>
      <c r="L554" s="213">
        <f t="shared" si="153"/>
        <v>1.3996200000000001</v>
      </c>
      <c r="M554" s="213">
        <v>11</v>
      </c>
      <c r="N554" s="214">
        <f t="shared" si="160"/>
        <v>0.60037999999999991</v>
      </c>
      <c r="O554" s="213">
        <v>11</v>
      </c>
      <c r="P554" s="213">
        <f t="shared" si="161"/>
        <v>0.60037999999999991</v>
      </c>
      <c r="Q554" s="215">
        <v>160</v>
      </c>
      <c r="R554" s="215">
        <f t="shared" si="154"/>
        <v>233.27</v>
      </c>
      <c r="S554" s="215">
        <f t="shared" si="155"/>
        <v>233.27</v>
      </c>
      <c r="T554" s="213">
        <f t="shared" si="156"/>
        <v>0.43962000000000012</v>
      </c>
      <c r="U554" s="213">
        <f t="shared" si="157"/>
        <v>0</v>
      </c>
      <c r="V554" s="260">
        <f t="shared" si="158"/>
        <v>0</v>
      </c>
    </row>
    <row r="555" spans="1:22" s="1" customFormat="1">
      <c r="A555" s="273"/>
      <c r="B555" s="199">
        <v>549</v>
      </c>
      <c r="C555" s="234" t="s">
        <v>577</v>
      </c>
      <c r="D555" s="235">
        <v>7</v>
      </c>
      <c r="E555" s="235" t="s">
        <v>34</v>
      </c>
      <c r="F555" s="212">
        <v>337.32</v>
      </c>
      <c r="G555" s="212">
        <v>337.32</v>
      </c>
      <c r="H555" s="213">
        <v>2.0099999999999998</v>
      </c>
      <c r="I555" s="213">
        <v>2.0099999999999998</v>
      </c>
      <c r="J555" s="213">
        <f t="shared" si="159"/>
        <v>1.1200000000000001</v>
      </c>
      <c r="K555" s="213">
        <f t="shared" si="152"/>
        <v>1.7370999999999999</v>
      </c>
      <c r="L555" s="213">
        <f t="shared" si="153"/>
        <v>1.6552299999999998</v>
      </c>
      <c r="M555" s="213">
        <v>5</v>
      </c>
      <c r="N555" s="214">
        <f t="shared" si="160"/>
        <v>0.27289999999999998</v>
      </c>
      <c r="O555" s="213">
        <v>6.5</v>
      </c>
      <c r="P555" s="213">
        <f t="shared" si="161"/>
        <v>0.35476999999999997</v>
      </c>
      <c r="Q555" s="215">
        <v>160</v>
      </c>
      <c r="R555" s="215">
        <f t="shared" si="154"/>
        <v>248.15714285714284</v>
      </c>
      <c r="S555" s="215">
        <f t="shared" si="155"/>
        <v>236.46142857142854</v>
      </c>
      <c r="T555" s="213">
        <f t="shared" si="156"/>
        <v>0.53522999999999965</v>
      </c>
      <c r="U555" s="213">
        <f t="shared" si="157"/>
        <v>-8.1869999999999998E-2</v>
      </c>
      <c r="V555" s="260">
        <f t="shared" si="158"/>
        <v>1.5</v>
      </c>
    </row>
    <row r="556" spans="1:22" s="1" customFormat="1">
      <c r="A556" s="273"/>
      <c r="B556" s="199">
        <v>550</v>
      </c>
      <c r="C556" s="234" t="s">
        <v>210</v>
      </c>
      <c r="D556" s="235">
        <v>7</v>
      </c>
      <c r="E556" s="235" t="s">
        <v>34</v>
      </c>
      <c r="F556" s="212">
        <v>509.44</v>
      </c>
      <c r="G556" s="212">
        <v>509.44</v>
      </c>
      <c r="H556" s="213">
        <v>2.1</v>
      </c>
      <c r="I556" s="213">
        <v>2.1</v>
      </c>
      <c r="J556" s="213">
        <f t="shared" si="159"/>
        <v>1.1200000000000001</v>
      </c>
      <c r="K556" s="213">
        <f t="shared" si="152"/>
        <v>1.7725200000000001</v>
      </c>
      <c r="L556" s="213">
        <f t="shared" si="153"/>
        <v>1.788894</v>
      </c>
      <c r="M556" s="213">
        <v>6</v>
      </c>
      <c r="N556" s="214">
        <f t="shared" si="160"/>
        <v>0.32747999999999999</v>
      </c>
      <c r="O556" s="213">
        <v>5.7</v>
      </c>
      <c r="P556" s="213">
        <f t="shared" si="161"/>
        <v>0.31110599999999999</v>
      </c>
      <c r="Q556" s="215">
        <v>160</v>
      </c>
      <c r="R556" s="215">
        <f t="shared" si="154"/>
        <v>253.21714285714285</v>
      </c>
      <c r="S556" s="215">
        <f t="shared" si="155"/>
        <v>255.55628571428571</v>
      </c>
      <c r="T556" s="213">
        <f t="shared" si="156"/>
        <v>0.66889399999999988</v>
      </c>
      <c r="U556" s="213">
        <f t="shared" si="157"/>
        <v>1.6374E-2</v>
      </c>
      <c r="V556" s="260">
        <f t="shared" si="158"/>
        <v>-0.29999999999999982</v>
      </c>
    </row>
    <row r="557" spans="1:22" s="1" customFormat="1">
      <c r="A557" s="273"/>
      <c r="B557" s="199">
        <v>551</v>
      </c>
      <c r="C557" s="234" t="s">
        <v>211</v>
      </c>
      <c r="D557" s="235">
        <v>5</v>
      </c>
      <c r="E557" s="235" t="s">
        <v>34</v>
      </c>
      <c r="F557" s="212">
        <v>323.73</v>
      </c>
      <c r="G557" s="212">
        <v>323.73</v>
      </c>
      <c r="H557" s="213">
        <v>1.9</v>
      </c>
      <c r="I557" s="213">
        <v>1.9</v>
      </c>
      <c r="J557" s="213">
        <f t="shared" si="159"/>
        <v>0.8</v>
      </c>
      <c r="K557" s="213">
        <f t="shared" si="152"/>
        <v>1.6816799999999998</v>
      </c>
      <c r="L557" s="213">
        <f t="shared" si="153"/>
        <v>1.5506879999999998</v>
      </c>
      <c r="M557" s="213">
        <v>4</v>
      </c>
      <c r="N557" s="214">
        <f t="shared" si="160"/>
        <v>0.21831999999999999</v>
      </c>
      <c r="O557" s="213">
        <v>6.4</v>
      </c>
      <c r="P557" s="213">
        <f t="shared" si="161"/>
        <v>0.34931200000000001</v>
      </c>
      <c r="Q557" s="215">
        <v>160</v>
      </c>
      <c r="R557" s="215">
        <f t="shared" si="154"/>
        <v>336.33599999999996</v>
      </c>
      <c r="S557" s="215">
        <f t="shared" si="155"/>
        <v>310.13759999999996</v>
      </c>
      <c r="T557" s="213">
        <f t="shared" si="156"/>
        <v>0.7506879999999998</v>
      </c>
      <c r="U557" s="213">
        <f t="shared" si="157"/>
        <v>-0.13099200000000003</v>
      </c>
      <c r="V557" s="260">
        <f t="shared" si="158"/>
        <v>2.4000000000000004</v>
      </c>
    </row>
    <row r="558" spans="1:22" s="1" customFormat="1">
      <c r="A558" s="273"/>
      <c r="B558" s="199">
        <v>552</v>
      </c>
      <c r="C558" s="234" t="s">
        <v>212</v>
      </c>
      <c r="D558" s="235">
        <v>4</v>
      </c>
      <c r="E558" s="235" t="s">
        <v>34</v>
      </c>
      <c r="F558" s="212">
        <v>254.45</v>
      </c>
      <c r="G558" s="212">
        <v>254.45</v>
      </c>
      <c r="H558" s="213">
        <v>1.6279999999999999</v>
      </c>
      <c r="I558" s="213">
        <v>1.6279999999999999</v>
      </c>
      <c r="J558" s="213">
        <f t="shared" si="159"/>
        <v>0.64</v>
      </c>
      <c r="K558" s="213">
        <f t="shared" si="152"/>
        <v>1.4642599999999999</v>
      </c>
      <c r="L558" s="213">
        <f t="shared" si="153"/>
        <v>1.4642599999999999</v>
      </c>
      <c r="M558" s="213">
        <v>3</v>
      </c>
      <c r="N558" s="214">
        <f t="shared" si="160"/>
        <v>0.16374</v>
      </c>
      <c r="O558" s="213">
        <v>3</v>
      </c>
      <c r="P558" s="213">
        <f t="shared" si="161"/>
        <v>0.16374</v>
      </c>
      <c r="Q558" s="215">
        <v>160</v>
      </c>
      <c r="R558" s="215">
        <f t="shared" si="154"/>
        <v>366.065</v>
      </c>
      <c r="S558" s="215">
        <f t="shared" si="155"/>
        <v>366.065</v>
      </c>
      <c r="T558" s="213">
        <f t="shared" si="156"/>
        <v>0.82425999999999988</v>
      </c>
      <c r="U558" s="213">
        <f t="shared" si="157"/>
        <v>0</v>
      </c>
      <c r="V558" s="260">
        <f t="shared" si="158"/>
        <v>0</v>
      </c>
    </row>
    <row r="559" spans="1:22" s="1" customFormat="1">
      <c r="A559" s="273"/>
      <c r="B559" s="199">
        <v>553</v>
      </c>
      <c r="C559" s="234" t="s">
        <v>592</v>
      </c>
      <c r="D559" s="235">
        <v>35</v>
      </c>
      <c r="E559" s="235"/>
      <c r="F559" s="212">
        <v>1476.38</v>
      </c>
      <c r="G559" s="212">
        <v>1397.24</v>
      </c>
      <c r="H559" s="213">
        <v>9</v>
      </c>
      <c r="I559" s="213">
        <f t="shared" ref="I559:I571" si="162">H559</f>
        <v>9</v>
      </c>
      <c r="J559" s="213">
        <v>5.52</v>
      </c>
      <c r="K559" s="213">
        <f t="shared" ref="K559:K571" si="163">I559-N559</f>
        <v>6.5010000000000003</v>
      </c>
      <c r="L559" s="213">
        <f t="shared" ref="L559:L571" si="164">I559-P559</f>
        <v>6.3046500000000005</v>
      </c>
      <c r="M559" s="213">
        <v>49</v>
      </c>
      <c r="N559" s="214">
        <f t="shared" ref="N559:N571" si="165">M559*0.051</f>
        <v>2.4989999999999997</v>
      </c>
      <c r="O559" s="236">
        <v>52.85</v>
      </c>
      <c r="P559" s="213">
        <f t="shared" ref="P559:P571" si="166">O559*0.051</f>
        <v>2.6953499999999999</v>
      </c>
      <c r="Q559" s="215">
        <f t="shared" ref="Q559:Q571" si="167">J559*1000/D559</f>
        <v>157.71428571428572</v>
      </c>
      <c r="R559" s="215">
        <f t="shared" ref="R559:R571" si="168">K559*1000/D559</f>
        <v>185.74285714285713</v>
      </c>
      <c r="S559" s="215">
        <f t="shared" ref="S559:S571" si="169">L559*1000/D559</f>
        <v>180.13285714285715</v>
      </c>
      <c r="T559" s="213">
        <f t="shared" ref="T559:T571" si="170">L559-J559</f>
        <v>0.78465000000000096</v>
      </c>
      <c r="U559" s="213">
        <f t="shared" ref="U559:U571" si="171">N559-P559</f>
        <v>-0.19635000000000025</v>
      </c>
      <c r="V559" s="260">
        <f t="shared" ref="V559:V571" si="172">O559-M559</f>
        <v>3.8500000000000014</v>
      </c>
    </row>
    <row r="560" spans="1:22" s="1" customFormat="1">
      <c r="A560" s="273"/>
      <c r="B560" s="199">
        <v>554</v>
      </c>
      <c r="C560" s="234" t="s">
        <v>593</v>
      </c>
      <c r="D560" s="235">
        <v>40</v>
      </c>
      <c r="E560" s="235"/>
      <c r="F560" s="212">
        <v>2200.5</v>
      </c>
      <c r="G560" s="212">
        <v>2200.5</v>
      </c>
      <c r="H560" s="213">
        <v>11</v>
      </c>
      <c r="I560" s="213">
        <f t="shared" si="162"/>
        <v>11</v>
      </c>
      <c r="J560" s="213">
        <v>6.4</v>
      </c>
      <c r="K560" s="213">
        <f t="shared" si="163"/>
        <v>6.5120000000000005</v>
      </c>
      <c r="L560" s="213">
        <f t="shared" si="164"/>
        <v>7.3790000000000004</v>
      </c>
      <c r="M560" s="213">
        <v>88</v>
      </c>
      <c r="N560" s="214">
        <f t="shared" si="165"/>
        <v>4.4879999999999995</v>
      </c>
      <c r="O560" s="213">
        <v>71</v>
      </c>
      <c r="P560" s="213">
        <f t="shared" si="166"/>
        <v>3.6209999999999996</v>
      </c>
      <c r="Q560" s="215">
        <f t="shared" si="167"/>
        <v>160</v>
      </c>
      <c r="R560" s="215">
        <f t="shared" si="168"/>
        <v>162.80000000000001</v>
      </c>
      <c r="S560" s="215">
        <f t="shared" si="169"/>
        <v>184.47499999999999</v>
      </c>
      <c r="T560" s="213">
        <f t="shared" si="170"/>
        <v>0.97900000000000009</v>
      </c>
      <c r="U560" s="213">
        <f t="shared" si="171"/>
        <v>0.86699999999999999</v>
      </c>
      <c r="V560" s="260">
        <f t="shared" si="172"/>
        <v>-17</v>
      </c>
    </row>
    <row r="561" spans="1:22" s="1" customFormat="1">
      <c r="A561" s="273"/>
      <c r="B561" s="199">
        <v>555</v>
      </c>
      <c r="C561" s="234" t="s">
        <v>594</v>
      </c>
      <c r="D561" s="235">
        <v>20</v>
      </c>
      <c r="E561" s="235"/>
      <c r="F561" s="212">
        <v>1071.28</v>
      </c>
      <c r="G561" s="212">
        <v>1071.28</v>
      </c>
      <c r="H561" s="213">
        <v>5.9560000000000004</v>
      </c>
      <c r="I561" s="213">
        <f t="shared" si="162"/>
        <v>5.9560000000000004</v>
      </c>
      <c r="J561" s="213">
        <v>3.2</v>
      </c>
      <c r="K561" s="213">
        <f t="shared" si="163"/>
        <v>3.4570000000000007</v>
      </c>
      <c r="L561" s="213">
        <f t="shared" si="164"/>
        <v>3.6610000000000005</v>
      </c>
      <c r="M561" s="213">
        <v>49</v>
      </c>
      <c r="N561" s="214">
        <f t="shared" si="165"/>
        <v>2.4989999999999997</v>
      </c>
      <c r="O561" s="213">
        <v>45</v>
      </c>
      <c r="P561" s="213">
        <f t="shared" si="166"/>
        <v>2.2949999999999999</v>
      </c>
      <c r="Q561" s="215">
        <f t="shared" si="167"/>
        <v>160</v>
      </c>
      <c r="R561" s="215">
        <f t="shared" si="168"/>
        <v>172.85000000000005</v>
      </c>
      <c r="S561" s="215">
        <f t="shared" si="169"/>
        <v>183.05</v>
      </c>
      <c r="T561" s="213">
        <f t="shared" si="170"/>
        <v>0.4610000000000003</v>
      </c>
      <c r="U561" s="213">
        <f t="shared" si="171"/>
        <v>0.20399999999999974</v>
      </c>
      <c r="V561" s="260">
        <f t="shared" si="172"/>
        <v>-4</v>
      </c>
    </row>
    <row r="562" spans="1:22" s="1" customFormat="1">
      <c r="A562" s="273"/>
      <c r="B562" s="199">
        <v>556</v>
      </c>
      <c r="C562" s="234" t="s">
        <v>580</v>
      </c>
      <c r="D562" s="235">
        <v>12</v>
      </c>
      <c r="E562" s="235"/>
      <c r="F562" s="212">
        <v>527.23</v>
      </c>
      <c r="G562" s="212">
        <v>527.23</v>
      </c>
      <c r="H562" s="213">
        <v>2.823</v>
      </c>
      <c r="I562" s="213">
        <f t="shared" si="162"/>
        <v>2.823</v>
      </c>
      <c r="J562" s="213">
        <v>1.92</v>
      </c>
      <c r="K562" s="213">
        <f t="shared" si="163"/>
        <v>1.956</v>
      </c>
      <c r="L562" s="213">
        <f t="shared" si="164"/>
        <v>2.0070000000000001</v>
      </c>
      <c r="M562" s="213">
        <v>17</v>
      </c>
      <c r="N562" s="214">
        <f t="shared" si="165"/>
        <v>0.86699999999999999</v>
      </c>
      <c r="O562" s="213">
        <v>16</v>
      </c>
      <c r="P562" s="213">
        <f t="shared" si="166"/>
        <v>0.81599999999999995</v>
      </c>
      <c r="Q562" s="215">
        <f t="shared" si="167"/>
        <v>160</v>
      </c>
      <c r="R562" s="215">
        <f t="shared" si="168"/>
        <v>163</v>
      </c>
      <c r="S562" s="215">
        <f t="shared" si="169"/>
        <v>167.25000000000003</v>
      </c>
      <c r="T562" s="213">
        <f t="shared" si="170"/>
        <v>8.7000000000000188E-2</v>
      </c>
      <c r="U562" s="213">
        <f t="shared" si="171"/>
        <v>5.1000000000000045E-2</v>
      </c>
      <c r="V562" s="260">
        <f t="shared" si="172"/>
        <v>-1</v>
      </c>
    </row>
    <row r="563" spans="1:22" s="1" customFormat="1">
      <c r="A563" s="273"/>
      <c r="B563" s="199">
        <v>557</v>
      </c>
      <c r="C563" s="234" t="s">
        <v>596</v>
      </c>
      <c r="D563" s="235">
        <v>12</v>
      </c>
      <c r="E563" s="235">
        <v>1992</v>
      </c>
      <c r="F563" s="212">
        <v>551.05999999999995</v>
      </c>
      <c r="G563" s="212">
        <v>551.05999999999995</v>
      </c>
      <c r="H563" s="213">
        <v>3.08</v>
      </c>
      <c r="I563" s="213">
        <f t="shared" si="162"/>
        <v>3.08</v>
      </c>
      <c r="J563" s="213">
        <v>1.92</v>
      </c>
      <c r="K563" s="213">
        <f t="shared" si="163"/>
        <v>2.3660000000000001</v>
      </c>
      <c r="L563" s="213">
        <f t="shared" si="164"/>
        <v>2.0141</v>
      </c>
      <c r="M563" s="213">
        <v>14</v>
      </c>
      <c r="N563" s="214">
        <f t="shared" si="165"/>
        <v>0.71399999999999997</v>
      </c>
      <c r="O563" s="213">
        <v>20.9</v>
      </c>
      <c r="P563" s="213">
        <f t="shared" si="166"/>
        <v>1.0658999999999998</v>
      </c>
      <c r="Q563" s="215">
        <f t="shared" si="167"/>
        <v>160</v>
      </c>
      <c r="R563" s="215">
        <f t="shared" si="168"/>
        <v>197.16666666666666</v>
      </c>
      <c r="S563" s="215">
        <f t="shared" si="169"/>
        <v>167.84166666666667</v>
      </c>
      <c r="T563" s="213">
        <f t="shared" si="170"/>
        <v>9.4100000000000072E-2</v>
      </c>
      <c r="U563" s="213">
        <f t="shared" si="171"/>
        <v>-0.35189999999999988</v>
      </c>
      <c r="V563" s="260">
        <f t="shared" si="172"/>
        <v>6.8999999999999986</v>
      </c>
    </row>
    <row r="564" spans="1:22" s="1" customFormat="1">
      <c r="A564" s="273"/>
      <c r="B564" s="199">
        <v>558</v>
      </c>
      <c r="C564" s="230" t="s">
        <v>597</v>
      </c>
      <c r="D564" s="231">
        <v>10</v>
      </c>
      <c r="E564" s="231"/>
      <c r="F564" s="232">
        <v>546.62</v>
      </c>
      <c r="G564" s="232">
        <v>546.62</v>
      </c>
      <c r="H564" s="213">
        <v>2.8769999999999998</v>
      </c>
      <c r="I564" s="213">
        <f t="shared" si="162"/>
        <v>2.8769999999999998</v>
      </c>
      <c r="J564" s="233">
        <v>1.6</v>
      </c>
      <c r="K564" s="213">
        <f t="shared" si="163"/>
        <v>1.6325999999999998</v>
      </c>
      <c r="L564" s="213">
        <f t="shared" si="164"/>
        <v>1.9436999999999998</v>
      </c>
      <c r="M564" s="213">
        <v>24.4</v>
      </c>
      <c r="N564" s="214">
        <f t="shared" si="165"/>
        <v>1.2444</v>
      </c>
      <c r="O564" s="213">
        <v>18.3</v>
      </c>
      <c r="P564" s="213">
        <f t="shared" si="166"/>
        <v>0.93330000000000002</v>
      </c>
      <c r="Q564" s="215">
        <f t="shared" si="167"/>
        <v>160</v>
      </c>
      <c r="R564" s="215">
        <f t="shared" si="168"/>
        <v>163.26</v>
      </c>
      <c r="S564" s="215">
        <f t="shared" si="169"/>
        <v>194.36999999999998</v>
      </c>
      <c r="T564" s="213">
        <f t="shared" si="170"/>
        <v>0.34369999999999967</v>
      </c>
      <c r="U564" s="213">
        <f t="shared" si="171"/>
        <v>0.31109999999999993</v>
      </c>
      <c r="V564" s="260">
        <f t="shared" si="172"/>
        <v>-6.0999999999999979</v>
      </c>
    </row>
    <row r="565" spans="1:22" s="1" customFormat="1">
      <c r="A565" s="273"/>
      <c r="B565" s="199">
        <v>559</v>
      </c>
      <c r="C565" s="234" t="s">
        <v>598</v>
      </c>
      <c r="D565" s="235">
        <v>36</v>
      </c>
      <c r="E565" s="235">
        <v>1969</v>
      </c>
      <c r="F565" s="212">
        <v>1512.63</v>
      </c>
      <c r="G565" s="212">
        <v>1504.54</v>
      </c>
      <c r="H565" s="213">
        <v>10</v>
      </c>
      <c r="I565" s="213">
        <f t="shared" si="162"/>
        <v>10</v>
      </c>
      <c r="J565" s="213">
        <v>5.76</v>
      </c>
      <c r="K565" s="213">
        <f t="shared" si="163"/>
        <v>7.45</v>
      </c>
      <c r="L565" s="213">
        <f t="shared" si="164"/>
        <v>7.71265</v>
      </c>
      <c r="M565" s="213">
        <v>50</v>
      </c>
      <c r="N565" s="214">
        <f t="shared" si="165"/>
        <v>2.5499999999999998</v>
      </c>
      <c r="O565" s="213">
        <v>44.85</v>
      </c>
      <c r="P565" s="213">
        <f t="shared" si="166"/>
        <v>2.28735</v>
      </c>
      <c r="Q565" s="215">
        <f t="shared" si="167"/>
        <v>160</v>
      </c>
      <c r="R565" s="215">
        <f t="shared" si="168"/>
        <v>206.94444444444446</v>
      </c>
      <c r="S565" s="215">
        <f t="shared" si="169"/>
        <v>214.24027777777778</v>
      </c>
      <c r="T565" s="213">
        <f t="shared" si="170"/>
        <v>1.9526500000000002</v>
      </c>
      <c r="U565" s="213">
        <f t="shared" si="171"/>
        <v>0.26264999999999983</v>
      </c>
      <c r="V565" s="260">
        <f t="shared" si="172"/>
        <v>-5.1499999999999986</v>
      </c>
    </row>
    <row r="566" spans="1:22" s="1" customFormat="1">
      <c r="A566" s="273"/>
      <c r="B566" s="199">
        <v>560</v>
      </c>
      <c r="C566" s="234" t="s">
        <v>599</v>
      </c>
      <c r="D566" s="235">
        <v>32</v>
      </c>
      <c r="E566" s="235"/>
      <c r="F566" s="212">
        <v>1722.7</v>
      </c>
      <c r="G566" s="212">
        <v>1722.7</v>
      </c>
      <c r="H566" s="213">
        <v>9.15</v>
      </c>
      <c r="I566" s="213">
        <f t="shared" si="162"/>
        <v>9.15</v>
      </c>
      <c r="J566" s="213">
        <v>5.12</v>
      </c>
      <c r="K566" s="213">
        <f t="shared" si="163"/>
        <v>6.8040000000000003</v>
      </c>
      <c r="L566" s="213">
        <f t="shared" si="164"/>
        <v>6.0538920000000012</v>
      </c>
      <c r="M566" s="213">
        <v>46</v>
      </c>
      <c r="N566" s="214">
        <f t="shared" si="165"/>
        <v>2.3459999999999996</v>
      </c>
      <c r="O566" s="213">
        <v>60.707999999999998</v>
      </c>
      <c r="P566" s="213">
        <f t="shared" si="166"/>
        <v>3.0961079999999996</v>
      </c>
      <c r="Q566" s="215">
        <f t="shared" si="167"/>
        <v>160</v>
      </c>
      <c r="R566" s="215">
        <f t="shared" si="168"/>
        <v>212.625</v>
      </c>
      <c r="S566" s="215">
        <f t="shared" si="169"/>
        <v>189.18412500000002</v>
      </c>
      <c r="T566" s="213">
        <f t="shared" si="170"/>
        <v>0.93389200000000105</v>
      </c>
      <c r="U566" s="213">
        <f t="shared" si="171"/>
        <v>-0.750108</v>
      </c>
      <c r="V566" s="260">
        <f t="shared" si="172"/>
        <v>14.707999999999998</v>
      </c>
    </row>
    <row r="567" spans="1:22" s="1" customFormat="1">
      <c r="A567" s="273"/>
      <c r="B567" s="199">
        <v>561</v>
      </c>
      <c r="C567" s="234" t="s">
        <v>600</v>
      </c>
      <c r="D567" s="235">
        <v>45</v>
      </c>
      <c r="E567" s="235"/>
      <c r="F567" s="212">
        <v>2910.69</v>
      </c>
      <c r="G567" s="212">
        <v>2910.69</v>
      </c>
      <c r="H567" s="213">
        <v>13.534000000000001</v>
      </c>
      <c r="I567" s="213">
        <f t="shared" si="162"/>
        <v>13.534000000000001</v>
      </c>
      <c r="J567" s="213">
        <v>7.2</v>
      </c>
      <c r="K567" s="213">
        <f t="shared" si="163"/>
        <v>8.4340000000000011</v>
      </c>
      <c r="L567" s="213">
        <f t="shared" si="164"/>
        <v>8.2810000000000024</v>
      </c>
      <c r="M567" s="213">
        <v>100</v>
      </c>
      <c r="N567" s="214">
        <f t="shared" si="165"/>
        <v>5.0999999999999996</v>
      </c>
      <c r="O567" s="213">
        <v>103</v>
      </c>
      <c r="P567" s="213">
        <f t="shared" si="166"/>
        <v>5.2529999999999992</v>
      </c>
      <c r="Q567" s="215">
        <f t="shared" si="167"/>
        <v>160</v>
      </c>
      <c r="R567" s="215">
        <f t="shared" si="168"/>
        <v>187.42222222222227</v>
      </c>
      <c r="S567" s="215">
        <f t="shared" si="169"/>
        <v>184.02222222222227</v>
      </c>
      <c r="T567" s="213">
        <f t="shared" si="170"/>
        <v>1.0810000000000022</v>
      </c>
      <c r="U567" s="213">
        <f t="shared" si="171"/>
        <v>-0.15299999999999958</v>
      </c>
      <c r="V567" s="260">
        <f t="shared" si="172"/>
        <v>3</v>
      </c>
    </row>
    <row r="568" spans="1:22" s="1" customFormat="1">
      <c r="A568" s="273"/>
      <c r="B568" s="199">
        <v>562</v>
      </c>
      <c r="C568" s="234" t="s">
        <v>601</v>
      </c>
      <c r="D568" s="235">
        <v>40</v>
      </c>
      <c r="E568" s="235"/>
      <c r="F568" s="212">
        <v>2091.27</v>
      </c>
      <c r="G568" s="212">
        <v>2091.27</v>
      </c>
      <c r="H568" s="213">
        <v>10.500999999999999</v>
      </c>
      <c r="I568" s="213">
        <f t="shared" si="162"/>
        <v>10.500999999999999</v>
      </c>
      <c r="J568" s="213">
        <v>6.4</v>
      </c>
      <c r="K568" s="213">
        <f t="shared" si="163"/>
        <v>7.8490000000000002</v>
      </c>
      <c r="L568" s="213">
        <f t="shared" si="164"/>
        <v>7.8999999999999995</v>
      </c>
      <c r="M568" s="213">
        <v>52</v>
      </c>
      <c r="N568" s="214">
        <f t="shared" si="165"/>
        <v>2.6519999999999997</v>
      </c>
      <c r="O568" s="213">
        <v>51</v>
      </c>
      <c r="P568" s="213">
        <f t="shared" si="166"/>
        <v>2.601</v>
      </c>
      <c r="Q568" s="215">
        <f t="shared" si="167"/>
        <v>160</v>
      </c>
      <c r="R568" s="215">
        <f t="shared" si="168"/>
        <v>196.22499999999999</v>
      </c>
      <c r="S568" s="215">
        <f t="shared" si="169"/>
        <v>197.49999999999997</v>
      </c>
      <c r="T568" s="213">
        <f t="shared" si="170"/>
        <v>1.4999999999999991</v>
      </c>
      <c r="U568" s="213">
        <f t="shared" si="171"/>
        <v>5.0999999999999712E-2</v>
      </c>
      <c r="V568" s="260">
        <f t="shared" si="172"/>
        <v>-1</v>
      </c>
    </row>
    <row r="569" spans="1:22" s="1" customFormat="1">
      <c r="A569" s="273"/>
      <c r="B569" s="199">
        <v>563</v>
      </c>
      <c r="C569" s="234" t="s">
        <v>602</v>
      </c>
      <c r="D569" s="235">
        <v>8</v>
      </c>
      <c r="E569" s="235">
        <v>1960</v>
      </c>
      <c r="F569" s="212">
        <v>372.64</v>
      </c>
      <c r="G569" s="212">
        <v>226.58</v>
      </c>
      <c r="H569" s="213">
        <v>1.7575000000000001</v>
      </c>
      <c r="I569" s="213">
        <f t="shared" si="162"/>
        <v>1.7575000000000001</v>
      </c>
      <c r="J569" s="213">
        <v>1.1200000000000001</v>
      </c>
      <c r="K569" s="213">
        <f t="shared" si="163"/>
        <v>1.2985000000000002</v>
      </c>
      <c r="L569" s="213">
        <f t="shared" si="164"/>
        <v>1.5024999999999999</v>
      </c>
      <c r="M569" s="213">
        <v>9</v>
      </c>
      <c r="N569" s="214">
        <f t="shared" si="165"/>
        <v>0.45899999999999996</v>
      </c>
      <c r="O569" s="213">
        <v>5</v>
      </c>
      <c r="P569" s="213">
        <f t="shared" si="166"/>
        <v>0.255</v>
      </c>
      <c r="Q569" s="215">
        <f t="shared" si="167"/>
        <v>140</v>
      </c>
      <c r="R569" s="215">
        <f t="shared" si="168"/>
        <v>162.31250000000003</v>
      </c>
      <c r="S569" s="215">
        <f t="shared" si="169"/>
        <v>187.8125</v>
      </c>
      <c r="T569" s="213">
        <f t="shared" si="170"/>
        <v>0.38249999999999984</v>
      </c>
      <c r="U569" s="213">
        <f t="shared" si="171"/>
        <v>0.20399999999999996</v>
      </c>
      <c r="V569" s="260">
        <f t="shared" si="172"/>
        <v>-4</v>
      </c>
    </row>
    <row r="570" spans="1:22" s="1" customFormat="1">
      <c r="A570" s="273"/>
      <c r="B570" s="199">
        <v>564</v>
      </c>
      <c r="C570" s="234" t="s">
        <v>223</v>
      </c>
      <c r="D570" s="235">
        <v>9</v>
      </c>
      <c r="E570" s="235">
        <v>1973</v>
      </c>
      <c r="F570" s="212">
        <v>471.43</v>
      </c>
      <c r="G570" s="212">
        <v>471.43</v>
      </c>
      <c r="H570" s="213">
        <v>2.1640000000000001</v>
      </c>
      <c r="I570" s="213">
        <f t="shared" si="162"/>
        <v>2.1640000000000001</v>
      </c>
      <c r="J570" s="213">
        <v>1.44</v>
      </c>
      <c r="K570" s="213">
        <f t="shared" si="163"/>
        <v>1.6030000000000002</v>
      </c>
      <c r="L570" s="213">
        <f t="shared" si="164"/>
        <v>1.7050000000000001</v>
      </c>
      <c r="M570" s="213">
        <v>11</v>
      </c>
      <c r="N570" s="214">
        <f t="shared" si="165"/>
        <v>0.56099999999999994</v>
      </c>
      <c r="O570" s="213">
        <v>9</v>
      </c>
      <c r="P570" s="213">
        <f t="shared" si="166"/>
        <v>0.45899999999999996</v>
      </c>
      <c r="Q570" s="215">
        <f t="shared" si="167"/>
        <v>160</v>
      </c>
      <c r="R570" s="215">
        <f t="shared" si="168"/>
        <v>178.11111111111114</v>
      </c>
      <c r="S570" s="215">
        <f t="shared" si="169"/>
        <v>189.44444444444446</v>
      </c>
      <c r="T570" s="213">
        <f t="shared" si="170"/>
        <v>0.26500000000000012</v>
      </c>
      <c r="U570" s="213">
        <f t="shared" si="171"/>
        <v>0.10199999999999998</v>
      </c>
      <c r="V570" s="260">
        <f t="shared" si="172"/>
        <v>-2</v>
      </c>
    </row>
    <row r="571" spans="1:22" s="1" customFormat="1" ht="13.5" thickBot="1">
      <c r="A571" s="274"/>
      <c r="B571" s="199">
        <v>565</v>
      </c>
      <c r="C571" s="262" t="s">
        <v>603</v>
      </c>
      <c r="D571" s="263">
        <v>9</v>
      </c>
      <c r="E571" s="263"/>
      <c r="F571" s="264">
        <v>570.26</v>
      </c>
      <c r="G571" s="264">
        <v>570.26</v>
      </c>
      <c r="H571" s="265">
        <v>2.2629999999999999</v>
      </c>
      <c r="I571" s="265">
        <f t="shared" si="162"/>
        <v>2.2629999999999999</v>
      </c>
      <c r="J571" s="265">
        <v>1.44</v>
      </c>
      <c r="K571" s="265">
        <f t="shared" si="163"/>
        <v>1.5489999999999999</v>
      </c>
      <c r="L571" s="265">
        <f t="shared" si="164"/>
        <v>1.65865</v>
      </c>
      <c r="M571" s="265">
        <v>14</v>
      </c>
      <c r="N571" s="266">
        <f t="shared" si="165"/>
        <v>0.71399999999999997</v>
      </c>
      <c r="O571" s="265">
        <v>11.85</v>
      </c>
      <c r="P571" s="265">
        <f t="shared" si="166"/>
        <v>0.60434999999999994</v>
      </c>
      <c r="Q571" s="267">
        <f t="shared" si="167"/>
        <v>160</v>
      </c>
      <c r="R571" s="267">
        <f t="shared" si="168"/>
        <v>172.11111111111111</v>
      </c>
      <c r="S571" s="267">
        <f t="shared" si="169"/>
        <v>184.29444444444442</v>
      </c>
      <c r="T571" s="265">
        <f t="shared" si="170"/>
        <v>0.21865000000000001</v>
      </c>
      <c r="U571" s="265">
        <f t="shared" si="171"/>
        <v>0.10965000000000003</v>
      </c>
      <c r="V571" s="268">
        <f t="shared" si="172"/>
        <v>-2.1500000000000004</v>
      </c>
    </row>
    <row r="572" spans="1:22" s="1" customFormat="1">
      <c r="B572" s="5"/>
      <c r="C572" s="5"/>
      <c r="D572" s="17"/>
      <c r="E572" s="5"/>
      <c r="F572" s="17"/>
      <c r="G572" s="17"/>
      <c r="H572" s="5"/>
      <c r="I572" s="5"/>
      <c r="J572" s="5"/>
      <c r="K572" s="5"/>
      <c r="L572" s="5"/>
      <c r="M572" s="17"/>
      <c r="N572" s="5"/>
      <c r="O572" s="5"/>
      <c r="P572" s="5"/>
      <c r="Q572" s="17"/>
      <c r="R572" s="17"/>
      <c r="S572" s="17"/>
      <c r="T572" s="5"/>
      <c r="U572" s="5"/>
      <c r="V572" s="5"/>
    </row>
    <row r="573" spans="1:22" s="1" customFormat="1">
      <c r="B573" s="5"/>
      <c r="C573" s="5"/>
      <c r="D573" s="17"/>
      <c r="E573" s="5"/>
      <c r="F573" s="17"/>
      <c r="G573" s="17"/>
      <c r="H573" s="5"/>
      <c r="I573" s="5"/>
      <c r="J573" s="5"/>
      <c r="K573" s="5"/>
      <c r="L573" s="5"/>
      <c r="M573" s="17"/>
      <c r="N573" s="5"/>
      <c r="O573" s="5"/>
      <c r="P573" s="5"/>
      <c r="Q573" s="17"/>
      <c r="R573" s="17"/>
      <c r="S573" s="17"/>
      <c r="T573" s="5"/>
      <c r="U573" s="5"/>
      <c r="V573" s="5"/>
    </row>
    <row r="574" spans="1:22" s="1" customFormat="1">
      <c r="B574" s="5"/>
      <c r="C574" s="5"/>
      <c r="D574" s="17"/>
      <c r="E574" s="5"/>
      <c r="F574" s="17"/>
      <c r="G574" s="17"/>
      <c r="H574" s="5"/>
      <c r="I574" s="5"/>
      <c r="J574" s="5"/>
      <c r="K574" s="5"/>
      <c r="L574" s="5"/>
      <c r="M574" s="17"/>
      <c r="N574" s="5"/>
      <c r="O574" s="5"/>
      <c r="P574" s="5"/>
      <c r="Q574" s="17"/>
      <c r="R574" s="17"/>
      <c r="S574" s="17"/>
      <c r="T574" s="5"/>
      <c r="U574" s="5"/>
      <c r="V574" s="5"/>
    </row>
    <row r="575" spans="1:22" s="1" customFormat="1">
      <c r="B575" s="5"/>
      <c r="C575" s="5"/>
      <c r="D575" s="17"/>
      <c r="E575" s="5"/>
      <c r="F575" s="17"/>
      <c r="G575" s="17"/>
      <c r="H575" s="5"/>
      <c r="I575" s="5"/>
      <c r="J575" s="5"/>
      <c r="K575" s="5"/>
      <c r="L575" s="5"/>
      <c r="M575" s="17"/>
      <c r="N575" s="5"/>
      <c r="O575" s="5"/>
      <c r="P575" s="5"/>
      <c r="Q575" s="17"/>
      <c r="R575" s="17"/>
      <c r="S575" s="17"/>
      <c r="T575" s="5"/>
      <c r="U575" s="5"/>
      <c r="V575" s="5"/>
    </row>
    <row r="576" spans="1:22" s="1" customFormat="1">
      <c r="B576" s="5"/>
      <c r="C576" s="5"/>
      <c r="D576" s="17"/>
      <c r="E576" s="5"/>
      <c r="F576" s="17"/>
      <c r="G576" s="17"/>
      <c r="H576" s="5"/>
      <c r="I576" s="5"/>
      <c r="J576" s="5"/>
      <c r="K576" s="5"/>
      <c r="L576" s="5"/>
      <c r="M576" s="17"/>
      <c r="N576" s="5"/>
      <c r="O576" s="5"/>
      <c r="P576" s="5"/>
      <c r="Q576" s="17"/>
      <c r="R576" s="17"/>
      <c r="S576" s="17"/>
      <c r="T576" s="5"/>
      <c r="U576" s="5"/>
      <c r="V576" s="5"/>
    </row>
    <row r="577" spans="2:22" s="1" customFormat="1">
      <c r="B577" s="5"/>
      <c r="C577" s="5"/>
      <c r="D577" s="17"/>
      <c r="E577" s="5"/>
      <c r="F577" s="17"/>
      <c r="G577" s="17"/>
      <c r="H577" s="5"/>
      <c r="I577" s="5"/>
      <c r="J577" s="5"/>
      <c r="K577" s="5"/>
      <c r="L577" s="5"/>
      <c r="M577" s="17"/>
      <c r="N577" s="5"/>
      <c r="O577" s="5"/>
      <c r="P577" s="5"/>
      <c r="Q577" s="17"/>
      <c r="R577" s="17"/>
      <c r="S577" s="17"/>
      <c r="T577" s="5"/>
      <c r="U577" s="5"/>
      <c r="V577" s="5"/>
    </row>
    <row r="578" spans="2:22" s="1" customFormat="1">
      <c r="B578" s="5"/>
      <c r="C578" s="5"/>
      <c r="D578" s="17"/>
      <c r="E578" s="5"/>
      <c r="F578" s="17"/>
      <c r="G578" s="17"/>
      <c r="H578" s="5"/>
      <c r="I578" s="5"/>
      <c r="J578" s="5"/>
      <c r="K578" s="5"/>
      <c r="L578" s="5"/>
      <c r="M578" s="17"/>
      <c r="N578" s="5"/>
      <c r="O578" s="5"/>
      <c r="P578" s="5"/>
      <c r="Q578" s="17"/>
      <c r="R578" s="17"/>
      <c r="S578" s="17"/>
      <c r="T578" s="5"/>
      <c r="U578" s="5"/>
      <c r="V578" s="5"/>
    </row>
    <row r="579" spans="2:22" s="1" customFormat="1">
      <c r="B579" s="5"/>
      <c r="C579" s="5"/>
      <c r="D579" s="17"/>
      <c r="E579" s="5"/>
      <c r="F579" s="17"/>
      <c r="G579" s="17"/>
      <c r="H579" s="5"/>
      <c r="I579" s="5"/>
      <c r="J579" s="5"/>
      <c r="K579" s="5"/>
      <c r="L579" s="5"/>
      <c r="M579" s="17"/>
      <c r="N579" s="5"/>
      <c r="O579" s="5"/>
      <c r="P579" s="5"/>
      <c r="Q579" s="17"/>
      <c r="R579" s="17"/>
      <c r="S579" s="17"/>
      <c r="T579" s="5"/>
      <c r="U579" s="5"/>
      <c r="V579" s="5"/>
    </row>
    <row r="580" spans="2:22" s="1" customFormat="1">
      <c r="B580" s="5"/>
      <c r="C580" s="5"/>
      <c r="D580" s="17"/>
      <c r="E580" s="5"/>
      <c r="F580" s="17"/>
      <c r="G580" s="17"/>
      <c r="H580" s="5"/>
      <c r="I580" s="5"/>
      <c r="J580" s="5"/>
      <c r="K580" s="5"/>
      <c r="L580" s="5"/>
      <c r="M580" s="17"/>
      <c r="N580" s="5"/>
      <c r="O580" s="5"/>
      <c r="P580" s="5"/>
      <c r="Q580" s="17"/>
      <c r="R580" s="17"/>
      <c r="S580" s="17"/>
      <c r="T580" s="5"/>
      <c r="U580" s="5"/>
      <c r="V580" s="5"/>
    </row>
    <row r="581" spans="2:22" s="1" customFormat="1">
      <c r="B581" s="5"/>
      <c r="C581" s="5"/>
      <c r="D581" s="17"/>
      <c r="E581" s="5"/>
      <c r="F581" s="17"/>
      <c r="G581" s="17"/>
      <c r="H581" s="5"/>
      <c r="I581" s="5"/>
      <c r="J581" s="5"/>
      <c r="K581" s="5"/>
      <c r="L581" s="5"/>
      <c r="M581" s="17"/>
      <c r="N581" s="5"/>
      <c r="O581" s="5"/>
      <c r="P581" s="5"/>
      <c r="Q581" s="17"/>
      <c r="R581" s="17"/>
      <c r="S581" s="17"/>
      <c r="T581" s="5"/>
      <c r="U581" s="5"/>
      <c r="V581" s="5"/>
    </row>
    <row r="582" spans="2:22" s="1" customFormat="1">
      <c r="B582" s="5"/>
      <c r="C582" s="5"/>
      <c r="D582" s="17"/>
      <c r="E582" s="5"/>
      <c r="F582" s="17"/>
      <c r="G582" s="17"/>
      <c r="H582" s="5"/>
      <c r="I582" s="5"/>
      <c r="J582" s="5"/>
      <c r="K582" s="5"/>
      <c r="L582" s="5"/>
      <c r="M582" s="17"/>
      <c r="N582" s="5"/>
      <c r="O582" s="5"/>
      <c r="P582" s="5"/>
      <c r="Q582" s="17"/>
      <c r="R582" s="17"/>
      <c r="S582" s="17"/>
      <c r="T582" s="5"/>
      <c r="U582" s="5"/>
      <c r="V582" s="5"/>
    </row>
    <row r="583" spans="2:22" s="1" customFormat="1">
      <c r="B583" s="5"/>
      <c r="C583" s="5"/>
      <c r="D583" s="17"/>
      <c r="E583" s="5"/>
      <c r="F583" s="17"/>
      <c r="G583" s="17"/>
      <c r="H583" s="5"/>
      <c r="I583" s="5"/>
      <c r="J583" s="5"/>
      <c r="K583" s="5"/>
      <c r="L583" s="5"/>
      <c r="M583" s="17"/>
      <c r="N583" s="5"/>
      <c r="O583" s="5"/>
      <c r="P583" s="5"/>
      <c r="Q583" s="17"/>
      <c r="R583" s="17"/>
      <c r="S583" s="17"/>
      <c r="T583" s="5"/>
      <c r="U583" s="5"/>
      <c r="V583" s="5"/>
    </row>
    <row r="584" spans="2:22" s="1" customFormat="1">
      <c r="B584" s="5"/>
      <c r="C584" s="5"/>
      <c r="D584" s="17"/>
      <c r="E584" s="5"/>
      <c r="F584" s="17"/>
      <c r="G584" s="17"/>
      <c r="H584" s="5"/>
      <c r="I584" s="5"/>
      <c r="J584" s="5"/>
      <c r="K584" s="5"/>
      <c r="L584" s="5"/>
      <c r="M584" s="17"/>
      <c r="N584" s="5"/>
      <c r="O584" s="5"/>
      <c r="P584" s="5"/>
      <c r="Q584" s="17"/>
      <c r="R584" s="17"/>
      <c r="S584" s="17"/>
      <c r="T584" s="5"/>
      <c r="U584" s="5"/>
      <c r="V584" s="5"/>
    </row>
    <row r="585" spans="2:22" s="1" customFormat="1">
      <c r="B585" s="5"/>
      <c r="C585" s="5"/>
      <c r="D585" s="17"/>
      <c r="E585" s="5"/>
      <c r="F585" s="17"/>
      <c r="G585" s="17"/>
      <c r="H585" s="5"/>
      <c r="I585" s="5"/>
      <c r="J585" s="5"/>
      <c r="K585" s="5"/>
      <c r="L585" s="5"/>
      <c r="M585" s="17"/>
      <c r="N585" s="5"/>
      <c r="O585" s="5"/>
      <c r="P585" s="5"/>
      <c r="Q585" s="17"/>
      <c r="R585" s="17"/>
      <c r="S585" s="17"/>
      <c r="T585" s="5"/>
      <c r="U585" s="5"/>
      <c r="V585" s="5"/>
    </row>
    <row r="586" spans="2:22" s="1" customFormat="1">
      <c r="B586" s="5"/>
      <c r="C586" s="5"/>
      <c r="D586" s="17"/>
      <c r="E586" s="5"/>
      <c r="F586" s="17"/>
      <c r="G586" s="17"/>
      <c r="H586" s="5"/>
      <c r="I586" s="5"/>
      <c r="J586" s="5"/>
      <c r="K586" s="5"/>
      <c r="L586" s="5"/>
      <c r="M586" s="17"/>
      <c r="N586" s="5"/>
      <c r="O586" s="5"/>
      <c r="P586" s="5"/>
      <c r="Q586" s="17"/>
      <c r="R586" s="17"/>
      <c r="S586" s="17"/>
      <c r="T586" s="5"/>
      <c r="U586" s="5"/>
      <c r="V586" s="5"/>
    </row>
    <row r="587" spans="2:22" s="1" customFormat="1">
      <c r="B587" s="5"/>
      <c r="C587" s="5"/>
      <c r="D587" s="17"/>
      <c r="E587" s="5"/>
      <c r="F587" s="17"/>
      <c r="G587" s="17"/>
      <c r="H587" s="5"/>
      <c r="I587" s="5"/>
      <c r="J587" s="5"/>
      <c r="K587" s="5"/>
      <c r="L587" s="5"/>
      <c r="M587" s="17"/>
      <c r="N587" s="5"/>
      <c r="O587" s="5"/>
      <c r="P587" s="5"/>
      <c r="Q587" s="17"/>
      <c r="R587" s="17"/>
      <c r="S587" s="17"/>
      <c r="T587" s="5"/>
      <c r="U587" s="5"/>
      <c r="V587" s="5"/>
    </row>
    <row r="588" spans="2:22" s="1" customFormat="1">
      <c r="B588" s="5"/>
      <c r="C588" s="5"/>
      <c r="D588" s="17"/>
      <c r="E588" s="5"/>
      <c r="F588" s="17"/>
      <c r="G588" s="17"/>
      <c r="H588" s="5"/>
      <c r="I588" s="5"/>
      <c r="J588" s="5"/>
      <c r="K588" s="5"/>
      <c r="L588" s="5"/>
      <c r="M588" s="17"/>
      <c r="N588" s="5"/>
      <c r="O588" s="5"/>
      <c r="P588" s="5"/>
      <c r="Q588" s="17"/>
      <c r="R588" s="17"/>
      <c r="S588" s="17"/>
      <c r="T588" s="5"/>
      <c r="U588" s="5"/>
      <c r="V588" s="5"/>
    </row>
    <row r="589" spans="2:22" s="1" customFormat="1">
      <c r="B589" s="5"/>
      <c r="C589" s="5"/>
      <c r="D589" s="17"/>
      <c r="E589" s="5"/>
      <c r="F589" s="17"/>
      <c r="G589" s="17"/>
      <c r="H589" s="5"/>
      <c r="I589" s="5"/>
      <c r="J589" s="5"/>
      <c r="K589" s="5"/>
      <c r="L589" s="5"/>
      <c r="M589" s="17"/>
      <c r="N589" s="5"/>
      <c r="O589" s="5"/>
      <c r="P589" s="5"/>
      <c r="Q589" s="17"/>
      <c r="R589" s="17"/>
      <c r="S589" s="17"/>
      <c r="T589" s="5"/>
      <c r="U589" s="5"/>
      <c r="V589" s="5"/>
    </row>
    <row r="590" spans="2:22" s="1" customFormat="1">
      <c r="B590" s="5"/>
      <c r="C590" s="5"/>
      <c r="D590" s="17"/>
      <c r="E590" s="5"/>
      <c r="F590" s="17"/>
      <c r="G590" s="17"/>
      <c r="H590" s="5"/>
      <c r="I590" s="5"/>
      <c r="J590" s="5"/>
      <c r="K590" s="5"/>
      <c r="L590" s="5"/>
      <c r="M590" s="17"/>
      <c r="N590" s="5"/>
      <c r="O590" s="5"/>
      <c r="P590" s="5"/>
      <c r="Q590" s="17"/>
      <c r="R590" s="17"/>
      <c r="S590" s="17"/>
      <c r="T590" s="5"/>
      <c r="U590" s="5"/>
      <c r="V590" s="5"/>
    </row>
    <row r="591" spans="2:22" s="1" customFormat="1">
      <c r="B591" s="5"/>
      <c r="C591" s="5"/>
      <c r="D591" s="17"/>
      <c r="E591" s="5"/>
      <c r="F591" s="17"/>
      <c r="G591" s="17"/>
      <c r="H591" s="5"/>
      <c r="I591" s="5"/>
      <c r="J591" s="5"/>
      <c r="K591" s="5"/>
      <c r="L591" s="5"/>
      <c r="M591" s="17"/>
      <c r="N591" s="5"/>
      <c r="O591" s="5"/>
      <c r="P591" s="5"/>
      <c r="Q591" s="17"/>
      <c r="R591" s="17"/>
      <c r="S591" s="17"/>
      <c r="T591" s="5"/>
      <c r="U591" s="5"/>
      <c r="V591" s="5"/>
    </row>
    <row r="592" spans="2:22" s="1" customFormat="1">
      <c r="B592" s="5"/>
      <c r="C592" s="5"/>
      <c r="D592" s="17"/>
      <c r="E592" s="5"/>
      <c r="F592" s="17"/>
      <c r="G592" s="17"/>
      <c r="H592" s="5"/>
      <c r="I592" s="5"/>
      <c r="J592" s="5"/>
      <c r="K592" s="5"/>
      <c r="L592" s="5"/>
      <c r="M592" s="17"/>
      <c r="N592" s="5"/>
      <c r="O592" s="5"/>
      <c r="P592" s="5"/>
      <c r="Q592" s="17"/>
      <c r="R592" s="17"/>
      <c r="S592" s="17"/>
      <c r="T592" s="5"/>
      <c r="U592" s="5"/>
      <c r="V592" s="5"/>
    </row>
    <row r="593" spans="2:22" s="1" customFormat="1">
      <c r="B593" s="5"/>
      <c r="C593" s="5"/>
      <c r="D593" s="17"/>
      <c r="E593" s="5"/>
      <c r="F593" s="17"/>
      <c r="G593" s="17"/>
      <c r="H593" s="5"/>
      <c r="I593" s="5"/>
      <c r="J593" s="5"/>
      <c r="K593" s="5"/>
      <c r="L593" s="5"/>
      <c r="M593" s="17"/>
      <c r="N593" s="5"/>
      <c r="O593" s="5"/>
      <c r="P593" s="5"/>
      <c r="Q593" s="17"/>
      <c r="R593" s="17"/>
      <c r="S593" s="17"/>
      <c r="T593" s="5"/>
      <c r="U593" s="5"/>
      <c r="V593" s="5"/>
    </row>
    <row r="594" spans="2:22" s="1" customFormat="1">
      <c r="B594" s="5"/>
      <c r="C594" s="5"/>
      <c r="D594" s="17"/>
      <c r="E594" s="5"/>
      <c r="F594" s="17"/>
      <c r="G594" s="17"/>
      <c r="H594" s="5"/>
      <c r="I594" s="5"/>
      <c r="J594" s="5"/>
      <c r="K594" s="5"/>
      <c r="L594" s="5"/>
      <c r="M594" s="17"/>
      <c r="N594" s="5"/>
      <c r="O594" s="5"/>
      <c r="P594" s="5"/>
      <c r="Q594" s="17"/>
      <c r="R594" s="17"/>
      <c r="S594" s="17"/>
      <c r="T594" s="5"/>
      <c r="U594" s="5"/>
      <c r="V594" s="5"/>
    </row>
    <row r="595" spans="2:22" s="1" customFormat="1">
      <c r="B595" s="5"/>
      <c r="C595" s="5"/>
      <c r="D595" s="17"/>
      <c r="E595" s="5"/>
      <c r="F595" s="17"/>
      <c r="G595" s="17"/>
      <c r="H595" s="5"/>
      <c r="I595" s="5"/>
      <c r="J595" s="5"/>
      <c r="K595" s="5"/>
      <c r="L595" s="5"/>
      <c r="M595" s="17"/>
      <c r="N595" s="5"/>
      <c r="O595" s="5"/>
      <c r="P595" s="5"/>
      <c r="Q595" s="17"/>
      <c r="R595" s="17"/>
      <c r="S595" s="17"/>
      <c r="T595" s="5"/>
      <c r="U595" s="5"/>
      <c r="V595" s="5"/>
    </row>
    <row r="596" spans="2:22" s="1" customFormat="1">
      <c r="B596" s="5"/>
      <c r="C596" s="5"/>
      <c r="D596" s="17"/>
      <c r="E596" s="5"/>
      <c r="F596" s="17"/>
      <c r="G596" s="17"/>
      <c r="H596" s="5"/>
      <c r="I596" s="5"/>
      <c r="J596" s="5"/>
      <c r="K596" s="5"/>
      <c r="L596" s="5"/>
      <c r="M596" s="17"/>
      <c r="N596" s="5"/>
      <c r="O596" s="5"/>
      <c r="P596" s="5"/>
      <c r="Q596" s="17"/>
      <c r="R596" s="17"/>
      <c r="S596" s="17"/>
      <c r="T596" s="5"/>
      <c r="U596" s="5"/>
      <c r="V596" s="5"/>
    </row>
    <row r="597" spans="2:22" s="1" customFormat="1">
      <c r="B597" s="5"/>
      <c r="C597" s="5"/>
      <c r="D597" s="17"/>
      <c r="E597" s="5"/>
      <c r="F597" s="17"/>
      <c r="G597" s="17"/>
      <c r="H597" s="5"/>
      <c r="I597" s="5"/>
      <c r="J597" s="5"/>
      <c r="K597" s="5"/>
      <c r="L597" s="5"/>
      <c r="M597" s="17"/>
      <c r="N597" s="5"/>
      <c r="O597" s="5"/>
      <c r="P597" s="5"/>
      <c r="Q597" s="17"/>
      <c r="R597" s="17"/>
      <c r="S597" s="17"/>
      <c r="T597" s="5"/>
      <c r="U597" s="5"/>
      <c r="V597" s="5"/>
    </row>
    <row r="598" spans="2:22" s="1" customFormat="1">
      <c r="B598" s="5"/>
      <c r="C598" s="5"/>
      <c r="D598" s="17"/>
      <c r="E598" s="5"/>
      <c r="F598" s="17"/>
      <c r="G598" s="17"/>
      <c r="H598" s="5"/>
      <c r="I598" s="5"/>
      <c r="J598" s="5"/>
      <c r="K598" s="5"/>
      <c r="L598" s="5"/>
      <c r="M598" s="17"/>
      <c r="N598" s="5"/>
      <c r="O598" s="5"/>
      <c r="P598" s="5"/>
      <c r="Q598" s="17"/>
      <c r="R598" s="17"/>
      <c r="S598" s="17"/>
      <c r="T598" s="5"/>
      <c r="U598" s="5"/>
      <c r="V598" s="5"/>
    </row>
    <row r="599" spans="2:22" s="1" customFormat="1">
      <c r="B599" s="5"/>
      <c r="C599" s="5"/>
      <c r="D599" s="17"/>
      <c r="E599" s="5"/>
      <c r="F599" s="17"/>
      <c r="G599" s="17"/>
      <c r="H599" s="5"/>
      <c r="I599" s="5"/>
      <c r="J599" s="5"/>
      <c r="K599" s="5"/>
      <c r="L599" s="5"/>
      <c r="M599" s="17"/>
      <c r="N599" s="5"/>
      <c r="O599" s="5"/>
      <c r="P599" s="5"/>
      <c r="Q599" s="17"/>
      <c r="R599" s="17"/>
      <c r="S599" s="17"/>
      <c r="T599" s="5"/>
      <c r="U599" s="5"/>
      <c r="V599" s="5"/>
    </row>
    <row r="600" spans="2:22" s="1" customFormat="1">
      <c r="B600" s="5"/>
      <c r="C600" s="5"/>
      <c r="D600" s="17"/>
      <c r="E600" s="5"/>
      <c r="F600" s="17"/>
      <c r="G600" s="17"/>
      <c r="H600" s="5"/>
      <c r="I600" s="5"/>
      <c r="J600" s="5"/>
      <c r="K600" s="5"/>
      <c r="L600" s="5"/>
      <c r="M600" s="17"/>
      <c r="N600" s="5"/>
      <c r="O600" s="5"/>
      <c r="P600" s="5"/>
      <c r="Q600" s="17"/>
      <c r="R600" s="17"/>
      <c r="S600" s="17"/>
      <c r="T600" s="5"/>
      <c r="U600" s="5"/>
      <c r="V600" s="5"/>
    </row>
    <row r="601" spans="2:22" s="1" customFormat="1">
      <c r="B601" s="5"/>
      <c r="C601" s="5"/>
      <c r="D601" s="17"/>
      <c r="E601" s="5"/>
      <c r="F601" s="17"/>
      <c r="G601" s="17"/>
      <c r="H601" s="5"/>
      <c r="I601" s="5"/>
      <c r="J601" s="5"/>
      <c r="K601" s="5"/>
      <c r="L601" s="5"/>
      <c r="M601" s="17"/>
      <c r="N601" s="5"/>
      <c r="O601" s="5"/>
      <c r="P601" s="5"/>
      <c r="Q601" s="17"/>
      <c r="R601" s="17"/>
      <c r="S601" s="17"/>
      <c r="T601" s="5"/>
      <c r="U601" s="5"/>
      <c r="V601" s="5"/>
    </row>
    <row r="602" spans="2:22" s="1" customFormat="1">
      <c r="B602" s="5"/>
      <c r="C602" s="5"/>
      <c r="D602" s="17"/>
      <c r="E602" s="5"/>
      <c r="F602" s="17"/>
      <c r="G602" s="17"/>
      <c r="H602" s="5"/>
      <c r="I602" s="5"/>
      <c r="J602" s="5"/>
      <c r="K602" s="5"/>
      <c r="L602" s="5"/>
      <c r="M602" s="17"/>
      <c r="N602" s="5"/>
      <c r="O602" s="5"/>
      <c r="P602" s="5"/>
      <c r="Q602" s="17"/>
      <c r="R602" s="17"/>
      <c r="S602" s="17"/>
      <c r="T602" s="5"/>
      <c r="U602" s="5"/>
      <c r="V602" s="5"/>
    </row>
    <row r="603" spans="2:22" s="1" customFormat="1">
      <c r="B603" s="5"/>
      <c r="C603" s="5"/>
      <c r="D603" s="17"/>
      <c r="E603" s="5"/>
      <c r="F603" s="17"/>
      <c r="G603" s="17"/>
      <c r="H603" s="5"/>
      <c r="I603" s="5"/>
      <c r="J603" s="5"/>
      <c r="K603" s="5"/>
      <c r="L603" s="5"/>
      <c r="M603" s="17"/>
      <c r="N603" s="5"/>
      <c r="O603" s="5"/>
      <c r="P603" s="5"/>
      <c r="Q603" s="17"/>
      <c r="R603" s="17"/>
      <c r="S603" s="17"/>
      <c r="T603" s="5"/>
      <c r="U603" s="5"/>
      <c r="V603" s="5"/>
    </row>
    <row r="604" spans="2:22" s="1" customFormat="1">
      <c r="B604" s="5"/>
      <c r="C604" s="5"/>
      <c r="D604" s="17"/>
      <c r="E604" s="5"/>
      <c r="F604" s="17"/>
      <c r="G604" s="17"/>
      <c r="H604" s="5"/>
      <c r="I604" s="5"/>
      <c r="J604" s="5"/>
      <c r="K604" s="5"/>
      <c r="L604" s="5"/>
      <c r="M604" s="17"/>
      <c r="N604" s="5"/>
      <c r="O604" s="5"/>
      <c r="P604" s="5"/>
      <c r="Q604" s="17"/>
      <c r="R604" s="17"/>
      <c r="S604" s="17"/>
      <c r="T604" s="5"/>
      <c r="U604" s="5"/>
      <c r="V604" s="5"/>
    </row>
    <row r="605" spans="2:22" s="1" customFormat="1">
      <c r="B605" s="5"/>
      <c r="C605" s="5"/>
      <c r="D605" s="17"/>
      <c r="E605" s="5"/>
      <c r="F605" s="17"/>
      <c r="G605" s="17"/>
      <c r="H605" s="5"/>
      <c r="I605" s="5"/>
      <c r="J605" s="5"/>
      <c r="K605" s="5"/>
      <c r="L605" s="5"/>
      <c r="M605" s="17"/>
      <c r="N605" s="5"/>
      <c r="O605" s="5"/>
      <c r="P605" s="5"/>
      <c r="Q605" s="17"/>
      <c r="R605" s="17"/>
      <c r="S605" s="17"/>
      <c r="T605" s="5"/>
      <c r="U605" s="5"/>
      <c r="V605" s="5"/>
    </row>
    <row r="606" spans="2:22" s="1" customFormat="1">
      <c r="B606" s="5"/>
      <c r="C606" s="5"/>
      <c r="D606" s="17"/>
      <c r="E606" s="5"/>
      <c r="F606" s="17"/>
      <c r="G606" s="17"/>
      <c r="H606" s="5"/>
      <c r="I606" s="5"/>
      <c r="J606" s="5"/>
      <c r="K606" s="5"/>
      <c r="L606" s="5"/>
      <c r="M606" s="17"/>
      <c r="N606" s="5"/>
      <c r="O606" s="5"/>
      <c r="P606" s="5"/>
      <c r="Q606" s="17"/>
      <c r="R606" s="17"/>
      <c r="S606" s="17"/>
      <c r="T606" s="5"/>
      <c r="U606" s="5"/>
      <c r="V606" s="5"/>
    </row>
    <row r="607" spans="2:22" s="1" customFormat="1">
      <c r="B607" s="5"/>
      <c r="C607" s="5"/>
      <c r="D607" s="17"/>
      <c r="E607" s="5"/>
      <c r="F607" s="17"/>
      <c r="G607" s="17"/>
      <c r="H607" s="5"/>
      <c r="I607" s="5"/>
      <c r="J607" s="5"/>
      <c r="K607" s="5"/>
      <c r="L607" s="5"/>
      <c r="M607" s="17"/>
      <c r="N607" s="5"/>
      <c r="O607" s="5"/>
      <c r="P607" s="5"/>
      <c r="Q607" s="17"/>
      <c r="R607" s="17"/>
      <c r="S607" s="17"/>
      <c r="T607" s="5"/>
      <c r="U607" s="5"/>
      <c r="V607" s="5"/>
    </row>
    <row r="608" spans="2:22" s="1" customFormat="1">
      <c r="B608" s="5"/>
      <c r="C608" s="5"/>
      <c r="D608" s="17"/>
      <c r="E608" s="5"/>
      <c r="F608" s="17"/>
      <c r="G608" s="17"/>
      <c r="H608" s="5"/>
      <c r="I608" s="5"/>
      <c r="J608" s="5"/>
      <c r="K608" s="5"/>
      <c r="L608" s="5"/>
      <c r="M608" s="17"/>
      <c r="N608" s="5"/>
      <c r="O608" s="5"/>
      <c r="P608" s="5"/>
      <c r="Q608" s="17"/>
      <c r="R608" s="17"/>
      <c r="S608" s="17"/>
      <c r="T608" s="5"/>
      <c r="U608" s="5"/>
      <c r="V608" s="5"/>
    </row>
    <row r="609" spans="2:22" s="1" customFormat="1">
      <c r="B609" s="5"/>
      <c r="C609" s="5"/>
      <c r="D609" s="17"/>
      <c r="E609" s="5"/>
      <c r="F609" s="17"/>
      <c r="G609" s="17"/>
      <c r="H609" s="5"/>
      <c r="I609" s="5"/>
      <c r="J609" s="5"/>
      <c r="K609" s="5"/>
      <c r="L609" s="5"/>
      <c r="M609" s="17"/>
      <c r="N609" s="5"/>
      <c r="O609" s="5"/>
      <c r="P609" s="5"/>
      <c r="Q609" s="17"/>
      <c r="R609" s="17"/>
      <c r="S609" s="17"/>
      <c r="T609" s="5"/>
      <c r="U609" s="5"/>
      <c r="V609" s="5"/>
    </row>
    <row r="610" spans="2:22" s="1" customFormat="1">
      <c r="B610" s="5"/>
      <c r="C610" s="5"/>
      <c r="D610" s="17"/>
      <c r="E610" s="5"/>
      <c r="F610" s="17"/>
      <c r="G610" s="17"/>
      <c r="H610" s="5"/>
      <c r="I610" s="5"/>
      <c r="J610" s="5"/>
      <c r="K610" s="5"/>
      <c r="L610" s="5"/>
      <c r="M610" s="17"/>
      <c r="N610" s="5"/>
      <c r="O610" s="5"/>
      <c r="P610" s="5"/>
      <c r="Q610" s="17"/>
      <c r="R610" s="17"/>
      <c r="S610" s="17"/>
      <c r="T610" s="5"/>
      <c r="U610" s="5"/>
      <c r="V610" s="5"/>
    </row>
    <row r="611" spans="2:22" s="1" customFormat="1">
      <c r="B611" s="5"/>
      <c r="C611" s="5"/>
      <c r="D611" s="17"/>
      <c r="E611" s="5"/>
      <c r="F611" s="17"/>
      <c r="G611" s="17"/>
      <c r="H611" s="5"/>
      <c r="I611" s="5"/>
      <c r="J611" s="5"/>
      <c r="K611" s="5"/>
      <c r="L611" s="5"/>
      <c r="M611" s="17"/>
      <c r="N611" s="5"/>
      <c r="O611" s="5"/>
      <c r="P611" s="5"/>
      <c r="Q611" s="17"/>
      <c r="R611" s="17"/>
      <c r="S611" s="17"/>
      <c r="T611" s="5"/>
      <c r="U611" s="5"/>
      <c r="V611" s="5"/>
    </row>
    <row r="612" spans="2:22" s="1" customFormat="1">
      <c r="B612" s="5"/>
      <c r="C612" s="5"/>
      <c r="D612" s="17"/>
      <c r="E612" s="5"/>
      <c r="F612" s="17"/>
      <c r="G612" s="17"/>
      <c r="H612" s="5"/>
      <c r="I612" s="5"/>
      <c r="J612" s="5"/>
      <c r="K612" s="5"/>
      <c r="L612" s="5"/>
      <c r="M612" s="17"/>
      <c r="N612" s="5"/>
      <c r="O612" s="5"/>
      <c r="P612" s="5"/>
      <c r="Q612" s="17"/>
      <c r="R612" s="17"/>
      <c r="S612" s="17"/>
      <c r="T612" s="5"/>
      <c r="U612" s="5"/>
      <c r="V612" s="5"/>
    </row>
    <row r="613" spans="2:22" s="1" customFormat="1">
      <c r="B613" s="5"/>
      <c r="C613" s="5"/>
      <c r="D613" s="17"/>
      <c r="E613" s="5"/>
      <c r="F613" s="17"/>
      <c r="G613" s="17"/>
      <c r="H613" s="5"/>
      <c r="I613" s="5"/>
      <c r="J613" s="5"/>
      <c r="K613" s="5"/>
      <c r="L613" s="5"/>
      <c r="M613" s="17"/>
      <c r="N613" s="5"/>
      <c r="O613" s="5"/>
      <c r="P613" s="5"/>
      <c r="Q613" s="17"/>
      <c r="R613" s="17"/>
      <c r="S613" s="17"/>
      <c r="T613" s="5"/>
      <c r="U613" s="5"/>
      <c r="V613" s="5"/>
    </row>
    <row r="614" spans="2:22" s="1" customFormat="1">
      <c r="B614" s="5"/>
      <c r="C614" s="5"/>
      <c r="D614" s="17"/>
      <c r="E614" s="5"/>
      <c r="F614" s="17"/>
      <c r="G614" s="17"/>
      <c r="H614" s="5"/>
      <c r="I614" s="5"/>
      <c r="J614" s="5"/>
      <c r="K614" s="5"/>
      <c r="L614" s="5"/>
      <c r="M614" s="17"/>
      <c r="N614" s="5"/>
      <c r="O614" s="5"/>
      <c r="P614" s="5"/>
      <c r="Q614" s="17"/>
      <c r="R614" s="17"/>
      <c r="S614" s="17"/>
      <c r="T614" s="5"/>
      <c r="U614" s="5"/>
      <c r="V614" s="5"/>
    </row>
    <row r="615" spans="2:22" s="1" customFormat="1">
      <c r="B615" s="5"/>
      <c r="C615" s="5"/>
      <c r="D615" s="17"/>
      <c r="E615" s="5"/>
      <c r="F615" s="17"/>
      <c r="G615" s="17"/>
      <c r="H615" s="5"/>
      <c r="I615" s="5"/>
      <c r="J615" s="5"/>
      <c r="K615" s="5"/>
      <c r="L615" s="5"/>
      <c r="M615" s="17"/>
      <c r="N615" s="5"/>
      <c r="O615" s="5"/>
      <c r="P615" s="5"/>
      <c r="Q615" s="17"/>
      <c r="R615" s="17"/>
      <c r="S615" s="17"/>
      <c r="T615" s="5"/>
      <c r="U615" s="5"/>
      <c r="V615" s="5"/>
    </row>
    <row r="616" spans="2:22" s="1" customFormat="1">
      <c r="B616" s="5"/>
      <c r="C616" s="5"/>
      <c r="D616" s="17"/>
      <c r="E616" s="5"/>
      <c r="F616" s="17"/>
      <c r="G616" s="17"/>
      <c r="H616" s="5"/>
      <c r="I616" s="5"/>
      <c r="J616" s="5"/>
      <c r="K616" s="5"/>
      <c r="L616" s="5"/>
      <c r="M616" s="17"/>
      <c r="N616" s="5"/>
      <c r="O616" s="5"/>
      <c r="P616" s="5"/>
      <c r="Q616" s="17"/>
      <c r="R616" s="17"/>
      <c r="S616" s="17"/>
      <c r="T616" s="5"/>
      <c r="U616" s="5"/>
      <c r="V616" s="5"/>
    </row>
    <row r="617" spans="2:22" s="1" customFormat="1">
      <c r="B617" s="5"/>
      <c r="C617" s="5"/>
      <c r="D617" s="17"/>
      <c r="E617" s="5"/>
      <c r="F617" s="17"/>
      <c r="G617" s="17"/>
      <c r="H617" s="5"/>
      <c r="I617" s="5"/>
      <c r="J617" s="5"/>
      <c r="K617" s="5"/>
      <c r="L617" s="5"/>
      <c r="M617" s="17"/>
      <c r="N617" s="5"/>
      <c r="O617" s="5"/>
      <c r="P617" s="5"/>
      <c r="Q617" s="17"/>
      <c r="R617" s="17"/>
      <c r="S617" s="17"/>
      <c r="T617" s="5"/>
      <c r="U617" s="5"/>
      <c r="V617" s="5"/>
    </row>
    <row r="618" spans="2:22" s="1" customFormat="1">
      <c r="B618" s="5"/>
      <c r="C618" s="5"/>
      <c r="D618" s="17"/>
      <c r="E618" s="5"/>
      <c r="F618" s="17"/>
      <c r="G618" s="17"/>
      <c r="H618" s="5"/>
      <c r="I618" s="5"/>
      <c r="J618" s="5"/>
      <c r="K618" s="5"/>
      <c r="L618" s="5"/>
      <c r="M618" s="17"/>
      <c r="N618" s="5"/>
      <c r="O618" s="5"/>
      <c r="P618" s="5"/>
      <c r="Q618" s="17"/>
      <c r="R618" s="17"/>
      <c r="S618" s="17"/>
      <c r="T618" s="5"/>
      <c r="U618" s="5"/>
      <c r="V618" s="5"/>
    </row>
    <row r="619" spans="2:22" s="1" customFormat="1">
      <c r="B619" s="5"/>
      <c r="C619" s="5"/>
      <c r="D619" s="17"/>
      <c r="E619" s="5"/>
      <c r="F619" s="17"/>
      <c r="G619" s="17"/>
      <c r="H619" s="5"/>
      <c r="I619" s="5"/>
      <c r="J619" s="5"/>
      <c r="K619" s="5"/>
      <c r="L619" s="5"/>
      <c r="M619" s="17"/>
      <c r="N619" s="5"/>
      <c r="O619" s="5"/>
      <c r="P619" s="5"/>
      <c r="Q619" s="17"/>
      <c r="R619" s="17"/>
      <c r="S619" s="17"/>
      <c r="T619" s="5"/>
      <c r="U619" s="5"/>
      <c r="V619" s="5"/>
    </row>
    <row r="620" spans="2:22" s="1" customFormat="1">
      <c r="B620" s="5"/>
      <c r="C620" s="5"/>
      <c r="D620" s="17"/>
      <c r="E620" s="5"/>
      <c r="F620" s="17"/>
      <c r="G620" s="17"/>
      <c r="H620" s="5"/>
      <c r="I620" s="5"/>
      <c r="J620" s="5"/>
      <c r="K620" s="5"/>
      <c r="L620" s="5"/>
      <c r="M620" s="17"/>
      <c r="N620" s="5"/>
      <c r="O620" s="5"/>
      <c r="P620" s="5"/>
      <c r="Q620" s="17"/>
      <c r="R620" s="17"/>
      <c r="S620" s="17"/>
      <c r="T620" s="5"/>
      <c r="U620" s="5"/>
      <c r="V620" s="5"/>
    </row>
    <row r="621" spans="2:22" s="1" customFormat="1">
      <c r="B621" s="5"/>
      <c r="C621" s="5"/>
      <c r="D621" s="17"/>
      <c r="E621" s="5"/>
      <c r="F621" s="17"/>
      <c r="G621" s="17"/>
      <c r="H621" s="5"/>
      <c r="I621" s="5"/>
      <c r="J621" s="5"/>
      <c r="K621" s="5"/>
      <c r="L621" s="5"/>
      <c r="M621" s="17"/>
      <c r="N621" s="5"/>
      <c r="O621" s="5"/>
      <c r="P621" s="5"/>
      <c r="Q621" s="17"/>
      <c r="R621" s="17"/>
      <c r="S621" s="17"/>
      <c r="T621" s="5"/>
      <c r="U621" s="5"/>
      <c r="V621" s="5"/>
    </row>
    <row r="622" spans="2:22" s="1" customFormat="1">
      <c r="B622" s="5"/>
      <c r="C622" s="5"/>
      <c r="D622" s="17"/>
      <c r="E622" s="5"/>
      <c r="F622" s="17"/>
      <c r="G622" s="17"/>
      <c r="H622" s="5"/>
      <c r="I622" s="5"/>
      <c r="J622" s="5"/>
      <c r="K622" s="5"/>
      <c r="L622" s="5"/>
      <c r="M622" s="17"/>
      <c r="N622" s="5"/>
      <c r="O622" s="5"/>
      <c r="P622" s="5"/>
      <c r="Q622" s="17"/>
      <c r="R622" s="17"/>
      <c r="S622" s="17"/>
      <c r="T622" s="5"/>
      <c r="U622" s="5"/>
      <c r="V622" s="5"/>
    </row>
    <row r="623" spans="2:22" s="1" customFormat="1">
      <c r="B623" s="5"/>
      <c r="C623" s="5"/>
      <c r="D623" s="17"/>
      <c r="E623" s="5"/>
      <c r="F623" s="17"/>
      <c r="G623" s="17"/>
      <c r="H623" s="5"/>
      <c r="I623" s="5"/>
      <c r="J623" s="5"/>
      <c r="K623" s="5"/>
      <c r="L623" s="5"/>
      <c r="M623" s="17"/>
      <c r="N623" s="5"/>
      <c r="O623" s="5"/>
      <c r="P623" s="5"/>
      <c r="Q623" s="17"/>
      <c r="R623" s="17"/>
      <c r="S623" s="17"/>
      <c r="T623" s="5"/>
      <c r="U623" s="5"/>
      <c r="V623" s="5"/>
    </row>
    <row r="624" spans="2:22" s="1" customFormat="1">
      <c r="B624" s="5"/>
      <c r="C624" s="5"/>
      <c r="D624" s="17"/>
      <c r="E624" s="5"/>
      <c r="F624" s="17"/>
      <c r="G624" s="17"/>
      <c r="H624" s="5"/>
      <c r="I624" s="5"/>
      <c r="J624" s="5"/>
      <c r="K624" s="5"/>
      <c r="L624" s="5"/>
      <c r="M624" s="17"/>
      <c r="N624" s="5"/>
      <c r="O624" s="5"/>
      <c r="P624" s="5"/>
      <c r="Q624" s="17"/>
      <c r="R624" s="17"/>
      <c r="S624" s="17"/>
      <c r="T624" s="5"/>
      <c r="U624" s="5"/>
      <c r="V624" s="5"/>
    </row>
    <row r="625" spans="2:22" s="1" customFormat="1">
      <c r="B625" s="5"/>
      <c r="C625" s="5"/>
      <c r="D625" s="17"/>
      <c r="E625" s="5"/>
      <c r="F625" s="17"/>
      <c r="G625" s="17"/>
      <c r="H625" s="5"/>
      <c r="I625" s="5"/>
      <c r="J625" s="5"/>
      <c r="K625" s="5"/>
      <c r="L625" s="5"/>
      <c r="M625" s="17"/>
      <c r="N625" s="5"/>
      <c r="O625" s="5"/>
      <c r="P625" s="5"/>
      <c r="Q625" s="17"/>
      <c r="R625" s="17"/>
      <c r="S625" s="17"/>
      <c r="T625" s="5"/>
      <c r="U625" s="5"/>
      <c r="V625" s="5"/>
    </row>
    <row r="626" spans="2:22">
      <c r="C626" s="12"/>
      <c r="D626" s="19"/>
      <c r="E626" s="12"/>
      <c r="F626" s="19"/>
      <c r="G626" s="19"/>
      <c r="H626" s="12"/>
      <c r="I626" s="12"/>
      <c r="J626" s="12"/>
      <c r="K626" s="12"/>
      <c r="L626" s="12"/>
      <c r="M626" s="19"/>
      <c r="N626" s="12"/>
      <c r="O626" s="12"/>
      <c r="P626" s="12"/>
      <c r="Q626" s="19"/>
      <c r="R626" s="19"/>
      <c r="S626" s="19"/>
      <c r="T626" s="12"/>
      <c r="U626" s="12"/>
      <c r="V626" s="12"/>
    </row>
    <row r="627" spans="2:22">
      <c r="C627" s="12"/>
      <c r="D627" s="19"/>
      <c r="E627" s="12"/>
      <c r="F627" s="19"/>
      <c r="G627" s="19"/>
      <c r="H627" s="12"/>
      <c r="I627" s="12"/>
      <c r="J627" s="12"/>
      <c r="K627" s="12"/>
      <c r="L627" s="12"/>
      <c r="M627" s="19"/>
      <c r="N627" s="12"/>
      <c r="O627" s="12"/>
      <c r="P627" s="12"/>
      <c r="Q627" s="19"/>
      <c r="R627" s="19"/>
      <c r="S627" s="19"/>
      <c r="T627" s="12"/>
      <c r="U627" s="12"/>
      <c r="V627" s="12"/>
    </row>
    <row r="628" spans="2:22">
      <c r="C628" s="12"/>
      <c r="D628" s="19"/>
      <c r="E628" s="12"/>
      <c r="F628" s="19"/>
      <c r="G628" s="19"/>
      <c r="H628" s="12"/>
      <c r="I628" s="12"/>
      <c r="J628" s="12"/>
      <c r="K628" s="12"/>
      <c r="L628" s="12"/>
      <c r="M628" s="19"/>
      <c r="N628" s="12"/>
      <c r="O628" s="12"/>
      <c r="P628" s="12"/>
      <c r="Q628" s="19"/>
      <c r="R628" s="19"/>
      <c r="S628" s="19"/>
      <c r="T628" s="12"/>
      <c r="U628" s="12"/>
      <c r="V628" s="12"/>
    </row>
    <row r="629" spans="2:22">
      <c r="C629" s="12"/>
      <c r="D629" s="19"/>
      <c r="E629" s="12"/>
      <c r="F629" s="19"/>
      <c r="G629" s="19"/>
      <c r="H629" s="12"/>
      <c r="I629" s="12"/>
      <c r="J629" s="12"/>
      <c r="K629" s="12"/>
      <c r="L629" s="12"/>
      <c r="M629" s="19"/>
      <c r="N629" s="12"/>
      <c r="O629" s="12"/>
      <c r="P629" s="12"/>
      <c r="Q629" s="19"/>
      <c r="R629" s="19"/>
      <c r="S629" s="19"/>
      <c r="T629" s="12"/>
      <c r="U629" s="12"/>
      <c r="V629" s="12"/>
    </row>
  </sheetData>
  <mergeCells count="19">
    <mergeCell ref="A1:F1"/>
    <mergeCell ref="A2:F2"/>
    <mergeCell ref="A4:A6"/>
    <mergeCell ref="A3:V3"/>
    <mergeCell ref="V4:V5"/>
    <mergeCell ref="U4:U5"/>
    <mergeCell ref="T4:T5"/>
    <mergeCell ref="B4:B6"/>
    <mergeCell ref="C4:C6"/>
    <mergeCell ref="D4:D5"/>
    <mergeCell ref="E4:E5"/>
    <mergeCell ref="F4:F5"/>
    <mergeCell ref="G4:G5"/>
    <mergeCell ref="H4:P4"/>
    <mergeCell ref="A318:A373"/>
    <mergeCell ref="A374:A571"/>
    <mergeCell ref="Q4:S4"/>
    <mergeCell ref="A7:A234"/>
    <mergeCell ref="A235:A317"/>
  </mergeCells>
  <phoneticPr fontId="9"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2015_RUGPJUC</vt:lpstr>
    </vt:vector>
  </TitlesOfParts>
  <Company>LŠTA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Nerijaus</cp:lastModifiedBy>
  <cp:lastPrinted>2014-06-12T11:35:37Z</cp:lastPrinted>
  <dcterms:created xsi:type="dcterms:W3CDTF">2007-12-03T08:09:16Z</dcterms:created>
  <dcterms:modified xsi:type="dcterms:W3CDTF">2015-10-07T08:43:14Z</dcterms:modified>
</cp:coreProperties>
</file>