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45" windowWidth="19320" windowHeight="6090"/>
  </bookViews>
  <sheets>
    <sheet name="2015 spalis" sheetId="4" r:id="rId1"/>
  </sheets>
  <definedNames>
    <definedName name="_xlnm.Print_Titles" localSheetId="0">'2015 spalis'!$3:$3</definedName>
  </definedNames>
  <calcPr calcId="125725"/>
</workbook>
</file>

<file path=xl/calcChain.xml><?xml version="1.0" encoding="utf-8"?>
<calcChain xmlns="http://schemas.openxmlformats.org/spreadsheetml/2006/main">
  <c r="M796" i="4"/>
  <c r="O796" s="1"/>
  <c r="F796"/>
  <c r="M782"/>
  <c r="O782" s="1"/>
  <c r="F782"/>
  <c r="M816"/>
  <c r="P816" s="1"/>
  <c r="Q816" s="1"/>
  <c r="F816"/>
  <c r="M759"/>
  <c r="P759" s="1"/>
  <c r="Q759" s="1"/>
  <c r="F759"/>
  <c r="M813"/>
  <c r="O813" s="1"/>
  <c r="F813"/>
  <c r="M735"/>
  <c r="O735" s="1"/>
  <c r="F735"/>
  <c r="M831"/>
  <c r="P831" s="1"/>
  <c r="Q831" s="1"/>
  <c r="F831"/>
  <c r="M745"/>
  <c r="P745" s="1"/>
  <c r="Q745" s="1"/>
  <c r="F745"/>
  <c r="M751"/>
  <c r="O751" s="1"/>
  <c r="F751"/>
  <c r="M752"/>
  <c r="O752" s="1"/>
  <c r="F752"/>
  <c r="M611"/>
  <c r="P611" s="1"/>
  <c r="Q611" s="1"/>
  <c r="F611"/>
  <c r="M596"/>
  <c r="O596" s="1"/>
  <c r="F596"/>
  <c r="M598"/>
  <c r="O598" s="1"/>
  <c r="F598"/>
  <c r="M609"/>
  <c r="O609" s="1"/>
  <c r="F609"/>
  <c r="M597"/>
  <c r="P597" s="1"/>
  <c r="Q597" s="1"/>
  <c r="F597"/>
  <c r="M603"/>
  <c r="O603" s="1"/>
  <c r="F603"/>
  <c r="M604"/>
  <c r="O604" s="1"/>
  <c r="F604"/>
  <c r="M610"/>
  <c r="O610" s="1"/>
  <c r="F610"/>
  <c r="M593"/>
  <c r="P593" s="1"/>
  <c r="Q593" s="1"/>
  <c r="F593"/>
  <c r="M614"/>
  <c r="P614" s="1"/>
  <c r="Q614" s="1"/>
  <c r="F614"/>
  <c r="M341"/>
  <c r="O341" s="1"/>
  <c r="F341"/>
  <c r="M330"/>
  <c r="O330" s="1"/>
  <c r="F330"/>
  <c r="M304"/>
  <c r="P304" s="1"/>
  <c r="Q304" s="1"/>
  <c r="F304"/>
  <c r="M323"/>
  <c r="P323" s="1"/>
  <c r="Q323" s="1"/>
  <c r="F323"/>
  <c r="M335"/>
  <c r="O335" s="1"/>
  <c r="F335"/>
  <c r="M348"/>
  <c r="O348" s="1"/>
  <c r="F348"/>
  <c r="M339"/>
  <c r="P339" s="1"/>
  <c r="Q339" s="1"/>
  <c r="F339"/>
  <c r="M337"/>
  <c r="P337" s="1"/>
  <c r="Q337" s="1"/>
  <c r="F337"/>
  <c r="M326"/>
  <c r="O326" s="1"/>
  <c r="F326"/>
  <c r="M346"/>
  <c r="O346" s="1"/>
  <c r="F346"/>
  <c r="M137"/>
  <c r="P137" s="1"/>
  <c r="Q137" s="1"/>
  <c r="F137"/>
  <c r="M133"/>
  <c r="O133" s="1"/>
  <c r="F133"/>
  <c r="M130"/>
  <c r="O130" s="1"/>
  <c r="F130"/>
  <c r="M82"/>
  <c r="O82" s="1"/>
  <c r="F82"/>
  <c r="M138"/>
  <c r="P138" s="1"/>
  <c r="Q138" s="1"/>
  <c r="F138"/>
  <c r="M117"/>
  <c r="P117" s="1"/>
  <c r="Q117" s="1"/>
  <c r="F117"/>
  <c r="M152"/>
  <c r="O152" s="1"/>
  <c r="F152"/>
  <c r="M150"/>
  <c r="O150" s="1"/>
  <c r="F150"/>
  <c r="M156"/>
  <c r="P156" s="1"/>
  <c r="Q156" s="1"/>
  <c r="F156"/>
  <c r="M142"/>
  <c r="P142" s="1"/>
  <c r="Q142" s="1"/>
  <c r="F142"/>
  <c r="P603" l="1"/>
  <c r="Q603" s="1"/>
  <c r="O337"/>
  <c r="P130"/>
  <c r="Q130" s="1"/>
  <c r="P604"/>
  <c r="Q604" s="1"/>
  <c r="P813"/>
  <c r="Q813" s="1"/>
  <c r="P335"/>
  <c r="Q335" s="1"/>
  <c r="P598"/>
  <c r="Q598" s="1"/>
  <c r="O117"/>
  <c r="O614"/>
  <c r="O745"/>
  <c r="O142"/>
  <c r="P152"/>
  <c r="Q152" s="1"/>
  <c r="O323"/>
  <c r="P341"/>
  <c r="Q341" s="1"/>
  <c r="O759"/>
  <c r="P796"/>
  <c r="Q796" s="1"/>
  <c r="P596"/>
  <c r="Q596" s="1"/>
  <c r="P133"/>
  <c r="Q133" s="1"/>
  <c r="P326"/>
  <c r="Q326" s="1"/>
  <c r="P751"/>
  <c r="Q751" s="1"/>
  <c r="O156"/>
  <c r="O138"/>
  <c r="O137"/>
  <c r="O339"/>
  <c r="O304"/>
  <c r="O593"/>
  <c r="O597"/>
  <c r="O611"/>
  <c r="O831"/>
  <c r="O816"/>
  <c r="P150"/>
  <c r="Q150" s="1"/>
  <c r="P82"/>
  <c r="Q82" s="1"/>
  <c r="P346"/>
  <c r="Q346" s="1"/>
  <c r="P348"/>
  <c r="Q348" s="1"/>
  <c r="P330"/>
  <c r="Q330" s="1"/>
  <c r="P610"/>
  <c r="Q610" s="1"/>
  <c r="P609"/>
  <c r="Q609" s="1"/>
  <c r="P752"/>
  <c r="Q752" s="1"/>
  <c r="P735"/>
  <c r="Q735" s="1"/>
  <c r="P782"/>
  <c r="Q782" s="1"/>
  <c r="L807"/>
  <c r="K807"/>
  <c r="M807" s="1"/>
  <c r="F807"/>
  <c r="L789"/>
  <c r="K789"/>
  <c r="F789"/>
  <c r="L762"/>
  <c r="K762"/>
  <c r="F762"/>
  <c r="L742"/>
  <c r="K742"/>
  <c r="F742"/>
  <c r="L724"/>
  <c r="K724"/>
  <c r="F724"/>
  <c r="L713"/>
  <c r="K713"/>
  <c r="F713"/>
  <c r="L714"/>
  <c r="K714"/>
  <c r="F714"/>
  <c r="L699"/>
  <c r="K699"/>
  <c r="F699"/>
  <c r="L691"/>
  <c r="K691"/>
  <c r="M691" s="1"/>
  <c r="F691"/>
  <c r="L685"/>
  <c r="K685"/>
  <c r="F685"/>
  <c r="L506"/>
  <c r="K506"/>
  <c r="F506"/>
  <c r="L512"/>
  <c r="K512"/>
  <c r="F512"/>
  <c r="L499"/>
  <c r="K499"/>
  <c r="F499"/>
  <c r="L500"/>
  <c r="K500"/>
  <c r="F500"/>
  <c r="L490"/>
  <c r="K490"/>
  <c r="F490"/>
  <c r="L494"/>
  <c r="K494"/>
  <c r="F494"/>
  <c r="L479"/>
  <c r="K479"/>
  <c r="M479" s="1"/>
  <c r="F479"/>
  <c r="L462"/>
  <c r="K462"/>
  <c r="F462"/>
  <c r="L470"/>
  <c r="K470"/>
  <c r="F470"/>
  <c r="L453"/>
  <c r="K453"/>
  <c r="F453"/>
  <c r="L321"/>
  <c r="K321"/>
  <c r="F321"/>
  <c r="L314"/>
  <c r="K314"/>
  <c r="F314"/>
  <c r="L316"/>
  <c r="K316"/>
  <c r="F316"/>
  <c r="L310"/>
  <c r="K310"/>
  <c r="F310"/>
  <c r="L305"/>
  <c r="K305"/>
  <c r="F305"/>
  <c r="L307"/>
  <c r="K307"/>
  <c r="F307"/>
  <c r="L296"/>
  <c r="K296"/>
  <c r="F296"/>
  <c r="L292"/>
  <c r="K292"/>
  <c r="F292"/>
  <c r="L290"/>
  <c r="K290"/>
  <c r="F290"/>
  <c r="L284"/>
  <c r="K284"/>
  <c r="F284"/>
  <c r="L164"/>
  <c r="K164"/>
  <c r="F164"/>
  <c r="L154"/>
  <c r="K154"/>
  <c r="F154"/>
  <c r="L147"/>
  <c r="K147"/>
  <c r="F147"/>
  <c r="L140"/>
  <c r="K140"/>
  <c r="F140"/>
  <c r="L108"/>
  <c r="K108"/>
  <c r="F108"/>
  <c r="L93"/>
  <c r="K93"/>
  <c r="F93"/>
  <c r="L80"/>
  <c r="K80"/>
  <c r="F80"/>
  <c r="L79"/>
  <c r="K79"/>
  <c r="F79"/>
  <c r="L84"/>
  <c r="K84"/>
  <c r="F84"/>
  <c r="L72"/>
  <c r="K72"/>
  <c r="F72"/>
  <c r="M728"/>
  <c r="P728" s="1"/>
  <c r="Q728" s="1"/>
  <c r="M723"/>
  <c r="P723" s="1"/>
  <c r="Q723" s="1"/>
  <c r="M722"/>
  <c r="P722" s="1"/>
  <c r="Q722" s="1"/>
  <c r="M708"/>
  <c r="O708" s="1"/>
  <c r="M704"/>
  <c r="P704" s="1"/>
  <c r="Q704" s="1"/>
  <c r="M702"/>
  <c r="P702" s="1"/>
  <c r="Q702" s="1"/>
  <c r="M700"/>
  <c r="P700" s="1"/>
  <c r="Q700" s="1"/>
  <c r="M693"/>
  <c r="O693" s="1"/>
  <c r="M680"/>
  <c r="P680" s="1"/>
  <c r="Q680" s="1"/>
  <c r="M671"/>
  <c r="P671" s="1"/>
  <c r="Q671" s="1"/>
  <c r="M485"/>
  <c r="P485" s="1"/>
  <c r="Q485" s="1"/>
  <c r="M464"/>
  <c r="O464" s="1"/>
  <c r="M463"/>
  <c r="O463" s="1"/>
  <c r="M457"/>
  <c r="P457" s="1"/>
  <c r="Q457" s="1"/>
  <c r="M455"/>
  <c r="P455" s="1"/>
  <c r="Q455" s="1"/>
  <c r="M454"/>
  <c r="O454" s="1"/>
  <c r="M445"/>
  <c r="O445" s="1"/>
  <c r="M440"/>
  <c r="P440" s="1"/>
  <c r="Q440" s="1"/>
  <c r="M437"/>
  <c r="P437" s="1"/>
  <c r="Q437" s="1"/>
  <c r="M434"/>
  <c r="O434" s="1"/>
  <c r="M272"/>
  <c r="P272" s="1"/>
  <c r="Q272" s="1"/>
  <c r="M261"/>
  <c r="P261" s="1"/>
  <c r="Q261" s="1"/>
  <c r="M260"/>
  <c r="P260" s="1"/>
  <c r="Q260" s="1"/>
  <c r="M251"/>
  <c r="O251" s="1"/>
  <c r="M250"/>
  <c r="P250" s="1"/>
  <c r="Q250" s="1"/>
  <c r="M239"/>
  <c r="P239" s="1"/>
  <c r="Q239" s="1"/>
  <c r="M225"/>
  <c r="P225" s="1"/>
  <c r="Q225" s="1"/>
  <c r="M217"/>
  <c r="O217" s="1"/>
  <c r="M216"/>
  <c r="O216" s="1"/>
  <c r="M204"/>
  <c r="P204" s="1"/>
  <c r="Q204" s="1"/>
  <c r="O702" l="1"/>
  <c r="O704"/>
  <c r="M84"/>
  <c r="P84" s="1"/>
  <c r="Q84" s="1"/>
  <c r="M305"/>
  <c r="M321"/>
  <c r="M284"/>
  <c r="O284" s="1"/>
  <c r="P216"/>
  <c r="Q216" s="1"/>
  <c r="O239"/>
  <c r="O204"/>
  <c r="O272"/>
  <c r="O671"/>
  <c r="M500"/>
  <c r="O500" s="1"/>
  <c r="O680"/>
  <c r="O723"/>
  <c r="O728"/>
  <c r="O440"/>
  <c r="P445"/>
  <c r="Q445" s="1"/>
  <c r="O457"/>
  <c r="P463"/>
  <c r="Q463" s="1"/>
  <c r="O250"/>
  <c r="O261"/>
  <c r="M147"/>
  <c r="P217"/>
  <c r="Q217" s="1"/>
  <c r="P251"/>
  <c r="Q251" s="1"/>
  <c r="P434"/>
  <c r="Q434" s="1"/>
  <c r="P454"/>
  <c r="Q454" s="1"/>
  <c r="P464"/>
  <c r="Q464" s="1"/>
  <c r="P693"/>
  <c r="Q693" s="1"/>
  <c r="P708"/>
  <c r="Q708" s="1"/>
  <c r="M72"/>
  <c r="M154"/>
  <c r="P154" s="1"/>
  <c r="Q154" s="1"/>
  <c r="M164"/>
  <c r="P164" s="1"/>
  <c r="Q164" s="1"/>
  <c r="M292"/>
  <c r="O292" s="1"/>
  <c r="M453"/>
  <c r="M470"/>
  <c r="O470" s="1"/>
  <c r="M494"/>
  <c r="P494" s="1"/>
  <c r="Q494" s="1"/>
  <c r="M512"/>
  <c r="P512" s="1"/>
  <c r="Q512" s="1"/>
  <c r="M742"/>
  <c r="O742" s="1"/>
  <c r="M762"/>
  <c r="P762" s="1"/>
  <c r="Q762" s="1"/>
  <c r="M79"/>
  <c r="O79" s="1"/>
  <c r="M140"/>
  <c r="O140" s="1"/>
  <c r="M307"/>
  <c r="O307" s="1"/>
  <c r="M314"/>
  <c r="O314" s="1"/>
  <c r="M462"/>
  <c r="O462" s="1"/>
  <c r="M685"/>
  <c r="O685" s="1"/>
  <c r="M713"/>
  <c r="O713" s="1"/>
  <c r="M789"/>
  <c r="O789" s="1"/>
  <c r="O225"/>
  <c r="O260"/>
  <c r="O437"/>
  <c r="O455"/>
  <c r="O485"/>
  <c r="O700"/>
  <c r="O722"/>
  <c r="M296"/>
  <c r="O296" s="1"/>
  <c r="M506"/>
  <c r="O506" s="1"/>
  <c r="M490"/>
  <c r="P490" s="1"/>
  <c r="Q490" s="1"/>
  <c r="M724"/>
  <c r="P724" s="1"/>
  <c r="Q724" s="1"/>
  <c r="M80"/>
  <c r="P80" s="1"/>
  <c r="Q80" s="1"/>
  <c r="M93"/>
  <c r="P93" s="1"/>
  <c r="Q93" s="1"/>
  <c r="M108"/>
  <c r="O108" s="1"/>
  <c r="M290"/>
  <c r="O290" s="1"/>
  <c r="M310"/>
  <c r="P310" s="1"/>
  <c r="Q310" s="1"/>
  <c r="M316"/>
  <c r="O316" s="1"/>
  <c r="M499"/>
  <c r="P499" s="1"/>
  <c r="Q499" s="1"/>
  <c r="M699"/>
  <c r="P699" s="1"/>
  <c r="Q699" s="1"/>
  <c r="M714"/>
  <c r="P714" s="1"/>
  <c r="Q714" s="1"/>
  <c r="O93"/>
  <c r="P292"/>
  <c r="Q292" s="1"/>
  <c r="P296"/>
  <c r="Q296" s="1"/>
  <c r="O479"/>
  <c r="P479"/>
  <c r="Q479" s="1"/>
  <c r="O512"/>
  <c r="O807"/>
  <c r="P807"/>
  <c r="Q807" s="1"/>
  <c r="O72"/>
  <c r="P72"/>
  <c r="Q72" s="1"/>
  <c r="O147"/>
  <c r="P147"/>
  <c r="Q147" s="1"/>
  <c r="O321"/>
  <c r="P321"/>
  <c r="Q321" s="1"/>
  <c r="O724"/>
  <c r="O80"/>
  <c r="O305"/>
  <c r="P305"/>
  <c r="Q305" s="1"/>
  <c r="O453"/>
  <c r="P453"/>
  <c r="Q453" s="1"/>
  <c r="O691"/>
  <c r="P691"/>
  <c r="Q691" s="1"/>
  <c r="P742"/>
  <c r="Q742" s="1"/>
  <c r="O84"/>
  <c r="P284"/>
  <c r="Q284" s="1"/>
  <c r="P307"/>
  <c r="Q307" s="1"/>
  <c r="P685"/>
  <c r="Q685" s="1"/>
  <c r="P713"/>
  <c r="Q713" s="1"/>
  <c r="M823"/>
  <c r="O823" s="1"/>
  <c r="I823"/>
  <c r="M817"/>
  <c r="O817" s="1"/>
  <c r="I817"/>
  <c r="M810"/>
  <c r="P810" s="1"/>
  <c r="Q810" s="1"/>
  <c r="I810"/>
  <c r="M795"/>
  <c r="P795" s="1"/>
  <c r="Q795" s="1"/>
  <c r="I795"/>
  <c r="M768"/>
  <c r="O768" s="1"/>
  <c r="I768"/>
  <c r="M766"/>
  <c r="O766" s="1"/>
  <c r="I766"/>
  <c r="M763"/>
  <c r="P763" s="1"/>
  <c r="Q763" s="1"/>
  <c r="I763"/>
  <c r="M761"/>
  <c r="O761" s="1"/>
  <c r="I761"/>
  <c r="M750"/>
  <c r="O750" s="1"/>
  <c r="I750"/>
  <c r="M748"/>
  <c r="O748" s="1"/>
  <c r="I748"/>
  <c r="M620"/>
  <c r="P620" s="1"/>
  <c r="Q620" s="1"/>
  <c r="I620"/>
  <c r="M615"/>
  <c r="P615" s="1"/>
  <c r="Q615" s="1"/>
  <c r="I615"/>
  <c r="M606"/>
  <c r="O606" s="1"/>
  <c r="I606"/>
  <c r="M556"/>
  <c r="O556" s="1"/>
  <c r="I556"/>
  <c r="M554"/>
  <c r="P554" s="1"/>
  <c r="Q554" s="1"/>
  <c r="I554"/>
  <c r="M547"/>
  <c r="O547" s="1"/>
  <c r="I547"/>
  <c r="M541"/>
  <c r="O541" s="1"/>
  <c r="I541"/>
  <c r="M540"/>
  <c r="O540" s="1"/>
  <c r="I540"/>
  <c r="M535"/>
  <c r="P535" s="1"/>
  <c r="Q535" s="1"/>
  <c r="I535"/>
  <c r="M534"/>
  <c r="O534" s="1"/>
  <c r="I534"/>
  <c r="M219"/>
  <c r="O219" s="1"/>
  <c r="I219"/>
  <c r="M218"/>
  <c r="O218" s="1"/>
  <c r="I218"/>
  <c r="M215"/>
  <c r="P215" s="1"/>
  <c r="Q215" s="1"/>
  <c r="I215"/>
  <c r="M214"/>
  <c r="O214" s="1"/>
  <c r="I214"/>
  <c r="M211"/>
  <c r="O211" s="1"/>
  <c r="I211"/>
  <c r="M209"/>
  <c r="O209" s="1"/>
  <c r="I209"/>
  <c r="M208"/>
  <c r="P208" s="1"/>
  <c r="Q208" s="1"/>
  <c r="I208"/>
  <c r="M207"/>
  <c r="P207" s="1"/>
  <c r="Q207" s="1"/>
  <c r="I207"/>
  <c r="M206"/>
  <c r="O206" s="1"/>
  <c r="I206"/>
  <c r="M198"/>
  <c r="O198" s="1"/>
  <c r="I198"/>
  <c r="M67"/>
  <c r="P67" s="1"/>
  <c r="Q67" s="1"/>
  <c r="I67"/>
  <c r="M64"/>
  <c r="P64" s="1"/>
  <c r="Q64" s="1"/>
  <c r="I64"/>
  <c r="M57"/>
  <c r="O57" s="1"/>
  <c r="I57"/>
  <c r="M55"/>
  <c r="O55" s="1"/>
  <c r="I55"/>
  <c r="M51"/>
  <c r="P51" s="1"/>
  <c r="Q51" s="1"/>
  <c r="I51"/>
  <c r="P33"/>
  <c r="Q33" s="1"/>
  <c r="M33"/>
  <c r="O33" s="1"/>
  <c r="I33"/>
  <c r="M21"/>
  <c r="O21" s="1"/>
  <c r="I21"/>
  <c r="M17"/>
  <c r="O17" s="1"/>
  <c r="I17"/>
  <c r="M16"/>
  <c r="P16" s="1"/>
  <c r="Q16" s="1"/>
  <c r="I16"/>
  <c r="M10"/>
  <c r="O10" s="1"/>
  <c r="I10"/>
  <c r="O310" l="1"/>
  <c r="O714"/>
  <c r="P789"/>
  <c r="Q789" s="1"/>
  <c r="O762"/>
  <c r="P470"/>
  <c r="Q470" s="1"/>
  <c r="P506"/>
  <c r="Q506" s="1"/>
  <c r="O154"/>
  <c r="P500"/>
  <c r="Q500" s="1"/>
  <c r="O490"/>
  <c r="P761"/>
  <c r="Q761" s="1"/>
  <c r="P462"/>
  <c r="Q462" s="1"/>
  <c r="O164"/>
  <c r="O699"/>
  <c r="P79"/>
  <c r="Q79" s="1"/>
  <c r="O494"/>
  <c r="P314"/>
  <c r="Q314" s="1"/>
  <c r="P140"/>
  <c r="Q140" s="1"/>
  <c r="P316"/>
  <c r="Q316" s="1"/>
  <c r="P547"/>
  <c r="Q547" s="1"/>
  <c r="P214"/>
  <c r="Q214" s="1"/>
  <c r="P290"/>
  <c r="Q290" s="1"/>
  <c r="P57"/>
  <c r="Q57" s="1"/>
  <c r="P211"/>
  <c r="Q211" s="1"/>
  <c r="P541"/>
  <c r="Q541" s="1"/>
  <c r="O615"/>
  <c r="O620"/>
  <c r="P219"/>
  <c r="Q219" s="1"/>
  <c r="P768"/>
  <c r="Q768" s="1"/>
  <c r="P10"/>
  <c r="Q10" s="1"/>
  <c r="O207"/>
  <c r="P534"/>
  <c r="Q534" s="1"/>
  <c r="O795"/>
  <c r="O499"/>
  <c r="O64"/>
  <c r="P206"/>
  <c r="Q206" s="1"/>
  <c r="P21"/>
  <c r="Q21" s="1"/>
  <c r="O215"/>
  <c r="O535"/>
  <c r="P606"/>
  <c r="Q606" s="1"/>
  <c r="P750"/>
  <c r="Q750" s="1"/>
  <c r="O763"/>
  <c r="P108"/>
  <c r="Q108" s="1"/>
  <c r="O16"/>
  <c r="O51"/>
  <c r="O67"/>
  <c r="O208"/>
  <c r="O554"/>
  <c r="O810"/>
  <c r="P823"/>
  <c r="Q823" s="1"/>
  <c r="P17"/>
  <c r="Q17" s="1"/>
  <c r="P55"/>
  <c r="Q55" s="1"/>
  <c r="P198"/>
  <c r="Q198" s="1"/>
  <c r="P209"/>
  <c r="Q209" s="1"/>
  <c r="P218"/>
  <c r="Q218" s="1"/>
  <c r="P540"/>
  <c r="Q540" s="1"/>
  <c r="P556"/>
  <c r="Q556" s="1"/>
  <c r="P748"/>
  <c r="Q748" s="1"/>
  <c r="P766"/>
  <c r="Q766" s="1"/>
  <c r="P817"/>
  <c r="Q817" s="1"/>
  <c r="M660" l="1"/>
  <c r="O660" s="1"/>
  <c r="M647"/>
  <c r="O647" s="1"/>
  <c r="M655"/>
  <c r="O655" s="1"/>
  <c r="M661"/>
  <c r="O661" s="1"/>
  <c r="M663"/>
  <c r="O663" s="1"/>
  <c r="M648"/>
  <c r="O648" s="1"/>
  <c r="M363"/>
  <c r="O363" s="1"/>
  <c r="M654"/>
  <c r="O654" s="1"/>
  <c r="M798"/>
  <c r="O798" s="1"/>
  <c r="M645"/>
  <c r="O645" s="1"/>
  <c r="M521"/>
  <c r="O521" s="1"/>
  <c r="M429"/>
  <c r="O429" s="1"/>
  <c r="M493"/>
  <c r="O493" s="1"/>
  <c r="M382"/>
  <c r="O382" s="1"/>
  <c r="M383"/>
  <c r="O383" s="1"/>
  <c r="M381"/>
  <c r="M393"/>
  <c r="O393" s="1"/>
  <c r="M439"/>
  <c r="O439" s="1"/>
  <c r="M405"/>
  <c r="O405" s="1"/>
  <c r="M396"/>
  <c r="O396" s="1"/>
  <c r="O381" l="1"/>
  <c r="P396"/>
  <c r="Q396" s="1"/>
  <c r="P405"/>
  <c r="Q405" s="1"/>
  <c r="P439"/>
  <c r="Q439" s="1"/>
  <c r="P393"/>
  <c r="Q393" s="1"/>
  <c r="P381"/>
  <c r="Q381" s="1"/>
  <c r="P383"/>
  <c r="Q383" s="1"/>
  <c r="P382"/>
  <c r="Q382" s="1"/>
  <c r="P493"/>
  <c r="Q493" s="1"/>
  <c r="P429"/>
  <c r="Q429" s="1"/>
  <c r="P521"/>
  <c r="Q521" s="1"/>
  <c r="P645"/>
  <c r="Q645" s="1"/>
  <c r="P798"/>
  <c r="Q798" s="1"/>
  <c r="P654"/>
  <c r="Q654" s="1"/>
  <c r="P363"/>
  <c r="Q363" s="1"/>
  <c r="P648"/>
  <c r="Q648" s="1"/>
  <c r="P663"/>
  <c r="Q663" s="1"/>
  <c r="P661"/>
  <c r="Q661" s="1"/>
  <c r="P655"/>
  <c r="Q655" s="1"/>
  <c r="P647"/>
  <c r="Q647" s="1"/>
  <c r="P660"/>
  <c r="Q660" s="1"/>
  <c r="M758" l="1"/>
  <c r="O758" s="1"/>
  <c r="M764"/>
  <c r="O764" s="1"/>
  <c r="M772"/>
  <c r="O772" s="1"/>
  <c r="M778"/>
  <c r="O778" s="1"/>
  <c r="M787"/>
  <c r="O787" s="1"/>
  <c r="M794"/>
  <c r="O794" s="1"/>
  <c r="M799"/>
  <c r="O799" s="1"/>
  <c r="M803"/>
  <c r="O803" s="1"/>
  <c r="M809"/>
  <c r="O809" s="1"/>
  <c r="M585"/>
  <c r="O585" s="1"/>
  <c r="M595"/>
  <c r="O595" s="1"/>
  <c r="M602"/>
  <c r="O602" s="1"/>
  <c r="M608"/>
  <c r="O608" s="1"/>
  <c r="M617"/>
  <c r="O617" s="1"/>
  <c r="M619"/>
  <c r="O619" s="1"/>
  <c r="M621"/>
  <c r="O621" s="1"/>
  <c r="M624"/>
  <c r="O624" s="1"/>
  <c r="M625"/>
  <c r="O625" s="1"/>
  <c r="M349"/>
  <c r="O349" s="1"/>
  <c r="M347"/>
  <c r="O347" s="1"/>
  <c r="M342"/>
  <c r="O342" s="1"/>
  <c r="M338"/>
  <c r="O338" s="1"/>
  <c r="M333"/>
  <c r="O333" s="1"/>
  <c r="M336"/>
  <c r="O336" s="1"/>
  <c r="M328"/>
  <c r="O328" s="1"/>
  <c r="M327"/>
  <c r="O327" s="1"/>
  <c r="M320"/>
  <c r="O320" s="1"/>
  <c r="M185"/>
  <c r="O185" s="1"/>
  <c r="M166"/>
  <c r="O166" s="1"/>
  <c r="M151"/>
  <c r="O151" s="1"/>
  <c r="M146"/>
  <c r="O146" s="1"/>
  <c r="M85"/>
  <c r="O85" s="1"/>
  <c r="M31"/>
  <c r="O31" s="1"/>
  <c r="M667"/>
  <c r="O667" s="1"/>
  <c r="F667"/>
  <c r="M666"/>
  <c r="O666" s="1"/>
  <c r="F666"/>
  <c r="M729"/>
  <c r="P729" s="1"/>
  <c r="Q729" s="1"/>
  <c r="F729"/>
  <c r="M744"/>
  <c r="O744" s="1"/>
  <c r="F744"/>
  <c r="M731"/>
  <c r="O731" s="1"/>
  <c r="F731"/>
  <c r="M423"/>
  <c r="O423" s="1"/>
  <c r="F423"/>
  <c r="M415"/>
  <c r="O415" s="1"/>
  <c r="F415"/>
  <c r="M449"/>
  <c r="P449" s="1"/>
  <c r="Q449" s="1"/>
  <c r="F449"/>
  <c r="M422"/>
  <c r="O422" s="1"/>
  <c r="F422"/>
  <c r="M456"/>
  <c r="O456" s="1"/>
  <c r="F456"/>
  <c r="M425"/>
  <c r="O425" s="1"/>
  <c r="F425"/>
  <c r="M460"/>
  <c r="P460" s="1"/>
  <c r="Q460" s="1"/>
  <c r="F460"/>
  <c r="M488"/>
  <c r="P488" s="1"/>
  <c r="Q488" s="1"/>
  <c r="F488"/>
  <c r="M289"/>
  <c r="O289" s="1"/>
  <c r="F289"/>
  <c r="M299"/>
  <c r="O299" s="1"/>
  <c r="F299"/>
  <c r="M311"/>
  <c r="O311" s="1"/>
  <c r="F311"/>
  <c r="M288"/>
  <c r="O288" s="1"/>
  <c r="F288"/>
  <c r="M295"/>
  <c r="O295" s="1"/>
  <c r="F295"/>
  <c r="M355"/>
  <c r="O355" s="1"/>
  <c r="F355"/>
  <c r="M281"/>
  <c r="O281" s="1"/>
  <c r="F281"/>
  <c r="M332"/>
  <c r="O332" s="1"/>
  <c r="F332"/>
  <c r="M174"/>
  <c r="O174" s="1"/>
  <c r="F174"/>
  <c r="M167"/>
  <c r="O167" s="1"/>
  <c r="F167"/>
  <c r="M45"/>
  <c r="O45" s="1"/>
  <c r="F45"/>
  <c r="M161"/>
  <c r="O161" s="1"/>
  <c r="F161"/>
  <c r="M178"/>
  <c r="O178" s="1"/>
  <c r="F178"/>
  <c r="M179"/>
  <c r="P179" s="1"/>
  <c r="Q179" s="1"/>
  <c r="F179"/>
  <c r="M99"/>
  <c r="O99" s="1"/>
  <c r="F99"/>
  <c r="M173"/>
  <c r="O173" s="1"/>
  <c r="F173"/>
  <c r="P161" l="1"/>
  <c r="Q161" s="1"/>
  <c r="P173"/>
  <c r="Q173" s="1"/>
  <c r="P311"/>
  <c r="Q311" s="1"/>
  <c r="P332"/>
  <c r="Q332" s="1"/>
  <c r="P45"/>
  <c r="Q45" s="1"/>
  <c r="P288"/>
  <c r="Q288" s="1"/>
  <c r="P456"/>
  <c r="Q456" s="1"/>
  <c r="P99"/>
  <c r="Q99" s="1"/>
  <c r="P422"/>
  <c r="Q422" s="1"/>
  <c r="P731"/>
  <c r="Q731" s="1"/>
  <c r="P744"/>
  <c r="Q744" s="1"/>
  <c r="P281"/>
  <c r="Q281" s="1"/>
  <c r="O179"/>
  <c r="O488"/>
  <c r="P625"/>
  <c r="Q625" s="1"/>
  <c r="P624"/>
  <c r="Q624" s="1"/>
  <c r="P621"/>
  <c r="Q621" s="1"/>
  <c r="P619"/>
  <c r="Q619" s="1"/>
  <c r="P617"/>
  <c r="Q617" s="1"/>
  <c r="P608"/>
  <c r="Q608" s="1"/>
  <c r="P602"/>
  <c r="Q602" s="1"/>
  <c r="P595"/>
  <c r="Q595" s="1"/>
  <c r="P585"/>
  <c r="Q585" s="1"/>
  <c r="P809"/>
  <c r="Q809" s="1"/>
  <c r="P803"/>
  <c r="Q803" s="1"/>
  <c r="P799"/>
  <c r="Q799" s="1"/>
  <c r="P794"/>
  <c r="Q794" s="1"/>
  <c r="P787"/>
  <c r="Q787" s="1"/>
  <c r="P778"/>
  <c r="Q778" s="1"/>
  <c r="P772"/>
  <c r="Q772" s="1"/>
  <c r="P764"/>
  <c r="Q764" s="1"/>
  <c r="P758"/>
  <c r="Q758" s="1"/>
  <c r="P320"/>
  <c r="Q320" s="1"/>
  <c r="P327"/>
  <c r="Q327" s="1"/>
  <c r="P328"/>
  <c r="Q328" s="1"/>
  <c r="P336"/>
  <c r="Q336" s="1"/>
  <c r="P333"/>
  <c r="Q333" s="1"/>
  <c r="P338"/>
  <c r="Q338" s="1"/>
  <c r="P342"/>
  <c r="Q342" s="1"/>
  <c r="P347"/>
  <c r="Q347" s="1"/>
  <c r="P349"/>
  <c r="Q349" s="1"/>
  <c r="P31"/>
  <c r="Q31" s="1"/>
  <c r="P85"/>
  <c r="Q85" s="1"/>
  <c r="P146"/>
  <c r="Q146" s="1"/>
  <c r="P151"/>
  <c r="Q151" s="1"/>
  <c r="P166"/>
  <c r="Q166" s="1"/>
  <c r="P185"/>
  <c r="Q185" s="1"/>
  <c r="O729"/>
  <c r="P667"/>
  <c r="Q667" s="1"/>
  <c r="P666"/>
  <c r="Q666" s="1"/>
  <c r="O460"/>
  <c r="O449"/>
  <c r="P423"/>
  <c r="Q423" s="1"/>
  <c r="P425"/>
  <c r="Q425" s="1"/>
  <c r="P415"/>
  <c r="Q415" s="1"/>
  <c r="P178"/>
  <c r="Q178" s="1"/>
  <c r="P174"/>
  <c r="Q174" s="1"/>
  <c r="P295"/>
  <c r="Q295" s="1"/>
  <c r="P289"/>
  <c r="Q289" s="1"/>
  <c r="P167"/>
  <c r="Q167" s="1"/>
  <c r="P355"/>
  <c r="Q355" s="1"/>
  <c r="P299"/>
  <c r="Q299" s="1"/>
  <c r="L820"/>
  <c r="K820"/>
  <c r="F820"/>
  <c r="L814"/>
  <c r="K814"/>
  <c r="F814"/>
  <c r="L808"/>
  <c r="K808"/>
  <c r="F808"/>
  <c r="L791"/>
  <c r="K791"/>
  <c r="F791"/>
  <c r="L783"/>
  <c r="K783"/>
  <c r="F783"/>
  <c r="L781"/>
  <c r="K781"/>
  <c r="F781"/>
  <c r="L777"/>
  <c r="K777"/>
  <c r="M777" s="1"/>
  <c r="F777"/>
  <c r="L776"/>
  <c r="K776"/>
  <c r="F776"/>
  <c r="L775"/>
  <c r="K775"/>
  <c r="F775"/>
  <c r="L770"/>
  <c r="K770"/>
  <c r="F770"/>
  <c r="L410"/>
  <c r="K410"/>
  <c r="F410"/>
  <c r="L407"/>
  <c r="K407"/>
  <c r="F407"/>
  <c r="L406"/>
  <c r="K406"/>
  <c r="F406"/>
  <c r="L401"/>
  <c r="K401"/>
  <c r="F401"/>
  <c r="L400"/>
  <c r="K400"/>
  <c r="F400"/>
  <c r="L399"/>
  <c r="K399"/>
  <c r="F399"/>
  <c r="L397"/>
  <c r="K397"/>
  <c r="F397"/>
  <c r="L394"/>
  <c r="K394"/>
  <c r="F394"/>
  <c r="L392"/>
  <c r="K392"/>
  <c r="F392"/>
  <c r="L389"/>
  <c r="K389"/>
  <c r="F389"/>
  <c r="L293"/>
  <c r="K293"/>
  <c r="F293"/>
  <c r="L282"/>
  <c r="K282"/>
  <c r="F282"/>
  <c r="L280"/>
  <c r="K280"/>
  <c r="M280" s="1"/>
  <c r="F280"/>
  <c r="L279"/>
  <c r="K279"/>
  <c r="F279"/>
  <c r="L278"/>
  <c r="K278"/>
  <c r="F278"/>
  <c r="L274"/>
  <c r="K274"/>
  <c r="F274"/>
  <c r="L262"/>
  <c r="K262"/>
  <c r="M262" s="1"/>
  <c r="F262"/>
  <c r="L244"/>
  <c r="K244"/>
  <c r="F244"/>
  <c r="L241"/>
  <c r="K241"/>
  <c r="F241"/>
  <c r="L234"/>
  <c r="K234"/>
  <c r="F234"/>
  <c r="L153"/>
  <c r="K153"/>
  <c r="F153"/>
  <c r="L141"/>
  <c r="K141"/>
  <c r="F141"/>
  <c r="L128"/>
  <c r="K128"/>
  <c r="F128"/>
  <c r="L124"/>
  <c r="K124"/>
  <c r="F124"/>
  <c r="L103"/>
  <c r="K103"/>
  <c r="M103" s="1"/>
  <c r="O103" s="1"/>
  <c r="F103"/>
  <c r="L90"/>
  <c r="K90"/>
  <c r="F90"/>
  <c r="L34"/>
  <c r="K34"/>
  <c r="F34"/>
  <c r="L11"/>
  <c r="K11"/>
  <c r="F11"/>
  <c r="M128" l="1"/>
  <c r="P128" s="1"/>
  <c r="Q128" s="1"/>
  <c r="M775"/>
  <c r="O775" s="1"/>
  <c r="M783"/>
  <c r="O783" s="1"/>
  <c r="M781"/>
  <c r="M400"/>
  <c r="P400" s="1"/>
  <c r="Q400" s="1"/>
  <c r="M401"/>
  <c r="P401" s="1"/>
  <c r="Q401" s="1"/>
  <c r="M406"/>
  <c r="O406" s="1"/>
  <c r="M282"/>
  <c r="M293"/>
  <c r="O293" s="1"/>
  <c r="M241"/>
  <c r="P241" s="1"/>
  <c r="Q241" s="1"/>
  <c r="M278"/>
  <c r="O278" s="1"/>
  <c r="M141"/>
  <c r="O141" s="1"/>
  <c r="M389"/>
  <c r="P389" s="1"/>
  <c r="Q389" s="1"/>
  <c r="M407"/>
  <c r="P407" s="1"/>
  <c r="Q407" s="1"/>
  <c r="M791"/>
  <c r="O791" s="1"/>
  <c r="M11"/>
  <c r="M234"/>
  <c r="O234" s="1"/>
  <c r="M274"/>
  <c r="O274" s="1"/>
  <c r="M397"/>
  <c r="O397" s="1"/>
  <c r="M820"/>
  <c r="O820" s="1"/>
  <c r="M124"/>
  <c r="P124" s="1"/>
  <c r="Q124" s="1"/>
  <c r="M279"/>
  <c r="P279" s="1"/>
  <c r="Q279" s="1"/>
  <c r="M392"/>
  <c r="O392" s="1"/>
  <c r="M394"/>
  <c r="O394" s="1"/>
  <c r="M776"/>
  <c r="O776" s="1"/>
  <c r="M808"/>
  <c r="O808" s="1"/>
  <c r="M814"/>
  <c r="P814" s="1"/>
  <c r="Q814" s="1"/>
  <c r="M34"/>
  <c r="O34" s="1"/>
  <c r="M90"/>
  <c r="O90" s="1"/>
  <c r="M153"/>
  <c r="M244"/>
  <c r="O244" s="1"/>
  <c r="M399"/>
  <c r="P399" s="1"/>
  <c r="Q399" s="1"/>
  <c r="M410"/>
  <c r="P410" s="1"/>
  <c r="Q410" s="1"/>
  <c r="M770"/>
  <c r="P262"/>
  <c r="Q262" s="1"/>
  <c r="O262"/>
  <c r="O279"/>
  <c r="P776"/>
  <c r="Q776" s="1"/>
  <c r="P280"/>
  <c r="Q280" s="1"/>
  <c r="O280"/>
  <c r="O282"/>
  <c r="P282"/>
  <c r="Q282" s="1"/>
  <c r="P777"/>
  <c r="Q777" s="1"/>
  <c r="O777"/>
  <c r="O781"/>
  <c r="P781"/>
  <c r="Q781" s="1"/>
  <c r="O410"/>
  <c r="O770"/>
  <c r="P770"/>
  <c r="Q770" s="1"/>
  <c r="O400"/>
  <c r="P791"/>
  <c r="Q791" s="1"/>
  <c r="P406"/>
  <c r="Q406" s="1"/>
  <c r="P783"/>
  <c r="Q783" s="1"/>
  <c r="P820"/>
  <c r="Q820" s="1"/>
  <c r="O11"/>
  <c r="P11"/>
  <c r="Q11" s="1"/>
  <c r="O128"/>
  <c r="O153"/>
  <c r="P153"/>
  <c r="Q153" s="1"/>
  <c r="O124"/>
  <c r="P141"/>
  <c r="Q141" s="1"/>
  <c r="P103"/>
  <c r="Q103" s="1"/>
  <c r="P808" l="1"/>
  <c r="Q808" s="1"/>
  <c r="P90"/>
  <c r="Q90" s="1"/>
  <c r="O814"/>
  <c r="P392"/>
  <c r="Q392" s="1"/>
  <c r="P244"/>
  <c r="Q244" s="1"/>
  <c r="P397"/>
  <c r="Q397" s="1"/>
  <c r="P394"/>
  <c r="Q394" s="1"/>
  <c r="O389"/>
  <c r="P775"/>
  <c r="Q775" s="1"/>
  <c r="O401"/>
  <c r="P274"/>
  <c r="Q274" s="1"/>
  <c r="O399"/>
  <c r="O407"/>
  <c r="P34"/>
  <c r="Q34" s="1"/>
  <c r="P278"/>
  <c r="Q278" s="1"/>
  <c r="P293"/>
  <c r="Q293" s="1"/>
  <c r="O241"/>
  <c r="P234"/>
  <c r="Q234" s="1"/>
  <c r="O819"/>
  <c r="Q819" s="1"/>
  <c r="M819"/>
  <c r="P819" s="1"/>
  <c r="O739"/>
  <c r="Q739" s="1"/>
  <c r="M739"/>
  <c r="P739" s="1"/>
  <c r="O811"/>
  <c r="Q811" s="1"/>
  <c r="M811"/>
  <c r="P811" s="1"/>
  <c r="O812"/>
  <c r="Q812" s="1"/>
  <c r="M812"/>
  <c r="P812" s="1"/>
  <c r="O800"/>
  <c r="Q800" s="1"/>
  <c r="M800"/>
  <c r="P800" s="1"/>
  <c r="O792"/>
  <c r="Q792" s="1"/>
  <c r="M792"/>
  <c r="P792" s="1"/>
  <c r="O788"/>
  <c r="Q788" s="1"/>
  <c r="M788"/>
  <c r="P788" s="1"/>
  <c r="O734"/>
  <c r="Q734" s="1"/>
  <c r="M734"/>
  <c r="P734" s="1"/>
  <c r="O391"/>
  <c r="Q391" s="1"/>
  <c r="M391"/>
  <c r="P391" s="1"/>
  <c r="O419"/>
  <c r="Q419" s="1"/>
  <c r="M419"/>
  <c r="P419" s="1"/>
  <c r="O516"/>
  <c r="Q516" s="1"/>
  <c r="M516"/>
  <c r="P516" s="1"/>
  <c r="O553"/>
  <c r="Q553" s="1"/>
  <c r="M553"/>
  <c r="P553" s="1"/>
  <c r="O544"/>
  <c r="Q544" s="1"/>
  <c r="M544"/>
  <c r="P544" s="1"/>
  <c r="O503"/>
  <c r="Q503" s="1"/>
  <c r="M503"/>
  <c r="P503" s="1"/>
  <c r="O533"/>
  <c r="Q533" s="1"/>
  <c r="M533"/>
  <c r="P533" s="1"/>
  <c r="O245"/>
  <c r="Q245" s="1"/>
  <c r="M245"/>
  <c r="P245" s="1"/>
  <c r="O356"/>
  <c r="Q356" s="1"/>
  <c r="M356"/>
  <c r="P356" s="1"/>
  <c r="O237"/>
  <c r="Q237" s="1"/>
  <c r="M237"/>
  <c r="P237" s="1"/>
  <c r="O340"/>
  <c r="Q340" s="1"/>
  <c r="M340"/>
  <c r="P340" s="1"/>
  <c r="O334"/>
  <c r="Q334" s="1"/>
  <c r="M334"/>
  <c r="P334" s="1"/>
  <c r="O352"/>
  <c r="Q352" s="1"/>
  <c r="M352"/>
  <c r="P352" s="1"/>
  <c r="O343"/>
  <c r="Q343" s="1"/>
  <c r="M343"/>
  <c r="P343" s="1"/>
  <c r="O324"/>
  <c r="Q324" s="1"/>
  <c r="M324"/>
  <c r="P324" s="1"/>
  <c r="O357"/>
  <c r="Q357" s="1"/>
  <c r="M357"/>
  <c r="P357" s="1"/>
  <c r="O358"/>
  <c r="Q358" s="1"/>
  <c r="M358"/>
  <c r="P358" s="1"/>
  <c r="O350"/>
  <c r="Q350" s="1"/>
  <c r="M350"/>
  <c r="P350" s="1"/>
  <c r="O353"/>
  <c r="Q353" s="1"/>
  <c r="M353"/>
  <c r="P353" s="1"/>
  <c r="O53"/>
  <c r="Q53" s="1"/>
  <c r="M53"/>
  <c r="P53" s="1"/>
  <c r="O20"/>
  <c r="Q20" s="1"/>
  <c r="M20"/>
  <c r="P20" s="1"/>
  <c r="O24"/>
  <c r="Q24" s="1"/>
  <c r="M24"/>
  <c r="P24" s="1"/>
  <c r="O48"/>
  <c r="Q48" s="1"/>
  <c r="M48"/>
  <c r="P48" s="1"/>
  <c r="O145"/>
  <c r="Q145" s="1"/>
  <c r="M145"/>
  <c r="P145" s="1"/>
  <c r="O50"/>
  <c r="Q50" s="1"/>
  <c r="M50"/>
  <c r="P50" s="1"/>
  <c r="O42"/>
  <c r="Q42" s="1"/>
  <c r="M42"/>
  <c r="P42" s="1"/>
  <c r="O107"/>
  <c r="Q107" s="1"/>
  <c r="M107"/>
  <c r="P107" s="1"/>
  <c r="O52"/>
  <c r="Q52" s="1"/>
  <c r="M52"/>
  <c r="P52" s="1"/>
  <c r="O66"/>
  <c r="Q66" s="1"/>
  <c r="M66"/>
  <c r="P66" s="1"/>
  <c r="O15"/>
  <c r="Q15" s="1"/>
  <c r="M15"/>
  <c r="P15" s="1"/>
  <c r="O177"/>
  <c r="Q177" s="1"/>
  <c r="M177"/>
  <c r="P177" s="1"/>
  <c r="O56"/>
  <c r="Q56" s="1"/>
  <c r="M56"/>
  <c r="P56" s="1"/>
  <c r="M827"/>
  <c r="O827" s="1"/>
  <c r="M785"/>
  <c r="O785" s="1"/>
  <c r="M760"/>
  <c r="O760" s="1"/>
  <c r="M753"/>
  <c r="O753" s="1"/>
  <c r="M747"/>
  <c r="O747" s="1"/>
  <c r="M746"/>
  <c r="O746" s="1"/>
  <c r="M720"/>
  <c r="O720" s="1"/>
  <c r="M701"/>
  <c r="O701" s="1"/>
  <c r="M670"/>
  <c r="O670" s="1"/>
  <c r="M669"/>
  <c r="O669" s="1"/>
  <c r="M607"/>
  <c r="O607" s="1"/>
  <c r="M605"/>
  <c r="O605" s="1"/>
  <c r="M601"/>
  <c r="O601" s="1"/>
  <c r="M589"/>
  <c r="P589" s="1"/>
  <c r="Q589" s="1"/>
  <c r="M546"/>
  <c r="O546" s="1"/>
  <c r="M498"/>
  <c r="O498" s="1"/>
  <c r="M484"/>
  <c r="O484" s="1"/>
  <c r="M474"/>
  <c r="O474" s="1"/>
  <c r="M471"/>
  <c r="O471" s="1"/>
  <c r="M426"/>
  <c r="O426" s="1"/>
  <c r="M354"/>
  <c r="O354" s="1"/>
  <c r="M286"/>
  <c r="P286" s="1"/>
  <c r="Q286" s="1"/>
  <c r="M275"/>
  <c r="P275" s="1"/>
  <c r="Q275" s="1"/>
  <c r="M254"/>
  <c r="O254" s="1"/>
  <c r="M243"/>
  <c r="O243" s="1"/>
  <c r="M236"/>
  <c r="P236" s="1"/>
  <c r="Q236" s="1"/>
  <c r="M235"/>
  <c r="P235" s="1"/>
  <c r="Q235" s="1"/>
  <c r="M233"/>
  <c r="O233" s="1"/>
  <c r="M222"/>
  <c r="O222" s="1"/>
  <c r="M220"/>
  <c r="P220" s="1"/>
  <c r="Q220" s="1"/>
  <c r="M189"/>
  <c r="P189" s="1"/>
  <c r="Q189" s="1"/>
  <c r="M168"/>
  <c r="O168" s="1"/>
  <c r="M143"/>
  <c r="O143" s="1"/>
  <c r="M135"/>
  <c r="P135" s="1"/>
  <c r="Q135" s="1"/>
  <c r="M109"/>
  <c r="P109" s="1"/>
  <c r="Q109" s="1"/>
  <c r="M81"/>
  <c r="O81" s="1"/>
  <c r="M78"/>
  <c r="O78" s="1"/>
  <c r="M70"/>
  <c r="O70" s="1"/>
  <c r="M69"/>
  <c r="P69" s="1"/>
  <c r="Q69" s="1"/>
  <c r="M18"/>
  <c r="O18" s="1"/>
  <c r="P827" l="1"/>
  <c r="Q827" s="1"/>
  <c r="O236"/>
  <c r="O275"/>
  <c r="O69"/>
  <c r="P746"/>
  <c r="Q746" s="1"/>
  <c r="P670"/>
  <c r="Q670" s="1"/>
  <c r="P484"/>
  <c r="Q484" s="1"/>
  <c r="O589"/>
  <c r="O220"/>
  <c r="O235"/>
  <c r="O286"/>
  <c r="O135"/>
  <c r="P70"/>
  <c r="Q70" s="1"/>
  <c r="O109"/>
  <c r="O189"/>
  <c r="P474"/>
  <c r="Q474" s="1"/>
  <c r="P785"/>
  <c r="Q785" s="1"/>
  <c r="P78"/>
  <c r="Q78" s="1"/>
  <c r="P143"/>
  <c r="Q143" s="1"/>
  <c r="P222"/>
  <c r="Q222" s="1"/>
  <c r="P243"/>
  <c r="Q243" s="1"/>
  <c r="P354"/>
  <c r="Q354" s="1"/>
  <c r="P747"/>
  <c r="Q747" s="1"/>
  <c r="P669"/>
  <c r="Q669" s="1"/>
  <c r="P601"/>
  <c r="Q601" s="1"/>
  <c r="P18"/>
  <c r="Q18" s="1"/>
  <c r="P81"/>
  <c r="Q81" s="1"/>
  <c r="P168"/>
  <c r="Q168" s="1"/>
  <c r="P233"/>
  <c r="Q233" s="1"/>
  <c r="P254"/>
  <c r="Q254" s="1"/>
  <c r="P426"/>
  <c r="Q426" s="1"/>
  <c r="P498"/>
  <c r="Q498" s="1"/>
  <c r="P605"/>
  <c r="Q605" s="1"/>
  <c r="P701"/>
  <c r="Q701" s="1"/>
  <c r="P753"/>
  <c r="Q753" s="1"/>
  <c r="P471"/>
  <c r="Q471" s="1"/>
  <c r="P546"/>
  <c r="Q546" s="1"/>
  <c r="P607"/>
  <c r="Q607" s="1"/>
  <c r="P720"/>
  <c r="Q720" s="1"/>
  <c r="P760"/>
  <c r="Q760" s="1"/>
  <c r="M767" l="1"/>
  <c r="O767" s="1"/>
  <c r="M755"/>
  <c r="O755" s="1"/>
  <c r="M749"/>
  <c r="O749" s="1"/>
  <c r="M738"/>
  <c r="O738" s="1"/>
  <c r="M733"/>
  <c r="O733" s="1"/>
  <c r="M730"/>
  <c r="O730" s="1"/>
  <c r="M727"/>
  <c r="O727" s="1"/>
  <c r="M717"/>
  <c r="O717" s="1"/>
  <c r="M709"/>
  <c r="O709" s="1"/>
  <c r="M575"/>
  <c r="O575" s="1"/>
  <c r="M574"/>
  <c r="O574" s="1"/>
  <c r="M570"/>
  <c r="O570" s="1"/>
  <c r="M565"/>
  <c r="O565" s="1"/>
  <c r="M562"/>
  <c r="O562" s="1"/>
  <c r="M550"/>
  <c r="O550" s="1"/>
  <c r="M549"/>
  <c r="O549" s="1"/>
  <c r="M524"/>
  <c r="O524" s="1"/>
  <c r="M522"/>
  <c r="O522" s="1"/>
  <c r="M246"/>
  <c r="O246" s="1"/>
  <c r="M226"/>
  <c r="O226" s="1"/>
  <c r="M213"/>
  <c r="O213" s="1"/>
  <c r="M249"/>
  <c r="O249" s="1"/>
  <c r="M230"/>
  <c r="O230" s="1"/>
  <c r="M221"/>
  <c r="O221" s="1"/>
  <c r="M212"/>
  <c r="O212" s="1"/>
  <c r="M203"/>
  <c r="O203" s="1"/>
  <c r="M192"/>
  <c r="M74"/>
  <c r="P74" s="1"/>
  <c r="Q74" s="1"/>
  <c r="M60"/>
  <c r="O60" s="1"/>
  <c r="M30"/>
  <c r="O30" s="1"/>
  <c r="M29"/>
  <c r="P29" s="1"/>
  <c r="Q29" s="1"/>
  <c r="M830"/>
  <c r="O830" s="1"/>
  <c r="F830"/>
  <c r="M756"/>
  <c r="P756" s="1"/>
  <c r="Q756" s="1"/>
  <c r="F756"/>
  <c r="M697"/>
  <c r="O697" s="1"/>
  <c r="F697"/>
  <c r="M696"/>
  <c r="O696" s="1"/>
  <c r="F696"/>
  <c r="M689"/>
  <c r="O689" s="1"/>
  <c r="F689"/>
  <c r="M684"/>
  <c r="P684" s="1"/>
  <c r="Q684" s="1"/>
  <c r="F684"/>
  <c r="M677"/>
  <c r="O677" s="1"/>
  <c r="F677"/>
  <c r="M676"/>
  <c r="O676" s="1"/>
  <c r="F676"/>
  <c r="M673"/>
  <c r="O673" s="1"/>
  <c r="F673"/>
  <c r="M672"/>
  <c r="P672" s="1"/>
  <c r="Q672" s="1"/>
  <c r="F672"/>
  <c r="M552"/>
  <c r="O552" s="1"/>
  <c r="F552"/>
  <c r="M548"/>
  <c r="O548" s="1"/>
  <c r="F548"/>
  <c r="M542"/>
  <c r="O542" s="1"/>
  <c r="F542"/>
  <c r="M537"/>
  <c r="O537" s="1"/>
  <c r="F537"/>
  <c r="M528"/>
  <c r="O528" s="1"/>
  <c r="F528"/>
  <c r="M526"/>
  <c r="O526" s="1"/>
  <c r="F526"/>
  <c r="M525"/>
  <c r="O525" s="1"/>
  <c r="F525"/>
  <c r="M520"/>
  <c r="O520" s="1"/>
  <c r="F520"/>
  <c r="M518"/>
  <c r="O518" s="1"/>
  <c r="F518"/>
  <c r="M517"/>
  <c r="O517" s="1"/>
  <c r="F517"/>
  <c r="M210"/>
  <c r="O210" s="1"/>
  <c r="F210"/>
  <c r="M202"/>
  <c r="P202" s="1"/>
  <c r="Q202" s="1"/>
  <c r="F202"/>
  <c r="M201"/>
  <c r="O201" s="1"/>
  <c r="F201"/>
  <c r="M200"/>
  <c r="O200" s="1"/>
  <c r="F200"/>
  <c r="M199"/>
  <c r="O199" s="1"/>
  <c r="F199"/>
  <c r="M197"/>
  <c r="P197" s="1"/>
  <c r="Q197" s="1"/>
  <c r="F197"/>
  <c r="M196"/>
  <c r="O196" s="1"/>
  <c r="F196"/>
  <c r="M195"/>
  <c r="O195" s="1"/>
  <c r="F195"/>
  <c r="M194"/>
  <c r="O194" s="1"/>
  <c r="F194"/>
  <c r="M193"/>
  <c r="O193" s="1"/>
  <c r="F193"/>
  <c r="M39"/>
  <c r="O39" s="1"/>
  <c r="F39"/>
  <c r="M37"/>
  <c r="O37" s="1"/>
  <c r="F37"/>
  <c r="M36"/>
  <c r="O36" s="1"/>
  <c r="F36"/>
  <c r="M35"/>
  <c r="O35" s="1"/>
  <c r="F35"/>
  <c r="M32"/>
  <c r="O32" s="1"/>
  <c r="F32"/>
  <c r="M26"/>
  <c r="O26" s="1"/>
  <c r="F26"/>
  <c r="M23"/>
  <c r="P23" s="1"/>
  <c r="Q23" s="1"/>
  <c r="F23"/>
  <c r="M14"/>
  <c r="O14" s="1"/>
  <c r="F14"/>
  <c r="M13"/>
  <c r="O13" s="1"/>
  <c r="F13"/>
  <c r="M9"/>
  <c r="O9" s="1"/>
  <c r="F9"/>
  <c r="P520" l="1"/>
  <c r="Q520" s="1"/>
  <c r="O192"/>
  <c r="P528"/>
  <c r="Q528" s="1"/>
  <c r="P30"/>
  <c r="Q30" s="1"/>
  <c r="P32"/>
  <c r="Q32" s="1"/>
  <c r="P201"/>
  <c r="Q201" s="1"/>
  <c r="O756"/>
  <c r="O29"/>
  <c r="O672"/>
  <c r="P13"/>
  <c r="Q13" s="1"/>
  <c r="O197"/>
  <c r="P677"/>
  <c r="Q677" s="1"/>
  <c r="O202"/>
  <c r="P518"/>
  <c r="Q518" s="1"/>
  <c r="O684"/>
  <c r="P697"/>
  <c r="Q697" s="1"/>
  <c r="O74"/>
  <c r="P14"/>
  <c r="Q14" s="1"/>
  <c r="P35"/>
  <c r="Q35" s="1"/>
  <c r="P39"/>
  <c r="Q39" s="1"/>
  <c r="P193"/>
  <c r="Q193" s="1"/>
  <c r="P537"/>
  <c r="Q537" s="1"/>
  <c r="O23"/>
  <c r="P196"/>
  <c r="Q196" s="1"/>
  <c r="P552"/>
  <c r="Q552" s="1"/>
  <c r="P60"/>
  <c r="Q60" s="1"/>
  <c r="P709"/>
  <c r="Q709" s="1"/>
  <c r="P717"/>
  <c r="Q717" s="1"/>
  <c r="P727"/>
  <c r="Q727" s="1"/>
  <c r="P730"/>
  <c r="Q730" s="1"/>
  <c r="P733"/>
  <c r="Q733" s="1"/>
  <c r="P738"/>
  <c r="Q738" s="1"/>
  <c r="P749"/>
  <c r="Q749" s="1"/>
  <c r="P755"/>
  <c r="Q755" s="1"/>
  <c r="P767"/>
  <c r="Q767" s="1"/>
  <c r="P522"/>
  <c r="Q522" s="1"/>
  <c r="P524"/>
  <c r="Q524" s="1"/>
  <c r="P549"/>
  <c r="Q549" s="1"/>
  <c r="P550"/>
  <c r="Q550" s="1"/>
  <c r="P562"/>
  <c r="Q562" s="1"/>
  <c r="P565"/>
  <c r="Q565" s="1"/>
  <c r="P570"/>
  <c r="Q570" s="1"/>
  <c r="P574"/>
  <c r="Q574" s="1"/>
  <c r="P575"/>
  <c r="Q575" s="1"/>
  <c r="P192"/>
  <c r="Q192" s="1"/>
  <c r="P203"/>
  <c r="Q203" s="1"/>
  <c r="P212"/>
  <c r="Q212" s="1"/>
  <c r="P221"/>
  <c r="Q221" s="1"/>
  <c r="P230"/>
  <c r="Q230" s="1"/>
  <c r="P249"/>
  <c r="Q249" s="1"/>
  <c r="P213"/>
  <c r="Q213" s="1"/>
  <c r="P226"/>
  <c r="Q226" s="1"/>
  <c r="P246"/>
  <c r="Q246" s="1"/>
  <c r="P9"/>
  <c r="Q9" s="1"/>
  <c r="P26"/>
  <c r="Q26" s="1"/>
  <c r="P37"/>
  <c r="Q37" s="1"/>
  <c r="P195"/>
  <c r="Q195" s="1"/>
  <c r="P200"/>
  <c r="Q200" s="1"/>
  <c r="P517"/>
  <c r="Q517" s="1"/>
  <c r="P526"/>
  <c r="Q526" s="1"/>
  <c r="P548"/>
  <c r="Q548" s="1"/>
  <c r="P676"/>
  <c r="Q676" s="1"/>
  <c r="P696"/>
  <c r="Q696" s="1"/>
  <c r="P36"/>
  <c r="Q36" s="1"/>
  <c r="P194"/>
  <c r="Q194" s="1"/>
  <c r="P199"/>
  <c r="Q199" s="1"/>
  <c r="P210"/>
  <c r="Q210" s="1"/>
  <c r="P525"/>
  <c r="Q525" s="1"/>
  <c r="P542"/>
  <c r="Q542" s="1"/>
  <c r="P673"/>
  <c r="Q673" s="1"/>
  <c r="P689"/>
  <c r="Q689" s="1"/>
  <c r="P830"/>
  <c r="Q830" s="1"/>
  <c r="I828"/>
  <c r="K828" s="1"/>
  <c r="M828" s="1"/>
  <c r="I359"/>
  <c r="K359" s="1"/>
  <c r="M359" s="1"/>
  <c r="I664"/>
  <c r="K664" s="1"/>
  <c r="M664" s="1"/>
  <c r="I773"/>
  <c r="K773" s="1"/>
  <c r="M773" s="1"/>
  <c r="I771"/>
  <c r="K771" s="1"/>
  <c r="M771" s="1"/>
  <c r="I824"/>
  <c r="K824" s="1"/>
  <c r="M824" s="1"/>
  <c r="I825"/>
  <c r="K825" s="1"/>
  <c r="M825" s="1"/>
  <c r="O825" s="1"/>
  <c r="I826"/>
  <c r="K826" s="1"/>
  <c r="M826" s="1"/>
  <c r="I703"/>
  <c r="K703" s="1"/>
  <c r="M703" s="1"/>
  <c r="O703" s="1"/>
  <c r="K774"/>
  <c r="M774" s="1"/>
  <c r="O774" s="1"/>
  <c r="I560"/>
  <c r="K560" s="1"/>
  <c r="M560" s="1"/>
  <c r="K590"/>
  <c r="M590" s="1"/>
  <c r="I579"/>
  <c r="K579" s="1"/>
  <c r="M579" s="1"/>
  <c r="I583"/>
  <c r="K583" s="1"/>
  <c r="M583" s="1"/>
  <c r="O583" s="1"/>
  <c r="K567"/>
  <c r="M567" s="1"/>
  <c r="I469"/>
  <c r="K469" s="1"/>
  <c r="M469" s="1"/>
  <c r="I600"/>
  <c r="K600" s="1"/>
  <c r="M600" s="1"/>
  <c r="I489"/>
  <c r="K489" s="1"/>
  <c r="M489" s="1"/>
  <c r="I558"/>
  <c r="K558" s="1"/>
  <c r="M558" s="1"/>
  <c r="I231"/>
  <c r="K231" s="1"/>
  <c r="M231" s="1"/>
  <c r="K287"/>
  <c r="M287" s="1"/>
  <c r="P287" s="1"/>
  <c r="Q287" s="1"/>
  <c r="K331"/>
  <c r="M331" s="1"/>
  <c r="I313"/>
  <c r="K313" s="1"/>
  <c r="M313" s="1"/>
  <c r="K302"/>
  <c r="M302" s="1"/>
  <c r="P302" s="1"/>
  <c r="Q302" s="1"/>
  <c r="K345"/>
  <c r="M345" s="1"/>
  <c r="I325"/>
  <c r="K325" s="1"/>
  <c r="M325" s="1"/>
  <c r="I205"/>
  <c r="K205" s="1"/>
  <c r="M205" s="1"/>
  <c r="K291"/>
  <c r="M291" s="1"/>
  <c r="O291" s="1"/>
  <c r="K229"/>
  <c r="M229" s="1"/>
  <c r="I139"/>
  <c r="K139" s="1"/>
  <c r="M139" s="1"/>
  <c r="K127"/>
  <c r="M127" s="1"/>
  <c r="O127" s="1"/>
  <c r="I122"/>
  <c r="K122" s="1"/>
  <c r="M122" s="1"/>
  <c r="I101"/>
  <c r="K101" s="1"/>
  <c r="M101" s="1"/>
  <c r="K102"/>
  <c r="M102" s="1"/>
  <c r="I71"/>
  <c r="K71" s="1"/>
  <c r="M71" s="1"/>
  <c r="K158"/>
  <c r="M158" s="1"/>
  <c r="O158" s="1"/>
  <c r="I105"/>
  <c r="K105" s="1"/>
  <c r="M105" s="1"/>
  <c r="I62"/>
  <c r="K62" s="1"/>
  <c r="M62" s="1"/>
  <c r="K86"/>
  <c r="M86" s="1"/>
  <c r="K631"/>
  <c r="M631" s="1"/>
  <c r="O631" s="1"/>
  <c r="F631"/>
  <c r="K632"/>
  <c r="M632" s="1"/>
  <c r="F632"/>
  <c r="K637"/>
  <c r="M637" s="1"/>
  <c r="O637" s="1"/>
  <c r="F637"/>
  <c r="K638"/>
  <c r="M638" s="1"/>
  <c r="F638"/>
  <c r="M737"/>
  <c r="O737" s="1"/>
  <c r="F737"/>
  <c r="M716"/>
  <c r="O716" s="1"/>
  <c r="F716"/>
  <c r="M715"/>
  <c r="P715" s="1"/>
  <c r="Q715" s="1"/>
  <c r="F715"/>
  <c r="M711"/>
  <c r="O711" s="1"/>
  <c r="F711"/>
  <c r="M706"/>
  <c r="O706" s="1"/>
  <c r="F706"/>
  <c r="M686"/>
  <c r="O686" s="1"/>
  <c r="F686"/>
  <c r="M683"/>
  <c r="P683" s="1"/>
  <c r="Q683" s="1"/>
  <c r="F683"/>
  <c r="M682"/>
  <c r="O682" s="1"/>
  <c r="F682"/>
  <c r="M679"/>
  <c r="O679" s="1"/>
  <c r="F679"/>
  <c r="M448"/>
  <c r="P448" s="1"/>
  <c r="Q448" s="1"/>
  <c r="F448"/>
  <c r="M447"/>
  <c r="P447" s="1"/>
  <c r="Q447" s="1"/>
  <c r="F447"/>
  <c r="M438"/>
  <c r="O438" s="1"/>
  <c r="F438"/>
  <c r="M432"/>
  <c r="O432" s="1"/>
  <c r="F432"/>
  <c r="M431"/>
  <c r="P431" s="1"/>
  <c r="Q431" s="1"/>
  <c r="F431"/>
  <c r="M430"/>
  <c r="P430" s="1"/>
  <c r="Q430" s="1"/>
  <c r="F430"/>
  <c r="M424"/>
  <c r="O424" s="1"/>
  <c r="F424"/>
  <c r="M418"/>
  <c r="O418" s="1"/>
  <c r="F418"/>
  <c r="M417"/>
  <c r="P417" s="1"/>
  <c r="Q417" s="1"/>
  <c r="F417"/>
  <c r="M416"/>
  <c r="F416"/>
  <c r="M273"/>
  <c r="O273" s="1"/>
  <c r="F273"/>
  <c r="M269"/>
  <c r="O269" s="1"/>
  <c r="F269"/>
  <c r="M268"/>
  <c r="P268" s="1"/>
  <c r="Q268" s="1"/>
  <c r="F268"/>
  <c r="M264"/>
  <c r="P264" s="1"/>
  <c r="Q264" s="1"/>
  <c r="F264"/>
  <c r="M259"/>
  <c r="O259" s="1"/>
  <c r="F259"/>
  <c r="M258"/>
  <c r="O258" s="1"/>
  <c r="F258"/>
  <c r="M255"/>
  <c r="P255" s="1"/>
  <c r="Q255" s="1"/>
  <c r="F255"/>
  <c r="M253"/>
  <c r="O253" s="1"/>
  <c r="F253"/>
  <c r="M252"/>
  <c r="P252" s="1"/>
  <c r="Q252" s="1"/>
  <c r="F252"/>
  <c r="M106"/>
  <c r="O106" s="1"/>
  <c r="F106"/>
  <c r="M98"/>
  <c r="P98" s="1"/>
  <c r="Q98" s="1"/>
  <c r="F98"/>
  <c r="M92"/>
  <c r="P92" s="1"/>
  <c r="Q92" s="1"/>
  <c r="F92"/>
  <c r="M83"/>
  <c r="P83" s="1"/>
  <c r="Q83" s="1"/>
  <c r="F83"/>
  <c r="M77"/>
  <c r="O77" s="1"/>
  <c r="F77"/>
  <c r="M75"/>
  <c r="P75" s="1"/>
  <c r="Q75" s="1"/>
  <c r="F75"/>
  <c r="M65"/>
  <c r="P65" s="1"/>
  <c r="Q65" s="1"/>
  <c r="F65"/>
  <c r="O59"/>
  <c r="M59"/>
  <c r="P59" s="1"/>
  <c r="Q59" s="1"/>
  <c r="F59"/>
  <c r="M54"/>
  <c r="O54" s="1"/>
  <c r="F54"/>
  <c r="M43"/>
  <c r="P43" s="1"/>
  <c r="Q43" s="1"/>
  <c r="F43"/>
  <c r="P416" l="1"/>
  <c r="Q416" s="1"/>
  <c r="O268"/>
  <c r="O431"/>
  <c r="O255"/>
  <c r="O252"/>
  <c r="O448"/>
  <c r="P590"/>
  <c r="Q590" s="1"/>
  <c r="O590"/>
  <c r="O83"/>
  <c r="O417"/>
  <c r="O287"/>
  <c r="P774"/>
  <c r="Q774" s="1"/>
  <c r="O86"/>
  <c r="P86"/>
  <c r="Q86" s="1"/>
  <c r="O105"/>
  <c r="P105"/>
  <c r="Q105" s="1"/>
  <c r="O102"/>
  <c r="P102"/>
  <c r="Q102" s="1"/>
  <c r="O122"/>
  <c r="P122"/>
  <c r="Q122" s="1"/>
  <c r="O229"/>
  <c r="P229"/>
  <c r="Q229" s="1"/>
  <c r="O325"/>
  <c r="P325"/>
  <c r="Q325" s="1"/>
  <c r="P558"/>
  <c r="Q558" s="1"/>
  <c r="O558"/>
  <c r="O560"/>
  <c r="P560"/>
  <c r="Q560" s="1"/>
  <c r="P826"/>
  <c r="Q826" s="1"/>
  <c r="O826"/>
  <c r="P824"/>
  <c r="Q824" s="1"/>
  <c r="O824"/>
  <c r="O828"/>
  <c r="P828"/>
  <c r="Q828" s="1"/>
  <c r="P71"/>
  <c r="Q71" s="1"/>
  <c r="O71"/>
  <c r="P139"/>
  <c r="Q139" s="1"/>
  <c r="O139"/>
  <c r="P205"/>
  <c r="Q205" s="1"/>
  <c r="O205"/>
  <c r="O231"/>
  <c r="P231"/>
  <c r="Q231" s="1"/>
  <c r="P600"/>
  <c r="Q600" s="1"/>
  <c r="O600"/>
  <c r="O579"/>
  <c r="P579"/>
  <c r="Q579" s="1"/>
  <c r="P773"/>
  <c r="Q773" s="1"/>
  <c r="O773"/>
  <c r="O62"/>
  <c r="P62"/>
  <c r="Q62" s="1"/>
  <c r="O101"/>
  <c r="P101"/>
  <c r="Q101" s="1"/>
  <c r="O331"/>
  <c r="P331"/>
  <c r="Q331" s="1"/>
  <c r="O489"/>
  <c r="P489"/>
  <c r="Q489" s="1"/>
  <c r="O567"/>
  <c r="P567"/>
  <c r="Q567" s="1"/>
  <c r="O771"/>
  <c r="P771"/>
  <c r="Q771" s="1"/>
  <c r="P359"/>
  <c r="Q359" s="1"/>
  <c r="O359"/>
  <c r="O345"/>
  <c r="P345"/>
  <c r="Q345" s="1"/>
  <c r="O313"/>
  <c r="P313"/>
  <c r="Q313" s="1"/>
  <c r="O469"/>
  <c r="P469"/>
  <c r="Q469" s="1"/>
  <c r="O664"/>
  <c r="P664"/>
  <c r="Q664" s="1"/>
  <c r="O302"/>
  <c r="P158"/>
  <c r="Q158" s="1"/>
  <c r="P127"/>
  <c r="Q127" s="1"/>
  <c r="P291"/>
  <c r="Q291" s="1"/>
  <c r="P703"/>
  <c r="Q703" s="1"/>
  <c r="P825"/>
  <c r="Q825" s="1"/>
  <c r="P583"/>
  <c r="Q583" s="1"/>
  <c r="P638"/>
  <c r="Q638" s="1"/>
  <c r="O638"/>
  <c r="P632"/>
  <c r="Q632" s="1"/>
  <c r="O632"/>
  <c r="P637"/>
  <c r="Q637" s="1"/>
  <c r="P631"/>
  <c r="Q631" s="1"/>
  <c r="P259"/>
  <c r="Q259" s="1"/>
  <c r="P273"/>
  <c r="Q273" s="1"/>
  <c r="P424"/>
  <c r="Q424" s="1"/>
  <c r="P438"/>
  <c r="Q438" s="1"/>
  <c r="P682"/>
  <c r="Q682" s="1"/>
  <c r="O75"/>
  <c r="P253"/>
  <c r="Q253" s="1"/>
  <c r="P711"/>
  <c r="Q711" s="1"/>
  <c r="O43"/>
  <c r="O98"/>
  <c r="O65"/>
  <c r="O92"/>
  <c r="O264"/>
  <c r="O416"/>
  <c r="O430"/>
  <c r="O447"/>
  <c r="O683"/>
  <c r="O715"/>
  <c r="P54"/>
  <c r="Q54" s="1"/>
  <c r="P77"/>
  <c r="Q77" s="1"/>
  <c r="P106"/>
  <c r="Q106" s="1"/>
  <c r="P258"/>
  <c r="Q258" s="1"/>
  <c r="P269"/>
  <c r="Q269" s="1"/>
  <c r="P418"/>
  <c r="Q418" s="1"/>
  <c r="P432"/>
  <c r="Q432" s="1"/>
  <c r="P679"/>
  <c r="Q679" s="1"/>
  <c r="P706"/>
  <c r="Q706" s="1"/>
  <c r="P737"/>
  <c r="Q737" s="1"/>
  <c r="P686"/>
  <c r="Q686" s="1"/>
  <c r="P716"/>
  <c r="Q716" s="1"/>
  <c r="M695" l="1"/>
  <c r="O695" s="1"/>
  <c r="M692"/>
  <c r="P692" s="1"/>
  <c r="Q692" s="1"/>
  <c r="M687"/>
  <c r="O687" s="1"/>
  <c r="M501"/>
  <c r="O501" s="1"/>
  <c r="M486"/>
  <c r="O486" s="1"/>
  <c r="M487"/>
  <c r="O487" s="1"/>
  <c r="M298"/>
  <c r="O298" s="1"/>
  <c r="M285"/>
  <c r="O285" s="1"/>
  <c r="M277"/>
  <c r="M100"/>
  <c r="O100" s="1"/>
  <c r="M96"/>
  <c r="O96" s="1"/>
  <c r="M95"/>
  <c r="O95" s="1"/>
  <c r="O277" l="1"/>
  <c r="P277"/>
  <c r="Q277" s="1"/>
  <c r="P687"/>
  <c r="Q687" s="1"/>
  <c r="O692"/>
  <c r="P695"/>
  <c r="Q695" s="1"/>
  <c r="P285"/>
  <c r="Q285" s="1"/>
  <c r="P501"/>
  <c r="Q501" s="1"/>
  <c r="P487"/>
  <c r="Q487" s="1"/>
  <c r="P486"/>
  <c r="Q486" s="1"/>
  <c r="P298"/>
  <c r="Q298" s="1"/>
  <c r="P95"/>
  <c r="Q95" s="1"/>
  <c r="P96"/>
  <c r="Q96" s="1"/>
  <c r="P100"/>
  <c r="Q100" s="1"/>
  <c r="M630" l="1"/>
  <c r="O630" s="1"/>
  <c r="M629"/>
  <c r="O629" s="1"/>
  <c r="M618"/>
  <c r="O618" s="1"/>
  <c r="M634"/>
  <c r="O634" s="1"/>
  <c r="M636"/>
  <c r="M622"/>
  <c r="O622" s="1"/>
  <c r="M628"/>
  <c r="O628" s="1"/>
  <c r="M633"/>
  <c r="O633" s="1"/>
  <c r="M623"/>
  <c r="O623" s="1"/>
  <c r="M616"/>
  <c r="O616" s="1"/>
  <c r="M569"/>
  <c r="O569" s="1"/>
  <c r="M594"/>
  <c r="O594" s="1"/>
  <c r="M563"/>
  <c r="O563" s="1"/>
  <c r="M586"/>
  <c r="O586" s="1"/>
  <c r="M580"/>
  <c r="O580" s="1"/>
  <c r="M572"/>
  <c r="O572" s="1"/>
  <c r="M576"/>
  <c r="O576" s="1"/>
  <c r="M566"/>
  <c r="O566" s="1"/>
  <c r="M564"/>
  <c r="O564" s="1"/>
  <c r="M599"/>
  <c r="O599" s="1"/>
  <c r="M176"/>
  <c r="O176" s="1"/>
  <c r="M183"/>
  <c r="O183" s="1"/>
  <c r="M180"/>
  <c r="O180" s="1"/>
  <c r="M186"/>
  <c r="O186" s="1"/>
  <c r="M181"/>
  <c r="O181" s="1"/>
  <c r="M172"/>
  <c r="O172" s="1"/>
  <c r="M184"/>
  <c r="O184" s="1"/>
  <c r="M175"/>
  <c r="O175" s="1"/>
  <c r="M182"/>
  <c r="O182" s="1"/>
  <c r="M170"/>
  <c r="O170" s="1"/>
  <c r="M551"/>
  <c r="O551" s="1"/>
  <c r="M626"/>
  <c r="O626" s="1"/>
  <c r="M529"/>
  <c r="O529" s="1"/>
  <c r="M475"/>
  <c r="O475" s="1"/>
  <c r="M458"/>
  <c r="M497"/>
  <c r="O497" s="1"/>
  <c r="M509"/>
  <c r="O509" s="1"/>
  <c r="M483"/>
  <c r="O483" s="1"/>
  <c r="M461"/>
  <c r="O461" s="1"/>
  <c r="M508"/>
  <c r="O508" s="1"/>
  <c r="M121"/>
  <c r="O121" s="1"/>
  <c r="M126"/>
  <c r="O126" s="1"/>
  <c r="M134"/>
  <c r="O134" s="1"/>
  <c r="M113"/>
  <c r="O113" s="1"/>
  <c r="M136"/>
  <c r="O136" s="1"/>
  <c r="M163"/>
  <c r="O163" s="1"/>
  <c r="M169"/>
  <c r="O169" s="1"/>
  <c r="M91"/>
  <c r="O91" s="1"/>
  <c r="M61"/>
  <c r="O61" s="1"/>
  <c r="M47"/>
  <c r="O47" s="1"/>
  <c r="O636" l="1"/>
  <c r="O458"/>
  <c r="P170"/>
  <c r="Q170" s="1"/>
  <c r="P182"/>
  <c r="Q182" s="1"/>
  <c r="P175"/>
  <c r="Q175" s="1"/>
  <c r="P184"/>
  <c r="Q184" s="1"/>
  <c r="P172"/>
  <c r="Q172" s="1"/>
  <c r="P181"/>
  <c r="Q181" s="1"/>
  <c r="P186"/>
  <c r="Q186" s="1"/>
  <c r="P180"/>
  <c r="Q180" s="1"/>
  <c r="P183"/>
  <c r="Q183" s="1"/>
  <c r="P176"/>
  <c r="Q176" s="1"/>
  <c r="P599"/>
  <c r="Q599" s="1"/>
  <c r="P564"/>
  <c r="Q564" s="1"/>
  <c r="P566"/>
  <c r="Q566" s="1"/>
  <c r="P576"/>
  <c r="Q576" s="1"/>
  <c r="P572"/>
  <c r="Q572" s="1"/>
  <c r="P580"/>
  <c r="Q580" s="1"/>
  <c r="P586"/>
  <c r="Q586" s="1"/>
  <c r="P563"/>
  <c r="Q563" s="1"/>
  <c r="P594"/>
  <c r="Q594" s="1"/>
  <c r="P569"/>
  <c r="Q569" s="1"/>
  <c r="P616"/>
  <c r="Q616" s="1"/>
  <c r="P623"/>
  <c r="Q623" s="1"/>
  <c r="P633"/>
  <c r="Q633" s="1"/>
  <c r="P628"/>
  <c r="Q628" s="1"/>
  <c r="P622"/>
  <c r="Q622" s="1"/>
  <c r="P636"/>
  <c r="Q636" s="1"/>
  <c r="P634"/>
  <c r="Q634" s="1"/>
  <c r="P618"/>
  <c r="Q618" s="1"/>
  <c r="P629"/>
  <c r="Q629" s="1"/>
  <c r="P630"/>
  <c r="Q630" s="1"/>
  <c r="P47"/>
  <c r="Q47" s="1"/>
  <c r="P61"/>
  <c r="Q61" s="1"/>
  <c r="P91"/>
  <c r="Q91" s="1"/>
  <c r="P169"/>
  <c r="Q169" s="1"/>
  <c r="P163"/>
  <c r="Q163" s="1"/>
  <c r="P136"/>
  <c r="Q136" s="1"/>
  <c r="P113"/>
  <c r="Q113" s="1"/>
  <c r="P134"/>
  <c r="Q134" s="1"/>
  <c r="P126"/>
  <c r="Q126" s="1"/>
  <c r="P121"/>
  <c r="Q121" s="1"/>
  <c r="P508"/>
  <c r="Q508" s="1"/>
  <c r="P461"/>
  <c r="Q461" s="1"/>
  <c r="P483"/>
  <c r="Q483" s="1"/>
  <c r="P509"/>
  <c r="Q509" s="1"/>
  <c r="P497"/>
  <c r="Q497" s="1"/>
  <c r="P458"/>
  <c r="Q458" s="1"/>
  <c r="P475"/>
  <c r="Q475" s="1"/>
  <c r="P529"/>
  <c r="Q529" s="1"/>
  <c r="P626"/>
  <c r="Q626" s="1"/>
  <c r="P551"/>
  <c r="Q551" s="1"/>
  <c r="M802" l="1"/>
  <c r="O802" s="1"/>
  <c r="F802"/>
  <c r="M804"/>
  <c r="O804" s="1"/>
  <c r="F804"/>
  <c r="M806"/>
  <c r="P806" s="1"/>
  <c r="Q806" s="1"/>
  <c r="F806"/>
  <c r="M818"/>
  <c r="P818" s="1"/>
  <c r="Q818" s="1"/>
  <c r="F818"/>
  <c r="M822"/>
  <c r="O822" s="1"/>
  <c r="F822"/>
  <c r="M612"/>
  <c r="O612" s="1"/>
  <c r="F612"/>
  <c r="M613"/>
  <c r="P613" s="1"/>
  <c r="Q613" s="1"/>
  <c r="F613"/>
  <c r="M635"/>
  <c r="M627"/>
  <c r="F627"/>
  <c r="M639"/>
  <c r="F639"/>
  <c r="M318"/>
  <c r="O318" s="1"/>
  <c r="F318"/>
  <c r="M317"/>
  <c r="O317" s="1"/>
  <c r="F317"/>
  <c r="M315"/>
  <c r="P315" s="1"/>
  <c r="Q315" s="1"/>
  <c r="F315"/>
  <c r="M309"/>
  <c r="F309"/>
  <c r="M49"/>
  <c r="O49" s="1"/>
  <c r="F49"/>
  <c r="M28"/>
  <c r="P28" s="1"/>
  <c r="Q28" s="1"/>
  <c r="F28"/>
  <c r="M19"/>
  <c r="O19" s="1"/>
  <c r="F19"/>
  <c r="M8"/>
  <c r="O8" s="1"/>
  <c r="F8"/>
  <c r="M6"/>
  <c r="F6"/>
  <c r="O639" l="1"/>
  <c r="P635"/>
  <c r="Q635" s="1"/>
  <c r="O6"/>
  <c r="O309"/>
  <c r="P627"/>
  <c r="Q627" s="1"/>
  <c r="P804"/>
  <c r="Q804" s="1"/>
  <c r="P822"/>
  <c r="Q822" s="1"/>
  <c r="O28"/>
  <c r="P309"/>
  <c r="Q309" s="1"/>
  <c r="P802"/>
  <c r="Q802" s="1"/>
  <c r="P19"/>
  <c r="Q19" s="1"/>
  <c r="P639"/>
  <c r="Q639" s="1"/>
  <c r="O818"/>
  <c r="O613"/>
  <c r="O806"/>
  <c r="O627"/>
  <c r="O635"/>
  <c r="P612"/>
  <c r="Q612" s="1"/>
  <c r="O315"/>
  <c r="P318"/>
  <c r="Q318" s="1"/>
  <c r="P317"/>
  <c r="Q317" s="1"/>
  <c r="P8"/>
  <c r="Q8" s="1"/>
  <c r="P6"/>
  <c r="Q6" s="1"/>
  <c r="P49"/>
  <c r="Q49" s="1"/>
</calcChain>
</file>

<file path=xl/sharedStrings.xml><?xml version="1.0" encoding="utf-8"?>
<sst xmlns="http://schemas.openxmlformats.org/spreadsheetml/2006/main" count="1875" uniqueCount="894">
  <si>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</si>
  <si>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</si>
  <si>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</si>
  <si>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</si>
  <si>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</si>
  <si>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</si>
  <si>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</si>
  <si>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</si>
  <si>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</si>
  <si>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</si>
  <si>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</si>
  <si>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</si>
  <si>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</si>
  <si>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</si>
  <si>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</si>
  <si>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</si>
  <si>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</si>
  <si>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</si>
  <si>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</si>
  <si>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</si>
  <si>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</si>
  <si>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</si>
  <si>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</si>
  <si>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</si>
  <si>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Akmenė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</si>
  <si>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</si>
  <si>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</si>
  <si>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</si>
  <si>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iki1992</t>
  </si>
  <si>
    <t>Statybininkų g. 23</t>
  </si>
  <si>
    <t>Anykščiai</t>
  </si>
  <si>
    <t>Draugystės 6</t>
  </si>
  <si>
    <t>Saulės 3</t>
  </si>
  <si>
    <t>Ignalina</t>
  </si>
  <si>
    <t>iki 1992</t>
  </si>
  <si>
    <t>CHEMIKŲ 122</t>
  </si>
  <si>
    <t>MOKYKLOS  10</t>
  </si>
  <si>
    <t>Jonava</t>
  </si>
  <si>
    <t>Rožių g. 1, Žiežmariai</t>
  </si>
  <si>
    <t>Kaišiadorys</t>
  </si>
  <si>
    <t>Radvilėnų  5 (KVT)</t>
  </si>
  <si>
    <t>Karaliaus Mindaugo 7</t>
  </si>
  <si>
    <t>Krėvės 82B</t>
  </si>
  <si>
    <t>Archyvo 48 (KVT)</t>
  </si>
  <si>
    <t>Ašmenos II-oji 37</t>
  </si>
  <si>
    <t>Jaunimo 4 (renov.)</t>
  </si>
  <si>
    <t>Geležinio Vilko 1A</t>
  </si>
  <si>
    <t>Sukilėlių 87A (KVT)</t>
  </si>
  <si>
    <t>Kovo 11-osios 114 (renov.)(KVT)</t>
  </si>
  <si>
    <t>Kovo 11-osios 118 (renov)(KVT)</t>
  </si>
  <si>
    <t>Taikos 78 (renov.)</t>
  </si>
  <si>
    <t>Pašilės 59</t>
  </si>
  <si>
    <t>Krėvės 61 (renov.) (KVT)</t>
  </si>
  <si>
    <t>Partizanų 160 (renov.)</t>
  </si>
  <si>
    <t>Savanorių 415  (renov.)(KVT)</t>
  </si>
  <si>
    <t>Medvėgalio 31 (renov.)</t>
  </si>
  <si>
    <t>Griunvaldo 4  (renov.)</t>
  </si>
  <si>
    <t>Partizanų 20</t>
  </si>
  <si>
    <t>Partizanų 198</t>
  </si>
  <si>
    <t>Šiaurės 101</t>
  </si>
  <si>
    <t>Taikos 39</t>
  </si>
  <si>
    <t>Pašilės 96 (KVT)</t>
  </si>
  <si>
    <t>Gravrogkų 17</t>
  </si>
  <si>
    <t>Lukšio 64</t>
  </si>
  <si>
    <t>Šiaurės 1 (KVT)</t>
  </si>
  <si>
    <t>Baltų 2</t>
  </si>
  <si>
    <t>Kalantos R. 23</t>
  </si>
  <si>
    <t>Taikos 41</t>
  </si>
  <si>
    <t>Baršausko 75</t>
  </si>
  <si>
    <t>Stulginskio A. 64</t>
  </si>
  <si>
    <t>Juozapavičiaus 48 A</t>
  </si>
  <si>
    <t>Masiulio T. 1</t>
  </si>
  <si>
    <t>Sąjungos a. 10</t>
  </si>
  <si>
    <t>Masiulio 6</t>
  </si>
  <si>
    <t>Jakšto 8</t>
  </si>
  <si>
    <t>Marijampolė</t>
  </si>
  <si>
    <t>BIRUTĖS 14 (renov.)</t>
  </si>
  <si>
    <t>VINGIO 1 (renov.)</t>
  </si>
  <si>
    <t>LAUKO 17 (renov.)</t>
  </si>
  <si>
    <t>PUTINŲ 24A</t>
  </si>
  <si>
    <t>KAŠTONŲ 12 (renov.)</t>
  </si>
  <si>
    <t>AUKŠTAKALNIO 14</t>
  </si>
  <si>
    <t>STATYBININKŲ 46 (renov.)</t>
  </si>
  <si>
    <t>NAUJOJI 68 (renov.)</t>
  </si>
  <si>
    <t>Statybininkų 107</t>
  </si>
  <si>
    <t>PUTINŲ 2 (renov.)</t>
  </si>
  <si>
    <t>MIKLUSĖNŲ 33</t>
  </si>
  <si>
    <t>VILTIES 18</t>
  </si>
  <si>
    <t>JAUNIMO 38</t>
  </si>
  <si>
    <t>STATYBININKŲ 27</t>
  </si>
  <si>
    <t>Kalniškės 23</t>
  </si>
  <si>
    <t>NAUJOJI 96</t>
  </si>
  <si>
    <t>NAUJOJI 18</t>
  </si>
  <si>
    <t>NAUJOJI 86</t>
  </si>
  <si>
    <t>JONYNO 5</t>
  </si>
  <si>
    <t>KAŠTONŲ 52</t>
  </si>
  <si>
    <t>VOLUNGĖS 22</t>
  </si>
  <si>
    <t>JAZMINŲ 12</t>
  </si>
  <si>
    <t>VOLUNGĖS 27</t>
  </si>
  <si>
    <t>VOLUNGĖS 12</t>
  </si>
  <si>
    <t>STATYBININKŲ 49</t>
  </si>
  <si>
    <t>LIKIŠKĖLIŲ 40</t>
  </si>
  <si>
    <t>STATYBININKŲ 34</t>
  </si>
  <si>
    <t>Alytus</t>
  </si>
  <si>
    <t>DVARO  27</t>
  </si>
  <si>
    <t>DVARO  25</t>
  </si>
  <si>
    <t>PASIENIO 3 KYBARTAI</t>
  </si>
  <si>
    <t>DARVINO 26 KYBARTAI</t>
  </si>
  <si>
    <t>MOKYKLOS 3 PILVIŠKIAI</t>
  </si>
  <si>
    <t>DARVINO 19 KYBARTAI</t>
  </si>
  <si>
    <t>VIŠTYČIO 2 VIRBALIS</t>
  </si>
  <si>
    <t>K.NAUMIESČIO 9A KYBARTAI</t>
  </si>
  <si>
    <t>DARIAUS IR GIRENO 2A KYBARTAI</t>
  </si>
  <si>
    <t>TARYBŲ 7 KYBARTAI</t>
  </si>
  <si>
    <t>VASARIO 16-OS 4 PILVIŠKIAI</t>
  </si>
  <si>
    <t>VASARIO 16-OS 12 PILVIŠKIAI</t>
  </si>
  <si>
    <t>Vilkaviškis</t>
  </si>
  <si>
    <t>Biržai</t>
  </si>
  <si>
    <t>ŠILTNAMIŲ 18 (ren.)</t>
  </si>
  <si>
    <t xml:space="preserve">ATEITIES 14 </t>
  </si>
  <si>
    <t xml:space="preserve">VYTAUTO 47 </t>
  </si>
  <si>
    <t xml:space="preserve">MELIORATORIŲ 4 </t>
  </si>
  <si>
    <t xml:space="preserve">GARDINO 22 </t>
  </si>
  <si>
    <t>Druskininkai</t>
  </si>
  <si>
    <t xml:space="preserve">Kooperacijos 28 </t>
  </si>
  <si>
    <t xml:space="preserve">Laucevičiaus 16  I korpusas </t>
  </si>
  <si>
    <t>Kelmė</t>
  </si>
  <si>
    <t>Žemaitės 29</t>
  </si>
  <si>
    <t>Muziejaus 18</t>
  </si>
  <si>
    <t>Sedos 11</t>
  </si>
  <si>
    <t>Stoties 8</t>
  </si>
  <si>
    <t>Karaliaus Mindaugo 39</t>
  </si>
  <si>
    <t>Stoties 16</t>
  </si>
  <si>
    <t>Stoties 12</t>
  </si>
  <si>
    <t>Luokės 73</t>
  </si>
  <si>
    <t>Birutės 24</t>
  </si>
  <si>
    <t>Telšiai</t>
  </si>
  <si>
    <t>S.Daukanto 6 Viekšniai</t>
  </si>
  <si>
    <t>Bažnyčios 11 Viekšniai</t>
  </si>
  <si>
    <t>VENTOS 33</t>
  </si>
  <si>
    <t>LAISVĖS 218</t>
  </si>
  <si>
    <t>Bažnyčios 13 Viekšniai</t>
  </si>
  <si>
    <t>S.Daukanto 8 Viekšniai</t>
  </si>
  <si>
    <t>VASARIO 16-OSIOS 8</t>
  </si>
  <si>
    <t>Tirkšlių 7 Viekšniai</t>
  </si>
  <si>
    <t>Mažeikiai</t>
  </si>
  <si>
    <t>Žirmūnų g. 3 (ren.)</t>
  </si>
  <si>
    <t>Žirmūnų g. 126 (ren.)</t>
  </si>
  <si>
    <t>M.Mironaitės g. 18</t>
  </si>
  <si>
    <t>Bajorų kelias 3</t>
  </si>
  <si>
    <t>Sviliškių g. 8</t>
  </si>
  <si>
    <t>Pavilnionių g. 31</t>
  </si>
  <si>
    <t>Pavilnionių g. 33</t>
  </si>
  <si>
    <t>Žirmūnų g. 30C</t>
  </si>
  <si>
    <t>Sviliškių g. 4, 6</t>
  </si>
  <si>
    <t>Blindžių g. 7</t>
  </si>
  <si>
    <t>M.Marcinkevičiaus g. 31, 33, 35</t>
  </si>
  <si>
    <t>J.Galvydžio g. 11A</t>
  </si>
  <si>
    <t>M.Marcinkevičiaus g. 37, Baltupio g. 175</t>
  </si>
  <si>
    <t>Tolminkiemio g. 31</t>
  </si>
  <si>
    <t>J.Franko g. 8</t>
  </si>
  <si>
    <t>S.Žukausko g. 27</t>
  </si>
  <si>
    <t>Tolminkiemio g. 14</t>
  </si>
  <si>
    <t>Taikos g. 134, 136</t>
  </si>
  <si>
    <t>Kovo 11-osios g. 55</t>
  </si>
  <si>
    <t>V.Pietario g. 7</t>
  </si>
  <si>
    <t>Šviesos g 11 (bt. 41-60)</t>
  </si>
  <si>
    <t>Šviesos g 14 (bt. 81-100)</t>
  </si>
  <si>
    <t>Taikos g. 25, 27</t>
  </si>
  <si>
    <t>Šviesos g 4 (bt. 81-100)</t>
  </si>
  <si>
    <t>Gabijos g. 81 (bt. 1-36)</t>
  </si>
  <si>
    <t>Gedvydžių g. 29 (bt. 1-36)</t>
  </si>
  <si>
    <t>Gedvydžių g. 20</t>
  </si>
  <si>
    <t>Taikos g. 241, 243, 245</t>
  </si>
  <si>
    <t>Antakalnio g. 118</t>
  </si>
  <si>
    <t>Taikos g. 105</t>
  </si>
  <si>
    <t>Kapsų g. 38</t>
  </si>
  <si>
    <t>Musninkų g. 7</t>
  </si>
  <si>
    <t>Žemynos g. 35</t>
  </si>
  <si>
    <t>S.Stanevičiaus g. 7 (bt. 1-40)</t>
  </si>
  <si>
    <t>Žemynos g. 25</t>
  </si>
  <si>
    <t>Peteliškių g. 10</t>
  </si>
  <si>
    <t>Naugarduko g. 56</t>
  </si>
  <si>
    <t>Kanklių g. 10B</t>
  </si>
  <si>
    <t>Smėlio g. 11</t>
  </si>
  <si>
    <t>Šaltkalvių g. 66</t>
  </si>
  <si>
    <t>Gelvonų g. 57</t>
  </si>
  <si>
    <t>Smėlio g. 15</t>
  </si>
  <si>
    <t>J.Basanavičiaus g. 17A</t>
  </si>
  <si>
    <t>Žaliųjų ežerų g. 9</t>
  </si>
  <si>
    <t>Parko g. 6</t>
  </si>
  <si>
    <t>Parko g. 4</t>
  </si>
  <si>
    <t>Gedimino pr. 27</t>
  </si>
  <si>
    <t>Vykinto g. 8</t>
  </si>
  <si>
    <t>V.Grybo g. 30</t>
  </si>
  <si>
    <t>Žygio g. 4</t>
  </si>
  <si>
    <t>J.Tiškevičiaus g. 6</t>
  </si>
  <si>
    <t>Lentvario g. 1</t>
  </si>
  <si>
    <t>K.Vanagėlio g. 9</t>
  </si>
  <si>
    <t>S.Skapo g. 6, 8</t>
  </si>
  <si>
    <t>Vilnius</t>
  </si>
  <si>
    <t>Ventos 6 Venta</t>
  </si>
  <si>
    <t>J.Biliūno g. 20</t>
  </si>
  <si>
    <t>Statybininkų g. 19</t>
  </si>
  <si>
    <t>Statybininkų g. 21</t>
  </si>
  <si>
    <t>CHEMIKŲ 112</t>
  </si>
  <si>
    <t>ŽEIMIŲ TAKAS   6</t>
  </si>
  <si>
    <t>Lukšos-Daumanto 2 (KVT)</t>
  </si>
  <si>
    <t>Didlaukio g. 22, 24</t>
  </si>
  <si>
    <t>Janonio 30</t>
  </si>
  <si>
    <t xml:space="preserve">Janonio 12 </t>
  </si>
  <si>
    <t xml:space="preserve">J.Janonio 13 </t>
  </si>
  <si>
    <t>Vyt. Didžiojo 45</t>
  </si>
  <si>
    <t>I. Daugiabučiai suvartojantys mažiausiai šilumos (naujos statybos, kokybiški namai)</t>
  </si>
  <si>
    <t>Žirmūnų g. 131 (ren.)</t>
  </si>
  <si>
    <t>Kosmonautų 28  (renov.)</t>
  </si>
  <si>
    <t>Kosmonautų 12 (renov.)</t>
  </si>
  <si>
    <t>A.Civinsko 7 (renov.)</t>
  </si>
  <si>
    <t>Vilkaviškio 61</t>
  </si>
  <si>
    <t xml:space="preserve">Gėlių 14 </t>
  </si>
  <si>
    <t>VOLUNGĖS 29</t>
  </si>
  <si>
    <t>AUŠROS 8 VILKAVISKIS</t>
  </si>
  <si>
    <t>VERPĖJŲ 6</t>
  </si>
  <si>
    <t>ČIURLIONIO 74  (ren.)</t>
  </si>
  <si>
    <t xml:space="preserve">VEISIEJŲ 9 </t>
  </si>
  <si>
    <t>GARDINO 80</t>
  </si>
  <si>
    <t xml:space="preserve">ATEITIES 16 </t>
  </si>
  <si>
    <t xml:space="preserve">VYTAUTO 6  </t>
  </si>
  <si>
    <t>SVEIKATOS 18</t>
  </si>
  <si>
    <t xml:space="preserve">NERAVŲ 27 </t>
  </si>
  <si>
    <t xml:space="preserve">ŠILTNAMIŲ 24 </t>
  </si>
  <si>
    <t xml:space="preserve">ŠILTNAMIŲ 26 </t>
  </si>
  <si>
    <t>Dariaus ir Girėno 15 (ren)</t>
  </si>
  <si>
    <t>Masčio 54 (ren.)</t>
  </si>
  <si>
    <t>Stadiono 15 Akmenė (ren.)</t>
  </si>
  <si>
    <t>Stadiono 13 Akmenė (ren.)</t>
  </si>
  <si>
    <t>Ramučių 10 Naujoji Akmenė</t>
  </si>
  <si>
    <t>Bausko 5 Venta</t>
  </si>
  <si>
    <t>J.Basanavičiaus g. 60</t>
  </si>
  <si>
    <t>J.Biliūno g. 22</t>
  </si>
  <si>
    <t>Žiburio g. 7</t>
  </si>
  <si>
    <t>Šviesos g. 14</t>
  </si>
  <si>
    <t>Aukštaičių g. 34, Ignalina</t>
  </si>
  <si>
    <t>A.KULVIEČIO  20</t>
  </si>
  <si>
    <t>ŽEMAITĖS  18</t>
  </si>
  <si>
    <t>CHEMIKŲ  62</t>
  </si>
  <si>
    <t>GELEŽINKELIO   8</t>
  </si>
  <si>
    <t>Prūsų g. 15</t>
  </si>
  <si>
    <t>Sodų g.10-ojo NSB(renov.)</t>
  </si>
  <si>
    <t>Bažnyčios g. 15 Viekšniai</t>
  </si>
  <si>
    <t>Kniaudiškių g. 54 (apšiltintas), Panevėžys</t>
  </si>
  <si>
    <t>Kranto g. 47 (su ind.apskaitos priet., apšiltintas), Panevėžys</t>
  </si>
  <si>
    <t>Klaipėdos g. 99 K2, Panevėžys</t>
  </si>
  <si>
    <t>Gėlių g. 3 (su ind.apsk.priet., apšiltintas),Pasvalys</t>
  </si>
  <si>
    <t xml:space="preserve">iki 1992 </t>
  </si>
  <si>
    <t>Klaipėdos g. 99 K3, Panevėžys</t>
  </si>
  <si>
    <t>Klaipėdos g. 99 K1, Panevėžys</t>
  </si>
  <si>
    <t>Molainių g. 8 (apšiltintas), Panevėžys</t>
  </si>
  <si>
    <t>Kranto g. 37  (su dalikliais, apšiltintas), Panevėžys</t>
  </si>
  <si>
    <t>Pušaloto g. 76, Panevėžys</t>
  </si>
  <si>
    <t>Jakšto g. 10 (su ind.apskaitos priet., apšiltintas), Panevėžys</t>
  </si>
  <si>
    <t>J. Basanavičiaus g. 130, Kėdainiai</t>
  </si>
  <si>
    <t>Margirio g. 20, Panevėžys</t>
  </si>
  <si>
    <t>Respublikos g. 24, Kėdainiai</t>
  </si>
  <si>
    <t>Margirio g. 18, Panevėžys</t>
  </si>
  <si>
    <t>J. Basanavičiaus g. 138, Kėdainiai</t>
  </si>
  <si>
    <t>Margirio g. 10, Panevėžys</t>
  </si>
  <si>
    <t>Chemikų g. 3, Kėdainiai</t>
  </si>
  <si>
    <t>Respublikos g. 26, Kėdainiai</t>
  </si>
  <si>
    <t>Liepų al. 13, Panevėžys</t>
  </si>
  <si>
    <t>P. Širvio g. 5, Rokiškis</t>
  </si>
  <si>
    <t>Marijonų g. 29, Panevėžys</t>
  </si>
  <si>
    <t>Vilties g. 47, Panevėžys</t>
  </si>
  <si>
    <t>Vilties g. 22, Panevėžys</t>
  </si>
  <si>
    <t>Vilniaus g. 20, Panevėžys</t>
  </si>
  <si>
    <t>Smėlynės g. 73, Panevėžys</t>
  </si>
  <si>
    <t>Liepų al. 15A, Panevėžys</t>
  </si>
  <si>
    <t>Ramygalos g. 67, Panevėžys</t>
  </si>
  <si>
    <t>Švyturio g. 19, Panevėžys</t>
  </si>
  <si>
    <t>Seinų g. 17, Panevėžys</t>
  </si>
  <si>
    <t>Švyturio g. 9, Panevėžys</t>
  </si>
  <si>
    <t>Smetonos g. 5A, Panevėžys</t>
  </si>
  <si>
    <t>Žagienės g. 4, Panevėžys</t>
  </si>
  <si>
    <t>Vytauto skg. 12,Zarasai</t>
  </si>
  <si>
    <t>Marijonų g. 39, Panevėžys</t>
  </si>
  <si>
    <t>Kerbedžio g. 24, Panevėžys</t>
  </si>
  <si>
    <t>Jakšto g. 8, Panevėžys</t>
  </si>
  <si>
    <t>Nevėžio g. 24, Panevėžys</t>
  </si>
  <si>
    <t>Panevėžys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</si>
  <si>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</si>
  <si>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</si>
  <si>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</si>
  <si>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</si>
  <si>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</si>
  <si>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</si>
  <si>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</si>
  <si>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</si>
  <si>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</si>
  <si>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</si>
  <si>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</si>
  <si>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</si>
  <si>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</si>
  <si>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</si>
  <si>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</si>
  <si>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</si>
  <si>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</si>
  <si>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</si>
  <si>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</si>
  <si>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53</t>
  </si>
  <si>
    <t>J. Tumo-Vaižganto g. 85</t>
  </si>
  <si>
    <t>J. Tumo-Vaižganto g. 85A</t>
  </si>
  <si>
    <t>V. Mačernio g. 51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</si>
  <si>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</si>
  <si>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</si>
  <si>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</si>
  <si>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</si>
  <si>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</si>
  <si>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</si>
  <si>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</si>
  <si>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</si>
  <si>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</si>
  <si>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</si>
  <si>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</si>
  <si>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</si>
  <si>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</si>
  <si>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</si>
  <si>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</si>
  <si>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>Plungė</t>
  </si>
  <si>
    <t>Jaunystės 20</t>
  </si>
  <si>
    <t>Jaunystės 35</t>
  </si>
  <si>
    <t>Laisvės al. 36</t>
  </si>
  <si>
    <t>Vaižganto 60</t>
  </si>
  <si>
    <t>NAUJOJI 6 BUV</t>
  </si>
  <si>
    <t>NAUJOJI 10 BUV</t>
  </si>
  <si>
    <t>Gedimino 5</t>
  </si>
  <si>
    <t>NAUJOJI 4 BUV</t>
  </si>
  <si>
    <t>NAUJOJI 8 BUV</t>
  </si>
  <si>
    <t>Gedimino 7</t>
  </si>
  <si>
    <t>Gedimino 1</t>
  </si>
  <si>
    <t>Dariaus ir Girėno 28a</t>
  </si>
  <si>
    <t>Gedimino 3</t>
  </si>
  <si>
    <t>Jaunystės 14</t>
  </si>
  <si>
    <t>MAIRONIO 11 BUV</t>
  </si>
  <si>
    <t>Kudirkos 7</t>
  </si>
  <si>
    <t>Topolių 2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</si>
  <si>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</si>
  <si>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</si>
  <si>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</si>
  <si>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</si>
  <si>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</si>
  <si>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</si>
  <si>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</si>
  <si>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</si>
  <si>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</si>
  <si>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</si>
  <si>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</si>
  <si>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</si>
  <si>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</si>
  <si>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</si>
  <si>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</si>
  <si>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</si>
  <si>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</si>
  <si>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</si>
  <si>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Jaunimo 12</t>
  </si>
  <si>
    <t>Dariaus ir Girėno 26</t>
  </si>
  <si>
    <t>iki1960</t>
  </si>
  <si>
    <t>Vytauto Didžiojo 3</t>
  </si>
  <si>
    <t>Raseiniai</t>
  </si>
  <si>
    <t>Vytauto g. 21</t>
  </si>
  <si>
    <t>V. Kudirkos g. 102B</t>
  </si>
  <si>
    <t>V. Kudirkos g. 70</t>
  </si>
  <si>
    <t>Kęstučio g. 21</t>
  </si>
  <si>
    <t>Nepriklausomybės g. 6</t>
  </si>
  <si>
    <t>V. Kudirkos g. 51</t>
  </si>
  <si>
    <t>S. Banaičio g. 12</t>
  </si>
  <si>
    <t>S. Banaičio g. 3</t>
  </si>
  <si>
    <t>Draugystės takas 4</t>
  </si>
  <si>
    <t>V. Kudirkos g. 82</t>
  </si>
  <si>
    <t>Bažnyčios g. 21</t>
  </si>
  <si>
    <t>Draugystės takas 8</t>
  </si>
  <si>
    <t>Šaulių g. 26</t>
  </si>
  <si>
    <t>Nepriklausomybės g. 3</t>
  </si>
  <si>
    <t>V. Kudirkos g. 108</t>
  </si>
  <si>
    <t>V. Kudirkos g. 47</t>
  </si>
  <si>
    <t>Šaulių g. 10</t>
  </si>
  <si>
    <t>Vytauto g. 19</t>
  </si>
  <si>
    <t>Vytauto g. 3</t>
  </si>
  <si>
    <t>Vytauto g. 6</t>
  </si>
  <si>
    <t>Šaulių g. 22</t>
  </si>
  <si>
    <t>Šaulių g. 12</t>
  </si>
  <si>
    <t>Šakiai</t>
  </si>
  <si>
    <t>J.Pauliaus II G.34 Eišiškės</t>
  </si>
  <si>
    <t>J.Pauliaus II G.28 Eišiškės</t>
  </si>
  <si>
    <t>Šalčininkai</t>
  </si>
  <si>
    <t xml:space="preserve">A.Mickevičiaus g. 8 </t>
  </si>
  <si>
    <t xml:space="preserve">A.Mickevičiaus g.24 </t>
  </si>
  <si>
    <t xml:space="preserve">Sniadeckio g.10 </t>
  </si>
  <si>
    <t xml:space="preserve">Sniadeckio g.14 </t>
  </si>
  <si>
    <t xml:space="preserve">Sniadeckio g.18 </t>
  </si>
  <si>
    <t xml:space="preserve">Sniadeckio g.24 </t>
  </si>
  <si>
    <t xml:space="preserve">Sniadeckio g.27 </t>
  </si>
  <si>
    <t xml:space="preserve">Mokyklos g.19 </t>
  </si>
  <si>
    <t xml:space="preserve">Vutauto g.33 </t>
  </si>
  <si>
    <t xml:space="preserve">A.Mickevičiaus g.1a </t>
  </si>
  <si>
    <t xml:space="preserve">Šalčios g.8 </t>
  </si>
  <si>
    <t xml:space="preserve">Šalčios g.14 </t>
  </si>
  <si>
    <t xml:space="preserve">Vilniaus g.26 </t>
  </si>
  <si>
    <t xml:space="preserve">Vilniaus g.26 b </t>
  </si>
  <si>
    <t xml:space="preserve">Vilniaus g.45-1 </t>
  </si>
  <si>
    <t xml:space="preserve">Vytauto g.22-3 </t>
  </si>
  <si>
    <t xml:space="preserve">Mokyklos g.27 </t>
  </si>
  <si>
    <t xml:space="preserve">Vytauto g.31-1 </t>
  </si>
  <si>
    <t>Šiauliai</t>
  </si>
  <si>
    <t>Vytauto g. 76, Trakai</t>
  </si>
  <si>
    <t>Pakalnės g. 44, Lentvaris</t>
  </si>
  <si>
    <t>Bažnyčios g. 23, Lentvaris</t>
  </si>
  <si>
    <t>Pakalnės g. 7, Lentvaris</t>
  </si>
  <si>
    <t>Birutės g. 43, Trakai</t>
  </si>
  <si>
    <t>Lauko g. 12A, Lentvaris</t>
  </si>
  <si>
    <t>Aušros g. 99, Utena (renov.)</t>
  </si>
  <si>
    <t>Taikos g. 20, Utena (renov.)</t>
  </si>
  <si>
    <t>V.Kudirkos g. 22, Utena</t>
  </si>
  <si>
    <t>Taikos g. 26, Utena (renov.)</t>
  </si>
  <si>
    <t>Taikos g. 22, Utena (renov.)</t>
  </si>
  <si>
    <t>Aukštakalnio g. 112, Utena</t>
  </si>
  <si>
    <t>Krašuonos g. 13, Utena</t>
  </si>
  <si>
    <t>Aukštakalnio g. 70, Utena</t>
  </si>
  <si>
    <t>Aukštakalnio g. 110, Utena</t>
  </si>
  <si>
    <t>Krašuonos g. 3, Utena</t>
  </si>
  <si>
    <t>Taikos g. 47, Utena</t>
  </si>
  <si>
    <t>Vaižganto g. 36, Utena</t>
  </si>
  <si>
    <t>K.Donelaičio g. 12, Utena</t>
  </si>
  <si>
    <t>Kęstučio g. 9, Utena</t>
  </si>
  <si>
    <t>Utenio a. 5, Utena</t>
  </si>
  <si>
    <t>J.Basanavičiaus g. 110, Utena</t>
  </si>
  <si>
    <t>Tauragnų g. 4, Utena</t>
  </si>
  <si>
    <t>Užpalių g. 88, Utena</t>
  </si>
  <si>
    <t>Utena</t>
  </si>
  <si>
    <t>renov.</t>
  </si>
  <si>
    <t>Kalno g. 9, Matuizos</t>
  </si>
  <si>
    <t>Varėna</t>
  </si>
  <si>
    <t>Druskininkų 7A</t>
  </si>
  <si>
    <t>Saulėtekio 24/26</t>
  </si>
  <si>
    <t>Taikos 14</t>
  </si>
  <si>
    <t>Sodų 45</t>
  </si>
  <si>
    <t>Saulėtekio 5/7</t>
  </si>
  <si>
    <t>Sodų 20-II</t>
  </si>
  <si>
    <t>Sodų 43</t>
  </si>
  <si>
    <t>Saulėtekio 3</t>
  </si>
  <si>
    <t>Sodų 25</t>
  </si>
  <si>
    <t>Sodų 29</t>
  </si>
  <si>
    <t>Sodų 1</t>
  </si>
  <si>
    <t>Ganyklų 59</t>
  </si>
  <si>
    <t>Mokyklos 14-II</t>
  </si>
  <si>
    <t>Taikos 20</t>
  </si>
  <si>
    <t>Sodų 59</t>
  </si>
  <si>
    <t>Gintaro 33</t>
  </si>
  <si>
    <t>Saulėtekio 4</t>
  </si>
  <si>
    <t>Janonio 41</t>
  </si>
  <si>
    <t>Kretingos 6</t>
  </si>
  <si>
    <t>Mokyklos 13</t>
  </si>
  <si>
    <t>Palanga</t>
  </si>
  <si>
    <t>Eur/MWh</t>
  </si>
  <si>
    <t>Eur/m²/mėn</t>
  </si>
  <si>
    <t>Eur/mėn</t>
  </si>
  <si>
    <t>Kėstučio 6 Akmenė (ren.)</t>
  </si>
  <si>
    <t>Kestučio 2 Akmenė (ren.)</t>
  </si>
  <si>
    <t>Respublikos 24 Naujoji Akmenė (ren.)</t>
  </si>
  <si>
    <t>Respublikos 18 Naujoji Akmenė</t>
  </si>
  <si>
    <t>V.Kudirkos 17 Naujoji Akmenė</t>
  </si>
  <si>
    <t>Respublikos 16 Naujoji Akmenė</t>
  </si>
  <si>
    <t>Ventos 12 Venta</t>
  </si>
  <si>
    <t>Žalgirio 17 Naujoji Akmenė</t>
  </si>
  <si>
    <t>Ventos 14 Venta</t>
  </si>
  <si>
    <t>Klykolių 40 Akmenė</t>
  </si>
  <si>
    <t>V.Kudirkos 10 Naujoji Akmenė</t>
  </si>
  <si>
    <t>Bausko 8 Venta</t>
  </si>
  <si>
    <t>Žalgirio 25 Naujoji Akmenė</t>
  </si>
  <si>
    <t>Žalgirio 3 Naujoji Akmenė</t>
  </si>
  <si>
    <t>Statybininkų g. 15 (renovuotas)</t>
  </si>
  <si>
    <t>Statybininkų g. 17 (renovuotas)</t>
  </si>
  <si>
    <t>Ramybės g. 5 (renovuotas)</t>
  </si>
  <si>
    <t>A.Vienuolio g. 7 (renovuotas)</t>
  </si>
  <si>
    <t>A.Vienuolio g. 9 (renovuotas)</t>
  </si>
  <si>
    <t>A.Vienuolio g. 11 (renovuotas)</t>
  </si>
  <si>
    <t>A.Vienuolio g. 13 (renovuotas)</t>
  </si>
  <si>
    <t>A.Vienuolio g. 15 (renovuotas)</t>
  </si>
  <si>
    <t>Valaukio g. 10 (renovuotas)</t>
  </si>
  <si>
    <t>Ažupiečių g. 4 (renovuotas)</t>
  </si>
  <si>
    <t>Žiburio g. 2</t>
  </si>
  <si>
    <t>Ramybės g. 16</t>
  </si>
  <si>
    <t>Elektrėnai</t>
  </si>
  <si>
    <t xml:space="preserve">Taikos 4, </t>
  </si>
  <si>
    <t xml:space="preserve">Taikos 3, </t>
  </si>
  <si>
    <t>Trakų 11,  (renov)</t>
  </si>
  <si>
    <t>Trakų 18,  (renov)</t>
  </si>
  <si>
    <t>Trakų 29,  (renov)</t>
  </si>
  <si>
    <t xml:space="preserve">Draugystės 12, </t>
  </si>
  <si>
    <t xml:space="preserve">Draugystės 16, </t>
  </si>
  <si>
    <t xml:space="preserve">Sodų 4, </t>
  </si>
  <si>
    <t xml:space="preserve">Sodų 12, </t>
  </si>
  <si>
    <t xml:space="preserve">Trakų 4, </t>
  </si>
  <si>
    <t xml:space="preserve">Draugystės 19, </t>
  </si>
  <si>
    <t xml:space="preserve">Draugystės 21, </t>
  </si>
  <si>
    <t xml:space="preserve">Pergalės 7, </t>
  </si>
  <si>
    <t xml:space="preserve">Pergalės 9, </t>
  </si>
  <si>
    <t xml:space="preserve">Saulės 4, </t>
  </si>
  <si>
    <t xml:space="preserve">Saulės 8, </t>
  </si>
  <si>
    <t xml:space="preserve">Trakų 1, </t>
  </si>
  <si>
    <t xml:space="preserve">Trakų 14, </t>
  </si>
  <si>
    <t xml:space="preserve">Trakų 15, </t>
  </si>
  <si>
    <t xml:space="preserve">Šviesos 9, </t>
  </si>
  <si>
    <t>Draugystės 17,</t>
  </si>
  <si>
    <t xml:space="preserve">Pergalės 57, </t>
  </si>
  <si>
    <t xml:space="preserve">Saulės 11, </t>
  </si>
  <si>
    <t xml:space="preserve">Saulės 5, </t>
  </si>
  <si>
    <t xml:space="preserve">Saulės 6, </t>
  </si>
  <si>
    <t xml:space="preserve">Saulės 9, </t>
  </si>
  <si>
    <t xml:space="preserve">Taikos 9, </t>
  </si>
  <si>
    <t xml:space="preserve">Taikos 11, </t>
  </si>
  <si>
    <t xml:space="preserve">Trakų 3, </t>
  </si>
  <si>
    <t>Atgimimo g. 19, Ignalina (ren)</t>
  </si>
  <si>
    <t>Ateities g. 29, Ignalina (ren)</t>
  </si>
  <si>
    <t>Vasario 16-osios g. 38, Ignalina (ren)</t>
  </si>
  <si>
    <t>Aukštaičių g. 46, Ignalina</t>
  </si>
  <si>
    <t>Aukštaičių g. 28, Ignalina (ren)</t>
  </si>
  <si>
    <t>Aukštaičių g. 31, Ignalina</t>
  </si>
  <si>
    <t xml:space="preserve">Vasario 16-osios g. 1,Dūkštas,  Ignalinos r. </t>
  </si>
  <si>
    <t xml:space="preserve">Ignalinos g. 1,Vidiškės, Ignalinos r. </t>
  </si>
  <si>
    <t xml:space="preserve">Melioratorių g. 4, Vidiškės, Ignalinos r. </t>
  </si>
  <si>
    <t xml:space="preserve">Sodų g. 4, Vidiškės , Ignalinos r. </t>
  </si>
  <si>
    <t>Vasario 16-osios g. 40, Ignalina</t>
  </si>
  <si>
    <t>CHEMIKŲ  92C</t>
  </si>
  <si>
    <t>BIRUTĖS   6</t>
  </si>
  <si>
    <t>CHEMIKŲ  86</t>
  </si>
  <si>
    <t>PANERIŲ  15</t>
  </si>
  <si>
    <t>KLAIPĖDOS  11</t>
  </si>
  <si>
    <t>KAUNO   6</t>
  </si>
  <si>
    <t>PANERIŲ  21</t>
  </si>
  <si>
    <t>KLAIPĖDOS  36A</t>
  </si>
  <si>
    <t>VASARIO 16-OSIOS  13</t>
  </si>
  <si>
    <t>A.KULVIEČIO   2</t>
  </si>
  <si>
    <t>VILNIAUS  35</t>
  </si>
  <si>
    <t>KAUNO  93</t>
  </si>
  <si>
    <t>P.VAIČIŪNO   4</t>
  </si>
  <si>
    <t>ŽEMAITĖS  18A</t>
  </si>
  <si>
    <t>P.VAIČIŪNO   8</t>
  </si>
  <si>
    <t>VASARIO 16-OSIOS  17</t>
  </si>
  <si>
    <t>KOSMONAUTŲ   3A</t>
  </si>
  <si>
    <t>VILTIES  28</t>
  </si>
  <si>
    <t>ŽALIOJI  17</t>
  </si>
  <si>
    <t>CHEMIKŲ 102</t>
  </si>
  <si>
    <t>P.VAIČIŪNO  20</t>
  </si>
  <si>
    <t>VASARIO 16-OSIOS  15</t>
  </si>
  <si>
    <t>A.KULVIEČIO   5</t>
  </si>
  <si>
    <t>CHEMIKŲ 114</t>
  </si>
  <si>
    <t>ŽEMAITĖS   6</t>
  </si>
  <si>
    <t>CHEMIKŲ   8</t>
  </si>
  <si>
    <t>MIŠKININKŲ   3</t>
  </si>
  <si>
    <t>GIRELĖS   5</t>
  </si>
  <si>
    <t>CHEMIKŲ  24</t>
  </si>
  <si>
    <t>CHEMIKŲ 130</t>
  </si>
  <si>
    <t>Mokyklos g. 50, Strėvininkai</t>
  </si>
  <si>
    <t>iki 1992 m.</t>
  </si>
  <si>
    <t>Mokyklos g. 52, Strėvininkai</t>
  </si>
  <si>
    <t>Žaslių g. 62A, Žiežmariai</t>
  </si>
  <si>
    <t xml:space="preserve">Kaunas </t>
  </si>
  <si>
    <t>Šilumos suvartojimas ir mokėjimai už šilumą Lietuvos miestų daugiabučiuose gyvenamuosiuose namuose  (2015 m. spalio mėn)</t>
  </si>
  <si>
    <t>ŽEMAITIJOS 29 (renov.)</t>
  </si>
  <si>
    <t>ŽEMAITIJOS 32 (renov.)</t>
  </si>
  <si>
    <t>Gamyklos g.15 (renov.)</t>
  </si>
  <si>
    <t>NAFTININKŲ 12 (renov.)</t>
  </si>
  <si>
    <t>SODŲ 9 (renov.)</t>
  </si>
  <si>
    <t>V.BURBOS 4 (renov.)</t>
  </si>
  <si>
    <t>NAFTININKŲ 28 (renov.)</t>
  </si>
  <si>
    <t>MINDAUGO 13 (renov.)</t>
  </si>
  <si>
    <t>P.VILEIŠIO 4 (renov.)</t>
  </si>
  <si>
    <t>P.VILEIŠIO 2 (renov.)</t>
  </si>
  <si>
    <t>GAMYKLOS 17 (renov.)</t>
  </si>
  <si>
    <t>NAFTININKŲ 8 (renov.)</t>
  </si>
  <si>
    <t>LAISVĖS 222 (renov.)</t>
  </si>
  <si>
    <t>VENTOS 59 (renov.)</t>
  </si>
  <si>
    <t>GAMYKLOS 25 (renov.)</t>
  </si>
  <si>
    <t>NAFTININKŲ 5A (renov.)</t>
  </si>
  <si>
    <t>VENTOS 45 (renov.)</t>
  </si>
  <si>
    <t>PAVASARIO 15</t>
  </si>
  <si>
    <t>ŽEMAITIJOS 15 (renov.)</t>
  </si>
  <si>
    <t>M.Daukšos g.36-ojo NSB</t>
  </si>
  <si>
    <t>TAIKOS 8</t>
  </si>
  <si>
    <t>ŽEMAITIJOS 56</t>
  </si>
  <si>
    <t>VENTOS 37</t>
  </si>
  <si>
    <t>DRAUGYSTĖS 16</t>
  </si>
  <si>
    <t>TAIKOS 12</t>
  </si>
  <si>
    <t>TYLIOJI 32</t>
  </si>
  <si>
    <t>Pavasario g.27-ojo NSB</t>
  </si>
  <si>
    <t>PAVASARIO 12</t>
  </si>
  <si>
    <t>Taikos g.20-ojo NSB</t>
  </si>
  <si>
    <t>PAVASARIO 16</t>
  </si>
  <si>
    <t xml:space="preserve">V.DIDŽIOJO-70                                                         </t>
  </si>
  <si>
    <t xml:space="preserve">P.MAŠIOTO-49                                                          </t>
  </si>
  <si>
    <t xml:space="preserve">Kruojos 4                                                             </t>
  </si>
  <si>
    <t xml:space="preserve">P. Mašioto 57                                                         </t>
  </si>
  <si>
    <t>Mindaugo 4</t>
  </si>
  <si>
    <t>P.Mašioto 43a</t>
  </si>
  <si>
    <t>Taikos 30</t>
  </si>
  <si>
    <t xml:space="preserve">P.Mašioto 53                                                          </t>
  </si>
  <si>
    <t>Dariaus ir Girėno 51a</t>
  </si>
  <si>
    <t>P.Mašioto 67</t>
  </si>
  <si>
    <t xml:space="preserve">V.DIDŽIOJO -78                                                     </t>
  </si>
  <si>
    <t xml:space="preserve">VILNIAUS-31                                                           </t>
  </si>
  <si>
    <t>P.Mašioto 63</t>
  </si>
  <si>
    <t xml:space="preserve">LINKUVA JONIŠKĖLIO-2                                                  </t>
  </si>
  <si>
    <t xml:space="preserve">V.DIDŽIOJO-63A                                                        </t>
  </si>
  <si>
    <t xml:space="preserve"> VILNIAUS-34                                                          </t>
  </si>
  <si>
    <t xml:space="preserve">L.GIROS-8                                                             </t>
  </si>
  <si>
    <t xml:space="preserve">Mažoji - 3                                                            </t>
  </si>
  <si>
    <t xml:space="preserve">MINDAUGO-2C                                                           </t>
  </si>
  <si>
    <t xml:space="preserve">V.DIDŽIOJO-35                                                         </t>
  </si>
  <si>
    <t xml:space="preserve">SKVERO-2                                                              </t>
  </si>
  <si>
    <t xml:space="preserve">VILNIAUS-33                                                           </t>
  </si>
  <si>
    <t xml:space="preserve">Mažoji - 1                                                            </t>
  </si>
  <si>
    <t xml:space="preserve">VILNIAUS -28                                                          </t>
  </si>
  <si>
    <t xml:space="preserve">VASARIO 16-SIOS -15                                                   </t>
  </si>
  <si>
    <t xml:space="preserve">Taikos 24                                                             </t>
  </si>
  <si>
    <t xml:space="preserve">UŠINSKO-22                                                            </t>
  </si>
  <si>
    <t>Skvero 6</t>
  </si>
  <si>
    <t xml:space="preserve">Taikos 24A                                                            </t>
  </si>
  <si>
    <t xml:space="preserve">VASARIO 16-SIOS-13                                                    </t>
  </si>
  <si>
    <t xml:space="preserve">KĘSTUČIO-8                                                            </t>
  </si>
  <si>
    <t>Pakruojis</t>
  </si>
  <si>
    <t>Margirio g. 9, Panevėžys</t>
  </si>
  <si>
    <t>Technikos g. 7, Kupiškis</t>
  </si>
  <si>
    <t>Vilniaus g. 81, Kupiškis</t>
  </si>
  <si>
    <t>Zarasai</t>
  </si>
  <si>
    <t>Kupiškis</t>
  </si>
  <si>
    <t>Kėdainiai</t>
  </si>
  <si>
    <t>J. Tumo-Vaižganto g. 96</t>
  </si>
  <si>
    <t>Vėjo 12</t>
  </si>
  <si>
    <t>Vaižganto 58c</t>
  </si>
  <si>
    <t>Radvilų 23</t>
  </si>
  <si>
    <t>Stiklo 10</t>
  </si>
  <si>
    <t>Kaštonų 6</t>
  </si>
  <si>
    <t>Jaunystės 31</t>
  </si>
  <si>
    <t>Dariaus ir Girėno 60</t>
  </si>
  <si>
    <t>Laisvės al. 38</t>
  </si>
  <si>
    <t>Povyliaus 16</t>
  </si>
  <si>
    <t>Gedimino 15, 17, 17a, 19</t>
  </si>
  <si>
    <t>Povyliaus 8a</t>
  </si>
  <si>
    <t>Povyliaus 8</t>
  </si>
  <si>
    <t>Laisvės al. 34</t>
  </si>
  <si>
    <t>Jaunystės 33</t>
  </si>
  <si>
    <t>Progimnazijos 19</t>
  </si>
  <si>
    <t>Linkaičių 140</t>
  </si>
  <si>
    <t>Vasario 16-osios 2</t>
  </si>
  <si>
    <t>Vasario 16-osios 1</t>
  </si>
  <si>
    <t>Vasario 16-osios 4</t>
  </si>
  <si>
    <t>Bernotėno 3</t>
  </si>
  <si>
    <t>Stiklo 1a</t>
  </si>
  <si>
    <t>Kražių 12</t>
  </si>
  <si>
    <t xml:space="preserve">Radviliškis 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</si>
  <si>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</si>
  <si>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</si>
  <si>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</si>
  <si>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</si>
  <si>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</si>
  <si>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</si>
  <si>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</si>
  <si>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V. Grybo 4</t>
  </si>
  <si>
    <t>Šaulių g. 18</t>
  </si>
  <si>
    <t>Vytauto g. 102</t>
  </si>
  <si>
    <t>J. Basanavičiaus g.4</t>
  </si>
  <si>
    <t>V. Kudirkos g. 39</t>
  </si>
  <si>
    <t>Jaunystės takas 6</t>
  </si>
  <si>
    <t>Bažnyčios g.11</t>
  </si>
  <si>
    <t>V. Kudirkos g 86</t>
  </si>
  <si>
    <t xml:space="preserve">Vytauto g. 10 </t>
  </si>
  <si>
    <t>Šaulių g. 8</t>
  </si>
  <si>
    <t>V. Kudirkos g. 57</t>
  </si>
  <si>
    <t>Nepriklausomybės g. 5</t>
  </si>
  <si>
    <t>Vilniaus g. 202, Šiauliai(renov.)</t>
  </si>
  <si>
    <t>Kviečių g. 56 (renov.), Šiauliai</t>
  </si>
  <si>
    <t>Miglovaros g. 25, Šiauliai</t>
  </si>
  <si>
    <t>Gegužių g. 73 (renov.), Šiauliai</t>
  </si>
  <si>
    <t>Gegužių g. 19 (renov.), Šiauliai</t>
  </si>
  <si>
    <t>Ežero g. 4, Šiauliai</t>
  </si>
  <si>
    <t>Statybininkų g. 16, Kužiai (renov.)</t>
  </si>
  <si>
    <t>P. Cvirkos g.65B, Šiauliai</t>
  </si>
  <si>
    <t>Klevų g. 13 (renov.), Šiauliai</t>
  </si>
  <si>
    <t>Gytarių g. 16, Šiauliai</t>
  </si>
  <si>
    <t>Vytauto g. 149 (renov.), Šiauliai</t>
  </si>
  <si>
    <t>Ežero g. 9, Šiauliai</t>
  </si>
  <si>
    <t>Vytauto g. 138 (renov.), Šiauliai</t>
  </si>
  <si>
    <t>Sevastopolio g. 5, Šiauliai (renov.)</t>
  </si>
  <si>
    <t>K. Korsako g. 53, Šiauliai</t>
  </si>
  <si>
    <t>Dainų g. 4, Šiauliai (renov.)</t>
  </si>
  <si>
    <t xml:space="preserve">Draugystės pr. 18, Šiauliai (renov.) </t>
  </si>
  <si>
    <t>Sevastopolio g. 9, Šiauliai (renov.)</t>
  </si>
  <si>
    <t>Tilžės g. 24A, Šiauliai</t>
  </si>
  <si>
    <t>Vytauto g. 154, Šiauliai (renov.)</t>
  </si>
  <si>
    <t>Tilžės g. 51A, Šiauliai</t>
  </si>
  <si>
    <t>Radviliškio g. 94, Šiauliai</t>
  </si>
  <si>
    <t>Vilniaus g. 24, Šiauliai</t>
  </si>
  <si>
    <t>Tilžės g. 53A, Šiauliai</t>
  </si>
  <si>
    <t>Varpo g. 33, Šiauliai</t>
  </si>
  <si>
    <t>S. Šalkauskio g. 10, Šiauliai</t>
  </si>
  <si>
    <t>Vilniaus g. 101, Šiauliai</t>
  </si>
  <si>
    <t>Varpo g. 35, Šiauliai</t>
  </si>
  <si>
    <t>Draugystės pr. 15, Šiauliai</t>
  </si>
  <si>
    <t>Varpo g. 53, Šiauliai</t>
  </si>
  <si>
    <t>Radviliškio g. 124, Šiauliai</t>
  </si>
  <si>
    <t>Ežero g. 23, Šiauliai</t>
  </si>
  <si>
    <t>A. Mickevičiaus g. 38, Šiauliai</t>
  </si>
  <si>
    <t>Ežero g. 29, Šiauliai</t>
  </si>
  <si>
    <t>Draugystės pr. 3A, Šiauliai</t>
  </si>
  <si>
    <t>Energetikų g. 11, Šiauliai</t>
  </si>
  <si>
    <t>P. Cvirkos g. 75A, Šiauliai</t>
  </si>
  <si>
    <t>Ežero g. 14, Šiauliai</t>
  </si>
  <si>
    <t>P. Višinskio g. 37, Šiauliai</t>
  </si>
  <si>
    <t>Ežero g. 15, Šiauliai</t>
  </si>
  <si>
    <t>Vytauto g. 64A, Trakai</t>
  </si>
  <si>
    <t>Vytauto g. 9A, Lentvaris</t>
  </si>
  <si>
    <t>Bažnyčios g. 21, Lentvaris</t>
  </si>
  <si>
    <t>Vytauto g. 62, Trakai</t>
  </si>
  <si>
    <t>Geležinkelio g. 26, Lentvaris</t>
  </si>
  <si>
    <t>Klevų al. 34, Lentvaris</t>
  </si>
  <si>
    <t>Ežero g. 5A, Lentvaris</t>
  </si>
  <si>
    <t>Vytauto g. 48, Trakai</t>
  </si>
  <si>
    <t>Tujų g. 1, Lentvaris</t>
  </si>
  <si>
    <t>Vytauto 48B, Trakai</t>
  </si>
  <si>
    <t>Klevų al. 28, Lentvaris</t>
  </si>
  <si>
    <t>Ežero g. 7, Lentvaris</t>
  </si>
  <si>
    <t>Vytauto g. 74, Trakai</t>
  </si>
  <si>
    <t>Birutės g. 45, Trakai</t>
  </si>
  <si>
    <t>Konduktorių g. 6A, Lentvaris</t>
  </si>
  <si>
    <t>Mindaugo g. 11B, Trakai</t>
  </si>
  <si>
    <t>Vienuolyno g. 39, Trakai</t>
  </si>
  <si>
    <t>Trakų g. 16, Trakai</t>
  </si>
  <si>
    <t>Vytauto g. 50A, Trakai</t>
  </si>
  <si>
    <t>Pakalnės g. 23, Lentvaris</t>
  </si>
  <si>
    <t>Senkelio g. 1, Trakai</t>
  </si>
  <si>
    <t>Mindaugo g. 18, Trakai</t>
  </si>
  <si>
    <t>Karaimų g. 26A, Trakai</t>
  </si>
  <si>
    <t>Senkelio g. 3, Trakai</t>
  </si>
  <si>
    <t>Trakai</t>
  </si>
  <si>
    <t>Aušros g. 94, Utena (renov.)</t>
  </si>
  <si>
    <t>Aukškalnio g. 108, Utena</t>
  </si>
  <si>
    <t>Taikos g. 50, Utena (renov.)</t>
  </si>
  <si>
    <t>Aukštakalnio g. 116, Utena</t>
  </si>
  <si>
    <t>Kampo g. 3, Utena</t>
  </si>
  <si>
    <t>V.Kudirkos g. 42, Utena</t>
  </si>
  <si>
    <t>Aukštakalnio g. 72, Utena</t>
  </si>
  <si>
    <t>Aukštaičių g. 1, Utena</t>
  </si>
  <si>
    <t>J.Basanavičiaus 117, Utena</t>
  </si>
  <si>
    <t>Krašuonos g. 17, Utena</t>
  </si>
  <si>
    <t>Smėlio g. 24, 26, Utena</t>
  </si>
  <si>
    <t>Aušros g. 50, Utena</t>
  </si>
  <si>
    <t>Sėlių g. 30a, Utena</t>
  </si>
  <si>
    <t>Vaižganto g. 8, Utena</t>
  </si>
  <si>
    <t>Užpalių 80, Utena</t>
  </si>
  <si>
    <t>Aušros g. 87, Utena</t>
  </si>
  <si>
    <t>Taikos g. 59, Utena</t>
  </si>
  <si>
    <t>Maironio g. 15, Utena</t>
  </si>
  <si>
    <t>J.Basanavičiaus 108, Utena</t>
  </si>
  <si>
    <t>Vytauto a. 2, Uena</t>
  </si>
  <si>
    <t>Kęstučio g. 4, Utena</t>
  </si>
  <si>
    <t>Ežero g. 5, Utena</t>
  </si>
  <si>
    <t>Dzūkų g. 15</t>
  </si>
  <si>
    <t>Dzūkų g. 21A</t>
  </si>
  <si>
    <t>J.Basanavičiaus g. 15</t>
  </si>
  <si>
    <t>Sporto g. 6</t>
  </si>
  <si>
    <t>Sporto g. 8</t>
  </si>
  <si>
    <t>Sporto g. 10</t>
  </si>
  <si>
    <t>Šiltnamių g. 1</t>
  </si>
  <si>
    <t>Vasario 16 g. 6</t>
  </si>
  <si>
    <t>Vasario 16 g. 8</t>
  </si>
  <si>
    <t>Vasario 16 g. 10</t>
  </si>
  <si>
    <t>Aušros g. 1</t>
  </si>
  <si>
    <t>Dzūkų g. 3</t>
  </si>
  <si>
    <t>Dzūkų g. 36</t>
  </si>
  <si>
    <t>Dzūkų g. 38</t>
  </si>
  <si>
    <t>J.Basanavičiaus g. 7A</t>
  </si>
  <si>
    <t>Marcinkonių g. 2</t>
  </si>
  <si>
    <t>Marcinkonių g. 16</t>
  </si>
  <si>
    <t>M.K.Čiurlionio g. 3</t>
  </si>
  <si>
    <t>M.K.Čiurlionio g. 11</t>
  </si>
  <si>
    <t>Spaustuvės g. 3</t>
  </si>
  <si>
    <t>Dzūkų g. 26</t>
  </si>
  <si>
    <t>Dzūkų g. 40</t>
  </si>
  <si>
    <t>J.Basanavičiasu g. 44</t>
  </si>
  <si>
    <t>Kalno g. 7, Matuizos</t>
  </si>
  <si>
    <t>Kalno g. 11, Matuizos</t>
  </si>
  <si>
    <t>Mechanizatorių g. 21</t>
  </si>
  <si>
    <t>M.K.Čiurlionio g. 4</t>
  </si>
  <si>
    <t>Vilties g. 4, Naujieji Valkininkai</t>
  </si>
  <si>
    <t>Vytauto g. 58</t>
  </si>
  <si>
    <t>Kalno g. 1, Matuizos</t>
  </si>
  <si>
    <t>Kalno g. 29, Matuizos</t>
  </si>
  <si>
    <t>Melioratorių g. 3</t>
  </si>
  <si>
    <t>M.K.Čiurlionio g. 37</t>
  </si>
  <si>
    <t>Vasario 16 g. 11</t>
  </si>
  <si>
    <t>Vasario 16 g. 13</t>
  </si>
  <si>
    <t>Vilties g. 33, Naujieji Valkininkai</t>
  </si>
  <si>
    <t>Vytauto g. 64</t>
  </si>
  <si>
    <t>Vytauto g. 73</t>
  </si>
  <si>
    <t>V.Krėvės g. 4</t>
  </si>
  <si>
    <t>Žirmūnų g. 128 (ren)</t>
  </si>
  <si>
    <t>J.Kubiliaus g. 4 (ren.)</t>
  </si>
  <si>
    <t>Draugystės 1 (108)</t>
  </si>
  <si>
    <t>Dariaus ir Girėno 9 (503)</t>
  </si>
  <si>
    <t>Vytauto 54 (641)</t>
  </si>
  <si>
    <t>Mokolų 51 (606)</t>
  </si>
  <si>
    <t>Dariaus ir Girėno 13 (505)</t>
  </si>
  <si>
    <t>Draugystės 3 (110)</t>
  </si>
  <si>
    <t>Dariaus ir Girėno 11 (504)</t>
  </si>
  <si>
    <t>Vytenio 8 (656)</t>
  </si>
  <si>
    <t>R.Juknevičiaus 48 (527)</t>
  </si>
  <si>
    <t>Mokolų 9 (282)</t>
  </si>
  <si>
    <t>Vytauto 56A (639)</t>
  </si>
  <si>
    <t>Mokyklos 13 (348)</t>
  </si>
  <si>
    <t>Mokyklos 9 (331)</t>
  </si>
  <si>
    <t>J.Jablonskio 2 (889)</t>
  </si>
  <si>
    <t>M.Valančiaus. 18 (425-K)</t>
  </si>
  <si>
    <t>Jaunimo, 3 (1021)</t>
  </si>
  <si>
    <t>Nausupės 8 (824)</t>
  </si>
  <si>
    <t>Maironio. 34 (410-K)</t>
  </si>
  <si>
    <t>Jaunimo, 7 (1060)</t>
  </si>
  <si>
    <t>Vytauto 21 (273)</t>
  </si>
  <si>
    <t>Vytauto 15 (268)</t>
  </si>
  <si>
    <t>K.Donelaičio. 5 - 2 (27-2K)</t>
  </si>
  <si>
    <t>Žemaitės. 10 (8-K)</t>
  </si>
  <si>
    <t>Žemaitės. 8 (7-K)</t>
  </si>
  <si>
    <t>Dvarkelio 11 (851)</t>
  </si>
  <si>
    <t>Kauno 20 (847)</t>
  </si>
  <si>
    <t>Lietuvininkų 4 (446)</t>
  </si>
  <si>
    <t>Dvarkelio 7 (841)</t>
  </si>
  <si>
    <t xml:space="preserve">NEPRIKLAUSOMYBĖS 72 </t>
  </si>
  <si>
    <t xml:space="preserve">LAUKO 44 </t>
  </si>
  <si>
    <t xml:space="preserve">AUŠROS 10 </t>
  </si>
  <si>
    <t xml:space="preserve">VIENYBĖS 72 </t>
  </si>
  <si>
    <t xml:space="preserve">STATYBININKŲ 4 </t>
  </si>
  <si>
    <t xml:space="preserve">VIENYBES 70 </t>
  </si>
  <si>
    <t xml:space="preserve">BIRUTES 2 </t>
  </si>
  <si>
    <t xml:space="preserve">AUŠROS 4 </t>
  </si>
  <si>
    <t xml:space="preserve">STATYBININKŲ 8 </t>
  </si>
  <si>
    <t xml:space="preserve">NEPRIKLAUSOMYBĖS 50 </t>
  </si>
  <si>
    <t xml:space="preserve">S.NERIES 33C </t>
  </si>
  <si>
    <t xml:space="preserve">VILNIAUS 8 </t>
  </si>
  <si>
    <t xml:space="preserve">KĘSTUČIO 10 </t>
  </si>
  <si>
    <t xml:space="preserve">LAUKO 32 </t>
  </si>
  <si>
    <t>Vilniaus 56 (30081)</t>
  </si>
  <si>
    <t>Rinkuškių 47B (36001)</t>
  </si>
  <si>
    <t>Vilniaus 77B (30085)</t>
  </si>
  <si>
    <t>Rinkuškių 49 (34001)</t>
  </si>
  <si>
    <t>Vilniaus 4 (30072)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</si>
  <si>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</si>
  <si>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</si>
  <si>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</si>
  <si>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</si>
  <si>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</si>
  <si>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</si>
  <si>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</si>
  <si>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</si>
  <si>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</si>
  <si>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</si>
  <si>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Skratiškių 12 (300012)</t>
  </si>
  <si>
    <t>Vilniaus 91A (30086)</t>
  </si>
  <si>
    <t>Vilniaus 93A (30088)</t>
  </si>
  <si>
    <t>Rinkuškių 20 (370011)</t>
  </si>
  <si>
    <t>Vytauto 60 (30117)</t>
  </si>
  <si>
    <t>Rotušės 26 (30061)</t>
  </si>
  <si>
    <t>Kilučių 11 (30048)</t>
  </si>
  <si>
    <t>Rotušės 24 (30059)</t>
  </si>
  <si>
    <t>Basanavičiaus 18 (30038)</t>
  </si>
  <si>
    <t>Birutės 4 (ren)</t>
  </si>
  <si>
    <t>Raseinių 9a  II korpusas (ren)</t>
  </si>
  <si>
    <t>Raseinių 9 II korpusas (ren)</t>
  </si>
  <si>
    <t>Birutės 2 (ren)</t>
  </si>
  <si>
    <t>Mackevičiaus 29 (ren)</t>
  </si>
  <si>
    <t>Pievų 2 (ren)</t>
  </si>
  <si>
    <t>Pievų 6 (ren)</t>
  </si>
  <si>
    <t>Dariaus ir Girėno 2-1 (ren)</t>
  </si>
  <si>
    <t>Dariaus ir Girėno 2-2 (ren)</t>
  </si>
  <si>
    <t>Dariaus ir Girėno 4 ((ren)</t>
  </si>
  <si>
    <t>Birutės 1 ((ren)</t>
  </si>
  <si>
    <t>Birutės 3 (ren)</t>
  </si>
  <si>
    <t xml:space="preserve">Raseinių 5A </t>
  </si>
  <si>
    <t>Maironio 5a,Tytuvėnai</t>
  </si>
  <si>
    <t xml:space="preserve">KLONIO 18A </t>
  </si>
  <si>
    <t>LIŠKIAVOS 8</t>
  </si>
  <si>
    <t>LIŠKIAVOS 5</t>
  </si>
  <si>
    <t xml:space="preserve">ATEITIES 36  </t>
  </si>
  <si>
    <t xml:space="preserve">SVEIKATOS 28 </t>
  </si>
  <si>
    <t>SEIRIJŲ 9</t>
  </si>
  <si>
    <t xml:space="preserve">NERAVŲ 29   </t>
  </si>
</sst>
</file>

<file path=xl/styles.xml><?xml version="1.0" encoding="utf-8"?>
<styleSheet xmlns="http://schemas.openxmlformats.org/spreadsheetml/2006/main">
  <numFmts count="4">
    <numFmt numFmtId="43" formatCode="_-* #,##0.00\ _L_t_-;\-* #,##0.00\ _L_t_-;_-* &quot;-&quot;??\ _L_t_-;_-@_-"/>
    <numFmt numFmtId="164" formatCode="0.0"/>
    <numFmt numFmtId="165" formatCode="0.00000"/>
    <numFmt numFmtId="166" formatCode="0.000"/>
  </numFmts>
  <fonts count="17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13"/>
      </patternFill>
    </fill>
    <fill>
      <patternFill patternType="solid">
        <fgColor rgb="FFFFFFCC"/>
        <bgColor indexed="5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7"/>
      </patternFill>
    </fill>
    <fill>
      <patternFill patternType="solid">
        <fgColor theme="5" tint="0.79998168889431442"/>
        <b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0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0" fontId="12" fillId="0" borderId="0"/>
  </cellStyleXfs>
  <cellXfs count="270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5" borderId="1" xfId="5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2" fillId="5" borderId="26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/>
    </xf>
    <xf numFmtId="0" fontId="2" fillId="5" borderId="1" xfId="2" applyFont="1" applyFill="1" applyBorder="1" applyAlignment="1">
      <alignment horizontal="left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/>
    <xf numFmtId="0" fontId="2" fillId="6" borderId="1" xfId="9" applyFont="1" applyFill="1" applyBorder="1" applyProtection="1">
      <protection locked="0"/>
    </xf>
    <xf numFmtId="0" fontId="2" fillId="6" borderId="1" xfId="9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>
      <alignment horizontal="center" vertical="center" wrapText="1"/>
    </xf>
    <xf numFmtId="0" fontId="2" fillId="5" borderId="0" xfId="0" applyFont="1" applyFill="1"/>
    <xf numFmtId="0" fontId="3" fillId="2" borderId="0" xfId="0" applyFont="1" applyFill="1" applyAlignment="1">
      <alignment horizontal="center" vertical="center"/>
    </xf>
    <xf numFmtId="0" fontId="2" fillId="5" borderId="25" xfId="0" applyFont="1" applyFill="1" applyBorder="1" applyProtection="1">
      <protection locked="0"/>
    </xf>
    <xf numFmtId="0" fontId="2" fillId="5" borderId="25" xfId="0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Protection="1">
      <protection locked="0"/>
    </xf>
    <xf numFmtId="0" fontId="2" fillId="5" borderId="1" xfId="7" applyFont="1" applyFill="1" applyBorder="1" applyAlignment="1">
      <alignment horizontal="center"/>
    </xf>
    <xf numFmtId="0" fontId="2" fillId="5" borderId="1" xfId="7" applyFont="1" applyFill="1" applyBorder="1" applyAlignment="1">
      <alignment horizontal="left"/>
    </xf>
    <xf numFmtId="0" fontId="2" fillId="5" borderId="25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11" applyFont="1" applyFill="1" applyBorder="1" applyAlignment="1">
      <alignment vertical="center"/>
    </xf>
    <xf numFmtId="0" fontId="2" fillId="5" borderId="1" xfId="0" applyFont="1" applyFill="1" applyBorder="1" applyAlignment="1" applyProtection="1">
      <alignment horizontal="left"/>
      <protection locked="0"/>
    </xf>
    <xf numFmtId="1" fontId="2" fillId="5" borderId="1" xfId="0" applyNumberFormat="1" applyFont="1" applyFill="1" applyBorder="1" applyAlignment="1" applyProtection="1">
      <alignment horizontal="left"/>
      <protection locked="0"/>
    </xf>
    <xf numFmtId="0" fontId="4" fillId="5" borderId="1" xfId="0" applyFont="1" applyFill="1" applyBorder="1" applyProtection="1">
      <protection locked="0"/>
    </xf>
    <xf numFmtId="0" fontId="2" fillId="5" borderId="25" xfId="0" applyFont="1" applyFill="1" applyBorder="1" applyAlignment="1">
      <alignment horizontal="center"/>
    </xf>
    <xf numFmtId="0" fontId="15" fillId="5" borderId="1" xfId="1" applyFont="1" applyFill="1" applyBorder="1" applyAlignment="1" applyProtection="1">
      <alignment vertical="center" wrapText="1"/>
      <protection locked="0"/>
    </xf>
    <xf numFmtId="0" fontId="15" fillId="5" borderId="1" xfId="1" applyFont="1" applyFill="1" applyBorder="1" applyAlignment="1" applyProtection="1">
      <alignment horizontal="center" vertical="center" wrapText="1"/>
      <protection locked="0"/>
    </xf>
    <xf numFmtId="0" fontId="15" fillId="5" borderId="1" xfId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vertical="top" wrapText="1"/>
      <protection locked="0"/>
    </xf>
    <xf numFmtId="0" fontId="15" fillId="5" borderId="1" xfId="0" applyFont="1" applyFill="1" applyBorder="1" applyAlignment="1" applyProtection="1">
      <alignment vertical="center" wrapText="1"/>
      <protection locked="0"/>
    </xf>
    <xf numFmtId="0" fontId="15" fillId="5" borderId="1" xfId="0" applyFont="1" applyFill="1" applyBorder="1" applyAlignment="1" applyProtection="1">
      <alignment horizontal="center" vertical="top" wrapText="1"/>
      <protection locked="0"/>
    </xf>
    <xf numFmtId="0" fontId="15" fillId="5" borderId="1" xfId="0" applyFont="1" applyFill="1" applyBorder="1" applyProtection="1">
      <protection locked="0"/>
    </xf>
    <xf numFmtId="4" fontId="15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/>
    <xf numFmtId="2" fontId="2" fillId="5" borderId="25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2" fillId="5" borderId="25" xfId="1" applyFont="1" applyFill="1" applyBorder="1"/>
    <xf numFmtId="0" fontId="2" fillId="5" borderId="1" xfId="1" applyFont="1" applyFill="1" applyBorder="1"/>
    <xf numFmtId="0" fontId="2" fillId="5" borderId="1" xfId="1" applyFont="1" applyFill="1" applyBorder="1" applyAlignment="1">
      <alignment horizontal="center"/>
    </xf>
    <xf numFmtId="2" fontId="2" fillId="5" borderId="1" xfId="7" applyNumberFormat="1" applyFont="1" applyFill="1" applyBorder="1" applyAlignment="1">
      <alignment horizontal="right"/>
    </xf>
    <xf numFmtId="165" fontId="2" fillId="5" borderId="1" xfId="7" applyNumberFormat="1" applyFont="1" applyFill="1" applyBorder="1" applyAlignment="1">
      <alignment horizontal="right"/>
    </xf>
    <xf numFmtId="0" fontId="2" fillId="5" borderId="23" xfId="7" applyFont="1" applyFill="1" applyBorder="1" applyAlignment="1">
      <alignment horizontal="left"/>
    </xf>
    <xf numFmtId="0" fontId="2" fillId="5" borderId="23" xfId="7" applyFont="1" applyFill="1" applyBorder="1" applyAlignment="1">
      <alignment horizontal="center"/>
    </xf>
    <xf numFmtId="0" fontId="2" fillId="5" borderId="1" xfId="7" applyFont="1" applyFill="1" applyBorder="1"/>
    <xf numFmtId="165" fontId="2" fillId="5" borderId="23" xfId="7" applyNumberFormat="1" applyFont="1" applyFill="1" applyBorder="1" applyAlignment="1">
      <alignment horizontal="right"/>
    </xf>
    <xf numFmtId="2" fontId="2" fillId="5" borderId="23" xfId="7" applyNumberFormat="1" applyFont="1" applyFill="1" applyBorder="1" applyAlignment="1">
      <alignment horizontal="right"/>
    </xf>
    <xf numFmtId="0" fontId="2" fillId="5" borderId="1" xfId="4" applyFont="1" applyFill="1" applyBorder="1"/>
    <xf numFmtId="0" fontId="2" fillId="5" borderId="1" xfId="4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left" vertical="center"/>
    </xf>
    <xf numFmtId="1" fontId="2" fillId="5" borderId="1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11" applyFont="1" applyFill="1" applyBorder="1"/>
    <xf numFmtId="0" fontId="2" fillId="5" borderId="1" xfId="11" applyFont="1" applyFill="1" applyBorder="1" applyAlignment="1">
      <alignment horizontal="center"/>
    </xf>
    <xf numFmtId="0" fontId="2" fillId="8" borderId="1" xfId="9" applyFont="1" applyFill="1" applyBorder="1" applyProtection="1">
      <protection locked="0"/>
    </xf>
    <xf numFmtId="0" fontId="2" fillId="8" borderId="1" xfId="9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0" fontId="2" fillId="7" borderId="1" xfId="9" applyFont="1" applyFill="1" applyBorder="1" applyProtection="1">
      <protection locked="0"/>
    </xf>
    <xf numFmtId="0" fontId="2" fillId="7" borderId="1" xfId="9" applyFont="1" applyFill="1" applyBorder="1" applyAlignment="1" applyProtection="1">
      <alignment horizontal="center"/>
      <protection locked="0"/>
    </xf>
    <xf numFmtId="0" fontId="16" fillId="5" borderId="1" xfId="7" applyFont="1" applyFill="1" applyBorder="1"/>
    <xf numFmtId="0" fontId="16" fillId="5" borderId="1" xfId="7" applyFont="1" applyFill="1" applyBorder="1" applyAlignment="1">
      <alignment horizontal="center"/>
    </xf>
    <xf numFmtId="0" fontId="16" fillId="5" borderId="1" xfId="1" applyFont="1" applyFill="1" applyBorder="1"/>
    <xf numFmtId="0" fontId="16" fillId="5" borderId="1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left"/>
    </xf>
    <xf numFmtId="0" fontId="16" fillId="5" borderId="1" xfId="1" applyFont="1" applyFill="1" applyBorder="1" applyAlignment="1">
      <alignment horizontal="left" vertical="center"/>
    </xf>
    <xf numFmtId="0" fontId="16" fillId="5" borderId="1" xfId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vertical="center"/>
    </xf>
    <xf numFmtId="1" fontId="2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11" applyFont="1" applyFill="1" applyBorder="1"/>
    <xf numFmtId="0" fontId="16" fillId="5" borderId="1" xfId="11" applyFont="1" applyFill="1" applyBorder="1" applyAlignment="1">
      <alignment horizontal="center"/>
    </xf>
    <xf numFmtId="166" fontId="15" fillId="5" borderId="1" xfId="0" applyNumberFormat="1" applyFont="1" applyFill="1" applyBorder="1" applyAlignment="1" applyProtection="1">
      <alignment horizontal="right" vertical="top" wrapText="1"/>
      <protection locked="0"/>
    </xf>
    <xf numFmtId="166" fontId="2" fillId="5" borderId="1" xfId="0" applyNumberFormat="1" applyFont="1" applyFill="1" applyBorder="1" applyAlignment="1">
      <alignment horizontal="right"/>
    </xf>
    <xf numFmtId="166" fontId="2" fillId="5" borderId="1" xfId="0" applyNumberFormat="1" applyFont="1" applyFill="1" applyBorder="1" applyAlignment="1" applyProtection="1">
      <alignment horizontal="right"/>
      <protection locked="0"/>
    </xf>
    <xf numFmtId="166" fontId="2" fillId="5" borderId="1" xfId="7" applyNumberFormat="1" applyFont="1" applyFill="1" applyBorder="1" applyAlignment="1">
      <alignment horizontal="right"/>
    </xf>
    <xf numFmtId="166" fontId="2" fillId="5" borderId="1" xfId="1" applyNumberFormat="1" applyFont="1" applyFill="1" applyBorder="1" applyAlignment="1">
      <alignment horizontal="right"/>
    </xf>
    <xf numFmtId="166" fontId="2" fillId="6" borderId="1" xfId="9" applyNumberFormat="1" applyFont="1" applyFill="1" applyBorder="1" applyAlignment="1" applyProtection="1">
      <alignment horizontal="right"/>
      <protection locked="0"/>
    </xf>
    <xf numFmtId="166" fontId="2" fillId="7" borderId="1" xfId="9" applyNumberFormat="1" applyFont="1" applyFill="1" applyBorder="1" applyAlignment="1" applyProtection="1">
      <alignment horizontal="right"/>
      <protection locked="0"/>
    </xf>
    <xf numFmtId="166" fontId="2" fillId="8" borderId="1" xfId="9" applyNumberFormat="1" applyFont="1" applyFill="1" applyBorder="1" applyAlignment="1" applyProtection="1">
      <alignment horizontal="right"/>
      <protection locked="0"/>
    </xf>
    <xf numFmtId="166" fontId="2" fillId="5" borderId="1" xfId="4" applyNumberFormat="1" applyFont="1" applyFill="1" applyBorder="1" applyAlignment="1">
      <alignment horizontal="right"/>
    </xf>
    <xf numFmtId="166" fontId="2" fillId="5" borderId="1" xfId="1" applyNumberFormat="1" applyFont="1" applyFill="1" applyBorder="1" applyAlignment="1">
      <alignment horizontal="right" vertical="center"/>
    </xf>
    <xf numFmtId="166" fontId="2" fillId="5" borderId="1" xfId="0" applyNumberFormat="1" applyFont="1" applyFill="1" applyBorder="1" applyAlignment="1">
      <alignment horizontal="right" vertical="center"/>
    </xf>
    <xf numFmtId="166" fontId="2" fillId="5" borderId="1" xfId="11" applyNumberFormat="1" applyFont="1" applyFill="1" applyBorder="1" applyAlignment="1">
      <alignment horizontal="right" vertical="center"/>
    </xf>
    <xf numFmtId="166" fontId="2" fillId="5" borderId="1" xfId="11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 applyProtection="1">
      <alignment horizontal="right"/>
      <protection locked="0"/>
    </xf>
    <xf numFmtId="2" fontId="15" fillId="5" borderId="1" xfId="0" applyNumberFormat="1" applyFont="1" applyFill="1" applyBorder="1" applyAlignment="1" applyProtection="1">
      <alignment horizontal="right" vertical="top" wrapText="1"/>
      <protection locked="0"/>
    </xf>
    <xf numFmtId="2" fontId="15" fillId="5" borderId="1" xfId="1" applyNumberFormat="1" applyFont="1" applyFill="1" applyBorder="1" applyAlignment="1" applyProtection="1">
      <alignment horizontal="right" vertical="center" wrapText="1"/>
      <protection locked="0"/>
    </xf>
    <xf numFmtId="2" fontId="2" fillId="5" borderId="1" xfId="10" applyNumberFormat="1" applyFont="1" applyFill="1" applyBorder="1" applyAlignment="1">
      <alignment horizontal="right" vertical="distributed"/>
    </xf>
    <xf numFmtId="2" fontId="2" fillId="5" borderId="1" xfId="1" applyNumberFormat="1" applyFont="1" applyFill="1" applyBorder="1" applyAlignment="1">
      <alignment horizontal="right"/>
    </xf>
    <xf numFmtId="2" fontId="2" fillId="6" borderId="1" xfId="9" applyNumberFormat="1" applyFont="1" applyFill="1" applyBorder="1" applyAlignment="1" applyProtection="1">
      <alignment horizontal="right"/>
      <protection locked="0"/>
    </xf>
    <xf numFmtId="2" fontId="2" fillId="7" borderId="1" xfId="9" applyNumberFormat="1" applyFont="1" applyFill="1" applyBorder="1" applyAlignment="1" applyProtection="1">
      <alignment horizontal="right"/>
      <protection locked="0"/>
    </xf>
    <xf numFmtId="2" fontId="2" fillId="8" borderId="1" xfId="9" applyNumberFormat="1" applyFont="1" applyFill="1" applyBorder="1" applyAlignment="1" applyProtection="1">
      <alignment horizontal="right"/>
      <protection locked="0"/>
    </xf>
    <xf numFmtId="2" fontId="2" fillId="5" borderId="1" xfId="4" applyNumberFormat="1" applyFont="1" applyFill="1" applyBorder="1" applyAlignment="1">
      <alignment horizontal="right"/>
    </xf>
    <xf numFmtId="2" fontId="2" fillId="5" borderId="1" xfId="1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right" vertical="center"/>
    </xf>
    <xf numFmtId="2" fontId="2" fillId="5" borderId="1" xfId="11" applyNumberFormat="1" applyFont="1" applyFill="1" applyBorder="1" applyAlignment="1">
      <alignment horizontal="right" vertical="center"/>
    </xf>
    <xf numFmtId="2" fontId="2" fillId="5" borderId="1" xfId="11" applyNumberFormat="1" applyFont="1" applyFill="1" applyBorder="1" applyAlignment="1">
      <alignment horizontal="right"/>
    </xf>
    <xf numFmtId="165" fontId="2" fillId="5" borderId="1" xfId="0" applyNumberFormat="1" applyFont="1" applyFill="1" applyBorder="1" applyAlignment="1" applyProtection="1">
      <alignment horizontal="right"/>
    </xf>
    <xf numFmtId="165" fontId="2" fillId="5" borderId="1" xfId="0" applyNumberFormat="1" applyFont="1" applyFill="1" applyBorder="1" applyAlignment="1">
      <alignment horizontal="right"/>
    </xf>
    <xf numFmtId="165" fontId="2" fillId="6" borderId="1" xfId="9" applyNumberFormat="1" applyFont="1" applyFill="1" applyBorder="1" applyAlignment="1" applyProtection="1">
      <alignment horizontal="right"/>
    </xf>
    <xf numFmtId="165" fontId="2" fillId="7" borderId="1" xfId="9" applyNumberFormat="1" applyFont="1" applyFill="1" applyBorder="1" applyAlignment="1" applyProtection="1">
      <alignment horizontal="right"/>
    </xf>
    <xf numFmtId="165" fontId="2" fillId="8" borderId="1" xfId="9" applyNumberFormat="1" applyFont="1" applyFill="1" applyBorder="1" applyAlignment="1" applyProtection="1">
      <alignment horizontal="right"/>
    </xf>
    <xf numFmtId="165" fontId="2" fillId="5" borderId="1" xfId="4" applyNumberFormat="1" applyFont="1" applyFill="1" applyBorder="1" applyAlignment="1">
      <alignment horizontal="right"/>
    </xf>
    <xf numFmtId="165" fontId="2" fillId="5" borderId="1" xfId="1" applyNumberFormat="1" applyFont="1" applyFill="1" applyBorder="1" applyAlignment="1">
      <alignment horizontal="right"/>
    </xf>
    <xf numFmtId="165" fontId="2" fillId="5" borderId="1" xfId="1" applyNumberFormat="1" applyFont="1" applyFill="1" applyBorder="1" applyAlignment="1">
      <alignment horizontal="right" vertical="center"/>
    </xf>
    <xf numFmtId="165" fontId="2" fillId="5" borderId="1" xfId="0" applyNumberFormat="1" applyFont="1" applyFill="1" applyBorder="1" applyAlignment="1">
      <alignment horizontal="right" vertical="center"/>
    </xf>
    <xf numFmtId="165" fontId="2" fillId="5" borderId="1" xfId="11" applyNumberFormat="1" applyFont="1" applyFill="1" applyBorder="1" applyAlignment="1">
      <alignment horizontal="right" vertical="center"/>
    </xf>
    <xf numFmtId="165" fontId="2" fillId="5" borderId="1" xfId="11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 applyProtection="1">
      <alignment horizontal="right"/>
    </xf>
    <xf numFmtId="2" fontId="2" fillId="6" borderId="1" xfId="9" applyNumberFormat="1" applyFont="1" applyFill="1" applyBorder="1" applyAlignment="1" applyProtection="1">
      <alignment horizontal="right"/>
    </xf>
    <xf numFmtId="2" fontId="2" fillId="7" borderId="1" xfId="9" applyNumberFormat="1" applyFont="1" applyFill="1" applyBorder="1" applyAlignment="1" applyProtection="1">
      <alignment horizontal="right"/>
    </xf>
    <xf numFmtId="2" fontId="2" fillId="8" borderId="1" xfId="9" applyNumberFormat="1" applyFont="1" applyFill="1" applyBorder="1" applyAlignment="1" applyProtection="1">
      <alignment horizontal="right"/>
    </xf>
    <xf numFmtId="2" fontId="2" fillId="5" borderId="25" xfId="0" applyNumberFormat="1" applyFont="1" applyFill="1" applyBorder="1" applyAlignment="1" applyProtection="1">
      <alignment horizontal="right"/>
      <protection locked="0"/>
    </xf>
    <xf numFmtId="165" fontId="2" fillId="5" borderId="25" xfId="0" applyNumberFormat="1" applyFont="1" applyFill="1" applyBorder="1" applyAlignment="1" applyProtection="1">
      <alignment horizontal="right"/>
    </xf>
    <xf numFmtId="2" fontId="2" fillId="5" borderId="25" xfId="0" applyNumberFormat="1" applyFont="1" applyFill="1" applyBorder="1" applyAlignment="1" applyProtection="1">
      <alignment horizontal="right"/>
    </xf>
    <xf numFmtId="2" fontId="2" fillId="5" borderId="22" xfId="0" applyNumberFormat="1" applyFont="1" applyFill="1" applyBorder="1" applyAlignment="1" applyProtection="1">
      <alignment horizontal="right"/>
    </xf>
    <xf numFmtId="2" fontId="2" fillId="5" borderId="3" xfId="7" applyNumberFormat="1" applyFont="1" applyFill="1" applyBorder="1" applyAlignment="1">
      <alignment horizontal="right"/>
    </xf>
    <xf numFmtId="2" fontId="2" fillId="5" borderId="3" xfId="0" applyNumberFormat="1" applyFont="1" applyFill="1" applyBorder="1" applyAlignment="1" applyProtection="1">
      <alignment horizontal="right"/>
    </xf>
    <xf numFmtId="2" fontId="2" fillId="5" borderId="3" xfId="0" applyNumberFormat="1" applyFont="1" applyFill="1" applyBorder="1" applyAlignment="1">
      <alignment horizontal="right"/>
    </xf>
    <xf numFmtId="2" fontId="2" fillId="5" borderId="3" xfId="11" applyNumberFormat="1" applyFont="1" applyFill="1" applyBorder="1" applyAlignment="1">
      <alignment horizontal="right" vertical="center"/>
    </xf>
    <xf numFmtId="2" fontId="2" fillId="6" borderId="3" xfId="9" applyNumberFormat="1" applyFont="1" applyFill="1" applyBorder="1" applyAlignment="1" applyProtection="1">
      <alignment horizontal="right"/>
    </xf>
    <xf numFmtId="2" fontId="2" fillId="5" borderId="3" xfId="1" applyNumberFormat="1" applyFont="1" applyFill="1" applyBorder="1" applyAlignment="1">
      <alignment horizontal="right" vertical="center"/>
    </xf>
    <xf numFmtId="2" fontId="2" fillId="5" borderId="3" xfId="0" applyNumberFormat="1" applyFont="1" applyFill="1" applyBorder="1" applyAlignment="1">
      <alignment horizontal="right" vertical="center"/>
    </xf>
    <xf numFmtId="2" fontId="2" fillId="5" borderId="3" xfId="1" applyNumberFormat="1" applyFont="1" applyFill="1" applyBorder="1" applyAlignment="1">
      <alignment horizontal="right"/>
    </xf>
    <xf numFmtId="2" fontId="2" fillId="5" borderId="24" xfId="7" applyNumberFormat="1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Protection="1"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2" fontId="2" fillId="9" borderId="1" xfId="0" applyNumberFormat="1" applyFont="1" applyFill="1" applyBorder="1" applyAlignment="1" applyProtection="1">
      <alignment horizontal="right"/>
      <protection locked="0"/>
    </xf>
    <xf numFmtId="165" fontId="2" fillId="9" borderId="1" xfId="0" applyNumberFormat="1" applyFont="1" applyFill="1" applyBorder="1" applyAlignment="1" applyProtection="1">
      <alignment horizontal="right"/>
    </xf>
    <xf numFmtId="2" fontId="2" fillId="9" borderId="1" xfId="0" applyNumberFormat="1" applyFont="1" applyFill="1" applyBorder="1" applyAlignment="1" applyProtection="1">
      <alignment horizontal="right"/>
    </xf>
    <xf numFmtId="0" fontId="2" fillId="9" borderId="1" xfId="0" applyFont="1" applyFill="1" applyBorder="1" applyAlignment="1" applyProtection="1">
      <alignment horizontal="left"/>
      <protection locked="0"/>
    </xf>
    <xf numFmtId="0" fontId="2" fillId="9" borderId="1" xfId="0" applyFont="1" applyFill="1" applyBorder="1"/>
    <xf numFmtId="2" fontId="2" fillId="9" borderId="1" xfId="0" applyNumberFormat="1" applyFont="1" applyFill="1" applyBorder="1" applyAlignment="1">
      <alignment horizontal="right"/>
    </xf>
    <xf numFmtId="165" fontId="2" fillId="9" borderId="1" xfId="0" applyNumberFormat="1" applyFont="1" applyFill="1" applyBorder="1" applyAlignment="1">
      <alignment horizontal="right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5" fillId="9" borderId="1" xfId="1" applyFont="1" applyFill="1" applyBorder="1" applyAlignment="1" applyProtection="1">
      <alignment horizontal="center" vertical="center" wrapText="1"/>
      <protection locked="0"/>
    </xf>
    <xf numFmtId="0" fontId="15" fillId="9" borderId="1" xfId="1" applyFont="1" applyFill="1" applyBorder="1" applyAlignment="1" applyProtection="1">
      <alignment horizontal="center" vertical="center"/>
      <protection locked="0"/>
    </xf>
    <xf numFmtId="2" fontId="15" fillId="9" borderId="1" xfId="0" applyNumberFormat="1" applyFont="1" applyFill="1" applyBorder="1" applyAlignment="1" applyProtection="1">
      <alignment horizontal="right" vertical="top" wrapText="1"/>
      <protection locked="0"/>
    </xf>
    <xf numFmtId="2" fontId="15" fillId="9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9" borderId="1" xfId="7" applyFont="1" applyFill="1" applyBorder="1"/>
    <xf numFmtId="0" fontId="2" fillId="9" borderId="1" xfId="7" applyFont="1" applyFill="1" applyBorder="1" applyAlignment="1">
      <alignment horizontal="center"/>
    </xf>
    <xf numFmtId="2" fontId="2" fillId="9" borderId="1" xfId="7" applyNumberFormat="1" applyFont="1" applyFill="1" applyBorder="1" applyAlignment="1">
      <alignment horizontal="right"/>
    </xf>
    <xf numFmtId="165" fontId="2" fillId="9" borderId="1" xfId="7" applyNumberFormat="1" applyFont="1" applyFill="1" applyBorder="1" applyAlignment="1">
      <alignment horizontal="right"/>
    </xf>
    <xf numFmtId="0" fontId="2" fillId="9" borderId="1" xfId="7" applyFont="1" applyFill="1" applyBorder="1" applyAlignment="1">
      <alignment horizontal="left"/>
    </xf>
    <xf numFmtId="2" fontId="2" fillId="9" borderId="1" xfId="10" applyNumberFormat="1" applyFont="1" applyFill="1" applyBorder="1" applyAlignment="1">
      <alignment horizontal="right"/>
    </xf>
    <xf numFmtId="0" fontId="15" fillId="9" borderId="1" xfId="0" applyFont="1" applyFill="1" applyBorder="1" applyAlignment="1" applyProtection="1">
      <alignment wrapText="1"/>
      <protection locked="0"/>
    </xf>
    <xf numFmtId="0" fontId="15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1" applyFont="1" applyFill="1" applyBorder="1" applyAlignment="1">
      <alignment horizontal="left" vertical="center"/>
    </xf>
    <xf numFmtId="0" fontId="2" fillId="9" borderId="1" xfId="1" applyFont="1" applyFill="1" applyBorder="1" applyAlignment="1">
      <alignment horizontal="center" vertical="center"/>
    </xf>
    <xf numFmtId="2" fontId="2" fillId="9" borderId="1" xfId="1" applyNumberFormat="1" applyFont="1" applyFill="1" applyBorder="1" applyAlignment="1">
      <alignment horizontal="right" vertical="center"/>
    </xf>
    <xf numFmtId="165" fontId="2" fillId="9" borderId="1" xfId="1" applyNumberFormat="1" applyFont="1" applyFill="1" applyBorder="1" applyAlignment="1">
      <alignment horizontal="right" vertical="center"/>
    </xf>
    <xf numFmtId="0" fontId="2" fillId="9" borderId="1" xfId="1" applyFont="1" applyFill="1" applyBorder="1"/>
    <xf numFmtId="0" fontId="2" fillId="9" borderId="1" xfId="1" applyFont="1" applyFill="1" applyBorder="1" applyAlignment="1">
      <alignment horizontal="center"/>
    </xf>
    <xf numFmtId="2" fontId="2" fillId="9" borderId="1" xfId="1" applyNumberFormat="1" applyFont="1" applyFill="1" applyBorder="1" applyAlignment="1">
      <alignment horizontal="right"/>
    </xf>
    <xf numFmtId="0" fontId="2" fillId="10" borderId="1" xfId="9" applyFont="1" applyFill="1" applyBorder="1" applyProtection="1">
      <protection locked="0"/>
    </xf>
    <xf numFmtId="0" fontId="2" fillId="11" borderId="1" xfId="9" applyFont="1" applyFill="1" applyBorder="1" applyAlignment="1" applyProtection="1">
      <alignment horizontal="center"/>
      <protection locked="0"/>
    </xf>
    <xf numFmtId="2" fontId="2" fillId="11" borderId="1" xfId="9" applyNumberFormat="1" applyFont="1" applyFill="1" applyBorder="1" applyAlignment="1" applyProtection="1">
      <alignment horizontal="right"/>
      <protection locked="0"/>
    </xf>
    <xf numFmtId="165" fontId="2" fillId="11" borderId="1" xfId="9" applyNumberFormat="1" applyFont="1" applyFill="1" applyBorder="1" applyAlignment="1" applyProtection="1">
      <alignment horizontal="right"/>
    </xf>
    <xf numFmtId="2" fontId="2" fillId="11" borderId="1" xfId="9" applyNumberFormat="1" applyFont="1" applyFill="1" applyBorder="1" applyAlignment="1" applyProtection="1">
      <alignment horizontal="right"/>
    </xf>
    <xf numFmtId="0" fontId="2" fillId="11" borderId="1" xfId="9" applyFont="1" applyFill="1" applyBorder="1" applyProtection="1">
      <protection locked="0"/>
    </xf>
    <xf numFmtId="0" fontId="16" fillId="9" borderId="1" xfId="7" applyFont="1" applyFill="1" applyBorder="1"/>
    <xf numFmtId="0" fontId="16" fillId="9" borderId="1" xfId="7" applyFont="1" applyFill="1" applyBorder="1" applyAlignment="1">
      <alignment horizontal="center"/>
    </xf>
    <xf numFmtId="0" fontId="16" fillId="9" borderId="1" xfId="1" applyFont="1" applyFill="1" applyBorder="1"/>
    <xf numFmtId="0" fontId="16" fillId="9" borderId="1" xfId="1" applyFont="1" applyFill="1" applyBorder="1" applyAlignment="1">
      <alignment horizontal="center"/>
    </xf>
    <xf numFmtId="165" fontId="2" fillId="9" borderId="1" xfId="1" applyNumberFormat="1" applyFont="1" applyFill="1" applyBorder="1" applyAlignment="1">
      <alignment horizontal="right"/>
    </xf>
    <xf numFmtId="2" fontId="2" fillId="9" borderId="1" xfId="10" applyNumberFormat="1" applyFont="1" applyFill="1" applyBorder="1" applyAlignment="1">
      <alignment horizontal="right" vertical="distributed"/>
    </xf>
    <xf numFmtId="0" fontId="2" fillId="9" borderId="25" xfId="7" applyFont="1" applyFill="1" applyBorder="1"/>
    <xf numFmtId="0" fontId="2" fillId="9" borderId="25" xfId="7" applyFont="1" applyFill="1" applyBorder="1" applyAlignment="1">
      <alignment horizontal="center"/>
    </xf>
    <xf numFmtId="2" fontId="2" fillId="9" borderId="25" xfId="7" applyNumberFormat="1" applyFont="1" applyFill="1" applyBorder="1" applyAlignment="1">
      <alignment horizontal="right"/>
    </xf>
    <xf numFmtId="165" fontId="2" fillId="9" borderId="25" xfId="7" applyNumberFormat="1" applyFont="1" applyFill="1" applyBorder="1" applyAlignment="1">
      <alignment horizontal="right"/>
    </xf>
    <xf numFmtId="2" fontId="2" fillId="9" borderId="22" xfId="7" applyNumberFormat="1" applyFont="1" applyFill="1" applyBorder="1" applyAlignment="1">
      <alignment horizontal="right"/>
    </xf>
    <xf numFmtId="2" fontId="2" fillId="9" borderId="3" xfId="0" applyNumberFormat="1" applyFont="1" applyFill="1" applyBorder="1" applyAlignment="1" applyProtection="1">
      <alignment horizontal="right"/>
    </xf>
    <xf numFmtId="2" fontId="2" fillId="9" borderId="3" xfId="0" applyNumberFormat="1" applyFont="1" applyFill="1" applyBorder="1" applyAlignment="1">
      <alignment horizontal="right"/>
    </xf>
    <xf numFmtId="2" fontId="2" fillId="9" borderId="3" xfId="7" applyNumberFormat="1" applyFont="1" applyFill="1" applyBorder="1" applyAlignment="1">
      <alignment horizontal="right"/>
    </xf>
    <xf numFmtId="2" fontId="2" fillId="9" borderId="3" xfId="1" applyNumberFormat="1" applyFont="1" applyFill="1" applyBorder="1" applyAlignment="1">
      <alignment horizontal="right" vertical="center"/>
    </xf>
    <xf numFmtId="2" fontId="2" fillId="11" borderId="3" xfId="9" applyNumberFormat="1" applyFont="1" applyFill="1" applyBorder="1" applyAlignment="1" applyProtection="1">
      <alignment horizontal="right"/>
    </xf>
    <xf numFmtId="2" fontId="2" fillId="9" borderId="3" xfId="1" applyNumberFormat="1" applyFont="1" applyFill="1" applyBorder="1" applyAlignment="1">
      <alignment horizontal="right"/>
    </xf>
    <xf numFmtId="0" fontId="2" fillId="9" borderId="23" xfId="0" applyFont="1" applyFill="1" applyBorder="1" applyAlignment="1">
      <alignment horizontal="center"/>
    </xf>
    <xf numFmtId="0" fontId="2" fillId="9" borderId="23" xfId="0" applyFont="1" applyFill="1" applyBorder="1"/>
    <xf numFmtId="2" fontId="2" fillId="9" borderId="23" xfId="0" applyNumberFormat="1" applyFont="1" applyFill="1" applyBorder="1" applyAlignment="1">
      <alignment horizontal="right"/>
    </xf>
    <xf numFmtId="165" fontId="2" fillId="9" borderId="23" xfId="0" applyNumberFormat="1" applyFont="1" applyFill="1" applyBorder="1" applyAlignment="1">
      <alignment horizontal="right"/>
    </xf>
    <xf numFmtId="2" fontId="2" fillId="9" borderId="24" xfId="0" applyNumberFormat="1" applyFont="1" applyFill="1" applyBorder="1" applyAlignment="1">
      <alignment horizontal="right"/>
    </xf>
    <xf numFmtId="2" fontId="2" fillId="5" borderId="25" xfId="1" applyNumberFormat="1" applyFont="1" applyFill="1" applyBorder="1" applyAlignment="1">
      <alignment horizontal="right"/>
    </xf>
    <xf numFmtId="165" fontId="2" fillId="5" borderId="25" xfId="1" applyNumberFormat="1" applyFont="1" applyFill="1" applyBorder="1" applyAlignment="1">
      <alignment horizontal="right"/>
    </xf>
    <xf numFmtId="2" fontId="2" fillId="5" borderId="22" xfId="1" applyNumberFormat="1" applyFont="1" applyFill="1" applyBorder="1" applyAlignment="1">
      <alignment horizontal="right"/>
    </xf>
    <xf numFmtId="2" fontId="2" fillId="5" borderId="3" xfId="11" applyNumberFormat="1" applyFont="1" applyFill="1" applyBorder="1" applyAlignment="1">
      <alignment horizontal="right"/>
    </xf>
    <xf numFmtId="2" fontId="2" fillId="5" borderId="3" xfId="4" applyNumberFormat="1" applyFont="1" applyFill="1" applyBorder="1" applyAlignment="1">
      <alignment horizontal="right"/>
    </xf>
    <xf numFmtId="2" fontId="2" fillId="8" borderId="3" xfId="9" applyNumberFormat="1" applyFont="1" applyFill="1" applyBorder="1" applyAlignment="1" applyProtection="1">
      <alignment horizontal="right"/>
    </xf>
    <xf numFmtId="2" fontId="2" fillId="5" borderId="23" xfId="0" applyNumberFormat="1" applyFont="1" applyFill="1" applyBorder="1" applyAlignment="1" applyProtection="1">
      <alignment horizontal="right"/>
      <protection locked="0"/>
    </xf>
    <xf numFmtId="165" fontId="2" fillId="5" borderId="23" xfId="0" applyNumberFormat="1" applyFont="1" applyFill="1" applyBorder="1" applyAlignment="1" applyProtection="1">
      <alignment horizontal="right"/>
    </xf>
    <xf numFmtId="2" fontId="2" fillId="5" borderId="23" xfId="0" applyNumberFormat="1" applyFont="1" applyFill="1" applyBorder="1" applyAlignment="1" applyProtection="1">
      <alignment horizontal="right"/>
    </xf>
    <xf numFmtId="2" fontId="2" fillId="5" borderId="24" xfId="0" applyNumberFormat="1" applyFont="1" applyFill="1" applyBorder="1" applyAlignment="1" applyProtection="1">
      <alignment horizontal="right"/>
    </xf>
    <xf numFmtId="165" fontId="2" fillId="5" borderId="25" xfId="0" applyNumberFormat="1" applyFont="1" applyFill="1" applyBorder="1" applyAlignment="1">
      <alignment horizontal="right"/>
    </xf>
    <xf numFmtId="2" fontId="2" fillId="5" borderId="22" xfId="0" applyNumberFormat="1" applyFont="1" applyFill="1" applyBorder="1" applyAlignment="1">
      <alignment horizontal="right"/>
    </xf>
    <xf numFmtId="2" fontId="2" fillId="7" borderId="3" xfId="9" applyNumberFormat="1" applyFont="1" applyFill="1" applyBorder="1" applyAlignment="1" applyProtection="1">
      <alignment horizontal="right"/>
    </xf>
    <xf numFmtId="0" fontId="2" fillId="9" borderId="17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166" fontId="2" fillId="5" borderId="25" xfId="0" applyNumberFormat="1" applyFont="1" applyFill="1" applyBorder="1" applyAlignment="1" applyProtection="1">
      <alignment horizontal="right"/>
      <protection locked="0"/>
    </xf>
    <xf numFmtId="166" fontId="2" fillId="5" borderId="23" xfId="7" applyNumberFormat="1" applyFont="1" applyFill="1" applyBorder="1" applyAlignment="1">
      <alignment horizontal="right"/>
    </xf>
    <xf numFmtId="166" fontId="2" fillId="9" borderId="25" xfId="7" applyNumberFormat="1" applyFont="1" applyFill="1" applyBorder="1" applyAlignment="1">
      <alignment horizontal="right"/>
    </xf>
    <xf numFmtId="166" fontId="2" fillId="9" borderId="1" xfId="0" applyNumberFormat="1" applyFont="1" applyFill="1" applyBorder="1" applyAlignment="1" applyProtection="1">
      <alignment horizontal="right"/>
      <protection locked="0"/>
    </xf>
    <xf numFmtId="166" fontId="2" fillId="9" borderId="1" xfId="0" applyNumberFormat="1" applyFont="1" applyFill="1" applyBorder="1" applyAlignment="1">
      <alignment horizontal="right"/>
    </xf>
    <xf numFmtId="166" fontId="15" fillId="9" borderId="1" xfId="0" applyNumberFormat="1" applyFont="1" applyFill="1" applyBorder="1" applyAlignment="1" applyProtection="1">
      <alignment horizontal="right" vertical="top" wrapText="1"/>
      <protection locked="0"/>
    </xf>
    <xf numFmtId="166" fontId="2" fillId="9" borderId="1" xfId="7" applyNumberFormat="1" applyFont="1" applyFill="1" applyBorder="1" applyAlignment="1">
      <alignment horizontal="right"/>
    </xf>
    <xf numFmtId="166" fontId="2" fillId="9" borderId="1" xfId="1" applyNumberFormat="1" applyFont="1" applyFill="1" applyBorder="1" applyAlignment="1">
      <alignment horizontal="right" vertical="center"/>
    </xf>
    <xf numFmtId="166" fontId="2" fillId="9" borderId="1" xfId="1" applyNumberFormat="1" applyFont="1" applyFill="1" applyBorder="1" applyAlignment="1">
      <alignment horizontal="right"/>
    </xf>
    <xf numFmtId="166" fontId="2" fillId="11" borderId="1" xfId="9" applyNumberFormat="1" applyFont="1" applyFill="1" applyBorder="1" applyAlignment="1" applyProtection="1">
      <alignment horizontal="right"/>
      <protection locked="0"/>
    </xf>
    <xf numFmtId="166" fontId="2" fillId="9" borderId="23" xfId="0" applyNumberFormat="1" applyFont="1" applyFill="1" applyBorder="1" applyAlignment="1">
      <alignment horizontal="right"/>
    </xf>
    <xf numFmtId="166" fontId="2" fillId="5" borderId="25" xfId="0" applyNumberFormat="1" applyFont="1" applyFill="1" applyBorder="1" applyAlignment="1">
      <alignment horizontal="right"/>
    </xf>
    <xf numFmtId="166" fontId="2" fillId="5" borderId="23" xfId="0" applyNumberFormat="1" applyFont="1" applyFill="1" applyBorder="1" applyAlignment="1" applyProtection="1">
      <alignment horizontal="right"/>
      <protection locked="0"/>
    </xf>
    <xf numFmtId="166" fontId="2" fillId="5" borderId="25" xfId="1" applyNumberFormat="1" applyFont="1" applyFill="1" applyBorder="1" applyAlignment="1">
      <alignment horizontal="right"/>
    </xf>
    <xf numFmtId="0" fontId="7" fillId="3" borderId="29" xfId="0" applyFont="1" applyFill="1" applyBorder="1" applyAlignment="1">
      <alignment horizontal="center" vertical="center" textRotation="90" wrapText="1"/>
    </xf>
    <xf numFmtId="0" fontId="7" fillId="3" borderId="30" xfId="0" applyFont="1" applyFill="1" applyBorder="1" applyAlignment="1">
      <alignment horizontal="center" vertical="center" textRotation="90" wrapText="1"/>
    </xf>
    <xf numFmtId="0" fontId="7" fillId="3" borderId="31" xfId="0" applyFont="1" applyFill="1" applyBorder="1" applyAlignment="1">
      <alignment horizontal="center" vertical="center" textRotation="90" wrapText="1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11" xfId="0" applyFont="1" applyFill="1" applyBorder="1" applyAlignment="1">
      <alignment horizontal="center" vertical="center" textRotation="90"/>
    </xf>
    <xf numFmtId="0" fontId="7" fillId="4" borderId="27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textRotation="90" wrapText="1"/>
    </xf>
    <xf numFmtId="0" fontId="6" fillId="5" borderId="30" xfId="0" applyFont="1" applyFill="1" applyBorder="1" applyAlignment="1">
      <alignment horizontal="center" vertical="center" textRotation="90" wrapText="1"/>
    </xf>
    <xf numFmtId="0" fontId="6" fillId="5" borderId="31" xfId="0" applyFont="1" applyFill="1" applyBorder="1" applyAlignment="1">
      <alignment horizontal="center" vertical="center" textRotation="90" wrapText="1"/>
    </xf>
    <xf numFmtId="0" fontId="7" fillId="9" borderId="29" xfId="0" applyFont="1" applyFill="1" applyBorder="1" applyAlignment="1">
      <alignment horizontal="center" vertical="center" textRotation="90"/>
    </xf>
    <xf numFmtId="0" fontId="7" fillId="9" borderId="30" xfId="0" applyFont="1" applyFill="1" applyBorder="1" applyAlignment="1">
      <alignment horizontal="center" vertical="center" textRotation="90"/>
    </xf>
    <xf numFmtId="0" fontId="7" fillId="9" borderId="31" xfId="0" applyFont="1" applyFill="1" applyBorder="1" applyAlignment="1">
      <alignment horizontal="center" vertical="center" textRotation="90"/>
    </xf>
  </cellXfs>
  <cellStyles count="12">
    <cellStyle name="Comma" xfId="10" builtinId="3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Normal" xfId="0" builtinId="0"/>
    <cellStyle name="Paprastas 2" xfId="5"/>
    <cellStyle name="Paprastas 3" xfId="1"/>
    <cellStyle name="Paprastas 4" xfId="4"/>
    <cellStyle name="Paprastas 5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1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A6" sqref="A6:A190"/>
    </sheetView>
  </sheetViews>
  <sheetFormatPr defaultRowHeight="11.25"/>
  <cols>
    <col min="1" max="1" width="8.7109375" style="30" customWidth="1"/>
    <col min="2" max="2" width="12.140625" style="13" bestFit="1" customWidth="1"/>
    <col min="3" max="3" width="27" style="18" customWidth="1"/>
    <col min="4" max="4" width="6.28515625" style="13" customWidth="1"/>
    <col min="5" max="6" width="7.7109375" style="13" customWidth="1"/>
    <col min="7" max="7" width="8.5703125" style="13" customWidth="1"/>
    <col min="8" max="8" width="9.5703125" style="13" customWidth="1"/>
    <col min="9" max="9" width="7.140625" style="13" customWidth="1"/>
    <col min="10" max="10" width="8.140625" style="14" customWidth="1"/>
    <col min="11" max="11" width="12.28515625" style="13" customWidth="1"/>
    <col min="12" max="12" width="8.140625" style="14" customWidth="1"/>
    <col min="13" max="14" width="10.140625" style="14" customWidth="1"/>
    <col min="15" max="15" width="11.28515625" style="13" customWidth="1"/>
    <col min="16" max="16" width="11.85546875" style="13" customWidth="1"/>
    <col min="17" max="17" width="11.7109375" style="13" customWidth="1"/>
    <col min="18" max="16384" width="9.140625" style="1"/>
  </cols>
  <sheetData>
    <row r="1" spans="1:17" ht="19.5" customHeight="1" thickBot="1">
      <c r="A1" s="247" t="s">
        <v>567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7" ht="12.75" customHeight="1">
      <c r="A2" s="258" t="s">
        <v>0</v>
      </c>
      <c r="B2" s="255" t="s">
        <v>23</v>
      </c>
      <c r="C2" s="250" t="s">
        <v>1</v>
      </c>
      <c r="D2" s="250" t="s">
        <v>2</v>
      </c>
      <c r="E2" s="250" t="s">
        <v>14</v>
      </c>
      <c r="F2" s="252" t="s">
        <v>10</v>
      </c>
      <c r="G2" s="253"/>
      <c r="H2" s="253"/>
      <c r="I2" s="254"/>
      <c r="J2" s="250" t="s">
        <v>3</v>
      </c>
      <c r="K2" s="250" t="s">
        <v>13</v>
      </c>
      <c r="L2" s="250" t="s">
        <v>4</v>
      </c>
      <c r="M2" s="250" t="s">
        <v>5</v>
      </c>
      <c r="N2" s="250" t="s">
        <v>9</v>
      </c>
      <c r="O2" s="261" t="s">
        <v>17</v>
      </c>
      <c r="P2" s="250" t="s">
        <v>21</v>
      </c>
      <c r="Q2" s="248" t="s">
        <v>19</v>
      </c>
    </row>
    <row r="3" spans="1:17" s="3" customFormat="1" ht="52.5" customHeight="1">
      <c r="A3" s="259"/>
      <c r="B3" s="256"/>
      <c r="C3" s="263"/>
      <c r="D3" s="251"/>
      <c r="E3" s="251"/>
      <c r="F3" s="2" t="s">
        <v>16</v>
      </c>
      <c r="G3" s="2" t="s">
        <v>11</v>
      </c>
      <c r="H3" s="2" t="s">
        <v>15</v>
      </c>
      <c r="I3" s="2" t="s">
        <v>12</v>
      </c>
      <c r="J3" s="251"/>
      <c r="K3" s="251"/>
      <c r="L3" s="251"/>
      <c r="M3" s="251"/>
      <c r="N3" s="251"/>
      <c r="O3" s="262"/>
      <c r="P3" s="251"/>
      <c r="Q3" s="249"/>
    </row>
    <row r="4" spans="1:17" s="31" customFormat="1" ht="13.5" customHeight="1">
      <c r="A4" s="260"/>
      <c r="B4" s="257"/>
      <c r="C4" s="251"/>
      <c r="D4" s="4" t="s">
        <v>6</v>
      </c>
      <c r="E4" s="4" t="s">
        <v>7</v>
      </c>
      <c r="F4" s="4" t="s">
        <v>8</v>
      </c>
      <c r="G4" s="4" t="s">
        <v>8</v>
      </c>
      <c r="H4" s="4" t="s">
        <v>8</v>
      </c>
      <c r="I4" s="4" t="s">
        <v>8</v>
      </c>
      <c r="J4" s="4" t="s">
        <v>18</v>
      </c>
      <c r="K4" s="4" t="s">
        <v>8</v>
      </c>
      <c r="L4" s="4" t="s">
        <v>18</v>
      </c>
      <c r="M4" s="4" t="s">
        <v>22</v>
      </c>
      <c r="N4" s="4" t="s">
        <v>462</v>
      </c>
      <c r="O4" s="4" t="s">
        <v>463</v>
      </c>
      <c r="P4" s="5" t="s">
        <v>20</v>
      </c>
      <c r="Q4" s="6" t="s">
        <v>464</v>
      </c>
    </row>
    <row r="5" spans="1:17" s="31" customFormat="1" ht="13.5" customHeight="1" thickBot="1">
      <c r="A5" s="29">
        <v>1</v>
      </c>
      <c r="B5" s="7">
        <v>2</v>
      </c>
      <c r="C5" s="8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8">
        <v>12</v>
      </c>
      <c r="M5" s="9">
        <v>13</v>
      </c>
      <c r="N5" s="9">
        <v>14</v>
      </c>
      <c r="O5" s="10">
        <v>15</v>
      </c>
      <c r="P5" s="8">
        <v>16</v>
      </c>
      <c r="Q5" s="11">
        <v>17</v>
      </c>
    </row>
    <row r="6" spans="1:17" s="12" customFormat="1" ht="11.25" customHeight="1">
      <c r="A6" s="264" t="s">
        <v>213</v>
      </c>
      <c r="B6" s="225" t="s">
        <v>24</v>
      </c>
      <c r="C6" s="32" t="s">
        <v>465</v>
      </c>
      <c r="D6" s="33">
        <v>12</v>
      </c>
      <c r="E6" s="33" t="s">
        <v>28</v>
      </c>
      <c r="F6" s="137">
        <f>+G6+H6+I6</f>
        <v>3.042999</v>
      </c>
      <c r="G6" s="137">
        <v>1.111383</v>
      </c>
      <c r="H6" s="137">
        <v>1.92</v>
      </c>
      <c r="I6" s="137">
        <v>1.1616E-2</v>
      </c>
      <c r="J6" s="137">
        <v>701.24</v>
      </c>
      <c r="K6" s="227">
        <v>1.1616E-2</v>
      </c>
      <c r="L6" s="137">
        <v>701.24</v>
      </c>
      <c r="M6" s="138">
        <f>K6/L6</f>
        <v>1.6564942102561178E-5</v>
      </c>
      <c r="N6" s="137">
        <v>61.149000000000001</v>
      </c>
      <c r="O6" s="139">
        <f>M6*N6</f>
        <v>1.0129296446295135E-3</v>
      </c>
      <c r="P6" s="139">
        <f>M6*60*1000</f>
        <v>0.99389652615367075</v>
      </c>
      <c r="Q6" s="140">
        <f>P6*N6/1000</f>
        <v>6.0775778677770814E-2</v>
      </c>
    </row>
    <row r="7" spans="1:17" s="12" customFormat="1" ht="12.75" customHeight="1">
      <c r="A7" s="265"/>
      <c r="B7" s="19" t="s">
        <v>200</v>
      </c>
      <c r="C7" s="36" t="s">
        <v>152</v>
      </c>
      <c r="D7" s="35">
        <v>40</v>
      </c>
      <c r="E7" s="35">
        <v>2007</v>
      </c>
      <c r="F7" s="64">
        <v>13.308</v>
      </c>
      <c r="G7" s="64">
        <v>10.008635999999999</v>
      </c>
      <c r="H7" s="64">
        <v>3.2</v>
      </c>
      <c r="I7" s="64">
        <v>9.9367000000000011E-2</v>
      </c>
      <c r="J7" s="64">
        <v>2352.7399999999998</v>
      </c>
      <c r="K7" s="99">
        <v>9.9367000000000011E-2</v>
      </c>
      <c r="L7" s="64">
        <v>2352.7399999999998</v>
      </c>
      <c r="M7" s="65">
        <v>4.2234586057107888E-5</v>
      </c>
      <c r="N7" s="64">
        <v>55.808000000000007</v>
      </c>
      <c r="O7" s="64">
        <v>2.3570277786750774E-3</v>
      </c>
      <c r="P7" s="64">
        <v>2.5340751634264729</v>
      </c>
      <c r="Q7" s="141">
        <v>0.14142166672050463</v>
      </c>
    </row>
    <row r="8" spans="1:17" s="12" customFormat="1" ht="12.75" customHeight="1">
      <c r="A8" s="265"/>
      <c r="B8" s="19" t="s">
        <v>24</v>
      </c>
      <c r="C8" s="22" t="s">
        <v>466</v>
      </c>
      <c r="D8" s="23">
        <v>12</v>
      </c>
      <c r="E8" s="23" t="s">
        <v>28</v>
      </c>
      <c r="F8" s="109">
        <f>+G8+H8+I8</f>
        <v>2.8189990000000003</v>
      </c>
      <c r="G8" s="109">
        <v>0.86440899999999998</v>
      </c>
      <c r="H8" s="109">
        <v>1.92</v>
      </c>
      <c r="I8" s="109">
        <v>3.4590000000000003E-2</v>
      </c>
      <c r="J8" s="109">
        <v>699.92</v>
      </c>
      <c r="K8" s="98">
        <v>3.4590000000000003E-2</v>
      </c>
      <c r="L8" s="109">
        <v>699.92</v>
      </c>
      <c r="M8" s="122">
        <f>K8/L8</f>
        <v>4.9419933706709344E-5</v>
      </c>
      <c r="N8" s="109">
        <v>61.149000000000001</v>
      </c>
      <c r="O8" s="133">
        <f>M8*N8</f>
        <v>3.0219795262315698E-3</v>
      </c>
      <c r="P8" s="133">
        <f>M8*60*1000</f>
        <v>2.9651960224025604</v>
      </c>
      <c r="Q8" s="142">
        <f>P8*N8/1000</f>
        <v>0.18131877157389417</v>
      </c>
    </row>
    <row r="9" spans="1:17" s="12" customFormat="1" ht="12.75" customHeight="1">
      <c r="A9" s="265"/>
      <c r="B9" s="19" t="s">
        <v>145</v>
      </c>
      <c r="C9" s="22" t="s">
        <v>568</v>
      </c>
      <c r="D9" s="23">
        <v>45</v>
      </c>
      <c r="E9" s="23" t="s">
        <v>34</v>
      </c>
      <c r="F9" s="109">
        <f>G9+H9+I9</f>
        <v>11.81</v>
      </c>
      <c r="G9" s="109">
        <v>3.927</v>
      </c>
      <c r="H9" s="109">
        <v>7.05</v>
      </c>
      <c r="I9" s="109">
        <v>0.83299999999999996</v>
      </c>
      <c r="J9" s="109">
        <v>2331.34</v>
      </c>
      <c r="K9" s="98">
        <v>0.83299999999999996</v>
      </c>
      <c r="L9" s="109">
        <v>2331.34</v>
      </c>
      <c r="M9" s="122">
        <f>K9/L9</f>
        <v>3.5730524076282307E-4</v>
      </c>
      <c r="N9" s="109">
        <v>47.9</v>
      </c>
      <c r="O9" s="133">
        <f>M9*N9</f>
        <v>1.7114921032539223E-2</v>
      </c>
      <c r="P9" s="133">
        <f>M9*60*1000</f>
        <v>21.438314445769382</v>
      </c>
      <c r="Q9" s="142">
        <f>P9*N9/1000</f>
        <v>1.0268952619523535</v>
      </c>
    </row>
    <row r="10" spans="1:17" s="12" customFormat="1" ht="12.75" customHeight="1">
      <c r="A10" s="265"/>
      <c r="B10" s="20" t="s">
        <v>412</v>
      </c>
      <c r="C10" s="22" t="s">
        <v>679</v>
      </c>
      <c r="D10" s="23">
        <v>25</v>
      </c>
      <c r="E10" s="23">
        <v>1969</v>
      </c>
      <c r="F10" s="109">
        <v>6.0590000000000002</v>
      </c>
      <c r="G10" s="109">
        <v>1.7230000000000001</v>
      </c>
      <c r="H10" s="109">
        <v>3.84</v>
      </c>
      <c r="I10" s="109">
        <f>F10-G10-H10</f>
        <v>0.49600000000000044</v>
      </c>
      <c r="J10" s="109">
        <v>1330.98</v>
      </c>
      <c r="K10" s="98">
        <v>0.32667000000000002</v>
      </c>
      <c r="L10" s="109">
        <v>906.69</v>
      </c>
      <c r="M10" s="122">
        <f>K10/L10</f>
        <v>3.602885219865665E-4</v>
      </c>
      <c r="N10" s="109">
        <v>50.03</v>
      </c>
      <c r="O10" s="133">
        <f>M10*N10</f>
        <v>1.802523475498792E-2</v>
      </c>
      <c r="P10" s="133">
        <f>M10*60*1000</f>
        <v>21.617311319193991</v>
      </c>
      <c r="Q10" s="142">
        <f>P10*N10/1000</f>
        <v>1.0815140852992753</v>
      </c>
    </row>
    <row r="11" spans="1:17" s="12" customFormat="1" ht="12.75" customHeight="1">
      <c r="A11" s="265"/>
      <c r="B11" s="19" t="s">
        <v>659</v>
      </c>
      <c r="C11" s="22" t="s">
        <v>638</v>
      </c>
      <c r="D11" s="23">
        <v>45</v>
      </c>
      <c r="E11" s="23">
        <v>1973</v>
      </c>
      <c r="F11" s="109">
        <f>G11+H11+I11</f>
        <v>12.287000000000001</v>
      </c>
      <c r="G11" s="109">
        <v>4.37493</v>
      </c>
      <c r="H11" s="109">
        <v>7.2</v>
      </c>
      <c r="I11" s="109">
        <v>0.71206999999999998</v>
      </c>
      <c r="J11" s="109">
        <v>1892.31</v>
      </c>
      <c r="K11" s="98">
        <f>I11</f>
        <v>0.71206999999999998</v>
      </c>
      <c r="L11" s="109">
        <f>J11</f>
        <v>1892.31</v>
      </c>
      <c r="M11" s="122">
        <f>K11/L11</f>
        <v>3.7629669557313547E-4</v>
      </c>
      <c r="N11" s="109">
        <v>54.281999999999996</v>
      </c>
      <c r="O11" s="133">
        <f>M11*N11</f>
        <v>2.0426137229100937E-2</v>
      </c>
      <c r="P11" s="133">
        <f>M11*60*1000</f>
        <v>22.577801734388128</v>
      </c>
      <c r="Q11" s="142">
        <f>P11*N11/1000</f>
        <v>1.2255682337460563</v>
      </c>
    </row>
    <row r="12" spans="1:17" s="12" customFormat="1" ht="12.75" customHeight="1">
      <c r="A12" s="265"/>
      <c r="B12" s="19" t="s">
        <v>200</v>
      </c>
      <c r="C12" s="36" t="s">
        <v>148</v>
      </c>
      <c r="D12" s="35">
        <v>47</v>
      </c>
      <c r="E12" s="35">
        <v>2007</v>
      </c>
      <c r="F12" s="64">
        <v>15.05</v>
      </c>
      <c r="G12" s="64">
        <v>10.167906</v>
      </c>
      <c r="H12" s="64">
        <v>3.76</v>
      </c>
      <c r="I12" s="64">
        <v>1.1220940000000001</v>
      </c>
      <c r="J12" s="64">
        <v>2876.41</v>
      </c>
      <c r="K12" s="99">
        <v>1.1220940000000001</v>
      </c>
      <c r="L12" s="64">
        <v>2876.41</v>
      </c>
      <c r="M12" s="65">
        <v>3.9010224550742079E-4</v>
      </c>
      <c r="N12" s="64">
        <v>55.808000000000007</v>
      </c>
      <c r="O12" s="64">
        <v>2.1770826117278142E-2</v>
      </c>
      <c r="P12" s="64">
        <v>23.406134730445249</v>
      </c>
      <c r="Q12" s="141">
        <v>1.3062495670366887</v>
      </c>
    </row>
    <row r="13" spans="1:17" s="12" customFormat="1" ht="12.75" customHeight="1">
      <c r="A13" s="265"/>
      <c r="B13" s="19" t="s">
        <v>145</v>
      </c>
      <c r="C13" s="22" t="s">
        <v>569</v>
      </c>
      <c r="D13" s="23">
        <v>45</v>
      </c>
      <c r="E13" s="23" t="s">
        <v>34</v>
      </c>
      <c r="F13" s="109">
        <f>G13+H13+I13</f>
        <v>11.580095999999999</v>
      </c>
      <c r="G13" s="109">
        <v>3.4025159999999999</v>
      </c>
      <c r="H13" s="109">
        <v>7.2</v>
      </c>
      <c r="I13" s="109">
        <v>0.97758</v>
      </c>
      <c r="J13" s="109">
        <v>2336.12</v>
      </c>
      <c r="K13" s="98">
        <v>0.97758</v>
      </c>
      <c r="L13" s="109">
        <v>2336.12</v>
      </c>
      <c r="M13" s="122">
        <f t="shared" ref="M13:M21" si="0">K13/L13</f>
        <v>4.1846309264935021E-4</v>
      </c>
      <c r="N13" s="109">
        <v>47.9</v>
      </c>
      <c r="O13" s="133">
        <f>M13*N13</f>
        <v>2.0044382137903875E-2</v>
      </c>
      <c r="P13" s="133">
        <f t="shared" ref="P13:P21" si="1">M13*60*1000</f>
        <v>25.107785558961012</v>
      </c>
      <c r="Q13" s="142">
        <f>P13*N13/1000</f>
        <v>1.2026629282742325</v>
      </c>
    </row>
    <row r="14" spans="1:17" s="12" customFormat="1" ht="12.75" customHeight="1">
      <c r="A14" s="265"/>
      <c r="B14" s="19" t="s">
        <v>145</v>
      </c>
      <c r="C14" s="22" t="s">
        <v>570</v>
      </c>
      <c r="D14" s="23">
        <v>76</v>
      </c>
      <c r="E14" s="23" t="s">
        <v>34</v>
      </c>
      <c r="F14" s="109">
        <f>G14+H14+I14</f>
        <v>20.200077999999998</v>
      </c>
      <c r="G14" s="109">
        <v>6.5789999999999997</v>
      </c>
      <c r="H14" s="109">
        <v>11.92</v>
      </c>
      <c r="I14" s="109">
        <v>1.7010780000000001</v>
      </c>
      <c r="J14" s="109">
        <v>3987.52</v>
      </c>
      <c r="K14" s="98">
        <v>1.7010780000000001</v>
      </c>
      <c r="L14" s="109">
        <v>3987.52</v>
      </c>
      <c r="M14" s="122">
        <f t="shared" si="0"/>
        <v>4.2660049353984432E-4</v>
      </c>
      <c r="N14" s="109">
        <v>47.9</v>
      </c>
      <c r="O14" s="133">
        <f>M14*N14</f>
        <v>2.0434163640558542E-2</v>
      </c>
      <c r="P14" s="133">
        <f t="shared" si="1"/>
        <v>25.596029612390659</v>
      </c>
      <c r="Q14" s="142">
        <f>P14*N14/1000</f>
        <v>1.2260498184335125</v>
      </c>
    </row>
    <row r="15" spans="1:17" s="12" customFormat="1" ht="12.75" customHeight="1">
      <c r="A15" s="265"/>
      <c r="B15" s="20" t="s">
        <v>327</v>
      </c>
      <c r="C15" s="24" t="s">
        <v>298</v>
      </c>
      <c r="D15" s="17">
        <v>50</v>
      </c>
      <c r="E15" s="17">
        <v>1978</v>
      </c>
      <c r="F15" s="60">
        <v>13.48</v>
      </c>
      <c r="G15" s="60">
        <v>4.3199040000000002</v>
      </c>
      <c r="H15" s="60">
        <v>8</v>
      </c>
      <c r="I15" s="60">
        <v>1.1600760000000001</v>
      </c>
      <c r="J15" s="60">
        <v>2590.16</v>
      </c>
      <c r="K15" s="97">
        <v>1.1600760000000001</v>
      </c>
      <c r="L15" s="60">
        <v>2590.16</v>
      </c>
      <c r="M15" s="123">
        <f t="shared" si="0"/>
        <v>4.4787812335917479E-4</v>
      </c>
      <c r="N15" s="60">
        <v>58.533000000000001</v>
      </c>
      <c r="O15" s="60">
        <f>K15*N15/J15</f>
        <v>2.6215650194582579E-2</v>
      </c>
      <c r="P15" s="60">
        <f t="shared" si="1"/>
        <v>26.872687401550486</v>
      </c>
      <c r="Q15" s="143">
        <f>O15*60</f>
        <v>1.5729390116749546</v>
      </c>
    </row>
    <row r="16" spans="1:17" s="12" customFormat="1" ht="12.75" customHeight="1">
      <c r="A16" s="265"/>
      <c r="B16" s="20" t="s">
        <v>412</v>
      </c>
      <c r="C16" s="22" t="s">
        <v>680</v>
      </c>
      <c r="D16" s="23">
        <v>30</v>
      </c>
      <c r="E16" s="23">
        <v>1991</v>
      </c>
      <c r="F16" s="109">
        <v>7.9420000000000002</v>
      </c>
      <c r="G16" s="109">
        <v>2.3898999999999999</v>
      </c>
      <c r="H16" s="109">
        <v>4.6399999999999997</v>
      </c>
      <c r="I16" s="109">
        <f>F16-G16-H16</f>
        <v>0.91210000000000058</v>
      </c>
      <c r="J16" s="109">
        <v>1509.62</v>
      </c>
      <c r="K16" s="98">
        <v>0.91210000000000002</v>
      </c>
      <c r="L16" s="109">
        <v>1509.62</v>
      </c>
      <c r="M16" s="122">
        <f t="shared" si="0"/>
        <v>6.0419178336270057E-4</v>
      </c>
      <c r="N16" s="109">
        <v>50.03</v>
      </c>
      <c r="O16" s="133">
        <f>M16*N16</f>
        <v>3.0227714921635909E-2</v>
      </c>
      <c r="P16" s="133">
        <f t="shared" si="1"/>
        <v>36.251507001762036</v>
      </c>
      <c r="Q16" s="142">
        <f>P16*N16/1000</f>
        <v>1.8136628952981548</v>
      </c>
    </row>
    <row r="17" spans="1:17" s="12" customFormat="1" ht="12.75" customHeight="1">
      <c r="A17" s="265"/>
      <c r="B17" s="20" t="s">
        <v>412</v>
      </c>
      <c r="C17" s="22" t="s">
        <v>681</v>
      </c>
      <c r="D17" s="23">
        <v>23</v>
      </c>
      <c r="E17" s="23">
        <v>1991</v>
      </c>
      <c r="F17" s="109">
        <v>7.27</v>
      </c>
      <c r="G17" s="109">
        <v>2.903</v>
      </c>
      <c r="H17" s="109">
        <v>3.52</v>
      </c>
      <c r="I17" s="109">
        <f>F17-G17-H17</f>
        <v>0.84699999999999909</v>
      </c>
      <c r="J17" s="109">
        <v>1222.06</v>
      </c>
      <c r="K17" s="98">
        <v>0.84699999999999998</v>
      </c>
      <c r="L17" s="109">
        <v>1222.06</v>
      </c>
      <c r="M17" s="122">
        <f t="shared" si="0"/>
        <v>6.9309199220987509E-4</v>
      </c>
      <c r="N17" s="109">
        <v>50.03</v>
      </c>
      <c r="O17" s="133">
        <f>M17*N17</f>
        <v>3.4675392370260051E-2</v>
      </c>
      <c r="P17" s="133">
        <f t="shared" si="1"/>
        <v>41.585519532592507</v>
      </c>
      <c r="Q17" s="142">
        <f>P17*N17/1000</f>
        <v>2.0805235422156034</v>
      </c>
    </row>
    <row r="18" spans="1:17" s="12" customFormat="1" ht="12.75" customHeight="1">
      <c r="A18" s="265"/>
      <c r="B18" s="19" t="s">
        <v>288</v>
      </c>
      <c r="C18" s="48" t="s">
        <v>251</v>
      </c>
      <c r="D18" s="49">
        <v>20</v>
      </c>
      <c r="E18" s="50" t="s">
        <v>34</v>
      </c>
      <c r="F18" s="110">
        <v>6.24</v>
      </c>
      <c r="G18" s="110">
        <v>2.67</v>
      </c>
      <c r="H18" s="110">
        <v>2.89</v>
      </c>
      <c r="I18" s="110">
        <v>0.68</v>
      </c>
      <c r="J18" s="111">
        <v>899.93</v>
      </c>
      <c r="K18" s="96">
        <v>0.68</v>
      </c>
      <c r="L18" s="111">
        <v>899.93</v>
      </c>
      <c r="M18" s="122">
        <f t="shared" si="0"/>
        <v>7.5561432555865463E-4</v>
      </c>
      <c r="N18" s="109">
        <v>63</v>
      </c>
      <c r="O18" s="133">
        <f>M18*N18</f>
        <v>4.7603702510195245E-2</v>
      </c>
      <c r="P18" s="133">
        <f t="shared" si="1"/>
        <v>45.336859533519281</v>
      </c>
      <c r="Q18" s="142">
        <f>P18*N18/1000</f>
        <v>2.8562221506117149</v>
      </c>
    </row>
    <row r="19" spans="1:17" s="12" customFormat="1" ht="12.75" customHeight="1">
      <c r="A19" s="265"/>
      <c r="B19" s="19" t="s">
        <v>24</v>
      </c>
      <c r="C19" s="22" t="s">
        <v>234</v>
      </c>
      <c r="D19" s="23">
        <v>24</v>
      </c>
      <c r="E19" s="23" t="s">
        <v>28</v>
      </c>
      <c r="F19" s="109">
        <f>+G19+H19+I19</f>
        <v>6.9999840000000004</v>
      </c>
      <c r="G19" s="109">
        <v>1.7180800000000001</v>
      </c>
      <c r="H19" s="109">
        <v>4.32</v>
      </c>
      <c r="I19" s="109">
        <v>0.96190399999999998</v>
      </c>
      <c r="J19" s="109">
        <v>1234.26</v>
      </c>
      <c r="K19" s="98">
        <v>0.96190399999999998</v>
      </c>
      <c r="L19" s="109">
        <v>1234.26</v>
      </c>
      <c r="M19" s="122">
        <f t="shared" si="0"/>
        <v>7.7933660654967349E-4</v>
      </c>
      <c r="N19" s="109">
        <v>61.149000000000001</v>
      </c>
      <c r="O19" s="133">
        <f>M19*N19</f>
        <v>4.7655654153905984E-2</v>
      </c>
      <c r="P19" s="133">
        <f t="shared" si="1"/>
        <v>46.760196392980411</v>
      </c>
      <c r="Q19" s="142">
        <f>P19*N19/1000</f>
        <v>2.8593392492343592</v>
      </c>
    </row>
    <row r="20" spans="1:17" s="12" customFormat="1" ht="12.75" customHeight="1">
      <c r="A20" s="265"/>
      <c r="B20" s="20" t="s">
        <v>327</v>
      </c>
      <c r="C20" s="24" t="s">
        <v>307</v>
      </c>
      <c r="D20" s="17">
        <v>60</v>
      </c>
      <c r="E20" s="17">
        <v>1980</v>
      </c>
      <c r="F20" s="60">
        <v>18.600000000000001</v>
      </c>
      <c r="G20" s="60">
        <v>6.4791410000000003</v>
      </c>
      <c r="H20" s="60">
        <v>9.44</v>
      </c>
      <c r="I20" s="60">
        <v>2.6806730000000001</v>
      </c>
      <c r="J20" s="60">
        <v>3117.83</v>
      </c>
      <c r="K20" s="97">
        <v>2.6806730000000001</v>
      </c>
      <c r="L20" s="60">
        <v>3117.83</v>
      </c>
      <c r="M20" s="123">
        <f t="shared" si="0"/>
        <v>8.5978805771963192E-4</v>
      </c>
      <c r="N20" s="60">
        <v>58.533000000000001</v>
      </c>
      <c r="O20" s="60">
        <f>K20*N20/J20</f>
        <v>5.0325974382503219E-2</v>
      </c>
      <c r="P20" s="60">
        <f t="shared" si="1"/>
        <v>51.587283463177918</v>
      </c>
      <c r="Q20" s="143">
        <f>O20*60</f>
        <v>3.0195584629501933</v>
      </c>
    </row>
    <row r="21" spans="1:17" s="12" customFormat="1" ht="12.75" customHeight="1">
      <c r="A21" s="265"/>
      <c r="B21" s="20" t="s">
        <v>412</v>
      </c>
      <c r="C21" s="22" t="s">
        <v>682</v>
      </c>
      <c r="D21" s="23">
        <v>30</v>
      </c>
      <c r="E21" s="23">
        <v>1985</v>
      </c>
      <c r="F21" s="109">
        <v>9.2200000000000006</v>
      </c>
      <c r="G21" s="109">
        <v>2.8239999999999998</v>
      </c>
      <c r="H21" s="109">
        <v>4.8</v>
      </c>
      <c r="I21" s="109">
        <f>F21-G21-H21</f>
        <v>1.596000000000001</v>
      </c>
      <c r="J21" s="109">
        <v>1496.03</v>
      </c>
      <c r="K21" s="98">
        <v>1.5960000000000001</v>
      </c>
      <c r="L21" s="109">
        <v>1496.03</v>
      </c>
      <c r="M21" s="122">
        <f t="shared" si="0"/>
        <v>1.0668235262661847E-3</v>
      </c>
      <c r="N21" s="109">
        <v>50.03</v>
      </c>
      <c r="O21" s="133">
        <f>M21*N21</f>
        <v>5.3373181019097223E-2</v>
      </c>
      <c r="P21" s="133">
        <f t="shared" si="1"/>
        <v>64.009411575971072</v>
      </c>
      <c r="Q21" s="142">
        <f>P21*N21/1000</f>
        <v>3.2023908611458327</v>
      </c>
    </row>
    <row r="22" spans="1:17" s="12" customFormat="1" ht="12.75" customHeight="1">
      <c r="A22" s="265"/>
      <c r="B22" s="19" t="s">
        <v>200</v>
      </c>
      <c r="C22" s="36" t="s">
        <v>149</v>
      </c>
      <c r="D22" s="35">
        <v>52</v>
      </c>
      <c r="E22" s="35">
        <v>2009</v>
      </c>
      <c r="F22" s="64">
        <v>16.904</v>
      </c>
      <c r="G22" s="64">
        <v>9.8503319999999999</v>
      </c>
      <c r="H22" s="64">
        <v>4.16</v>
      </c>
      <c r="I22" s="64">
        <v>2.8936649999999999</v>
      </c>
      <c r="J22" s="64">
        <v>2686.29</v>
      </c>
      <c r="K22" s="99">
        <v>2.8936649999999999</v>
      </c>
      <c r="L22" s="64">
        <v>2686.29</v>
      </c>
      <c r="M22" s="65">
        <v>1.0771975475469887E-3</v>
      </c>
      <c r="N22" s="64">
        <v>55.808000000000007</v>
      </c>
      <c r="O22" s="64">
        <v>6.011624073350235E-2</v>
      </c>
      <c r="P22" s="64">
        <v>64.631852852819321</v>
      </c>
      <c r="Q22" s="141">
        <v>3.6069744440101412</v>
      </c>
    </row>
    <row r="23" spans="1:17" s="12" customFormat="1" ht="12.75" customHeight="1">
      <c r="A23" s="265"/>
      <c r="B23" s="19" t="s">
        <v>145</v>
      </c>
      <c r="C23" s="22" t="s">
        <v>571</v>
      </c>
      <c r="D23" s="23">
        <v>45</v>
      </c>
      <c r="E23" s="23" t="s">
        <v>34</v>
      </c>
      <c r="F23" s="109">
        <f>G23+H23+I23</f>
        <v>13.587128</v>
      </c>
      <c r="G23" s="109">
        <v>3.8773770000000001</v>
      </c>
      <c r="H23" s="109">
        <v>7.2</v>
      </c>
      <c r="I23" s="109">
        <v>2.5097510000000001</v>
      </c>
      <c r="J23" s="109">
        <v>2328.9</v>
      </c>
      <c r="K23" s="98">
        <v>2.5097510000000001</v>
      </c>
      <c r="L23" s="109">
        <v>2328.9</v>
      </c>
      <c r="M23" s="122">
        <f>K23/L23</f>
        <v>1.077655116149255E-3</v>
      </c>
      <c r="N23" s="109">
        <v>47.9</v>
      </c>
      <c r="O23" s="133">
        <f>M23*N23</f>
        <v>5.1619680063549313E-2</v>
      </c>
      <c r="P23" s="133">
        <f>M23*60*1000</f>
        <v>64.659306968955306</v>
      </c>
      <c r="Q23" s="142">
        <f>P23*N23/1000</f>
        <v>3.0971808038129587</v>
      </c>
    </row>
    <row r="24" spans="1:17" s="12" customFormat="1" ht="12.75" customHeight="1">
      <c r="A24" s="265"/>
      <c r="B24" s="20" t="s">
        <v>327</v>
      </c>
      <c r="C24" s="24" t="s">
        <v>306</v>
      </c>
      <c r="D24" s="17">
        <v>60</v>
      </c>
      <c r="E24" s="17">
        <v>1968</v>
      </c>
      <c r="F24" s="60">
        <v>17.39</v>
      </c>
      <c r="G24" s="60">
        <v>4.8297990000000004</v>
      </c>
      <c r="H24" s="60">
        <v>9.6</v>
      </c>
      <c r="I24" s="60">
        <v>2.9602029999999999</v>
      </c>
      <c r="J24" s="60">
        <v>2726.22</v>
      </c>
      <c r="K24" s="97">
        <v>2.9602029999999999</v>
      </c>
      <c r="L24" s="60">
        <v>2726.22</v>
      </c>
      <c r="M24" s="123">
        <f>K24/L24</f>
        <v>1.0858268958484642E-3</v>
      </c>
      <c r="N24" s="60">
        <v>58.533000000000001</v>
      </c>
      <c r="O24" s="60">
        <f>K24*N24/J24</f>
        <v>6.3556705694698165E-2</v>
      </c>
      <c r="P24" s="60">
        <f>M24*60*1000</f>
        <v>65.149613750907861</v>
      </c>
      <c r="Q24" s="143">
        <f>O24*60</f>
        <v>3.8134023416818899</v>
      </c>
    </row>
    <row r="25" spans="1:17" s="12" customFormat="1" ht="12.75" customHeight="1">
      <c r="A25" s="265"/>
      <c r="B25" s="19" t="s">
        <v>200</v>
      </c>
      <c r="C25" s="36" t="s">
        <v>151</v>
      </c>
      <c r="D25" s="35">
        <v>40</v>
      </c>
      <c r="E25" s="35">
        <v>2007</v>
      </c>
      <c r="F25" s="64">
        <v>12.797000000000001</v>
      </c>
      <c r="G25" s="64">
        <v>6.9703499999999998</v>
      </c>
      <c r="H25" s="64">
        <v>3.2</v>
      </c>
      <c r="I25" s="64">
        <v>2.6266539999999998</v>
      </c>
      <c r="J25" s="64">
        <v>2350.71</v>
      </c>
      <c r="K25" s="99">
        <v>2.6266539999999998</v>
      </c>
      <c r="L25" s="64">
        <v>2350.71</v>
      </c>
      <c r="M25" s="65">
        <v>1.1173875127089262E-3</v>
      </c>
      <c r="N25" s="64">
        <v>55.808000000000007</v>
      </c>
      <c r="O25" s="64">
        <v>6.2359162309259759E-2</v>
      </c>
      <c r="P25" s="64">
        <v>67.043250762535578</v>
      </c>
      <c r="Q25" s="141">
        <v>3.741549738555586</v>
      </c>
    </row>
    <row r="26" spans="1:17" s="12" customFormat="1" ht="12.75" customHeight="1">
      <c r="A26" s="265"/>
      <c r="B26" s="19" t="s">
        <v>145</v>
      </c>
      <c r="C26" s="22" t="s">
        <v>248</v>
      </c>
      <c r="D26" s="23">
        <v>100</v>
      </c>
      <c r="E26" s="23" t="s">
        <v>34</v>
      </c>
      <c r="F26" s="109">
        <f>G26+H26+I26</f>
        <v>28.317897000000002</v>
      </c>
      <c r="G26" s="109">
        <v>7.3107480000000002</v>
      </c>
      <c r="H26" s="109">
        <v>16</v>
      </c>
      <c r="I26" s="109">
        <v>5.0071490000000001</v>
      </c>
      <c r="J26" s="109">
        <v>4428.2300000000005</v>
      </c>
      <c r="K26" s="98">
        <v>5.0071490000000001</v>
      </c>
      <c r="L26" s="109">
        <v>4428.2300000000005</v>
      </c>
      <c r="M26" s="122">
        <f>K26/L26</f>
        <v>1.1307337243097128E-3</v>
      </c>
      <c r="N26" s="109">
        <v>47.9</v>
      </c>
      <c r="O26" s="133">
        <f>M26*N26</f>
        <v>5.4162145394435243E-2</v>
      </c>
      <c r="P26" s="133">
        <f>M26*60*1000</f>
        <v>67.844023458582768</v>
      </c>
      <c r="Q26" s="142">
        <f>P26*N26/1000</f>
        <v>3.2497287236661148</v>
      </c>
    </row>
    <row r="27" spans="1:17" s="12" customFormat="1" ht="12.75" customHeight="1">
      <c r="A27" s="265"/>
      <c r="B27" s="19" t="s">
        <v>136</v>
      </c>
      <c r="C27" s="15" t="s">
        <v>233</v>
      </c>
      <c r="D27" s="43">
        <v>44</v>
      </c>
      <c r="E27" s="43">
        <v>1985</v>
      </c>
      <c r="F27" s="120">
        <v>13.05</v>
      </c>
      <c r="G27" s="120">
        <v>3.9730020000000001</v>
      </c>
      <c r="H27" s="120">
        <v>6.32</v>
      </c>
      <c r="I27" s="120">
        <v>2.7569980000000003</v>
      </c>
      <c r="J27" s="120">
        <v>2285.27</v>
      </c>
      <c r="K27" s="107">
        <v>2.7569980000000003</v>
      </c>
      <c r="L27" s="120">
        <v>2285.27</v>
      </c>
      <c r="M27" s="131">
        <v>1.2064211231058038E-3</v>
      </c>
      <c r="N27" s="120">
        <v>67.906999999999996</v>
      </c>
      <c r="O27" s="120">
        <v>8.1924439206745817E-2</v>
      </c>
      <c r="P27" s="120">
        <v>72.385267386348232</v>
      </c>
      <c r="Q27" s="144">
        <v>4.9154663524047493</v>
      </c>
    </row>
    <row r="28" spans="1:17" s="12" customFormat="1" ht="12.75" customHeight="1">
      <c r="A28" s="265"/>
      <c r="B28" s="19" t="s">
        <v>24</v>
      </c>
      <c r="C28" s="22" t="s">
        <v>235</v>
      </c>
      <c r="D28" s="23">
        <v>40</v>
      </c>
      <c r="E28" s="23" t="s">
        <v>28</v>
      </c>
      <c r="F28" s="109">
        <f>+G28+H28+I28</f>
        <v>12.295998999999998</v>
      </c>
      <c r="G28" s="109">
        <v>3.4254220000000002</v>
      </c>
      <c r="H28" s="109">
        <v>6.17</v>
      </c>
      <c r="I28" s="109">
        <v>2.700577</v>
      </c>
      <c r="J28" s="109">
        <v>2233.8000000000002</v>
      </c>
      <c r="K28" s="98">
        <v>2.700577</v>
      </c>
      <c r="L28" s="109">
        <v>2233.8000000000002</v>
      </c>
      <c r="M28" s="122">
        <f t="shared" ref="M28:M37" si="2">K28/L28</f>
        <v>1.208960963380786E-3</v>
      </c>
      <c r="N28" s="109">
        <v>61.149000000000001</v>
      </c>
      <c r="O28" s="133">
        <f t="shared" ref="O28:O37" si="3">M28*N28</f>
        <v>7.392675394977169E-2</v>
      </c>
      <c r="P28" s="133">
        <f t="shared" ref="P28:P37" si="4">M28*60*1000</f>
        <v>72.53765780284715</v>
      </c>
      <c r="Q28" s="142">
        <f t="shared" ref="Q28:Q37" si="5">P28*N28/1000</f>
        <v>4.4356052369862997</v>
      </c>
    </row>
    <row r="29" spans="1:17" s="12" customFormat="1" ht="12.75" customHeight="1">
      <c r="A29" s="265"/>
      <c r="B29" s="20" t="s">
        <v>629</v>
      </c>
      <c r="C29" s="22" t="s">
        <v>598</v>
      </c>
      <c r="D29" s="23">
        <v>35</v>
      </c>
      <c r="E29" s="23" t="s">
        <v>34</v>
      </c>
      <c r="F29" s="109">
        <v>9.3040000000000003</v>
      </c>
      <c r="G29" s="109">
        <v>2.2570000000000001</v>
      </c>
      <c r="H29" s="109">
        <v>5.2210000000000001</v>
      </c>
      <c r="I29" s="109">
        <v>1.8260000000000001</v>
      </c>
      <c r="J29" s="109">
        <v>1482.56</v>
      </c>
      <c r="K29" s="98">
        <v>1.8260000000000001</v>
      </c>
      <c r="L29" s="109">
        <v>1482.56</v>
      </c>
      <c r="M29" s="122">
        <f t="shared" si="2"/>
        <v>1.2316533563565726E-3</v>
      </c>
      <c r="N29" s="109">
        <v>72.5</v>
      </c>
      <c r="O29" s="133">
        <f t="shared" si="3"/>
        <v>8.9294868335851513E-2</v>
      </c>
      <c r="P29" s="133">
        <f t="shared" si="4"/>
        <v>73.899201381394363</v>
      </c>
      <c r="Q29" s="142">
        <f t="shared" si="5"/>
        <v>5.3576921001510911</v>
      </c>
    </row>
    <row r="30" spans="1:17" s="12" customFormat="1" ht="12.75" customHeight="1">
      <c r="A30" s="265"/>
      <c r="B30" s="20" t="s">
        <v>629</v>
      </c>
      <c r="C30" s="22" t="s">
        <v>599</v>
      </c>
      <c r="D30" s="23">
        <v>27</v>
      </c>
      <c r="E30" s="23" t="s">
        <v>34</v>
      </c>
      <c r="F30" s="109">
        <v>7.3259999999999996</v>
      </c>
      <c r="G30" s="109">
        <v>1.349</v>
      </c>
      <c r="H30" s="109">
        <v>4.3209999999999997</v>
      </c>
      <c r="I30" s="109">
        <v>1.6559999999999999</v>
      </c>
      <c r="J30" s="109">
        <v>1344.29</v>
      </c>
      <c r="K30" s="98">
        <v>1.6559999999999999</v>
      </c>
      <c r="L30" s="109">
        <v>1344.29</v>
      </c>
      <c r="M30" s="122">
        <f t="shared" si="2"/>
        <v>1.2318770503388404E-3</v>
      </c>
      <c r="N30" s="109">
        <v>72.5</v>
      </c>
      <c r="O30" s="133">
        <f t="shared" si="3"/>
        <v>8.9311086149565927E-2</v>
      </c>
      <c r="P30" s="133">
        <f t="shared" si="4"/>
        <v>73.912623020330429</v>
      </c>
      <c r="Q30" s="142">
        <f t="shared" si="5"/>
        <v>5.3586651689739568</v>
      </c>
    </row>
    <row r="31" spans="1:17" s="12" customFormat="1" ht="12.75" customHeight="1">
      <c r="A31" s="265"/>
      <c r="B31" s="20" t="s">
        <v>390</v>
      </c>
      <c r="C31" s="22" t="s">
        <v>370</v>
      </c>
      <c r="D31" s="23">
        <v>36</v>
      </c>
      <c r="E31" s="23">
        <v>1970</v>
      </c>
      <c r="F31" s="109">
        <v>11.262</v>
      </c>
      <c r="G31" s="109">
        <v>3.254</v>
      </c>
      <c r="H31" s="109">
        <v>5.76</v>
      </c>
      <c r="I31" s="109">
        <v>2.2480000000000002</v>
      </c>
      <c r="J31" s="109">
        <v>1538.01</v>
      </c>
      <c r="K31" s="98">
        <v>1.766</v>
      </c>
      <c r="L31" s="109">
        <v>1389.47</v>
      </c>
      <c r="M31" s="122">
        <f t="shared" si="2"/>
        <v>1.2709882185293674E-3</v>
      </c>
      <c r="N31" s="109">
        <v>71.394999999999996</v>
      </c>
      <c r="O31" s="133">
        <f t="shared" si="3"/>
        <v>9.074220386190418E-2</v>
      </c>
      <c r="P31" s="133">
        <f t="shared" si="4"/>
        <v>76.259293111762034</v>
      </c>
      <c r="Q31" s="142">
        <f t="shared" si="5"/>
        <v>5.4445322317142502</v>
      </c>
    </row>
    <row r="32" spans="1:17" s="12" customFormat="1" ht="12.75" customHeight="1">
      <c r="A32" s="265"/>
      <c r="B32" s="19" t="s">
        <v>145</v>
      </c>
      <c r="C32" s="22" t="s">
        <v>572</v>
      </c>
      <c r="D32" s="23">
        <v>102</v>
      </c>
      <c r="E32" s="23" t="s">
        <v>34</v>
      </c>
      <c r="F32" s="109">
        <f>G32+H32+I32</f>
        <v>29.435683000000001</v>
      </c>
      <c r="G32" s="109">
        <v>7.7128830000000006</v>
      </c>
      <c r="H32" s="109">
        <v>16</v>
      </c>
      <c r="I32" s="109">
        <v>5.7227999999999994</v>
      </c>
      <c r="J32" s="109">
        <v>4426.4800000000005</v>
      </c>
      <c r="K32" s="98">
        <v>5.7227999999999994</v>
      </c>
      <c r="L32" s="109">
        <v>4426.4800000000005</v>
      </c>
      <c r="M32" s="122">
        <f t="shared" si="2"/>
        <v>1.2928557228316854E-3</v>
      </c>
      <c r="N32" s="109">
        <v>47.9</v>
      </c>
      <c r="O32" s="133">
        <f t="shared" si="3"/>
        <v>6.1927789123637729E-2</v>
      </c>
      <c r="P32" s="133">
        <f t="shared" si="4"/>
        <v>77.571343369901129</v>
      </c>
      <c r="Q32" s="142">
        <f t="shared" si="5"/>
        <v>3.7156673474182638</v>
      </c>
    </row>
    <row r="33" spans="1:17" s="12" customFormat="1" ht="12.75" customHeight="1">
      <c r="A33" s="265"/>
      <c r="B33" s="20" t="s">
        <v>412</v>
      </c>
      <c r="C33" s="22" t="s">
        <v>683</v>
      </c>
      <c r="D33" s="23">
        <v>60</v>
      </c>
      <c r="E33" s="23">
        <v>1971</v>
      </c>
      <c r="F33" s="109">
        <v>17.440999999999999</v>
      </c>
      <c r="G33" s="109">
        <v>4.1980000000000004</v>
      </c>
      <c r="H33" s="109">
        <v>9.6</v>
      </c>
      <c r="I33" s="109">
        <f>F33-G33-H33</f>
        <v>3.6429999999999989</v>
      </c>
      <c r="J33" s="109">
        <v>2799.22</v>
      </c>
      <c r="K33" s="98">
        <v>3.6429999999999998</v>
      </c>
      <c r="L33" s="109">
        <v>2799.22</v>
      </c>
      <c r="M33" s="122">
        <f t="shared" si="2"/>
        <v>1.3014339708918912E-3</v>
      </c>
      <c r="N33" s="109">
        <v>50.03</v>
      </c>
      <c r="O33" s="133">
        <f t="shared" si="3"/>
        <v>6.5110741563721319E-2</v>
      </c>
      <c r="P33" s="133">
        <f t="shared" si="4"/>
        <v>78.086038253513465</v>
      </c>
      <c r="Q33" s="142">
        <f t="shared" si="5"/>
        <v>3.9066444938232787</v>
      </c>
    </row>
    <row r="34" spans="1:17" s="12" customFormat="1" ht="12.75" customHeight="1">
      <c r="A34" s="265"/>
      <c r="B34" s="19" t="s">
        <v>659</v>
      </c>
      <c r="C34" s="22" t="s">
        <v>329</v>
      </c>
      <c r="D34" s="23">
        <v>45</v>
      </c>
      <c r="E34" s="23">
        <v>1990</v>
      </c>
      <c r="F34" s="109">
        <f>G34+H34+I34</f>
        <v>14.981382</v>
      </c>
      <c r="G34" s="109">
        <v>4.6769619999999996</v>
      </c>
      <c r="H34" s="109">
        <v>7.2</v>
      </c>
      <c r="I34" s="109">
        <v>3.1044200000000002</v>
      </c>
      <c r="J34" s="109">
        <v>2333.65</v>
      </c>
      <c r="K34" s="98">
        <f>I34</f>
        <v>3.1044200000000002</v>
      </c>
      <c r="L34" s="109">
        <f>J34</f>
        <v>2333.65</v>
      </c>
      <c r="M34" s="122">
        <f t="shared" si="2"/>
        <v>1.3302851755833138E-3</v>
      </c>
      <c r="N34" s="109">
        <v>54.281999999999996</v>
      </c>
      <c r="O34" s="133">
        <f t="shared" si="3"/>
        <v>7.2210539901013435E-2</v>
      </c>
      <c r="P34" s="133">
        <f t="shared" si="4"/>
        <v>79.817110534998832</v>
      </c>
      <c r="Q34" s="142">
        <f t="shared" si="5"/>
        <v>4.3326323940608065</v>
      </c>
    </row>
    <row r="35" spans="1:17" s="12" customFormat="1" ht="12.75" customHeight="1">
      <c r="A35" s="265"/>
      <c r="B35" s="19" t="s">
        <v>145</v>
      </c>
      <c r="C35" s="22" t="s">
        <v>573</v>
      </c>
      <c r="D35" s="23">
        <v>32</v>
      </c>
      <c r="E35" s="23" t="s">
        <v>34</v>
      </c>
      <c r="F35" s="109">
        <f>G35+H35+I35</f>
        <v>8.3599569999999996</v>
      </c>
      <c r="G35" s="109">
        <v>1.3518570000000001</v>
      </c>
      <c r="H35" s="109">
        <v>5.12</v>
      </c>
      <c r="I35" s="109">
        <v>1.8881000000000001</v>
      </c>
      <c r="J35" s="109">
        <v>1417.51</v>
      </c>
      <c r="K35" s="98">
        <v>1.8881000000000001</v>
      </c>
      <c r="L35" s="109">
        <v>1417.51</v>
      </c>
      <c r="M35" s="122">
        <f t="shared" si="2"/>
        <v>1.3319835486169411E-3</v>
      </c>
      <c r="N35" s="109">
        <v>47.9</v>
      </c>
      <c r="O35" s="133">
        <f t="shared" si="3"/>
        <v>6.3802011978751474E-2</v>
      </c>
      <c r="P35" s="133">
        <f t="shared" si="4"/>
        <v>79.91901291701646</v>
      </c>
      <c r="Q35" s="142">
        <f t="shared" si="5"/>
        <v>3.8281207187250885</v>
      </c>
    </row>
    <row r="36" spans="1:17" s="12" customFormat="1" ht="12.75" customHeight="1">
      <c r="A36" s="265"/>
      <c r="B36" s="19" t="s">
        <v>145</v>
      </c>
      <c r="C36" s="22" t="s">
        <v>574</v>
      </c>
      <c r="D36" s="23">
        <v>44</v>
      </c>
      <c r="E36" s="23" t="s">
        <v>34</v>
      </c>
      <c r="F36" s="109">
        <f>G36+H36+I36</f>
        <v>14.5892</v>
      </c>
      <c r="G36" s="109">
        <v>4.59</v>
      </c>
      <c r="H36" s="109">
        <v>6.8100000000000005</v>
      </c>
      <c r="I36" s="109">
        <v>3.1892</v>
      </c>
      <c r="J36" s="109">
        <v>2373.2600000000002</v>
      </c>
      <c r="K36" s="98">
        <v>3.1892</v>
      </c>
      <c r="L36" s="109">
        <v>2373.2600000000002</v>
      </c>
      <c r="M36" s="122">
        <f t="shared" si="2"/>
        <v>1.3438055670259472E-3</v>
      </c>
      <c r="N36" s="109">
        <v>47.9</v>
      </c>
      <c r="O36" s="133">
        <f t="shared" si="3"/>
        <v>6.4368286660542867E-2</v>
      </c>
      <c r="P36" s="133">
        <f t="shared" si="4"/>
        <v>80.628334021556839</v>
      </c>
      <c r="Q36" s="142">
        <f t="shared" si="5"/>
        <v>3.8620971996325726</v>
      </c>
    </row>
    <row r="37" spans="1:17" s="12" customFormat="1" ht="12.75" customHeight="1">
      <c r="A37" s="265"/>
      <c r="B37" s="19" t="s">
        <v>145</v>
      </c>
      <c r="C37" s="22" t="s">
        <v>575</v>
      </c>
      <c r="D37" s="23">
        <v>28</v>
      </c>
      <c r="E37" s="23" t="s">
        <v>34</v>
      </c>
      <c r="F37" s="109">
        <f>G37+H37+I37</f>
        <v>8.3088530000000009</v>
      </c>
      <c r="G37" s="109">
        <v>2.1309330000000002</v>
      </c>
      <c r="H37" s="109">
        <v>4.08</v>
      </c>
      <c r="I37" s="109">
        <v>2.0979200000000002</v>
      </c>
      <c r="J37" s="109">
        <v>1539.28</v>
      </c>
      <c r="K37" s="98">
        <v>2.0979200000000002</v>
      </c>
      <c r="L37" s="109">
        <v>1539.28</v>
      </c>
      <c r="M37" s="122">
        <f t="shared" si="2"/>
        <v>1.362922925003898E-3</v>
      </c>
      <c r="N37" s="109">
        <v>47.9</v>
      </c>
      <c r="O37" s="133">
        <f t="shared" si="3"/>
        <v>6.5284008107686711E-2</v>
      </c>
      <c r="P37" s="133">
        <f t="shared" si="4"/>
        <v>81.775375500233878</v>
      </c>
      <c r="Q37" s="142">
        <f t="shared" si="5"/>
        <v>3.917040486461203</v>
      </c>
    </row>
    <row r="38" spans="1:17" s="12" customFormat="1" ht="12.75" customHeight="1">
      <c r="A38" s="265"/>
      <c r="B38" s="19" t="s">
        <v>136</v>
      </c>
      <c r="C38" s="15" t="s">
        <v>232</v>
      </c>
      <c r="D38" s="43">
        <v>45</v>
      </c>
      <c r="E38" s="43">
        <v>1975</v>
      </c>
      <c r="F38" s="120">
        <v>13.673999999999999</v>
      </c>
      <c r="G38" s="120">
        <v>3.2811870000000001</v>
      </c>
      <c r="H38" s="120">
        <v>7.2</v>
      </c>
      <c r="I38" s="120">
        <v>3.192815</v>
      </c>
      <c r="J38" s="120">
        <v>2325.2199999999998</v>
      </c>
      <c r="K38" s="107">
        <v>3.192815</v>
      </c>
      <c r="L38" s="120">
        <v>2325.2199999999998</v>
      </c>
      <c r="M38" s="131">
        <v>1.3731238334437172E-3</v>
      </c>
      <c r="N38" s="120">
        <v>67.906999999999996</v>
      </c>
      <c r="O38" s="120">
        <v>9.3244720157662497E-2</v>
      </c>
      <c r="P38" s="120">
        <v>82.387430006623035</v>
      </c>
      <c r="Q38" s="144">
        <v>5.5946832094597507</v>
      </c>
    </row>
    <row r="39" spans="1:17" s="12" customFormat="1" ht="12.75" customHeight="1">
      <c r="A39" s="265"/>
      <c r="B39" s="19" t="s">
        <v>145</v>
      </c>
      <c r="C39" s="22" t="s">
        <v>576</v>
      </c>
      <c r="D39" s="23">
        <v>55</v>
      </c>
      <c r="E39" s="23" t="s">
        <v>34</v>
      </c>
      <c r="F39" s="109">
        <f>G39+H39+I39</f>
        <v>14.903001</v>
      </c>
      <c r="G39" s="109">
        <v>2.8560000000000003</v>
      </c>
      <c r="H39" s="109">
        <v>8.56</v>
      </c>
      <c r="I39" s="109">
        <v>3.4870010000000002</v>
      </c>
      <c r="J39" s="109">
        <v>2537.7200000000003</v>
      </c>
      <c r="K39" s="98">
        <v>3.4870010000000002</v>
      </c>
      <c r="L39" s="109">
        <v>2537.7200000000003</v>
      </c>
      <c r="M39" s="122">
        <f>K39/L39</f>
        <v>1.3740684551487162E-3</v>
      </c>
      <c r="N39" s="109">
        <v>47.9</v>
      </c>
      <c r="O39" s="133">
        <f>M39*N39</f>
        <v>6.5817879001623503E-2</v>
      </c>
      <c r="P39" s="133">
        <f>M39*60*1000</f>
        <v>82.444107308922966</v>
      </c>
      <c r="Q39" s="142">
        <f>P39*N39/1000</f>
        <v>3.9490727400974102</v>
      </c>
    </row>
    <row r="40" spans="1:17" s="12" customFormat="1" ht="12.75" customHeight="1">
      <c r="A40" s="265"/>
      <c r="B40" s="19" t="s">
        <v>103</v>
      </c>
      <c r="C40" s="36" t="s">
        <v>81</v>
      </c>
      <c r="D40" s="35">
        <v>34</v>
      </c>
      <c r="E40" s="35">
        <v>2001</v>
      </c>
      <c r="F40" s="64">
        <v>12.388</v>
      </c>
      <c r="G40" s="64">
        <v>5.0429519999999997</v>
      </c>
      <c r="H40" s="64">
        <v>4.8408179999999996</v>
      </c>
      <c r="I40" s="64">
        <v>2.504219</v>
      </c>
      <c r="J40" s="64">
        <v>1747.92</v>
      </c>
      <c r="K40" s="99">
        <v>2.504219</v>
      </c>
      <c r="L40" s="64">
        <v>1747.92</v>
      </c>
      <c r="M40" s="65">
        <v>1.4326851343310907E-3</v>
      </c>
      <c r="N40" s="64">
        <v>72.703000000000003</v>
      </c>
      <c r="O40" s="64">
        <v>0.10416050732127329</v>
      </c>
      <c r="P40" s="64">
        <v>85.961108059865438</v>
      </c>
      <c r="Q40" s="141">
        <v>6.2496304392763964</v>
      </c>
    </row>
    <row r="41" spans="1:17" s="12" customFormat="1" ht="12" customHeight="1">
      <c r="A41" s="265"/>
      <c r="B41" s="19" t="s">
        <v>200</v>
      </c>
      <c r="C41" s="36" t="s">
        <v>146</v>
      </c>
      <c r="D41" s="35">
        <v>61</v>
      </c>
      <c r="E41" s="35">
        <v>1965</v>
      </c>
      <c r="F41" s="64">
        <v>21.254000000000001</v>
      </c>
      <c r="G41" s="64">
        <v>7.7803259999999996</v>
      </c>
      <c r="H41" s="64">
        <v>9.6</v>
      </c>
      <c r="I41" s="64">
        <v>3.8736760000000001</v>
      </c>
      <c r="J41" s="64">
        <v>2700.04</v>
      </c>
      <c r="K41" s="99">
        <v>3.8736760000000001</v>
      </c>
      <c r="L41" s="64">
        <v>2700.04</v>
      </c>
      <c r="M41" s="65">
        <v>1.4346735603916979E-3</v>
      </c>
      <c r="N41" s="64">
        <v>55.808000000000007</v>
      </c>
      <c r="O41" s="64">
        <v>8.0066262058339888E-2</v>
      </c>
      <c r="P41" s="64">
        <v>86.080413623501869</v>
      </c>
      <c r="Q41" s="141">
        <v>4.8039757235003924</v>
      </c>
    </row>
    <row r="42" spans="1:17" s="12" customFormat="1" ht="12.75" customHeight="1">
      <c r="A42" s="265"/>
      <c r="B42" s="20" t="s">
        <v>327</v>
      </c>
      <c r="C42" s="24" t="s">
        <v>302</v>
      </c>
      <c r="D42" s="17">
        <v>12</v>
      </c>
      <c r="E42" s="17">
        <v>1963</v>
      </c>
      <c r="F42" s="60">
        <v>3.54</v>
      </c>
      <c r="G42" s="60">
        <v>0.85046699999999997</v>
      </c>
      <c r="H42" s="60">
        <v>1.92</v>
      </c>
      <c r="I42" s="60">
        <v>0.76954</v>
      </c>
      <c r="J42" s="60">
        <v>532.45000000000005</v>
      </c>
      <c r="K42" s="97">
        <v>0.76954</v>
      </c>
      <c r="L42" s="60">
        <v>532.45000000000005</v>
      </c>
      <c r="M42" s="123">
        <f>K42/L42</f>
        <v>1.4452812470654519E-3</v>
      </c>
      <c r="N42" s="60">
        <v>58.533000000000001</v>
      </c>
      <c r="O42" s="60">
        <f>K42*N42/J42</f>
        <v>8.4596647234482111E-2</v>
      </c>
      <c r="P42" s="60">
        <f>M42*60*1000</f>
        <v>86.716874823927114</v>
      </c>
      <c r="Q42" s="143">
        <f>O42*60</f>
        <v>5.0757988340689266</v>
      </c>
    </row>
    <row r="43" spans="1:17" s="12" customFormat="1" ht="12.75" customHeight="1">
      <c r="A43" s="265"/>
      <c r="B43" s="20" t="s">
        <v>37</v>
      </c>
      <c r="C43" s="22" t="s">
        <v>532</v>
      </c>
      <c r="D43" s="23">
        <v>18</v>
      </c>
      <c r="E43" s="23" t="s">
        <v>34</v>
      </c>
      <c r="F43" s="109">
        <f>G43+H43+I43</f>
        <v>6.8790000000000004</v>
      </c>
      <c r="G43" s="109">
        <v>2.6520000000000001</v>
      </c>
      <c r="H43" s="109">
        <v>2.732904</v>
      </c>
      <c r="I43" s="109">
        <v>1.4940960000000001</v>
      </c>
      <c r="J43" s="109">
        <v>993.94</v>
      </c>
      <c r="K43" s="98">
        <v>1.4940960000000001</v>
      </c>
      <c r="L43" s="109">
        <v>993.94</v>
      </c>
      <c r="M43" s="122">
        <f>K43/L43</f>
        <v>1.5032054248747409E-3</v>
      </c>
      <c r="N43" s="109">
        <v>46</v>
      </c>
      <c r="O43" s="133">
        <f>M43*N43</f>
        <v>6.9147449544238085E-2</v>
      </c>
      <c r="P43" s="133">
        <f>M43*60*1000</f>
        <v>90.192325492484457</v>
      </c>
      <c r="Q43" s="142">
        <f>P43*N43/1000</f>
        <v>4.1488469726542849</v>
      </c>
    </row>
    <row r="44" spans="1:17" s="12" customFormat="1" ht="12.75" customHeight="1">
      <c r="A44" s="265"/>
      <c r="B44" s="19" t="s">
        <v>103</v>
      </c>
      <c r="C44" s="36" t="s">
        <v>85</v>
      </c>
      <c r="D44" s="35">
        <v>93</v>
      </c>
      <c r="E44" s="35">
        <v>1973</v>
      </c>
      <c r="F44" s="64">
        <v>32.600999999999999</v>
      </c>
      <c r="G44" s="64">
        <v>11.200141</v>
      </c>
      <c r="H44" s="64">
        <v>14.4</v>
      </c>
      <c r="I44" s="64">
        <v>7.0008489999999997</v>
      </c>
      <c r="J44" s="64">
        <v>4520.3</v>
      </c>
      <c r="K44" s="99">
        <v>7.0008489999999997</v>
      </c>
      <c r="L44" s="64">
        <v>4520.3</v>
      </c>
      <c r="M44" s="65">
        <v>1.5487576045837665E-3</v>
      </c>
      <c r="N44" s="64">
        <v>72.703000000000003</v>
      </c>
      <c r="O44" s="64">
        <v>0.11259932412605358</v>
      </c>
      <c r="P44" s="64">
        <v>92.925456275025994</v>
      </c>
      <c r="Q44" s="141">
        <v>6.7559594475632148</v>
      </c>
    </row>
    <row r="45" spans="1:17" s="12" customFormat="1" ht="12.75" customHeight="1">
      <c r="A45" s="265"/>
      <c r="B45" s="20" t="s">
        <v>367</v>
      </c>
      <c r="C45" s="22" t="s">
        <v>664</v>
      </c>
      <c r="D45" s="23">
        <v>12</v>
      </c>
      <c r="E45" s="23">
        <v>1963</v>
      </c>
      <c r="F45" s="109">
        <f>SUM(G45+H45+I45)</f>
        <v>4.2969999999999997</v>
      </c>
      <c r="G45" s="109">
        <v>1.78</v>
      </c>
      <c r="H45" s="109">
        <v>1.69</v>
      </c>
      <c r="I45" s="109">
        <v>0.82699999999999996</v>
      </c>
      <c r="J45" s="109">
        <v>533.91999999999996</v>
      </c>
      <c r="K45" s="98">
        <v>0.82699999999999996</v>
      </c>
      <c r="L45" s="109">
        <v>533.91999999999996</v>
      </c>
      <c r="M45" s="122">
        <f>K45/L45</f>
        <v>1.5489211866946359E-3</v>
      </c>
      <c r="N45" s="109">
        <v>51.18</v>
      </c>
      <c r="O45" s="133">
        <f>M45*N45</f>
        <v>7.927378633503146E-2</v>
      </c>
      <c r="P45" s="133">
        <f>M45*60*1000</f>
        <v>92.935271201678148</v>
      </c>
      <c r="Q45" s="142">
        <f>P45*N45/1000</f>
        <v>4.7564271801018876</v>
      </c>
    </row>
    <row r="46" spans="1:17" s="12" customFormat="1" ht="12.75" customHeight="1">
      <c r="A46" s="265"/>
      <c r="B46" s="19" t="s">
        <v>103</v>
      </c>
      <c r="C46" s="36" t="s">
        <v>78</v>
      </c>
      <c r="D46" s="35">
        <v>30</v>
      </c>
      <c r="E46" s="35">
        <v>1973</v>
      </c>
      <c r="F46" s="64">
        <v>10.503</v>
      </c>
      <c r="G46" s="64">
        <v>3.2690969999999999</v>
      </c>
      <c r="H46" s="64">
        <v>4.8</v>
      </c>
      <c r="I46" s="64">
        <v>2.4339</v>
      </c>
      <c r="J46" s="64">
        <v>1569.45</v>
      </c>
      <c r="K46" s="99">
        <v>2.4339</v>
      </c>
      <c r="L46" s="64">
        <v>1569.45</v>
      </c>
      <c r="M46" s="65">
        <v>1.5507980502723884E-3</v>
      </c>
      <c r="N46" s="64">
        <v>72.703000000000003</v>
      </c>
      <c r="O46" s="64">
        <v>0.11274767064895345</v>
      </c>
      <c r="P46" s="64">
        <v>93.047883016343306</v>
      </c>
      <c r="Q46" s="141">
        <v>6.7648602389372074</v>
      </c>
    </row>
    <row r="47" spans="1:17" s="12" customFormat="1" ht="12.75" customHeight="1">
      <c r="A47" s="265"/>
      <c r="B47" s="19" t="s">
        <v>30</v>
      </c>
      <c r="C47" s="44" t="s">
        <v>479</v>
      </c>
      <c r="D47" s="23">
        <v>22</v>
      </c>
      <c r="E47" s="23">
        <v>1985</v>
      </c>
      <c r="F47" s="109">
        <v>7.969036</v>
      </c>
      <c r="G47" s="109">
        <v>2.4246129999999999</v>
      </c>
      <c r="H47" s="109">
        <v>3.74</v>
      </c>
      <c r="I47" s="109">
        <v>1.8044230000000001</v>
      </c>
      <c r="J47" s="109">
        <v>1162.5999999999999</v>
      </c>
      <c r="K47" s="98">
        <v>1.8044230000000001</v>
      </c>
      <c r="L47" s="109">
        <v>1162.5999999999999</v>
      </c>
      <c r="M47" s="122">
        <f t="shared" ref="M47:M57" si="6">K47/L47</f>
        <v>1.5520583175640808E-3</v>
      </c>
      <c r="N47" s="109">
        <v>89.3</v>
      </c>
      <c r="O47" s="133">
        <f>M47*N47</f>
        <v>0.13859880775847241</v>
      </c>
      <c r="P47" s="133">
        <f t="shared" ref="P47:P57" si="7">M47*60*1000</f>
        <v>93.123499053844839</v>
      </c>
      <c r="Q47" s="142">
        <f>P47*N47/1000</f>
        <v>8.3159284655083425</v>
      </c>
    </row>
    <row r="48" spans="1:17" s="12" customFormat="1" ht="12.75" customHeight="1">
      <c r="A48" s="265"/>
      <c r="B48" s="20" t="s">
        <v>327</v>
      </c>
      <c r="C48" s="24" t="s">
        <v>305</v>
      </c>
      <c r="D48" s="17">
        <v>60</v>
      </c>
      <c r="E48" s="17">
        <v>1986</v>
      </c>
      <c r="F48" s="60">
        <v>21.5</v>
      </c>
      <c r="G48" s="60">
        <v>6.4352640000000001</v>
      </c>
      <c r="H48" s="60">
        <v>9.2799999999999994</v>
      </c>
      <c r="I48" s="60">
        <v>5.9745990000000004</v>
      </c>
      <c r="J48" s="60">
        <v>3808.22</v>
      </c>
      <c r="K48" s="97">
        <v>5.9745990000000004</v>
      </c>
      <c r="L48" s="60">
        <v>3808.22</v>
      </c>
      <c r="M48" s="123">
        <f t="shared" si="6"/>
        <v>1.5688691829778745E-3</v>
      </c>
      <c r="N48" s="60">
        <v>58.533000000000001</v>
      </c>
      <c r="O48" s="60">
        <f>K48*N48/J48</f>
        <v>9.1830619887243919E-2</v>
      </c>
      <c r="P48" s="60">
        <f t="shared" si="7"/>
        <v>94.13215097867247</v>
      </c>
      <c r="Q48" s="143">
        <f>O48*60</f>
        <v>5.5098371932346355</v>
      </c>
    </row>
    <row r="49" spans="1:17" s="12" customFormat="1" ht="12.75" customHeight="1">
      <c r="A49" s="265"/>
      <c r="B49" s="19" t="s">
        <v>24</v>
      </c>
      <c r="C49" s="22" t="s">
        <v>467</v>
      </c>
      <c r="D49" s="23">
        <v>45</v>
      </c>
      <c r="E49" s="23" t="s">
        <v>28</v>
      </c>
      <c r="F49" s="109">
        <f>+G49+H49+I49</f>
        <v>15.834996</v>
      </c>
      <c r="G49" s="109">
        <v>5.4715049999999996</v>
      </c>
      <c r="H49" s="109">
        <v>6.48</v>
      </c>
      <c r="I49" s="109">
        <v>3.8834909999999998</v>
      </c>
      <c r="J49" s="109">
        <v>2324.6999999999998</v>
      </c>
      <c r="K49" s="98">
        <v>3.8834909999999998</v>
      </c>
      <c r="L49" s="109">
        <v>2324.6999999999998</v>
      </c>
      <c r="M49" s="122">
        <f t="shared" si="6"/>
        <v>1.6705342624854821E-3</v>
      </c>
      <c r="N49" s="109">
        <v>61.149000000000001</v>
      </c>
      <c r="O49" s="133">
        <f>M49*N49</f>
        <v>0.10215149961672475</v>
      </c>
      <c r="P49" s="133">
        <f t="shared" si="7"/>
        <v>100.23205574912893</v>
      </c>
      <c r="Q49" s="142">
        <f>P49*N49/1000</f>
        <v>6.1290899770034848</v>
      </c>
    </row>
    <row r="50" spans="1:17" s="12" customFormat="1" ht="12.75" customHeight="1">
      <c r="A50" s="265"/>
      <c r="B50" s="20" t="s">
        <v>327</v>
      </c>
      <c r="C50" s="24" t="s">
        <v>303</v>
      </c>
      <c r="D50" s="17">
        <v>55</v>
      </c>
      <c r="E50" s="17">
        <v>1966</v>
      </c>
      <c r="F50" s="60">
        <v>17.62</v>
      </c>
      <c r="G50" s="60">
        <v>4.4269699999999998</v>
      </c>
      <c r="H50" s="60">
        <v>8.8000000000000007</v>
      </c>
      <c r="I50" s="60">
        <v>4.3930300000000004</v>
      </c>
      <c r="J50" s="60">
        <v>2564.02</v>
      </c>
      <c r="K50" s="97">
        <v>4.3930300000000004</v>
      </c>
      <c r="L50" s="60">
        <v>2564.02</v>
      </c>
      <c r="M50" s="123">
        <f t="shared" si="6"/>
        <v>1.7133368694471963E-3</v>
      </c>
      <c r="N50" s="60">
        <v>58.533000000000001</v>
      </c>
      <c r="O50" s="60">
        <f>K50*N50/J50</f>
        <v>0.10028674697935276</v>
      </c>
      <c r="P50" s="60">
        <f t="shared" si="7"/>
        <v>102.80021216683177</v>
      </c>
      <c r="Q50" s="143">
        <f>O50*60</f>
        <v>6.017204818761166</v>
      </c>
    </row>
    <row r="51" spans="1:17" s="12" customFormat="1" ht="12.75" customHeight="1">
      <c r="A51" s="265"/>
      <c r="B51" s="20" t="s">
        <v>412</v>
      </c>
      <c r="C51" s="22" t="s">
        <v>684</v>
      </c>
      <c r="D51" s="23">
        <v>60</v>
      </c>
      <c r="E51" s="23">
        <v>1969</v>
      </c>
      <c r="F51" s="109">
        <v>20.341000000000001</v>
      </c>
      <c r="G51" s="109">
        <v>5.98</v>
      </c>
      <c r="H51" s="109">
        <v>9.6</v>
      </c>
      <c r="I51" s="109">
        <f>F51-G51-H51</f>
        <v>4.761000000000001</v>
      </c>
      <c r="J51" s="109">
        <v>2716.2</v>
      </c>
      <c r="K51" s="98">
        <v>4.7610000000000001</v>
      </c>
      <c r="L51" s="109">
        <v>2716.2</v>
      </c>
      <c r="M51" s="122">
        <f t="shared" si="6"/>
        <v>1.7528164347249836E-3</v>
      </c>
      <c r="N51" s="109">
        <v>50.03</v>
      </c>
      <c r="O51" s="133">
        <f>M51*N51</f>
        <v>8.7693406229290935E-2</v>
      </c>
      <c r="P51" s="133">
        <f t="shared" si="7"/>
        <v>105.16898608349902</v>
      </c>
      <c r="Q51" s="142">
        <f>P51*N51/1000</f>
        <v>5.2616043737574563</v>
      </c>
    </row>
    <row r="52" spans="1:17" s="12" customFormat="1" ht="12.75" customHeight="1">
      <c r="A52" s="265"/>
      <c r="B52" s="20" t="s">
        <v>327</v>
      </c>
      <c r="C52" s="24" t="s">
        <v>300</v>
      </c>
      <c r="D52" s="17">
        <v>12</v>
      </c>
      <c r="E52" s="17">
        <v>1962</v>
      </c>
      <c r="F52" s="60">
        <v>4.1399999999999997</v>
      </c>
      <c r="G52" s="60">
        <v>1.2591509999999999</v>
      </c>
      <c r="H52" s="60">
        <v>1.92</v>
      </c>
      <c r="I52" s="60">
        <v>0.96084400000000003</v>
      </c>
      <c r="J52" s="60">
        <v>528.27</v>
      </c>
      <c r="K52" s="97">
        <v>0.96084400000000003</v>
      </c>
      <c r="L52" s="60">
        <v>528.27</v>
      </c>
      <c r="M52" s="123">
        <f t="shared" si="6"/>
        <v>1.8188502091733396E-3</v>
      </c>
      <c r="N52" s="60">
        <v>58.533000000000001</v>
      </c>
      <c r="O52" s="60">
        <f>K52*N52/J52</f>
        <v>0.10646275929354308</v>
      </c>
      <c r="P52" s="60">
        <f t="shared" si="7"/>
        <v>109.13101255040037</v>
      </c>
      <c r="Q52" s="143">
        <f>O52*60</f>
        <v>6.3877655576125854</v>
      </c>
    </row>
    <row r="53" spans="1:17" s="12" customFormat="1" ht="12.75" customHeight="1">
      <c r="A53" s="265"/>
      <c r="B53" s="20" t="s">
        <v>327</v>
      </c>
      <c r="C53" s="24" t="s">
        <v>636</v>
      </c>
      <c r="D53" s="17">
        <v>24</v>
      </c>
      <c r="E53" s="17">
        <v>1991</v>
      </c>
      <c r="F53" s="60">
        <v>8.1</v>
      </c>
      <c r="G53" s="60">
        <v>2.107218</v>
      </c>
      <c r="H53" s="60">
        <v>3.84</v>
      </c>
      <c r="I53" s="60">
        <v>2.1527799999999999</v>
      </c>
      <c r="J53" s="60">
        <v>1163.97</v>
      </c>
      <c r="K53" s="97">
        <v>2.1527799999999999</v>
      </c>
      <c r="L53" s="60">
        <v>1163.97</v>
      </c>
      <c r="M53" s="123">
        <f t="shared" si="6"/>
        <v>1.8495150218648245E-3</v>
      </c>
      <c r="N53" s="60">
        <v>58.533000000000001</v>
      </c>
      <c r="O53" s="60">
        <f>K53*N53/J53</f>
        <v>0.10825766277481377</v>
      </c>
      <c r="P53" s="60">
        <f t="shared" si="7"/>
        <v>110.97090131188946</v>
      </c>
      <c r="Q53" s="143">
        <f>O53*60</f>
        <v>6.4954597664888265</v>
      </c>
    </row>
    <row r="54" spans="1:17" s="12" customFormat="1" ht="12.75" customHeight="1">
      <c r="A54" s="265"/>
      <c r="B54" s="20" t="s">
        <v>37</v>
      </c>
      <c r="C54" s="22" t="s">
        <v>533</v>
      </c>
      <c r="D54" s="23">
        <v>60</v>
      </c>
      <c r="E54" s="23">
        <v>1964</v>
      </c>
      <c r="F54" s="109">
        <f>G54+H54+I54</f>
        <v>19.696000000000002</v>
      </c>
      <c r="G54" s="109">
        <v>5.0427400000000002</v>
      </c>
      <c r="H54" s="109">
        <v>9.6</v>
      </c>
      <c r="I54" s="109">
        <v>5.0532600000000008</v>
      </c>
      <c r="J54" s="109">
        <v>2701.1</v>
      </c>
      <c r="K54" s="98">
        <v>5.0532600000000008</v>
      </c>
      <c r="L54" s="109">
        <v>2701.1</v>
      </c>
      <c r="M54" s="122">
        <f t="shared" si="6"/>
        <v>1.8708155936470331E-3</v>
      </c>
      <c r="N54" s="109">
        <v>46</v>
      </c>
      <c r="O54" s="133">
        <f>M54*N54</f>
        <v>8.6057517307763523E-2</v>
      </c>
      <c r="P54" s="133">
        <f t="shared" si="7"/>
        <v>112.24893561882199</v>
      </c>
      <c r="Q54" s="142">
        <f>P54*N54/1000</f>
        <v>5.1634510384658112</v>
      </c>
    </row>
    <row r="55" spans="1:17" s="12" customFormat="1" ht="12.75" customHeight="1">
      <c r="A55" s="265"/>
      <c r="B55" s="20" t="s">
        <v>412</v>
      </c>
      <c r="C55" s="22" t="s">
        <v>685</v>
      </c>
      <c r="D55" s="23">
        <v>32</v>
      </c>
      <c r="E55" s="23">
        <v>1980</v>
      </c>
      <c r="F55" s="109">
        <v>11.597</v>
      </c>
      <c r="G55" s="109">
        <v>3.1059999999999999</v>
      </c>
      <c r="H55" s="109">
        <v>5.12</v>
      </c>
      <c r="I55" s="109">
        <f>F55-G55-H55</f>
        <v>3.3709999999999996</v>
      </c>
      <c r="J55" s="109">
        <v>1792.6</v>
      </c>
      <c r="K55" s="98">
        <v>3.371</v>
      </c>
      <c r="L55" s="109">
        <v>1792.6</v>
      </c>
      <c r="M55" s="122">
        <f t="shared" si="6"/>
        <v>1.880508758228272E-3</v>
      </c>
      <c r="N55" s="109">
        <v>50.03</v>
      </c>
      <c r="O55" s="133">
        <f>M55*N55</f>
        <v>9.4081853174160443E-2</v>
      </c>
      <c r="P55" s="133">
        <f t="shared" si="7"/>
        <v>112.83052549369631</v>
      </c>
      <c r="Q55" s="142">
        <f>P55*N55/1000</f>
        <v>5.6449111904496263</v>
      </c>
    </row>
    <row r="56" spans="1:17" s="12" customFormat="1" ht="12.75" customHeight="1">
      <c r="A56" s="265"/>
      <c r="B56" s="20" t="s">
        <v>327</v>
      </c>
      <c r="C56" s="24" t="s">
        <v>289</v>
      </c>
      <c r="D56" s="17">
        <v>30</v>
      </c>
      <c r="E56" s="17">
        <v>2000</v>
      </c>
      <c r="F56" s="60">
        <v>9.9</v>
      </c>
      <c r="G56" s="112">
        <v>2.5221309999999999</v>
      </c>
      <c r="H56" s="60">
        <v>4.72</v>
      </c>
      <c r="I56" s="60">
        <v>2.6579999999999999</v>
      </c>
      <c r="J56" s="60">
        <v>1411.56</v>
      </c>
      <c r="K56" s="97">
        <v>2.6579999999999999</v>
      </c>
      <c r="L56" s="60">
        <v>1411.56</v>
      </c>
      <c r="M56" s="123">
        <f t="shared" si="6"/>
        <v>1.8830230383405594E-3</v>
      </c>
      <c r="N56" s="60">
        <v>58.533000000000001</v>
      </c>
      <c r="O56" s="60">
        <f>K56*N56/J56</f>
        <v>0.11021898750318797</v>
      </c>
      <c r="P56" s="60">
        <f t="shared" si="7"/>
        <v>112.98138230043355</v>
      </c>
      <c r="Q56" s="143">
        <f>O56*60</f>
        <v>6.6131392501912778</v>
      </c>
    </row>
    <row r="57" spans="1:17" s="12" customFormat="1" ht="12.75" customHeight="1">
      <c r="A57" s="265"/>
      <c r="B57" s="20" t="s">
        <v>412</v>
      </c>
      <c r="C57" s="22" t="s">
        <v>686</v>
      </c>
      <c r="D57" s="23">
        <v>35</v>
      </c>
      <c r="E57" s="23">
        <v>1991</v>
      </c>
      <c r="F57" s="109">
        <v>13.516</v>
      </c>
      <c r="G57" s="109">
        <v>3.419</v>
      </c>
      <c r="H57" s="109">
        <v>5.44</v>
      </c>
      <c r="I57" s="109">
        <f>F57-G57-H57</f>
        <v>4.6569999999999991</v>
      </c>
      <c r="J57" s="109">
        <v>2370.19</v>
      </c>
      <c r="K57" s="98">
        <v>4.3520000000000003</v>
      </c>
      <c r="L57" s="109">
        <v>2295.2600000000002</v>
      </c>
      <c r="M57" s="122">
        <f t="shared" si="6"/>
        <v>1.8960814896787292E-3</v>
      </c>
      <c r="N57" s="109">
        <v>50.03</v>
      </c>
      <c r="O57" s="133">
        <f>M57*N57</f>
        <v>9.4860956928626824E-2</v>
      </c>
      <c r="P57" s="133">
        <f t="shared" si="7"/>
        <v>113.76488938072376</v>
      </c>
      <c r="Q57" s="142">
        <f>P57*N57/1000</f>
        <v>5.6916574157176099</v>
      </c>
    </row>
    <row r="58" spans="1:17" s="12" customFormat="1" ht="12.75" customHeight="1">
      <c r="A58" s="265"/>
      <c r="B58" s="19" t="s">
        <v>103</v>
      </c>
      <c r="C58" s="36" t="s">
        <v>77</v>
      </c>
      <c r="D58" s="35">
        <v>55</v>
      </c>
      <c r="E58" s="35">
        <v>1967</v>
      </c>
      <c r="F58" s="64">
        <v>18.791</v>
      </c>
      <c r="G58" s="64">
        <v>4.9180989999999998</v>
      </c>
      <c r="H58" s="64">
        <v>8.8000000000000007</v>
      </c>
      <c r="I58" s="64">
        <v>5.0729030000000002</v>
      </c>
      <c r="J58" s="64">
        <v>2582.1799999999998</v>
      </c>
      <c r="K58" s="99">
        <v>5.0729030000000002</v>
      </c>
      <c r="L58" s="64">
        <v>2582.1799999999998</v>
      </c>
      <c r="M58" s="65">
        <v>1.9645814776661583E-3</v>
      </c>
      <c r="N58" s="64">
        <v>72.703000000000003</v>
      </c>
      <c r="O58" s="64">
        <v>0.14283096717076271</v>
      </c>
      <c r="P58" s="64">
        <v>117.8748886599695</v>
      </c>
      <c r="Q58" s="141">
        <v>8.5698580302457632</v>
      </c>
    </row>
    <row r="59" spans="1:17" s="12" customFormat="1" ht="12.75" customHeight="1">
      <c r="A59" s="265"/>
      <c r="B59" s="20" t="s">
        <v>37</v>
      </c>
      <c r="C59" s="22" t="s">
        <v>534</v>
      </c>
      <c r="D59" s="23">
        <v>22</v>
      </c>
      <c r="E59" s="23" t="s">
        <v>34</v>
      </c>
      <c r="F59" s="109">
        <f>G59+H59+I59</f>
        <v>8.3460000000000001</v>
      </c>
      <c r="G59" s="109">
        <v>3.2862800000000001</v>
      </c>
      <c r="H59" s="109">
        <v>2.6210800000000001</v>
      </c>
      <c r="I59" s="109">
        <v>2.4386399999999999</v>
      </c>
      <c r="J59" s="109">
        <v>1230.47</v>
      </c>
      <c r="K59" s="98">
        <v>2.4386399999999999</v>
      </c>
      <c r="L59" s="109">
        <v>1230.47</v>
      </c>
      <c r="M59" s="122">
        <f>K59/L59</f>
        <v>1.9818768438076505E-3</v>
      </c>
      <c r="N59" s="109">
        <v>46</v>
      </c>
      <c r="O59" s="133">
        <f>M59*N59</f>
        <v>9.116633481515192E-2</v>
      </c>
      <c r="P59" s="133">
        <f>M59*60*1000</f>
        <v>118.91261062845903</v>
      </c>
      <c r="Q59" s="142">
        <f>P59*N59/1000</f>
        <v>5.4699800889091161</v>
      </c>
    </row>
    <row r="60" spans="1:17" s="12" customFormat="1" ht="12.75" customHeight="1">
      <c r="A60" s="265"/>
      <c r="B60" s="20" t="s">
        <v>629</v>
      </c>
      <c r="C60" s="22" t="s">
        <v>600</v>
      </c>
      <c r="D60" s="23">
        <v>18</v>
      </c>
      <c r="E60" s="23" t="s">
        <v>34</v>
      </c>
      <c r="F60" s="109">
        <v>6.0019999999999998</v>
      </c>
      <c r="G60" s="109">
        <v>1.153</v>
      </c>
      <c r="H60" s="109">
        <v>3.0409999999999999</v>
      </c>
      <c r="I60" s="109">
        <v>1.8080000000000001</v>
      </c>
      <c r="J60" s="109">
        <v>901.35</v>
      </c>
      <c r="K60" s="98">
        <v>1.8080000000000001</v>
      </c>
      <c r="L60" s="109">
        <v>901.35</v>
      </c>
      <c r="M60" s="122">
        <f>K60/L60</f>
        <v>2.0058800687857105E-3</v>
      </c>
      <c r="N60" s="109">
        <v>72.5</v>
      </c>
      <c r="O60" s="133">
        <f>M60*N60</f>
        <v>0.14542630498696402</v>
      </c>
      <c r="P60" s="133">
        <f>M60*60*1000</f>
        <v>120.35280412714262</v>
      </c>
      <c r="Q60" s="142">
        <f>P60*N60/1000</f>
        <v>8.7255782992178386</v>
      </c>
    </row>
    <row r="61" spans="1:17" s="12" customFormat="1" ht="12.75" customHeight="1">
      <c r="A61" s="265"/>
      <c r="B61" s="19" t="s">
        <v>30</v>
      </c>
      <c r="C61" s="44" t="s">
        <v>480</v>
      </c>
      <c r="D61" s="23">
        <v>22</v>
      </c>
      <c r="E61" s="23">
        <v>1985</v>
      </c>
      <c r="F61" s="109">
        <v>7.2323029999999999</v>
      </c>
      <c r="G61" s="109">
        <v>1.503654</v>
      </c>
      <c r="H61" s="109">
        <v>3.4</v>
      </c>
      <c r="I61" s="109">
        <v>2.328649</v>
      </c>
      <c r="J61" s="109">
        <v>1159.1500000000001</v>
      </c>
      <c r="K61" s="98">
        <v>2.328649</v>
      </c>
      <c r="L61" s="109">
        <v>1159.1500000000001</v>
      </c>
      <c r="M61" s="122">
        <f>K61/L61</f>
        <v>2.0089280938618815E-3</v>
      </c>
      <c r="N61" s="109">
        <v>89.3</v>
      </c>
      <c r="O61" s="133">
        <f>M61*N61</f>
        <v>0.17939727878186601</v>
      </c>
      <c r="P61" s="133">
        <f>M61*60*1000</f>
        <v>120.53568563171289</v>
      </c>
      <c r="Q61" s="142">
        <f>P61*N61/1000</f>
        <v>10.763836726911961</v>
      </c>
    </row>
    <row r="62" spans="1:17" s="12" customFormat="1" ht="12.75" customHeight="1">
      <c r="A62" s="265"/>
      <c r="B62" s="19" t="s">
        <v>566</v>
      </c>
      <c r="C62" s="24" t="s">
        <v>41</v>
      </c>
      <c r="D62" s="17">
        <v>18</v>
      </c>
      <c r="E62" s="17">
        <v>2006</v>
      </c>
      <c r="F62" s="60">
        <v>8.3000000000000007</v>
      </c>
      <c r="G62" s="60">
        <v>3.16</v>
      </c>
      <c r="H62" s="60">
        <v>1.1200000000000001</v>
      </c>
      <c r="I62" s="60">
        <f>F62-G62-H62</f>
        <v>4.0200000000000005</v>
      </c>
      <c r="J62" s="60">
        <v>1988.27</v>
      </c>
      <c r="K62" s="97">
        <f>I62/J62*L62</f>
        <v>3.0607091592188183</v>
      </c>
      <c r="L62" s="60">
        <v>1513.81</v>
      </c>
      <c r="M62" s="123">
        <f>K62/L62</f>
        <v>2.0218581983332245E-3</v>
      </c>
      <c r="N62" s="60">
        <v>49.921999999999997</v>
      </c>
      <c r="O62" s="60">
        <f>M62*N62</f>
        <v>0.10093520497719123</v>
      </c>
      <c r="P62" s="60">
        <f>M62*60*1000</f>
        <v>121.31149189999346</v>
      </c>
      <c r="Q62" s="143">
        <f>P62*N62/1000</f>
        <v>6.056112298631473</v>
      </c>
    </row>
    <row r="63" spans="1:17" s="12" customFormat="1" ht="12.75" customHeight="1">
      <c r="A63" s="265"/>
      <c r="B63" s="19" t="s">
        <v>75</v>
      </c>
      <c r="C63" s="21" t="s">
        <v>215</v>
      </c>
      <c r="D63" s="35">
        <v>55</v>
      </c>
      <c r="E63" s="35">
        <v>1993</v>
      </c>
      <c r="F63" s="64">
        <v>22.725000000000001</v>
      </c>
      <c r="G63" s="64">
        <v>6.8952</v>
      </c>
      <c r="H63" s="64">
        <v>8.64</v>
      </c>
      <c r="I63" s="64">
        <v>7.1897989999999998</v>
      </c>
      <c r="J63" s="64">
        <v>3524.86</v>
      </c>
      <c r="K63" s="99">
        <v>7.1897989999999998</v>
      </c>
      <c r="L63" s="64">
        <v>3524.86</v>
      </c>
      <c r="M63" s="65">
        <v>2.0397403017424804E-3</v>
      </c>
      <c r="N63" s="64">
        <v>71.177000000000007</v>
      </c>
      <c r="O63" s="64">
        <v>0.14518259545712453</v>
      </c>
      <c r="P63" s="64">
        <v>122.38441810454883</v>
      </c>
      <c r="Q63" s="141">
        <v>8.7109557274274714</v>
      </c>
    </row>
    <row r="64" spans="1:17" s="12" customFormat="1" ht="12.75" customHeight="1">
      <c r="A64" s="265"/>
      <c r="B64" s="20" t="s">
        <v>412</v>
      </c>
      <c r="C64" s="22" t="s">
        <v>687</v>
      </c>
      <c r="D64" s="23">
        <v>31</v>
      </c>
      <c r="E64" s="23">
        <v>1987</v>
      </c>
      <c r="F64" s="109">
        <v>11.07</v>
      </c>
      <c r="G64" s="109">
        <v>2.9849999999999999</v>
      </c>
      <c r="H64" s="109">
        <v>4.8</v>
      </c>
      <c r="I64" s="109">
        <f>F64-G64-H64</f>
        <v>3.285000000000001</v>
      </c>
      <c r="J64" s="109">
        <v>1594.08</v>
      </c>
      <c r="K64" s="98">
        <v>3.2850000000000001</v>
      </c>
      <c r="L64" s="109">
        <v>1594.08</v>
      </c>
      <c r="M64" s="122">
        <f>K64/L64</f>
        <v>2.0607497741644085E-3</v>
      </c>
      <c r="N64" s="109">
        <v>50.03</v>
      </c>
      <c r="O64" s="133">
        <f>M64*N64</f>
        <v>0.10309931120144536</v>
      </c>
      <c r="P64" s="133">
        <f>M64*60*1000</f>
        <v>123.64498644986452</v>
      </c>
      <c r="Q64" s="142">
        <f>P64*N64/1000</f>
        <v>6.1859586720867217</v>
      </c>
    </row>
    <row r="65" spans="1:17" s="12" customFormat="1" ht="12.75" customHeight="1">
      <c r="A65" s="265"/>
      <c r="B65" s="20" t="s">
        <v>37</v>
      </c>
      <c r="C65" s="22" t="s">
        <v>535</v>
      </c>
      <c r="D65" s="23">
        <v>60</v>
      </c>
      <c r="E65" s="23">
        <v>1966</v>
      </c>
      <c r="F65" s="109">
        <f>G65+H65+I65</f>
        <v>21.154</v>
      </c>
      <c r="G65" s="109">
        <v>6.0626199999999999</v>
      </c>
      <c r="H65" s="109">
        <v>9.52</v>
      </c>
      <c r="I65" s="109">
        <v>5.5713800000000004</v>
      </c>
      <c r="J65" s="109">
        <v>2701.11</v>
      </c>
      <c r="K65" s="98">
        <v>5.5713800000000004</v>
      </c>
      <c r="L65" s="109">
        <v>2701.11</v>
      </c>
      <c r="M65" s="122">
        <f>K65/L65</f>
        <v>2.0626261055640091E-3</v>
      </c>
      <c r="N65" s="109">
        <v>46</v>
      </c>
      <c r="O65" s="133">
        <f>M65*N65</f>
        <v>9.4880800855944414E-2</v>
      </c>
      <c r="P65" s="133">
        <f>M65*60*1000</f>
        <v>123.75756633384054</v>
      </c>
      <c r="Q65" s="142">
        <f>P65*N65/1000</f>
        <v>5.6928480513566644</v>
      </c>
    </row>
    <row r="66" spans="1:17" s="12" customFormat="1" ht="12.75" customHeight="1">
      <c r="A66" s="265"/>
      <c r="B66" s="20" t="s">
        <v>327</v>
      </c>
      <c r="C66" s="24" t="s">
        <v>299</v>
      </c>
      <c r="D66" s="17">
        <v>12</v>
      </c>
      <c r="E66" s="17">
        <v>1962</v>
      </c>
      <c r="F66" s="60">
        <v>4.2699999999999996</v>
      </c>
      <c r="G66" s="60">
        <v>1.2095290000000001</v>
      </c>
      <c r="H66" s="60">
        <v>1.92</v>
      </c>
      <c r="I66" s="60">
        <v>1.1404650000000001</v>
      </c>
      <c r="J66" s="60">
        <v>533.5</v>
      </c>
      <c r="K66" s="97">
        <v>1.1404650000000001</v>
      </c>
      <c r="L66" s="60">
        <v>533.5</v>
      </c>
      <c r="M66" s="123">
        <f>K66/L66</f>
        <v>2.1377038425492035E-3</v>
      </c>
      <c r="N66" s="60">
        <v>58.533000000000001</v>
      </c>
      <c r="O66" s="60">
        <f>K66*N66/J66</f>
        <v>0.12512621901593254</v>
      </c>
      <c r="P66" s="60">
        <f>M66*60*1000</f>
        <v>128.26223055295222</v>
      </c>
      <c r="Q66" s="143">
        <f>O66*60</f>
        <v>7.5075731409559525</v>
      </c>
    </row>
    <row r="67" spans="1:17" s="12" customFormat="1" ht="12.75" customHeight="1">
      <c r="A67" s="265"/>
      <c r="B67" s="20" t="s">
        <v>412</v>
      </c>
      <c r="C67" s="22" t="s">
        <v>688</v>
      </c>
      <c r="D67" s="23">
        <v>36</v>
      </c>
      <c r="E67" s="23">
        <v>1991</v>
      </c>
      <c r="F67" s="109">
        <v>14.420999999999999</v>
      </c>
      <c r="G67" s="109">
        <v>3.6309999999999998</v>
      </c>
      <c r="H67" s="109">
        <v>5.76</v>
      </c>
      <c r="I67" s="109">
        <f>F67-G67-H67</f>
        <v>5.0299999999999994</v>
      </c>
      <c r="J67" s="109">
        <v>2334.02</v>
      </c>
      <c r="K67" s="98">
        <v>5.03</v>
      </c>
      <c r="L67" s="109">
        <v>2334.02</v>
      </c>
      <c r="M67" s="122">
        <f>K67/L67</f>
        <v>2.1550800764346492E-3</v>
      </c>
      <c r="N67" s="109">
        <v>50.03</v>
      </c>
      <c r="O67" s="133">
        <f>M67*N67</f>
        <v>0.10781865622402551</v>
      </c>
      <c r="P67" s="133">
        <f>M67*60*1000</f>
        <v>129.30480458607894</v>
      </c>
      <c r="Q67" s="142">
        <f>P67*N67/1000</f>
        <v>6.4691193734415302</v>
      </c>
    </row>
    <row r="68" spans="1:17" s="12" customFormat="1" ht="12.75" customHeight="1">
      <c r="A68" s="265"/>
      <c r="B68" s="19" t="s">
        <v>200</v>
      </c>
      <c r="C68" s="36" t="s">
        <v>150</v>
      </c>
      <c r="D68" s="35">
        <v>62</v>
      </c>
      <c r="E68" s="35">
        <v>2007</v>
      </c>
      <c r="F68" s="64">
        <v>19.629000000000001</v>
      </c>
      <c r="G68" s="64">
        <v>11.128458999999999</v>
      </c>
      <c r="H68" s="64">
        <v>0</v>
      </c>
      <c r="I68" s="64">
        <v>8.5005459999999999</v>
      </c>
      <c r="J68" s="64">
        <v>3936.72</v>
      </c>
      <c r="K68" s="99">
        <v>8.5005459999999999</v>
      </c>
      <c r="L68" s="64">
        <v>3936.72</v>
      </c>
      <c r="M68" s="65">
        <v>2.1592965717653276E-3</v>
      </c>
      <c r="N68" s="64">
        <v>55.808000000000007</v>
      </c>
      <c r="O68" s="64">
        <v>0.12050602307707942</v>
      </c>
      <c r="P68" s="64">
        <v>129.55779430591966</v>
      </c>
      <c r="Q68" s="141">
        <v>7.2303613846247652</v>
      </c>
    </row>
    <row r="69" spans="1:17" s="12" customFormat="1" ht="12.75" customHeight="1">
      <c r="A69" s="265"/>
      <c r="B69" s="19" t="s">
        <v>288</v>
      </c>
      <c r="C69" s="48" t="s">
        <v>258</v>
      </c>
      <c r="D69" s="49">
        <v>40</v>
      </c>
      <c r="E69" s="50" t="s">
        <v>34</v>
      </c>
      <c r="F69" s="110">
        <v>15.86</v>
      </c>
      <c r="G69" s="110">
        <v>3.65</v>
      </c>
      <c r="H69" s="110">
        <v>6.4</v>
      </c>
      <c r="I69" s="110">
        <v>5.81</v>
      </c>
      <c r="J69" s="111">
        <v>2612.13</v>
      </c>
      <c r="K69" s="96">
        <v>5.81</v>
      </c>
      <c r="L69" s="111">
        <v>2612.13</v>
      </c>
      <c r="M69" s="122">
        <f>K69/L69</f>
        <v>2.2242384567383706E-3</v>
      </c>
      <c r="N69" s="109">
        <v>63</v>
      </c>
      <c r="O69" s="133">
        <f>M69*N69</f>
        <v>0.14012702277451736</v>
      </c>
      <c r="P69" s="133">
        <f>M69*60*1000</f>
        <v>133.45430740430223</v>
      </c>
      <c r="Q69" s="142">
        <f>P69*N69/1000</f>
        <v>8.4076213664710391</v>
      </c>
    </row>
    <row r="70" spans="1:17" s="12" customFormat="1" ht="12.75" customHeight="1">
      <c r="A70" s="265"/>
      <c r="B70" s="19" t="s">
        <v>288</v>
      </c>
      <c r="C70" s="51" t="s">
        <v>253</v>
      </c>
      <c r="D70" s="49">
        <v>20</v>
      </c>
      <c r="E70" s="50" t="s">
        <v>254</v>
      </c>
      <c r="F70" s="110">
        <v>6.41</v>
      </c>
      <c r="G70" s="110">
        <v>1.67</v>
      </c>
      <c r="H70" s="110">
        <v>2.58</v>
      </c>
      <c r="I70" s="110">
        <v>2.16</v>
      </c>
      <c r="J70" s="111">
        <v>960.25</v>
      </c>
      <c r="K70" s="96">
        <v>2.16</v>
      </c>
      <c r="L70" s="110">
        <v>960.25</v>
      </c>
      <c r="M70" s="122">
        <f>K70/L70</f>
        <v>2.2494142150481645E-3</v>
      </c>
      <c r="N70" s="109">
        <v>63</v>
      </c>
      <c r="O70" s="133">
        <f>M70*N70</f>
        <v>0.14171309554803438</v>
      </c>
      <c r="P70" s="133">
        <f>M70*60*1000</f>
        <v>134.96485290288987</v>
      </c>
      <c r="Q70" s="142">
        <f>P70*N70/1000</f>
        <v>8.502785732882062</v>
      </c>
    </row>
    <row r="71" spans="1:17" s="12" customFormat="1" ht="12.75" customHeight="1">
      <c r="A71" s="265"/>
      <c r="B71" s="19" t="s">
        <v>566</v>
      </c>
      <c r="C71" s="24" t="s">
        <v>44</v>
      </c>
      <c r="D71" s="17">
        <v>86</v>
      </c>
      <c r="E71" s="17">
        <v>2006</v>
      </c>
      <c r="F71" s="60">
        <v>23.97</v>
      </c>
      <c r="G71" s="60">
        <v>11.68</v>
      </c>
      <c r="H71" s="60">
        <v>0.86</v>
      </c>
      <c r="I71" s="60">
        <f>F71-G71-H71</f>
        <v>11.43</v>
      </c>
      <c r="J71" s="60">
        <v>5051.16</v>
      </c>
      <c r="K71" s="97">
        <f>I71/J71*L71</f>
        <v>11.437784192145964</v>
      </c>
      <c r="L71" s="60">
        <v>5054.6000000000004</v>
      </c>
      <c r="M71" s="123">
        <f>K71/L71</f>
        <v>2.2628465540588697E-3</v>
      </c>
      <c r="N71" s="60">
        <v>49.921999999999997</v>
      </c>
      <c r="O71" s="60">
        <f>M71*N71</f>
        <v>0.11296582567172689</v>
      </c>
      <c r="P71" s="60">
        <f>M71*60*1000</f>
        <v>135.77079324353218</v>
      </c>
      <c r="Q71" s="143">
        <f>P71*N71/1000</f>
        <v>6.7779495403036139</v>
      </c>
    </row>
    <row r="72" spans="1:17" s="12" customFormat="1" ht="12.75" customHeight="1">
      <c r="A72" s="265"/>
      <c r="B72" s="19" t="s">
        <v>437</v>
      </c>
      <c r="C72" s="25" t="s">
        <v>420</v>
      </c>
      <c r="D72" s="26">
        <v>60</v>
      </c>
      <c r="E72" s="26" t="s">
        <v>34</v>
      </c>
      <c r="F72" s="114">
        <f>G72+H72+I72</f>
        <v>22.524999999999999</v>
      </c>
      <c r="G72" s="114">
        <v>5.7582000000000004</v>
      </c>
      <c r="H72" s="114">
        <v>9.6</v>
      </c>
      <c r="I72" s="114">
        <v>7.1668000000000003</v>
      </c>
      <c r="J72" s="114">
        <v>3125.26</v>
      </c>
      <c r="K72" s="101">
        <f>I72</f>
        <v>7.1668000000000003</v>
      </c>
      <c r="L72" s="114">
        <f>J72</f>
        <v>3125.26</v>
      </c>
      <c r="M72" s="124">
        <f>K72/L72</f>
        <v>2.2931852069907784E-3</v>
      </c>
      <c r="N72" s="114">
        <v>48.2</v>
      </c>
      <c r="O72" s="134">
        <f>M72*N72</f>
        <v>0.11053152697695552</v>
      </c>
      <c r="P72" s="134">
        <f>M72*60*1000</f>
        <v>137.59111241944672</v>
      </c>
      <c r="Q72" s="145">
        <f>P72*N72/1000</f>
        <v>6.631891618617332</v>
      </c>
    </row>
    <row r="73" spans="1:17" s="12" customFormat="1" ht="12.75" customHeight="1">
      <c r="A73" s="265"/>
      <c r="B73" s="19" t="s">
        <v>75</v>
      </c>
      <c r="C73" s="21" t="s">
        <v>216</v>
      </c>
      <c r="D73" s="35">
        <v>55</v>
      </c>
      <c r="E73" s="35">
        <v>1990</v>
      </c>
      <c r="F73" s="64">
        <v>27.891999999999999</v>
      </c>
      <c r="G73" s="64">
        <v>7.2174180000000003</v>
      </c>
      <c r="H73" s="64">
        <v>12.56</v>
      </c>
      <c r="I73" s="64">
        <v>8.1145849999999999</v>
      </c>
      <c r="J73" s="64">
        <v>3527.73</v>
      </c>
      <c r="K73" s="99">
        <v>8.1145849999999999</v>
      </c>
      <c r="L73" s="64">
        <v>3527.73</v>
      </c>
      <c r="M73" s="65">
        <v>2.3002284755352593E-3</v>
      </c>
      <c r="N73" s="64">
        <v>71.177000000000007</v>
      </c>
      <c r="O73" s="64">
        <v>0.16372336220317316</v>
      </c>
      <c r="P73" s="64">
        <v>138.01370853211557</v>
      </c>
      <c r="Q73" s="141">
        <v>9.8234017321903906</v>
      </c>
    </row>
    <row r="74" spans="1:17" s="12" customFormat="1" ht="12.75" customHeight="1">
      <c r="A74" s="265"/>
      <c r="B74" s="20" t="s">
        <v>629</v>
      </c>
      <c r="C74" s="22" t="s">
        <v>601</v>
      </c>
      <c r="D74" s="23">
        <v>17</v>
      </c>
      <c r="E74" s="23" t="s">
        <v>34</v>
      </c>
      <c r="F74" s="109">
        <v>5.601</v>
      </c>
      <c r="G74" s="109">
        <v>0.94899999999999995</v>
      </c>
      <c r="H74" s="109">
        <v>2.7210000000000001</v>
      </c>
      <c r="I74" s="109">
        <v>1.931</v>
      </c>
      <c r="J74" s="109">
        <v>822.49</v>
      </c>
      <c r="K74" s="98">
        <v>1.931</v>
      </c>
      <c r="L74" s="109">
        <v>822.49</v>
      </c>
      <c r="M74" s="122">
        <f>K74/L74</f>
        <v>2.347748908801323E-3</v>
      </c>
      <c r="N74" s="109">
        <v>72.5</v>
      </c>
      <c r="O74" s="133">
        <f>M74*N74</f>
        <v>0.17021179588809593</v>
      </c>
      <c r="P74" s="133">
        <f>M74*60*1000</f>
        <v>140.86493452807937</v>
      </c>
      <c r="Q74" s="142">
        <f>P74*N74/1000</f>
        <v>10.212707753285756</v>
      </c>
    </row>
    <row r="75" spans="1:17" s="12" customFormat="1" ht="12.75" customHeight="1">
      <c r="A75" s="265"/>
      <c r="B75" s="20" t="s">
        <v>37</v>
      </c>
      <c r="C75" s="22" t="s">
        <v>536</v>
      </c>
      <c r="D75" s="23">
        <v>45</v>
      </c>
      <c r="E75" s="23">
        <v>1975</v>
      </c>
      <c r="F75" s="109">
        <f>G75+H75+I75</f>
        <v>19.254000000000001</v>
      </c>
      <c r="G75" s="109">
        <v>6.5725600000000002</v>
      </c>
      <c r="H75" s="109">
        <v>7.2</v>
      </c>
      <c r="I75" s="109">
        <v>5.4814400000000001</v>
      </c>
      <c r="J75" s="109">
        <v>2310.6799999999998</v>
      </c>
      <c r="K75" s="98">
        <v>5.4814400000000001</v>
      </c>
      <c r="L75" s="109">
        <v>2310.6799999999998</v>
      </c>
      <c r="M75" s="122">
        <f>K75/L75</f>
        <v>2.3722194332404314E-3</v>
      </c>
      <c r="N75" s="109">
        <v>46</v>
      </c>
      <c r="O75" s="133">
        <f>M75*N75</f>
        <v>0.10912209392905985</v>
      </c>
      <c r="P75" s="133">
        <f>M75*60*1000</f>
        <v>142.33316599442588</v>
      </c>
      <c r="Q75" s="142">
        <f>P75*N75/1000</f>
        <v>6.5473256357435901</v>
      </c>
    </row>
    <row r="76" spans="1:17" s="12" customFormat="1" ht="12.75" customHeight="1">
      <c r="A76" s="265"/>
      <c r="B76" s="20" t="s">
        <v>126</v>
      </c>
      <c r="C76" s="38" t="s">
        <v>873</v>
      </c>
      <c r="D76" s="39">
        <v>32</v>
      </c>
      <c r="E76" s="39">
        <v>1973</v>
      </c>
      <c r="F76" s="118">
        <v>11.670999999999999</v>
      </c>
      <c r="G76" s="118">
        <v>2.321367</v>
      </c>
      <c r="H76" s="118">
        <v>5.13</v>
      </c>
      <c r="I76" s="118">
        <v>4.2196309999999997</v>
      </c>
      <c r="J76" s="118">
        <v>1758.16</v>
      </c>
      <c r="K76" s="105">
        <v>4.2196309999999997</v>
      </c>
      <c r="L76" s="118">
        <v>1758.16</v>
      </c>
      <c r="M76" s="129">
        <v>2.4000267324930605E-3</v>
      </c>
      <c r="N76" s="118">
        <v>64.637</v>
      </c>
      <c r="O76" s="118">
        <v>0.15513052790815396</v>
      </c>
      <c r="P76" s="118">
        <v>144.00160394958365</v>
      </c>
      <c r="Q76" s="146">
        <v>9.307831674489238</v>
      </c>
    </row>
    <row r="77" spans="1:17" s="12" customFormat="1" ht="12.75" customHeight="1">
      <c r="A77" s="265"/>
      <c r="B77" s="20" t="s">
        <v>37</v>
      </c>
      <c r="C77" s="22" t="s">
        <v>537</v>
      </c>
      <c r="D77" s="23">
        <v>28</v>
      </c>
      <c r="E77" s="23">
        <v>2010</v>
      </c>
      <c r="F77" s="109">
        <f>G77+H77+I77</f>
        <v>8.9280000000000008</v>
      </c>
      <c r="G77" s="109">
        <v>1.52982</v>
      </c>
      <c r="H77" s="109">
        <v>4</v>
      </c>
      <c r="I77" s="109">
        <v>3.39818</v>
      </c>
      <c r="J77" s="109">
        <v>1401.78</v>
      </c>
      <c r="K77" s="98">
        <v>3.39818</v>
      </c>
      <c r="L77" s="109">
        <v>1401.78</v>
      </c>
      <c r="M77" s="122">
        <f t="shared" ref="M77:M86" si="8">K77/L77</f>
        <v>2.4241892451026554E-3</v>
      </c>
      <c r="N77" s="109">
        <v>46</v>
      </c>
      <c r="O77" s="133">
        <f t="shared" ref="O77:O86" si="9">M77*N77</f>
        <v>0.11151270527472215</v>
      </c>
      <c r="P77" s="133">
        <f t="shared" ref="P77:P86" si="10">M77*60*1000</f>
        <v>145.45135470615932</v>
      </c>
      <c r="Q77" s="142">
        <f t="shared" ref="Q77:Q86" si="11">P77*N77/1000</f>
        <v>6.6907623164833288</v>
      </c>
    </row>
    <row r="78" spans="1:17" s="12" customFormat="1" ht="12.75" customHeight="1">
      <c r="A78" s="265"/>
      <c r="B78" s="19" t="s">
        <v>288</v>
      </c>
      <c r="C78" s="48" t="s">
        <v>250</v>
      </c>
      <c r="D78" s="49">
        <v>40</v>
      </c>
      <c r="E78" s="50" t="s">
        <v>34</v>
      </c>
      <c r="F78" s="110">
        <v>17.73</v>
      </c>
      <c r="G78" s="110">
        <v>5.24</v>
      </c>
      <c r="H78" s="110">
        <v>6.4</v>
      </c>
      <c r="I78" s="110">
        <v>6.09</v>
      </c>
      <c r="J78" s="111">
        <v>2495.71</v>
      </c>
      <c r="K78" s="96">
        <v>6.09</v>
      </c>
      <c r="L78" s="111">
        <v>2495.71</v>
      </c>
      <c r="M78" s="122">
        <f t="shared" si="8"/>
        <v>2.4401873615123551E-3</v>
      </c>
      <c r="N78" s="109">
        <v>63</v>
      </c>
      <c r="O78" s="133">
        <f t="shared" si="9"/>
        <v>0.15373180377527837</v>
      </c>
      <c r="P78" s="133">
        <f t="shared" si="10"/>
        <v>146.41124169074129</v>
      </c>
      <c r="Q78" s="142">
        <f t="shared" si="11"/>
        <v>9.2239082265167021</v>
      </c>
    </row>
    <row r="79" spans="1:17" s="12" customFormat="1" ht="12.75" customHeight="1">
      <c r="A79" s="265"/>
      <c r="B79" s="19" t="s">
        <v>437</v>
      </c>
      <c r="C79" s="25" t="s">
        <v>421</v>
      </c>
      <c r="D79" s="26">
        <v>50</v>
      </c>
      <c r="E79" s="26">
        <v>2009</v>
      </c>
      <c r="F79" s="114">
        <f>G79+H79+I79</f>
        <v>12.7</v>
      </c>
      <c r="G79" s="114">
        <v>4.1481000000000003</v>
      </c>
      <c r="H79" s="114">
        <v>0</v>
      </c>
      <c r="I79" s="114">
        <v>8.5518999999999998</v>
      </c>
      <c r="J79" s="114">
        <v>3495.88</v>
      </c>
      <c r="K79" s="101">
        <f>I79</f>
        <v>8.5518999999999998</v>
      </c>
      <c r="L79" s="114">
        <f>J79</f>
        <v>3495.88</v>
      </c>
      <c r="M79" s="124">
        <f t="shared" si="8"/>
        <v>2.4462796205819422E-3</v>
      </c>
      <c r="N79" s="114">
        <v>48.2</v>
      </c>
      <c r="O79" s="134">
        <f t="shared" si="9"/>
        <v>0.11791067771204962</v>
      </c>
      <c r="P79" s="134">
        <f t="shared" si="10"/>
        <v>146.77677723491652</v>
      </c>
      <c r="Q79" s="145">
        <f t="shared" si="11"/>
        <v>7.0746406627229774</v>
      </c>
    </row>
    <row r="80" spans="1:17" s="12" customFormat="1" ht="12.75" customHeight="1">
      <c r="A80" s="265"/>
      <c r="B80" s="19" t="s">
        <v>437</v>
      </c>
      <c r="C80" s="25" t="s">
        <v>423</v>
      </c>
      <c r="D80" s="26">
        <v>30</v>
      </c>
      <c r="E80" s="26" t="s">
        <v>34</v>
      </c>
      <c r="F80" s="114">
        <f>G80+H80+I80</f>
        <v>12.77</v>
      </c>
      <c r="G80" s="114">
        <v>3.7223999999999999</v>
      </c>
      <c r="H80" s="114">
        <v>4.8</v>
      </c>
      <c r="I80" s="114">
        <v>4.2476000000000003</v>
      </c>
      <c r="J80" s="114">
        <v>1720.83</v>
      </c>
      <c r="K80" s="101">
        <f>I80</f>
        <v>4.2476000000000003</v>
      </c>
      <c r="L80" s="114">
        <f>J80</f>
        <v>1720.83</v>
      </c>
      <c r="M80" s="124">
        <f t="shared" si="8"/>
        <v>2.4683437643462751E-3</v>
      </c>
      <c r="N80" s="114">
        <v>48.2</v>
      </c>
      <c r="O80" s="134">
        <f t="shared" si="9"/>
        <v>0.11897416944149046</v>
      </c>
      <c r="P80" s="134">
        <f t="shared" si="10"/>
        <v>148.10062586077649</v>
      </c>
      <c r="Q80" s="145">
        <f t="shared" si="11"/>
        <v>7.1384501664894273</v>
      </c>
    </row>
    <row r="81" spans="1:17" s="12" customFormat="1" ht="12.75" customHeight="1">
      <c r="A81" s="265"/>
      <c r="B81" s="19" t="s">
        <v>288</v>
      </c>
      <c r="C81" s="48" t="s">
        <v>256</v>
      </c>
      <c r="D81" s="49">
        <v>52</v>
      </c>
      <c r="E81" s="50">
        <v>2007</v>
      </c>
      <c r="F81" s="110">
        <v>15.09</v>
      </c>
      <c r="G81" s="110">
        <v>0</v>
      </c>
      <c r="H81" s="110">
        <v>5.62</v>
      </c>
      <c r="I81" s="110">
        <v>9.4700000000000006</v>
      </c>
      <c r="J81" s="111">
        <v>3767.48</v>
      </c>
      <c r="K81" s="96">
        <v>9.4762000000000004</v>
      </c>
      <c r="L81" s="111">
        <v>3767.48</v>
      </c>
      <c r="M81" s="122">
        <f t="shared" si="8"/>
        <v>2.5152621911728795E-3</v>
      </c>
      <c r="N81" s="109">
        <v>63</v>
      </c>
      <c r="O81" s="133">
        <f t="shared" si="9"/>
        <v>0.15846151804389141</v>
      </c>
      <c r="P81" s="133">
        <f t="shared" si="10"/>
        <v>150.91573147037278</v>
      </c>
      <c r="Q81" s="142">
        <f t="shared" si="11"/>
        <v>9.5076910826334835</v>
      </c>
    </row>
    <row r="82" spans="1:17" s="12" customFormat="1" ht="12.75" customHeight="1">
      <c r="A82" s="265"/>
      <c r="B82" s="20" t="s">
        <v>440</v>
      </c>
      <c r="C82" s="22" t="s">
        <v>772</v>
      </c>
      <c r="D82" s="23">
        <v>8</v>
      </c>
      <c r="E82" s="23" t="s">
        <v>438</v>
      </c>
      <c r="F82" s="109">
        <f>SUM(G82+H82+I82)</f>
        <v>3.0970000000000004</v>
      </c>
      <c r="G82" s="109">
        <v>0.79100000000000004</v>
      </c>
      <c r="H82" s="109">
        <v>1.28</v>
      </c>
      <c r="I82" s="109">
        <v>1.026</v>
      </c>
      <c r="J82" s="109">
        <v>407.05</v>
      </c>
      <c r="K82" s="98">
        <v>1.026</v>
      </c>
      <c r="L82" s="109">
        <v>407.05</v>
      </c>
      <c r="M82" s="122">
        <f t="shared" si="8"/>
        <v>2.52057486795234E-3</v>
      </c>
      <c r="N82" s="109">
        <v>50.14</v>
      </c>
      <c r="O82" s="133">
        <f t="shared" si="9"/>
        <v>0.12638162387913032</v>
      </c>
      <c r="P82" s="133">
        <f t="shared" si="10"/>
        <v>151.2344920771404</v>
      </c>
      <c r="Q82" s="142">
        <f t="shared" si="11"/>
        <v>7.5828974327478198</v>
      </c>
    </row>
    <row r="83" spans="1:17" s="12" customFormat="1" ht="12.75" customHeight="1">
      <c r="A83" s="265"/>
      <c r="B83" s="20" t="s">
        <v>37</v>
      </c>
      <c r="C83" s="22" t="s">
        <v>243</v>
      </c>
      <c r="D83" s="23">
        <v>45</v>
      </c>
      <c r="E83" s="23" t="s">
        <v>34</v>
      </c>
      <c r="F83" s="109">
        <f>G83+H83+I83</f>
        <v>19.420999999999999</v>
      </c>
      <c r="G83" s="109">
        <v>6.2325999999999997</v>
      </c>
      <c r="H83" s="109">
        <v>7.2</v>
      </c>
      <c r="I83" s="109">
        <v>5.9884000000000004</v>
      </c>
      <c r="J83" s="109">
        <v>2342.5500000000002</v>
      </c>
      <c r="K83" s="98">
        <v>5.9884000000000004</v>
      </c>
      <c r="L83" s="109">
        <v>2342.5500000000002</v>
      </c>
      <c r="M83" s="122">
        <f t="shared" si="8"/>
        <v>2.5563595227423106E-3</v>
      </c>
      <c r="N83" s="109">
        <v>46</v>
      </c>
      <c r="O83" s="133">
        <f t="shared" si="9"/>
        <v>0.11759253804614629</v>
      </c>
      <c r="P83" s="133">
        <f t="shared" si="10"/>
        <v>153.38157136453864</v>
      </c>
      <c r="Q83" s="142">
        <f t="shared" si="11"/>
        <v>7.0555522827687778</v>
      </c>
    </row>
    <row r="84" spans="1:17" s="12" customFormat="1" ht="12.75" customHeight="1">
      <c r="A84" s="265"/>
      <c r="B84" s="19" t="s">
        <v>437</v>
      </c>
      <c r="C84" s="25" t="s">
        <v>744</v>
      </c>
      <c r="D84" s="26">
        <v>12</v>
      </c>
      <c r="E84" s="26" t="s">
        <v>34</v>
      </c>
      <c r="F84" s="114">
        <f>G84+H84+I84</f>
        <v>5.0540000000000003</v>
      </c>
      <c r="G84" s="114">
        <v>1.3099000000000001</v>
      </c>
      <c r="H84" s="114">
        <v>1.92</v>
      </c>
      <c r="I84" s="114">
        <v>1.8241000000000001</v>
      </c>
      <c r="J84" s="114">
        <v>705.43</v>
      </c>
      <c r="K84" s="101">
        <f>I84</f>
        <v>1.8241000000000001</v>
      </c>
      <c r="L84" s="114">
        <f>J84</f>
        <v>705.43</v>
      </c>
      <c r="M84" s="124">
        <f t="shared" si="8"/>
        <v>2.5857987326878642E-3</v>
      </c>
      <c r="N84" s="114">
        <v>48.2</v>
      </c>
      <c r="O84" s="134">
        <f t="shared" si="9"/>
        <v>0.12463549891555506</v>
      </c>
      <c r="P84" s="134">
        <f t="shared" si="10"/>
        <v>155.14792396127186</v>
      </c>
      <c r="Q84" s="145">
        <f t="shared" si="11"/>
        <v>7.4781299349333041</v>
      </c>
    </row>
    <row r="85" spans="1:17" s="12" customFormat="1" ht="12.75" customHeight="1">
      <c r="A85" s="265"/>
      <c r="B85" s="20" t="s">
        <v>390</v>
      </c>
      <c r="C85" s="22" t="s">
        <v>368</v>
      </c>
      <c r="D85" s="23">
        <v>40</v>
      </c>
      <c r="E85" s="23">
        <v>1975</v>
      </c>
      <c r="F85" s="109">
        <v>14.162000000000001</v>
      </c>
      <c r="G85" s="109">
        <v>2.7719999999999998</v>
      </c>
      <c r="H85" s="109">
        <v>6.4</v>
      </c>
      <c r="I85" s="109">
        <v>4.99</v>
      </c>
      <c r="J85" s="109">
        <v>1929.52</v>
      </c>
      <c r="K85" s="98">
        <v>4.99</v>
      </c>
      <c r="L85" s="109">
        <v>1929.52</v>
      </c>
      <c r="M85" s="122">
        <f t="shared" si="8"/>
        <v>2.586135411915917E-3</v>
      </c>
      <c r="N85" s="109">
        <v>71.394999999999996</v>
      </c>
      <c r="O85" s="133">
        <f t="shared" si="9"/>
        <v>0.18463713773373688</v>
      </c>
      <c r="P85" s="133">
        <f t="shared" si="10"/>
        <v>155.16812471495504</v>
      </c>
      <c r="Q85" s="142">
        <f t="shared" si="11"/>
        <v>11.078228264024213</v>
      </c>
    </row>
    <row r="86" spans="1:17" s="12" customFormat="1" ht="12.75" customHeight="1">
      <c r="A86" s="265"/>
      <c r="B86" s="19" t="s">
        <v>566</v>
      </c>
      <c r="C86" s="24" t="s">
        <v>40</v>
      </c>
      <c r="D86" s="17">
        <v>60</v>
      </c>
      <c r="E86" s="17">
        <v>2005</v>
      </c>
      <c r="F86" s="60">
        <v>24.89</v>
      </c>
      <c r="G86" s="60">
        <v>8.69</v>
      </c>
      <c r="H86" s="60">
        <v>3.43</v>
      </c>
      <c r="I86" s="60">
        <v>12.77</v>
      </c>
      <c r="J86" s="60">
        <v>4933.47</v>
      </c>
      <c r="K86" s="97">
        <f>I86/J86*L86</f>
        <v>12.39164746111763</v>
      </c>
      <c r="L86" s="60">
        <v>4787.3</v>
      </c>
      <c r="M86" s="123">
        <f t="shared" si="8"/>
        <v>2.5884418066796796E-3</v>
      </c>
      <c r="N86" s="60">
        <v>49.921999999999997</v>
      </c>
      <c r="O86" s="60">
        <f t="shared" si="9"/>
        <v>0.12922019187306297</v>
      </c>
      <c r="P86" s="60">
        <f t="shared" si="10"/>
        <v>155.30650840078079</v>
      </c>
      <c r="Q86" s="143">
        <f t="shared" si="11"/>
        <v>7.7532115123837775</v>
      </c>
    </row>
    <row r="87" spans="1:17" s="12" customFormat="1" ht="12.75" customHeight="1">
      <c r="A87" s="265"/>
      <c r="B87" s="20" t="s">
        <v>126</v>
      </c>
      <c r="C87" s="38" t="s">
        <v>874</v>
      </c>
      <c r="D87" s="39">
        <v>19</v>
      </c>
      <c r="E87" s="39">
        <v>1978</v>
      </c>
      <c r="F87" s="118">
        <v>7.415</v>
      </c>
      <c r="G87" s="118">
        <v>1.4698199999999999</v>
      </c>
      <c r="H87" s="118">
        <v>3.2</v>
      </c>
      <c r="I87" s="118">
        <v>2.7451790000000003</v>
      </c>
      <c r="J87" s="118">
        <v>1059.1500000000001</v>
      </c>
      <c r="K87" s="105">
        <v>2.7451790000000003</v>
      </c>
      <c r="L87" s="118">
        <v>1059.1500000000001</v>
      </c>
      <c r="M87" s="129">
        <v>2.591869895671057E-3</v>
      </c>
      <c r="N87" s="118">
        <v>64.637</v>
      </c>
      <c r="O87" s="118">
        <v>0.1675306944464901</v>
      </c>
      <c r="P87" s="118">
        <v>155.51219374026343</v>
      </c>
      <c r="Q87" s="146">
        <v>10.051841666789407</v>
      </c>
    </row>
    <row r="88" spans="1:17" s="12" customFormat="1" ht="12.75" customHeight="1">
      <c r="A88" s="265"/>
      <c r="B88" s="20" t="s">
        <v>126</v>
      </c>
      <c r="C88" s="38" t="s">
        <v>875</v>
      </c>
      <c r="D88" s="39">
        <v>20</v>
      </c>
      <c r="E88" s="39">
        <v>1978</v>
      </c>
      <c r="F88" s="118">
        <v>7.1589999999999998</v>
      </c>
      <c r="G88" s="118">
        <v>1.2300180000000001</v>
      </c>
      <c r="H88" s="118">
        <v>3.2</v>
      </c>
      <c r="I88" s="118">
        <v>2.7289840000000001</v>
      </c>
      <c r="J88" s="118">
        <v>1050.01</v>
      </c>
      <c r="K88" s="105">
        <v>2.7289840000000001</v>
      </c>
      <c r="L88" s="118">
        <v>1050.01</v>
      </c>
      <c r="M88" s="129">
        <v>2.5990076284987764E-3</v>
      </c>
      <c r="N88" s="118">
        <v>64.637</v>
      </c>
      <c r="O88" s="118">
        <v>0.16799205608327542</v>
      </c>
      <c r="P88" s="118">
        <v>155.94045770992659</v>
      </c>
      <c r="Q88" s="146">
        <v>10.079523364996525</v>
      </c>
    </row>
    <row r="89" spans="1:17" s="12" customFormat="1" ht="12.75" customHeight="1">
      <c r="A89" s="265"/>
      <c r="B89" s="19" t="s">
        <v>200</v>
      </c>
      <c r="C89" s="36" t="s">
        <v>153</v>
      </c>
      <c r="D89" s="35">
        <v>70</v>
      </c>
      <c r="E89" s="35">
        <v>2008</v>
      </c>
      <c r="F89" s="64">
        <v>24.344000000000001</v>
      </c>
      <c r="G89" s="64">
        <v>11.071869</v>
      </c>
      <c r="H89" s="64">
        <v>0</v>
      </c>
      <c r="I89" s="64">
        <v>12.488983999999999</v>
      </c>
      <c r="J89" s="64">
        <v>4787.37</v>
      </c>
      <c r="K89" s="99">
        <v>12.488983999999999</v>
      </c>
      <c r="L89" s="64">
        <v>4787.37</v>
      </c>
      <c r="M89" s="65">
        <v>2.6087359030114651E-3</v>
      </c>
      <c r="N89" s="64">
        <v>55.808000000000007</v>
      </c>
      <c r="O89" s="64">
        <v>0.14558833327526385</v>
      </c>
      <c r="P89" s="64">
        <v>156.5241541806879</v>
      </c>
      <c r="Q89" s="141">
        <v>8.7352999965158329</v>
      </c>
    </row>
    <row r="90" spans="1:17" s="12" customFormat="1" ht="12.75" customHeight="1">
      <c r="A90" s="265"/>
      <c r="B90" s="19" t="s">
        <v>659</v>
      </c>
      <c r="C90" s="22" t="s">
        <v>639</v>
      </c>
      <c r="D90" s="23">
        <v>32</v>
      </c>
      <c r="E90" s="23">
        <v>1965</v>
      </c>
      <c r="F90" s="109">
        <f>G90+H90+I90</f>
        <v>10.452755</v>
      </c>
      <c r="G90" s="109">
        <v>2.1347550000000002</v>
      </c>
      <c r="H90" s="109">
        <v>5.12</v>
      </c>
      <c r="I90" s="109">
        <v>3.198</v>
      </c>
      <c r="J90" s="109">
        <v>1220.21</v>
      </c>
      <c r="K90" s="98">
        <f>I90</f>
        <v>3.198</v>
      </c>
      <c r="L90" s="109">
        <f>J90</f>
        <v>1220.21</v>
      </c>
      <c r="M90" s="122">
        <f>K90/L90</f>
        <v>2.6208603437113281E-3</v>
      </c>
      <c r="N90" s="109">
        <v>54.281999999999996</v>
      </c>
      <c r="O90" s="133">
        <f>M90*N90</f>
        <v>0.14226554117733831</v>
      </c>
      <c r="P90" s="133">
        <f>M90*60*1000</f>
        <v>157.2516206226797</v>
      </c>
      <c r="Q90" s="142">
        <f>P90*N90/1000</f>
        <v>8.535932470640299</v>
      </c>
    </row>
    <row r="91" spans="1:17" s="12" customFormat="1" ht="12.75" customHeight="1">
      <c r="A91" s="265"/>
      <c r="B91" s="19" t="s">
        <v>30</v>
      </c>
      <c r="C91" s="44" t="s">
        <v>481</v>
      </c>
      <c r="D91" s="23">
        <v>50</v>
      </c>
      <c r="E91" s="23">
        <v>1977</v>
      </c>
      <c r="F91" s="109">
        <v>18.283083000000001</v>
      </c>
      <c r="G91" s="109">
        <v>3.5261200000000001</v>
      </c>
      <c r="H91" s="109">
        <v>8</v>
      </c>
      <c r="I91" s="109">
        <v>6.7569629999999998</v>
      </c>
      <c r="J91" s="109">
        <v>2555.87</v>
      </c>
      <c r="K91" s="98">
        <v>6.7569629999999998</v>
      </c>
      <c r="L91" s="109">
        <v>2555.87</v>
      </c>
      <c r="M91" s="122">
        <f>K91/L91</f>
        <v>2.6437037095000918E-3</v>
      </c>
      <c r="N91" s="109">
        <v>89.3</v>
      </c>
      <c r="O91" s="133">
        <f>M91*N91</f>
        <v>0.23608274125835818</v>
      </c>
      <c r="P91" s="133">
        <f>M91*60*1000</f>
        <v>158.6222225700055</v>
      </c>
      <c r="Q91" s="142">
        <f>P91*N91/1000</f>
        <v>14.16496447550149</v>
      </c>
    </row>
    <row r="92" spans="1:17" s="12" customFormat="1" ht="12.75" customHeight="1">
      <c r="A92" s="265"/>
      <c r="B92" s="20" t="s">
        <v>37</v>
      </c>
      <c r="C92" s="22" t="s">
        <v>538</v>
      </c>
      <c r="D92" s="23">
        <v>60</v>
      </c>
      <c r="E92" s="23">
        <v>1965</v>
      </c>
      <c r="F92" s="109">
        <f>G92+H92+I92</f>
        <v>22.247</v>
      </c>
      <c r="G92" s="109">
        <v>5.4393600000000006</v>
      </c>
      <c r="H92" s="109">
        <v>9.6</v>
      </c>
      <c r="I92" s="109">
        <v>7.2076400000000005</v>
      </c>
      <c r="J92" s="109">
        <v>2701.31</v>
      </c>
      <c r="K92" s="98">
        <v>7.2076400000000005</v>
      </c>
      <c r="L92" s="109">
        <v>2701.31</v>
      </c>
      <c r="M92" s="122">
        <f>K92/L92</f>
        <v>2.6682017243485571E-3</v>
      </c>
      <c r="N92" s="109">
        <v>46</v>
      </c>
      <c r="O92" s="133">
        <f>M92*N92</f>
        <v>0.12273727932003363</v>
      </c>
      <c r="P92" s="133">
        <f>M92*60*1000</f>
        <v>160.09210346091342</v>
      </c>
      <c r="Q92" s="142">
        <f>P92*N92/1000</f>
        <v>7.3642367592020177</v>
      </c>
    </row>
    <row r="93" spans="1:17" s="12" customFormat="1" ht="12.75" customHeight="1">
      <c r="A93" s="265"/>
      <c r="B93" s="19" t="s">
        <v>437</v>
      </c>
      <c r="C93" s="25" t="s">
        <v>745</v>
      </c>
      <c r="D93" s="26">
        <v>18</v>
      </c>
      <c r="E93" s="26">
        <v>2007</v>
      </c>
      <c r="F93" s="114">
        <f>G93+H93+I93</f>
        <v>9.8719999999999999</v>
      </c>
      <c r="G93" s="114">
        <v>2.2378</v>
      </c>
      <c r="H93" s="114">
        <v>3.12</v>
      </c>
      <c r="I93" s="114">
        <v>4.5141999999999998</v>
      </c>
      <c r="J93" s="114">
        <v>1677.39</v>
      </c>
      <c r="K93" s="101">
        <f>I93</f>
        <v>4.5141999999999998</v>
      </c>
      <c r="L93" s="114">
        <f>J93</f>
        <v>1677.39</v>
      </c>
      <c r="M93" s="124">
        <f>K93/L93</f>
        <v>2.6912047883914888E-3</v>
      </c>
      <c r="N93" s="114">
        <v>48.2</v>
      </c>
      <c r="O93" s="134">
        <f>M93*N93</f>
        <v>0.12971607080046976</v>
      </c>
      <c r="P93" s="134">
        <f>M93*60*1000</f>
        <v>161.47228730348934</v>
      </c>
      <c r="Q93" s="145">
        <f>P93*N93/1000</f>
        <v>7.7829642480281862</v>
      </c>
    </row>
    <row r="94" spans="1:17" s="12" customFormat="1" ht="12.75" customHeight="1">
      <c r="A94" s="265"/>
      <c r="B94" s="20" t="s">
        <v>126</v>
      </c>
      <c r="C94" s="38" t="s">
        <v>876</v>
      </c>
      <c r="D94" s="39">
        <v>50</v>
      </c>
      <c r="E94" s="39">
        <v>1973</v>
      </c>
      <c r="F94" s="118">
        <v>19.137</v>
      </c>
      <c r="G94" s="118">
        <v>4.0102830000000003</v>
      </c>
      <c r="H94" s="118">
        <v>8.01</v>
      </c>
      <c r="I94" s="118">
        <v>7.1167149999999992</v>
      </c>
      <c r="J94" s="118">
        <v>2622.52</v>
      </c>
      <c r="K94" s="105">
        <v>7.1167149999999992</v>
      </c>
      <c r="L94" s="118">
        <v>2622.52</v>
      </c>
      <c r="M94" s="129">
        <v>2.713693317877461E-3</v>
      </c>
      <c r="N94" s="118">
        <v>64.637</v>
      </c>
      <c r="O94" s="118">
        <v>0.17540499498764545</v>
      </c>
      <c r="P94" s="118">
        <v>162.82159907264764</v>
      </c>
      <c r="Q94" s="146">
        <v>10.524299699258725</v>
      </c>
    </row>
    <row r="95" spans="1:17" s="12" customFormat="1" ht="12.75" customHeight="1">
      <c r="A95" s="265"/>
      <c r="B95" s="20" t="s">
        <v>33</v>
      </c>
      <c r="C95" s="22" t="s">
        <v>521</v>
      </c>
      <c r="D95" s="23">
        <v>40</v>
      </c>
      <c r="E95" s="23">
        <v>1990</v>
      </c>
      <c r="F95" s="109">
        <v>16.239999999999998</v>
      </c>
      <c r="G95" s="109">
        <v>3.419</v>
      </c>
      <c r="H95" s="109">
        <v>6.4</v>
      </c>
      <c r="I95" s="109">
        <v>6.4210000000000003</v>
      </c>
      <c r="J95" s="109">
        <v>2359.96</v>
      </c>
      <c r="K95" s="98">
        <v>6.4200999999999997</v>
      </c>
      <c r="L95" s="109">
        <v>2359.96</v>
      </c>
      <c r="M95" s="122">
        <f>K95/L95</f>
        <v>2.7204274648722857E-3</v>
      </c>
      <c r="N95" s="109">
        <v>62.5</v>
      </c>
      <c r="O95" s="133">
        <f>M95*N95</f>
        <v>0.17002671655451787</v>
      </c>
      <c r="P95" s="133">
        <f>M95*60*1000</f>
        <v>163.22564789233715</v>
      </c>
      <c r="Q95" s="142">
        <f>P95*N95/1000</f>
        <v>10.201602993271072</v>
      </c>
    </row>
    <row r="96" spans="1:17" s="12" customFormat="1" ht="12.75" customHeight="1">
      <c r="A96" s="265"/>
      <c r="B96" s="20" t="s">
        <v>33</v>
      </c>
      <c r="C96" s="22" t="s">
        <v>522</v>
      </c>
      <c r="D96" s="23">
        <v>50</v>
      </c>
      <c r="E96" s="23">
        <v>1980</v>
      </c>
      <c r="F96" s="109">
        <v>19.553000000000001</v>
      </c>
      <c r="G96" s="109">
        <v>4.6479999999999997</v>
      </c>
      <c r="H96" s="109">
        <v>7.92</v>
      </c>
      <c r="I96" s="109">
        <v>6.9850000000000003</v>
      </c>
      <c r="J96" s="109">
        <v>2544.91</v>
      </c>
      <c r="K96" s="98">
        <v>6.9850000000000003</v>
      </c>
      <c r="L96" s="109">
        <v>2544.91</v>
      </c>
      <c r="M96" s="122">
        <f>K96/L96</f>
        <v>2.7446943113901869E-3</v>
      </c>
      <c r="N96" s="109">
        <v>62.5</v>
      </c>
      <c r="O96" s="133">
        <f>M96*N96</f>
        <v>0.17154339446188668</v>
      </c>
      <c r="P96" s="133">
        <f>M96*60*1000</f>
        <v>164.68165868341123</v>
      </c>
      <c r="Q96" s="142">
        <f>P96*N96/1000</f>
        <v>10.292603667713202</v>
      </c>
    </row>
    <row r="97" spans="1:17" s="12" customFormat="1" ht="12.75" customHeight="1">
      <c r="A97" s="265"/>
      <c r="B97" s="19" t="s">
        <v>200</v>
      </c>
      <c r="C97" s="36" t="s">
        <v>154</v>
      </c>
      <c r="D97" s="35">
        <v>116</v>
      </c>
      <c r="E97" s="35">
        <v>2007</v>
      </c>
      <c r="F97" s="64">
        <v>42.039000000000001</v>
      </c>
      <c r="G97" s="64">
        <v>22.646042999999999</v>
      </c>
      <c r="H97" s="64">
        <v>0</v>
      </c>
      <c r="I97" s="64">
        <v>19.392965</v>
      </c>
      <c r="J97" s="64">
        <v>7056.51</v>
      </c>
      <c r="K97" s="99">
        <v>19.392965</v>
      </c>
      <c r="L97" s="64">
        <v>7056.51</v>
      </c>
      <c r="M97" s="65">
        <v>2.7482374431553273E-3</v>
      </c>
      <c r="N97" s="64">
        <v>55.808000000000007</v>
      </c>
      <c r="O97" s="64">
        <v>0.15337363522761252</v>
      </c>
      <c r="P97" s="64">
        <v>164.89424658931964</v>
      </c>
      <c r="Q97" s="141">
        <v>9.2024181136567513</v>
      </c>
    </row>
    <row r="98" spans="1:17" s="12" customFormat="1" ht="12.75" customHeight="1">
      <c r="A98" s="265"/>
      <c r="B98" s="20" t="s">
        <v>37</v>
      </c>
      <c r="C98" s="22" t="s">
        <v>539</v>
      </c>
      <c r="D98" s="23">
        <v>24</v>
      </c>
      <c r="E98" s="23">
        <v>1969</v>
      </c>
      <c r="F98" s="109">
        <f>G98+H98+I98</f>
        <v>9.5960000000000001</v>
      </c>
      <c r="G98" s="109">
        <v>2.1530800000000001</v>
      </c>
      <c r="H98" s="109">
        <v>3.84</v>
      </c>
      <c r="I98" s="109">
        <v>3.6029199999999997</v>
      </c>
      <c r="J98" s="109">
        <v>1305.07</v>
      </c>
      <c r="K98" s="98">
        <v>3.6029199999999997</v>
      </c>
      <c r="L98" s="109">
        <v>1305.07</v>
      </c>
      <c r="M98" s="122">
        <f t="shared" ref="M98:M103" si="12">K98/L98</f>
        <v>2.7607101534783572E-3</v>
      </c>
      <c r="N98" s="109">
        <v>46</v>
      </c>
      <c r="O98" s="133">
        <f t="shared" ref="O98:O103" si="13">M98*N98</f>
        <v>0.12699266706000442</v>
      </c>
      <c r="P98" s="133">
        <f t="shared" ref="P98:P103" si="14">M98*60*1000</f>
        <v>165.64260920870143</v>
      </c>
      <c r="Q98" s="142">
        <f t="shared" ref="Q98:Q103" si="15">P98*N98/1000</f>
        <v>7.6195600236002656</v>
      </c>
    </row>
    <row r="99" spans="1:17" s="12" customFormat="1" ht="12.75" customHeight="1">
      <c r="A99" s="265"/>
      <c r="B99" s="20" t="s">
        <v>367</v>
      </c>
      <c r="C99" s="22" t="s">
        <v>660</v>
      </c>
      <c r="D99" s="23">
        <v>50</v>
      </c>
      <c r="E99" s="23">
        <v>1975</v>
      </c>
      <c r="F99" s="109">
        <f>SUM(G99+H99+I99)</f>
        <v>18.899999999999999</v>
      </c>
      <c r="G99" s="109">
        <v>3.7</v>
      </c>
      <c r="H99" s="109">
        <v>8</v>
      </c>
      <c r="I99" s="109">
        <v>7.2</v>
      </c>
      <c r="J99" s="109">
        <v>2596.6</v>
      </c>
      <c r="K99" s="98">
        <v>7.2</v>
      </c>
      <c r="L99" s="109">
        <v>2596.6</v>
      </c>
      <c r="M99" s="122">
        <f t="shared" si="12"/>
        <v>2.7728568127551416E-3</v>
      </c>
      <c r="N99" s="109">
        <v>51.18</v>
      </c>
      <c r="O99" s="133">
        <f t="shared" si="13"/>
        <v>0.14191481167680814</v>
      </c>
      <c r="P99" s="133">
        <f t="shared" si="14"/>
        <v>166.37140876530847</v>
      </c>
      <c r="Q99" s="142">
        <f t="shared" si="15"/>
        <v>8.5148887006084877</v>
      </c>
    </row>
    <row r="100" spans="1:17" s="12" customFormat="1" ht="12.75" customHeight="1">
      <c r="A100" s="265"/>
      <c r="B100" s="20" t="s">
        <v>33</v>
      </c>
      <c r="C100" s="22" t="s">
        <v>523</v>
      </c>
      <c r="D100" s="23">
        <v>12</v>
      </c>
      <c r="E100" s="23">
        <v>1974</v>
      </c>
      <c r="F100" s="109">
        <v>4.28</v>
      </c>
      <c r="G100" s="109">
        <v>0.69399999999999995</v>
      </c>
      <c r="H100" s="109">
        <v>1.92</v>
      </c>
      <c r="I100" s="109">
        <v>1.6659999999999999</v>
      </c>
      <c r="J100" s="109">
        <v>600.26</v>
      </c>
      <c r="K100" s="98">
        <v>1.6659999999999999</v>
      </c>
      <c r="L100" s="109">
        <v>600.26</v>
      </c>
      <c r="M100" s="122">
        <f t="shared" si="12"/>
        <v>2.7754639656149003E-3</v>
      </c>
      <c r="N100" s="109">
        <v>62.5</v>
      </c>
      <c r="O100" s="133">
        <f t="shared" si="13"/>
        <v>0.17346649785093127</v>
      </c>
      <c r="P100" s="133">
        <f t="shared" si="14"/>
        <v>166.52783793689403</v>
      </c>
      <c r="Q100" s="142">
        <f t="shared" si="15"/>
        <v>10.407989871055877</v>
      </c>
    </row>
    <row r="101" spans="1:17" s="12" customFormat="1" ht="12.75" customHeight="1">
      <c r="A101" s="265"/>
      <c r="B101" s="19" t="s">
        <v>566</v>
      </c>
      <c r="C101" s="24" t="s">
        <v>32</v>
      </c>
      <c r="D101" s="17">
        <v>22</v>
      </c>
      <c r="E101" s="17">
        <v>2006</v>
      </c>
      <c r="F101" s="60">
        <v>9.2200000000000006</v>
      </c>
      <c r="G101" s="60">
        <v>4.01</v>
      </c>
      <c r="H101" s="60">
        <v>0.39</v>
      </c>
      <c r="I101" s="60">
        <f>F101-G101-H101</f>
        <v>4.8200000000000012</v>
      </c>
      <c r="J101" s="60">
        <v>1698.17</v>
      </c>
      <c r="K101" s="97">
        <f>I101/J101*L101</f>
        <v>4.8200000000000012</v>
      </c>
      <c r="L101" s="60">
        <v>1698.17</v>
      </c>
      <c r="M101" s="123">
        <f t="shared" si="12"/>
        <v>2.8383495174216958E-3</v>
      </c>
      <c r="N101" s="60">
        <v>49.921999999999997</v>
      </c>
      <c r="O101" s="60">
        <f t="shared" si="13"/>
        <v>0.14169608460872588</v>
      </c>
      <c r="P101" s="60">
        <f t="shared" si="14"/>
        <v>170.30097104530176</v>
      </c>
      <c r="Q101" s="143">
        <f t="shared" si="15"/>
        <v>8.5017650765235544</v>
      </c>
    </row>
    <row r="102" spans="1:17" s="12" customFormat="1" ht="12.75" customHeight="1">
      <c r="A102" s="265"/>
      <c r="B102" s="19" t="s">
        <v>566</v>
      </c>
      <c r="C102" s="24" t="s">
        <v>45</v>
      </c>
      <c r="D102" s="17">
        <v>64</v>
      </c>
      <c r="E102" s="17">
        <v>1987</v>
      </c>
      <c r="F102" s="60">
        <v>7.1</v>
      </c>
      <c r="G102" s="60">
        <v>0.19</v>
      </c>
      <c r="H102" s="60">
        <v>0</v>
      </c>
      <c r="I102" s="60">
        <v>6.91</v>
      </c>
      <c r="J102" s="60">
        <v>2419.35</v>
      </c>
      <c r="K102" s="97">
        <f>I102/J102*L102</f>
        <v>6.9099999999999993</v>
      </c>
      <c r="L102" s="60">
        <v>2419.35</v>
      </c>
      <c r="M102" s="123">
        <f t="shared" si="12"/>
        <v>2.8561390456114245E-3</v>
      </c>
      <c r="N102" s="60">
        <v>49.921999999999997</v>
      </c>
      <c r="O102" s="60">
        <f t="shared" si="13"/>
        <v>0.14258417343501353</v>
      </c>
      <c r="P102" s="60">
        <f t="shared" si="14"/>
        <v>171.36834273668546</v>
      </c>
      <c r="Q102" s="143">
        <f t="shared" si="15"/>
        <v>8.5550504061008112</v>
      </c>
    </row>
    <row r="103" spans="1:17" s="12" customFormat="1" ht="12.75" customHeight="1">
      <c r="A103" s="265"/>
      <c r="B103" s="19" t="s">
        <v>659</v>
      </c>
      <c r="C103" s="22" t="s">
        <v>330</v>
      </c>
      <c r="D103" s="23">
        <v>45</v>
      </c>
      <c r="E103" s="23">
        <v>1974</v>
      </c>
      <c r="F103" s="109">
        <f>G103+H103+I103</f>
        <v>18.299994000000002</v>
      </c>
      <c r="G103" s="109">
        <v>4.4803499999999996</v>
      </c>
      <c r="H103" s="109">
        <v>7.2</v>
      </c>
      <c r="I103" s="109">
        <v>6.6196440000000001</v>
      </c>
      <c r="J103" s="109">
        <v>2309.59</v>
      </c>
      <c r="K103" s="98">
        <f>I103</f>
        <v>6.6196440000000001</v>
      </c>
      <c r="L103" s="109">
        <f>J103</f>
        <v>2309.59</v>
      </c>
      <c r="M103" s="122">
        <f t="shared" si="12"/>
        <v>2.8661554648227606E-3</v>
      </c>
      <c r="N103" s="109">
        <v>54.281999999999996</v>
      </c>
      <c r="O103" s="133">
        <f t="shared" si="13"/>
        <v>0.15558065094150908</v>
      </c>
      <c r="P103" s="133">
        <f t="shared" si="14"/>
        <v>171.96932788936564</v>
      </c>
      <c r="Q103" s="142">
        <f t="shared" si="15"/>
        <v>9.3348390564905461</v>
      </c>
    </row>
    <row r="104" spans="1:17" s="12" customFormat="1" ht="12.75" customHeight="1">
      <c r="A104" s="265"/>
      <c r="B104" s="19" t="s">
        <v>103</v>
      </c>
      <c r="C104" s="36" t="s">
        <v>84</v>
      </c>
      <c r="D104" s="35">
        <v>40</v>
      </c>
      <c r="E104" s="35">
        <v>2009</v>
      </c>
      <c r="F104" s="64">
        <v>14.128</v>
      </c>
      <c r="G104" s="64">
        <v>4.5304799999999998</v>
      </c>
      <c r="H104" s="64">
        <v>3.2</v>
      </c>
      <c r="I104" s="64">
        <v>6.397519</v>
      </c>
      <c r="J104" s="64">
        <v>2225.48</v>
      </c>
      <c r="K104" s="99">
        <v>6.397519</v>
      </c>
      <c r="L104" s="64">
        <v>2225.48</v>
      </c>
      <c r="M104" s="65">
        <v>2.8746692848284415E-3</v>
      </c>
      <c r="N104" s="64">
        <v>72.703000000000003</v>
      </c>
      <c r="O104" s="64">
        <v>0.20899708101488218</v>
      </c>
      <c r="P104" s="64">
        <v>172.48015708970649</v>
      </c>
      <c r="Q104" s="141">
        <v>12.539824860892931</v>
      </c>
    </row>
    <row r="105" spans="1:17" s="12" customFormat="1" ht="12.75" customHeight="1">
      <c r="A105" s="265"/>
      <c r="B105" s="19" t="s">
        <v>566</v>
      </c>
      <c r="C105" s="24" t="s">
        <v>42</v>
      </c>
      <c r="D105" s="17">
        <v>118</v>
      </c>
      <c r="E105" s="17">
        <v>2007</v>
      </c>
      <c r="F105" s="60">
        <v>57.51</v>
      </c>
      <c r="G105" s="60">
        <v>20.45</v>
      </c>
      <c r="H105" s="60">
        <v>14.75</v>
      </c>
      <c r="I105" s="60">
        <f>F105-G105-H105</f>
        <v>22.310000000000002</v>
      </c>
      <c r="J105" s="60">
        <v>7728.36</v>
      </c>
      <c r="K105" s="97">
        <f>I105/J105*L105</f>
        <v>20.154621834386603</v>
      </c>
      <c r="L105" s="60">
        <v>6981.72</v>
      </c>
      <c r="M105" s="123">
        <f>K105/L105</f>
        <v>2.8867702850281307E-3</v>
      </c>
      <c r="N105" s="60">
        <v>49.921999999999997</v>
      </c>
      <c r="O105" s="60">
        <f>M105*N105</f>
        <v>0.14411334616917434</v>
      </c>
      <c r="P105" s="60">
        <f>M105*60*1000</f>
        <v>173.20621710168786</v>
      </c>
      <c r="Q105" s="143">
        <f>P105*N105/1000</f>
        <v>8.6468007701504614</v>
      </c>
    </row>
    <row r="106" spans="1:17" s="12" customFormat="1" ht="12.75" customHeight="1">
      <c r="A106" s="265"/>
      <c r="B106" s="20" t="s">
        <v>37</v>
      </c>
      <c r="C106" s="22" t="s">
        <v>540</v>
      </c>
      <c r="D106" s="23">
        <v>45</v>
      </c>
      <c r="E106" s="23">
        <v>1976</v>
      </c>
      <c r="F106" s="109">
        <f>G106+H106+I106</f>
        <v>18.5367</v>
      </c>
      <c r="G106" s="109">
        <v>4.4194800000000001</v>
      </c>
      <c r="H106" s="109">
        <v>7.2</v>
      </c>
      <c r="I106" s="109">
        <v>6.9172200000000004</v>
      </c>
      <c r="J106" s="109">
        <v>2346.48</v>
      </c>
      <c r="K106" s="98">
        <v>6.9172200000000004</v>
      </c>
      <c r="L106" s="109">
        <v>2346.48</v>
      </c>
      <c r="M106" s="122">
        <f>K106/L106</f>
        <v>2.9479134703896902E-3</v>
      </c>
      <c r="N106" s="109">
        <v>46</v>
      </c>
      <c r="O106" s="133">
        <f>M106*N106</f>
        <v>0.13560401963792576</v>
      </c>
      <c r="P106" s="133">
        <f>M106*60*1000</f>
        <v>176.87480822338142</v>
      </c>
      <c r="Q106" s="142">
        <f>P106*N106/1000</f>
        <v>8.1362411782755455</v>
      </c>
    </row>
    <row r="107" spans="1:17" s="12" customFormat="1" ht="12.75" customHeight="1">
      <c r="A107" s="265"/>
      <c r="B107" s="20" t="s">
        <v>327</v>
      </c>
      <c r="C107" s="24" t="s">
        <v>301</v>
      </c>
      <c r="D107" s="17">
        <v>12</v>
      </c>
      <c r="E107" s="17">
        <v>1962</v>
      </c>
      <c r="F107" s="60">
        <v>4.5199999999999996</v>
      </c>
      <c r="G107" s="60">
        <v>1.026688</v>
      </c>
      <c r="H107" s="60">
        <v>1.92</v>
      </c>
      <c r="I107" s="60">
        <v>1.57331</v>
      </c>
      <c r="J107" s="60">
        <v>533.70000000000005</v>
      </c>
      <c r="K107" s="97">
        <v>1.57331</v>
      </c>
      <c r="L107" s="60">
        <v>533.70000000000005</v>
      </c>
      <c r="M107" s="123">
        <f>K107/L107</f>
        <v>2.9479295484354504E-3</v>
      </c>
      <c r="N107" s="60">
        <v>58.533000000000001</v>
      </c>
      <c r="O107" s="60">
        <f>K107*N107/J107</f>
        <v>0.1725511602585722</v>
      </c>
      <c r="P107" s="60">
        <f>M107*60*1000</f>
        <v>176.87577290612703</v>
      </c>
      <c r="Q107" s="143">
        <f>O107*60</f>
        <v>10.353069615514332</v>
      </c>
    </row>
    <row r="108" spans="1:17" s="12" customFormat="1" ht="12.75" customHeight="1">
      <c r="A108" s="265"/>
      <c r="B108" s="19" t="s">
        <v>437</v>
      </c>
      <c r="C108" s="25" t="s">
        <v>419</v>
      </c>
      <c r="D108" s="26">
        <v>30</v>
      </c>
      <c r="E108" s="26" t="s">
        <v>34</v>
      </c>
      <c r="F108" s="114">
        <f>G108+H108+I108</f>
        <v>13.42</v>
      </c>
      <c r="G108" s="114">
        <v>3.5476999999999999</v>
      </c>
      <c r="H108" s="114">
        <v>4.8</v>
      </c>
      <c r="I108" s="114">
        <v>5.0723000000000003</v>
      </c>
      <c r="J108" s="114">
        <v>1717.43</v>
      </c>
      <c r="K108" s="101">
        <f>I108</f>
        <v>5.0723000000000003</v>
      </c>
      <c r="L108" s="114">
        <f>J108</f>
        <v>1717.43</v>
      </c>
      <c r="M108" s="124">
        <f>K108/L108</f>
        <v>2.9534245937243441E-3</v>
      </c>
      <c r="N108" s="114">
        <v>48.2</v>
      </c>
      <c r="O108" s="134">
        <f>M108*N108</f>
        <v>0.14235506541751339</v>
      </c>
      <c r="P108" s="134">
        <f>M108*60*1000</f>
        <v>177.20547562346064</v>
      </c>
      <c r="Q108" s="145">
        <f>P108*N108/1000</f>
        <v>8.5413039250508032</v>
      </c>
    </row>
    <row r="109" spans="1:17" s="12" customFormat="1" ht="12.75" customHeight="1">
      <c r="A109" s="265"/>
      <c r="B109" s="19" t="s">
        <v>288</v>
      </c>
      <c r="C109" s="52" t="s">
        <v>252</v>
      </c>
      <c r="D109" s="49">
        <v>92</v>
      </c>
      <c r="E109" s="50">
        <v>2007</v>
      </c>
      <c r="F109" s="110">
        <v>26.82</v>
      </c>
      <c r="G109" s="110">
        <v>0</v>
      </c>
      <c r="H109" s="110">
        <v>7.8945999999999996</v>
      </c>
      <c r="I109" s="110">
        <v>18.921800000000001</v>
      </c>
      <c r="J109" s="111">
        <v>6320.16</v>
      </c>
      <c r="K109" s="96">
        <v>18.921800000000001</v>
      </c>
      <c r="L109" s="111">
        <v>6320.16</v>
      </c>
      <c r="M109" s="122">
        <f>K109/L109</f>
        <v>2.993879901774639E-3</v>
      </c>
      <c r="N109" s="109">
        <v>63</v>
      </c>
      <c r="O109" s="133">
        <f>M109*N109</f>
        <v>0.18861443381180226</v>
      </c>
      <c r="P109" s="133">
        <f>M109*60*1000</f>
        <v>179.63279410647834</v>
      </c>
      <c r="Q109" s="142">
        <f>P109*N109/1000</f>
        <v>11.316866028708136</v>
      </c>
    </row>
    <row r="110" spans="1:17" s="12" customFormat="1" ht="12.75" customHeight="1">
      <c r="A110" s="265"/>
      <c r="B110" s="19" t="s">
        <v>123</v>
      </c>
      <c r="C110" s="90" t="s">
        <v>222</v>
      </c>
      <c r="D110" s="91">
        <v>14</v>
      </c>
      <c r="E110" s="42">
        <v>2011</v>
      </c>
      <c r="F110" s="119">
        <v>4.931</v>
      </c>
      <c r="G110" s="119">
        <v>0.77117100000000005</v>
      </c>
      <c r="H110" s="119">
        <v>2.59</v>
      </c>
      <c r="I110" s="119">
        <v>1.569828</v>
      </c>
      <c r="J110" s="119">
        <v>517.4</v>
      </c>
      <c r="K110" s="106">
        <v>1.569828</v>
      </c>
      <c r="L110" s="119">
        <v>517.4</v>
      </c>
      <c r="M110" s="130">
        <v>3.0340703517587942E-3</v>
      </c>
      <c r="N110" s="119">
        <v>57.988000000000007</v>
      </c>
      <c r="O110" s="119">
        <v>0.17593967155778897</v>
      </c>
      <c r="P110" s="119">
        <v>182.04422110552764</v>
      </c>
      <c r="Q110" s="147">
        <v>10.556380293467338</v>
      </c>
    </row>
    <row r="111" spans="1:17" s="12" customFormat="1" ht="12.75" customHeight="1">
      <c r="A111" s="265"/>
      <c r="B111" s="19" t="s">
        <v>200</v>
      </c>
      <c r="C111" s="68" t="s">
        <v>155</v>
      </c>
      <c r="D111" s="35">
        <v>28</v>
      </c>
      <c r="E111" s="35">
        <v>2001</v>
      </c>
      <c r="F111" s="64">
        <v>17.684000000000001</v>
      </c>
      <c r="G111" s="64">
        <v>5.3289200000000001</v>
      </c>
      <c r="H111" s="64">
        <v>4.8</v>
      </c>
      <c r="I111" s="64">
        <v>7.5550790000000001</v>
      </c>
      <c r="J111" s="64">
        <v>2440.5300000000002</v>
      </c>
      <c r="K111" s="99">
        <v>7.5550790000000001</v>
      </c>
      <c r="L111" s="64">
        <v>2440.5300000000002</v>
      </c>
      <c r="M111" s="65">
        <v>3.0956714320250107E-3</v>
      </c>
      <c r="N111" s="64">
        <v>55.808000000000007</v>
      </c>
      <c r="O111" s="64">
        <v>0.17276323127845183</v>
      </c>
      <c r="P111" s="64">
        <v>185.74028592150066</v>
      </c>
      <c r="Q111" s="141">
        <v>10.36579387670711</v>
      </c>
    </row>
    <row r="112" spans="1:17" s="12" customFormat="1" ht="12.75" customHeight="1">
      <c r="A112" s="265"/>
      <c r="B112" s="19" t="s">
        <v>103</v>
      </c>
      <c r="C112" s="36" t="s">
        <v>76</v>
      </c>
      <c r="D112" s="35">
        <v>20</v>
      </c>
      <c r="E112" s="35">
        <v>1976</v>
      </c>
      <c r="F112" s="64">
        <v>12.922000000000001</v>
      </c>
      <c r="G112" s="64">
        <v>4.5389999999999997</v>
      </c>
      <c r="H112" s="64">
        <v>3.04</v>
      </c>
      <c r="I112" s="64">
        <v>5.343</v>
      </c>
      <c r="J112" s="64">
        <v>1720.29</v>
      </c>
      <c r="K112" s="99">
        <v>5.343</v>
      </c>
      <c r="L112" s="64">
        <v>1720.29</v>
      </c>
      <c r="M112" s="65">
        <v>3.1058716844253004E-3</v>
      </c>
      <c r="N112" s="64">
        <v>72.703000000000003</v>
      </c>
      <c r="O112" s="64">
        <v>0.22580618907277261</v>
      </c>
      <c r="P112" s="64">
        <v>186.35230106551802</v>
      </c>
      <c r="Q112" s="141">
        <v>13.548371344366357</v>
      </c>
    </row>
    <row r="113" spans="1:17" s="12" customFormat="1" ht="12.75" customHeight="1">
      <c r="A113" s="265"/>
      <c r="B113" s="19" t="s">
        <v>30</v>
      </c>
      <c r="C113" s="44" t="s">
        <v>485</v>
      </c>
      <c r="D113" s="23">
        <v>10</v>
      </c>
      <c r="E113" s="23">
        <v>1961</v>
      </c>
      <c r="F113" s="109">
        <v>3.6210369999999998</v>
      </c>
      <c r="G113" s="109">
        <v>0.58403799999999995</v>
      </c>
      <c r="H113" s="109">
        <v>1.6</v>
      </c>
      <c r="I113" s="109">
        <v>1.4369989999999999</v>
      </c>
      <c r="J113" s="109">
        <v>453.09</v>
      </c>
      <c r="K113" s="98">
        <v>1.4369989999999999</v>
      </c>
      <c r="L113" s="109">
        <v>453.09</v>
      </c>
      <c r="M113" s="122">
        <f>K113/L113</f>
        <v>3.1715531130680438E-3</v>
      </c>
      <c r="N113" s="109">
        <v>89.3</v>
      </c>
      <c r="O113" s="133">
        <f>M113*N113</f>
        <v>0.2832196929969763</v>
      </c>
      <c r="P113" s="133">
        <f>M113*60*1000</f>
        <v>190.29318678408262</v>
      </c>
      <c r="Q113" s="142">
        <f>P113*N113/1000</f>
        <v>16.993181579818579</v>
      </c>
    </row>
    <row r="114" spans="1:17" s="12" customFormat="1" ht="12.75" customHeight="1">
      <c r="A114" s="265"/>
      <c r="B114" s="20" t="s">
        <v>126</v>
      </c>
      <c r="C114" s="38" t="s">
        <v>877</v>
      </c>
      <c r="D114" s="39">
        <v>29</v>
      </c>
      <c r="E114" s="39">
        <v>1987</v>
      </c>
      <c r="F114" s="118">
        <v>11.826000000000001</v>
      </c>
      <c r="G114" s="118">
        <v>2.3518140000000001</v>
      </c>
      <c r="H114" s="118">
        <v>4.8</v>
      </c>
      <c r="I114" s="118">
        <v>4.6741869999999999</v>
      </c>
      <c r="J114" s="118">
        <v>1510.61</v>
      </c>
      <c r="K114" s="105">
        <v>4.6741869999999999</v>
      </c>
      <c r="L114" s="118">
        <v>1454.7299999999998</v>
      </c>
      <c r="M114" s="129">
        <v>3.2130959009575664E-3</v>
      </c>
      <c r="N114" s="118">
        <v>64.637</v>
      </c>
      <c r="O114" s="118">
        <v>0.20768487975019423</v>
      </c>
      <c r="P114" s="118">
        <v>192.785754057454</v>
      </c>
      <c r="Q114" s="146">
        <v>12.461092785011655</v>
      </c>
    </row>
    <row r="115" spans="1:17" s="12" customFormat="1" ht="12.75" customHeight="1">
      <c r="A115" s="265"/>
      <c r="B115" s="19" t="s">
        <v>75</v>
      </c>
      <c r="C115" s="21" t="s">
        <v>217</v>
      </c>
      <c r="D115" s="35">
        <v>25</v>
      </c>
      <c r="E115" s="35">
        <v>1978</v>
      </c>
      <c r="F115" s="64">
        <v>7.7039999999999997</v>
      </c>
      <c r="G115" s="64">
        <v>2.552244</v>
      </c>
      <c r="H115" s="64">
        <v>1</v>
      </c>
      <c r="I115" s="64">
        <v>4.1517559999999998</v>
      </c>
      <c r="J115" s="64">
        <v>1284.25</v>
      </c>
      <c r="K115" s="99">
        <v>4.1517559999999998</v>
      </c>
      <c r="L115" s="64">
        <v>1284.25</v>
      </c>
      <c r="M115" s="65">
        <v>3.2328253844656411E-3</v>
      </c>
      <c r="N115" s="64">
        <v>71.177000000000007</v>
      </c>
      <c r="O115" s="64">
        <v>0.23010281239011096</v>
      </c>
      <c r="P115" s="64">
        <v>193.96952306793847</v>
      </c>
      <c r="Q115" s="141">
        <v>13.806168743406657</v>
      </c>
    </row>
    <row r="116" spans="1:17" s="12" customFormat="1" ht="12.75" customHeight="1">
      <c r="A116" s="265"/>
      <c r="B116" s="20" t="s">
        <v>126</v>
      </c>
      <c r="C116" s="38" t="s">
        <v>878</v>
      </c>
      <c r="D116" s="39">
        <v>40</v>
      </c>
      <c r="E116" s="39">
        <v>1984</v>
      </c>
      <c r="F116" s="118">
        <v>17.065999999999999</v>
      </c>
      <c r="G116" s="118">
        <v>3.300414</v>
      </c>
      <c r="H116" s="118">
        <v>6.4</v>
      </c>
      <c r="I116" s="118">
        <v>7.3655889999999999</v>
      </c>
      <c r="J116" s="118">
        <v>2262.7800000000002</v>
      </c>
      <c r="K116" s="105">
        <v>7.3655889999999999</v>
      </c>
      <c r="L116" s="118">
        <v>2262.7800000000002</v>
      </c>
      <c r="M116" s="129">
        <v>3.2551061084153117E-3</v>
      </c>
      <c r="N116" s="118">
        <v>64.637</v>
      </c>
      <c r="O116" s="118">
        <v>0.21040029352964051</v>
      </c>
      <c r="P116" s="118">
        <v>195.30636650491869</v>
      </c>
      <c r="Q116" s="146">
        <v>12.624017611778429</v>
      </c>
    </row>
    <row r="117" spans="1:17" s="12" customFormat="1" ht="12.75" customHeight="1">
      <c r="A117" s="265"/>
      <c r="B117" s="20" t="s">
        <v>440</v>
      </c>
      <c r="C117" s="22" t="s">
        <v>770</v>
      </c>
      <c r="D117" s="23">
        <v>22</v>
      </c>
      <c r="E117" s="23" t="s">
        <v>438</v>
      </c>
      <c r="F117" s="109">
        <f>SUM(G117+H117+I117)</f>
        <v>8.7759999999999998</v>
      </c>
      <c r="G117" s="109">
        <v>1.4710000000000001</v>
      </c>
      <c r="H117" s="109">
        <v>3.52</v>
      </c>
      <c r="I117" s="109">
        <v>3.7850000000000001</v>
      </c>
      <c r="J117" s="109">
        <v>1161.98</v>
      </c>
      <c r="K117" s="98">
        <v>3.7850000000000001</v>
      </c>
      <c r="L117" s="109">
        <v>1161.98</v>
      </c>
      <c r="M117" s="122">
        <f>K117/L117</f>
        <v>3.2573710390884528E-3</v>
      </c>
      <c r="N117" s="109">
        <v>50.14</v>
      </c>
      <c r="O117" s="133">
        <f>M117*N117</f>
        <v>0.16332458389989502</v>
      </c>
      <c r="P117" s="133">
        <f>M117*60*1000</f>
        <v>195.44226234530717</v>
      </c>
      <c r="Q117" s="142">
        <f>P117*N117/1000</f>
        <v>9.7994750339937013</v>
      </c>
    </row>
    <row r="118" spans="1:17" s="12" customFormat="1" ht="12.75" customHeight="1">
      <c r="A118" s="265"/>
      <c r="B118" s="19" t="s">
        <v>103</v>
      </c>
      <c r="C118" s="36" t="s">
        <v>79</v>
      </c>
      <c r="D118" s="35">
        <v>21</v>
      </c>
      <c r="E118" s="35">
        <v>2000</v>
      </c>
      <c r="F118" s="64">
        <v>7.5819999999999999</v>
      </c>
      <c r="G118" s="64">
        <v>2.7428379999999999</v>
      </c>
      <c r="H118" s="64">
        <v>1.218261</v>
      </c>
      <c r="I118" s="64">
        <v>3.6208999999999998</v>
      </c>
      <c r="J118" s="64">
        <v>1105.27</v>
      </c>
      <c r="K118" s="99">
        <v>3.6208999999999998</v>
      </c>
      <c r="L118" s="64">
        <v>1105.27</v>
      </c>
      <c r="M118" s="65">
        <v>3.2760321007536618E-3</v>
      </c>
      <c r="N118" s="64">
        <v>72.703000000000003</v>
      </c>
      <c r="O118" s="64">
        <v>0.23817736182109348</v>
      </c>
      <c r="P118" s="64">
        <v>196.56192604521971</v>
      </c>
      <c r="Q118" s="141">
        <v>14.290641709265609</v>
      </c>
    </row>
    <row r="119" spans="1:17" s="12" customFormat="1" ht="12.75" customHeight="1">
      <c r="A119" s="265"/>
      <c r="B119" s="19" t="s">
        <v>103</v>
      </c>
      <c r="C119" s="36" t="s">
        <v>82</v>
      </c>
      <c r="D119" s="35">
        <v>36</v>
      </c>
      <c r="E119" s="35">
        <v>1984</v>
      </c>
      <c r="F119" s="64">
        <v>20.413799999999998</v>
      </c>
      <c r="G119" s="64">
        <v>4.3655999999999997</v>
      </c>
      <c r="H119" s="64">
        <v>8.64</v>
      </c>
      <c r="I119" s="64">
        <v>7.4081999999999999</v>
      </c>
      <c r="J119" s="64">
        <v>2249.59</v>
      </c>
      <c r="K119" s="99">
        <v>7.4081999999999999</v>
      </c>
      <c r="L119" s="64">
        <v>2249.59</v>
      </c>
      <c r="M119" s="65">
        <v>3.2931334154223655E-3</v>
      </c>
      <c r="N119" s="64">
        <v>72.703000000000003</v>
      </c>
      <c r="O119" s="64">
        <v>0.23942067870145226</v>
      </c>
      <c r="P119" s="64">
        <v>197.58800492534192</v>
      </c>
      <c r="Q119" s="141">
        <v>14.365240722087133</v>
      </c>
    </row>
    <row r="120" spans="1:17" s="12" customFormat="1" ht="12.75" customHeight="1">
      <c r="A120" s="265"/>
      <c r="B120" s="19" t="s">
        <v>123</v>
      </c>
      <c r="C120" s="90" t="s">
        <v>887</v>
      </c>
      <c r="D120" s="91">
        <v>21</v>
      </c>
      <c r="E120" s="42">
        <v>2010</v>
      </c>
      <c r="F120" s="119">
        <v>6.9160000000000004</v>
      </c>
      <c r="G120" s="119">
        <v>2.907</v>
      </c>
      <c r="H120" s="119">
        <v>0.67030000000000001</v>
      </c>
      <c r="I120" s="119">
        <v>3.3386999999999998</v>
      </c>
      <c r="J120" s="119">
        <v>1013.26</v>
      </c>
      <c r="K120" s="106">
        <v>3.3386999999999998</v>
      </c>
      <c r="L120" s="119">
        <v>1013.26</v>
      </c>
      <c r="M120" s="130">
        <v>3.295008191382271E-3</v>
      </c>
      <c r="N120" s="119">
        <v>57.988000000000007</v>
      </c>
      <c r="O120" s="119">
        <v>0.19107093500187516</v>
      </c>
      <c r="P120" s="119">
        <v>197.70049148293626</v>
      </c>
      <c r="Q120" s="147">
        <v>11.464256100112509</v>
      </c>
    </row>
    <row r="121" spans="1:17" s="12" customFormat="1" ht="12.75" customHeight="1">
      <c r="A121" s="265"/>
      <c r="B121" s="19" t="s">
        <v>30</v>
      </c>
      <c r="C121" s="45" t="s">
        <v>488</v>
      </c>
      <c r="D121" s="80">
        <v>12</v>
      </c>
      <c r="E121" s="23">
        <v>1989</v>
      </c>
      <c r="F121" s="109">
        <v>4.8220020000000003</v>
      </c>
      <c r="G121" s="109">
        <v>0.71345800000000004</v>
      </c>
      <c r="H121" s="109">
        <v>1.76</v>
      </c>
      <c r="I121" s="109">
        <v>2.348544</v>
      </c>
      <c r="J121" s="109">
        <v>708.61</v>
      </c>
      <c r="K121" s="98">
        <v>2.348544</v>
      </c>
      <c r="L121" s="109">
        <v>708.61</v>
      </c>
      <c r="M121" s="122">
        <f>K121/L121</f>
        <v>3.3142970039937341E-3</v>
      </c>
      <c r="N121" s="109">
        <v>89.3</v>
      </c>
      <c r="O121" s="133">
        <f>M121*N121</f>
        <v>0.29596672245664046</v>
      </c>
      <c r="P121" s="133">
        <f>M121*60*1000</f>
        <v>198.85782023962403</v>
      </c>
      <c r="Q121" s="142">
        <f>P121*N121/1000</f>
        <v>17.758003347398425</v>
      </c>
    </row>
    <row r="122" spans="1:17" s="12" customFormat="1" ht="12.75" customHeight="1">
      <c r="A122" s="265"/>
      <c r="B122" s="19" t="s">
        <v>566</v>
      </c>
      <c r="C122" s="24" t="s">
        <v>46</v>
      </c>
      <c r="D122" s="17">
        <v>51</v>
      </c>
      <c r="E122" s="17">
        <v>2005</v>
      </c>
      <c r="F122" s="60">
        <v>17.440000000000001</v>
      </c>
      <c r="G122" s="60">
        <v>7.16</v>
      </c>
      <c r="H122" s="60">
        <v>0</v>
      </c>
      <c r="I122" s="60">
        <f>F122-G122-H122</f>
        <v>10.280000000000001</v>
      </c>
      <c r="J122" s="60">
        <v>3073.94</v>
      </c>
      <c r="K122" s="97">
        <f>I122/J122*L122</f>
        <v>10.038278170686482</v>
      </c>
      <c r="L122" s="60">
        <v>3001.66</v>
      </c>
      <c r="M122" s="123">
        <f>K122/L122</f>
        <v>3.3442422428544478E-3</v>
      </c>
      <c r="N122" s="60">
        <v>49.921999999999997</v>
      </c>
      <c r="O122" s="60">
        <f>M122*N122</f>
        <v>0.16695126124777973</v>
      </c>
      <c r="P122" s="60">
        <f>M122*60*1000</f>
        <v>200.65453457126685</v>
      </c>
      <c r="Q122" s="143">
        <f>P122*N122/1000</f>
        <v>10.017075674866783</v>
      </c>
    </row>
    <row r="123" spans="1:17" s="12" customFormat="1" ht="12.75" customHeight="1">
      <c r="A123" s="265"/>
      <c r="B123" s="19" t="s">
        <v>200</v>
      </c>
      <c r="C123" s="68" t="s">
        <v>157</v>
      </c>
      <c r="D123" s="35">
        <v>49</v>
      </c>
      <c r="E123" s="35">
        <v>2007</v>
      </c>
      <c r="F123" s="64">
        <v>20.087</v>
      </c>
      <c r="G123" s="64">
        <v>7.5087609999999998</v>
      </c>
      <c r="H123" s="64">
        <v>3.9569999999999999</v>
      </c>
      <c r="I123" s="64">
        <v>8.6212429999999998</v>
      </c>
      <c r="J123" s="64">
        <v>2531.39</v>
      </c>
      <c r="K123" s="99">
        <v>8.6212429999999998</v>
      </c>
      <c r="L123" s="64">
        <v>2531.39</v>
      </c>
      <c r="M123" s="65">
        <v>3.4057347939274469E-3</v>
      </c>
      <c r="N123" s="64">
        <v>55.808000000000007</v>
      </c>
      <c r="O123" s="64">
        <v>0.19006724737950298</v>
      </c>
      <c r="P123" s="64">
        <v>204.34408763564682</v>
      </c>
      <c r="Q123" s="141">
        <v>11.40403484277018</v>
      </c>
    </row>
    <row r="124" spans="1:17" s="12" customFormat="1" ht="12.75" customHeight="1">
      <c r="A124" s="265"/>
      <c r="B124" s="19" t="s">
        <v>659</v>
      </c>
      <c r="C124" s="22" t="s">
        <v>328</v>
      </c>
      <c r="D124" s="23">
        <v>39</v>
      </c>
      <c r="E124" s="23">
        <v>1992</v>
      </c>
      <c r="F124" s="109">
        <f>G124+H124+I124</f>
        <v>17.410001000000001</v>
      </c>
      <c r="G124" s="109">
        <v>3.194226</v>
      </c>
      <c r="H124" s="109">
        <v>6.4</v>
      </c>
      <c r="I124" s="109">
        <v>7.8157750000000004</v>
      </c>
      <c r="J124" s="109">
        <v>2267.6400000000003</v>
      </c>
      <c r="K124" s="98">
        <f>I124</f>
        <v>7.8157750000000004</v>
      </c>
      <c r="L124" s="109">
        <f>J124</f>
        <v>2267.6400000000003</v>
      </c>
      <c r="M124" s="122">
        <f>K124/L124</f>
        <v>3.4466559947787124E-3</v>
      </c>
      <c r="N124" s="109">
        <v>54.281999999999996</v>
      </c>
      <c r="O124" s="133">
        <f>M124*N124</f>
        <v>0.18709138070857806</v>
      </c>
      <c r="P124" s="133">
        <f>M124*60*1000</f>
        <v>206.79935968672274</v>
      </c>
      <c r="Q124" s="142">
        <f>P124*N124/1000</f>
        <v>11.225482842514683</v>
      </c>
    </row>
    <row r="125" spans="1:17" s="12" customFormat="1" ht="12.75" customHeight="1">
      <c r="A125" s="265"/>
      <c r="B125" s="19" t="s">
        <v>103</v>
      </c>
      <c r="C125" s="36" t="s">
        <v>80</v>
      </c>
      <c r="D125" s="35">
        <v>10</v>
      </c>
      <c r="E125" s="35">
        <v>1999</v>
      </c>
      <c r="F125" s="64">
        <v>4.3516000000000004</v>
      </c>
      <c r="G125" s="64">
        <v>0</v>
      </c>
      <c r="H125" s="64">
        <v>0</v>
      </c>
      <c r="I125" s="64">
        <v>4.3516000000000004</v>
      </c>
      <c r="J125" s="64">
        <v>1261.9000000000001</v>
      </c>
      <c r="K125" s="99">
        <v>4.3516000000000004</v>
      </c>
      <c r="L125" s="64">
        <v>1261.9000000000001</v>
      </c>
      <c r="M125" s="65">
        <v>3.4484507488707506E-3</v>
      </c>
      <c r="N125" s="64">
        <v>72.703000000000003</v>
      </c>
      <c r="O125" s="64">
        <v>0.25071271479515017</v>
      </c>
      <c r="P125" s="64">
        <v>206.90704493224504</v>
      </c>
      <c r="Q125" s="141">
        <v>15.042762887709012</v>
      </c>
    </row>
    <row r="126" spans="1:17" s="12" customFormat="1" ht="12.75" customHeight="1">
      <c r="A126" s="265"/>
      <c r="B126" s="19" t="s">
        <v>30</v>
      </c>
      <c r="C126" s="45" t="s">
        <v>487</v>
      </c>
      <c r="D126" s="23">
        <v>13</v>
      </c>
      <c r="E126" s="23">
        <v>1965</v>
      </c>
      <c r="F126" s="109">
        <v>2.8809930000000001</v>
      </c>
      <c r="G126" s="109">
        <v>0.81342300000000001</v>
      </c>
      <c r="H126" s="109">
        <v>0.13</v>
      </c>
      <c r="I126" s="109">
        <v>1.93757</v>
      </c>
      <c r="J126" s="109">
        <v>556.38</v>
      </c>
      <c r="K126" s="98">
        <v>1.93757</v>
      </c>
      <c r="L126" s="109">
        <v>556.38</v>
      </c>
      <c r="M126" s="122">
        <f>K126/L126</f>
        <v>3.4824580322800965E-3</v>
      </c>
      <c r="N126" s="109">
        <v>89.3</v>
      </c>
      <c r="O126" s="133">
        <f>M126*N126</f>
        <v>0.31098350228261262</v>
      </c>
      <c r="P126" s="133">
        <f>M126*60*1000</f>
        <v>208.94748193680579</v>
      </c>
      <c r="Q126" s="142">
        <f>P126*N126/1000</f>
        <v>18.659010136956756</v>
      </c>
    </row>
    <row r="127" spans="1:17" s="12" customFormat="1" ht="12.75" customHeight="1">
      <c r="A127" s="265"/>
      <c r="B127" s="19" t="s">
        <v>566</v>
      </c>
      <c r="C127" s="24" t="s">
        <v>47</v>
      </c>
      <c r="D127" s="17">
        <v>72</v>
      </c>
      <c r="E127" s="17">
        <v>2005</v>
      </c>
      <c r="F127" s="60">
        <v>33.28</v>
      </c>
      <c r="G127" s="60">
        <v>13.36</v>
      </c>
      <c r="H127" s="60">
        <v>1.08</v>
      </c>
      <c r="I127" s="60">
        <v>18.84</v>
      </c>
      <c r="J127" s="60">
        <v>5346.48</v>
      </c>
      <c r="K127" s="97">
        <f>I127/J127*L127</f>
        <v>18.852403824572431</v>
      </c>
      <c r="L127" s="60">
        <v>5350</v>
      </c>
      <c r="M127" s="123">
        <f>K127/L127</f>
        <v>3.5238137989855012E-3</v>
      </c>
      <c r="N127" s="60">
        <v>49.921999999999997</v>
      </c>
      <c r="O127" s="60">
        <f>M127*N127</f>
        <v>0.17591583247295417</v>
      </c>
      <c r="P127" s="60">
        <f>M127*60*1000</f>
        <v>211.42882793913006</v>
      </c>
      <c r="Q127" s="143">
        <f>P127*N127/1000</f>
        <v>10.554949948377251</v>
      </c>
    </row>
    <row r="128" spans="1:17" s="12" customFormat="1" ht="12.75" customHeight="1">
      <c r="A128" s="265"/>
      <c r="B128" s="19" t="s">
        <v>659</v>
      </c>
      <c r="C128" s="22" t="s">
        <v>335</v>
      </c>
      <c r="D128" s="23">
        <v>32</v>
      </c>
      <c r="E128" s="23">
        <v>1962</v>
      </c>
      <c r="F128" s="109">
        <f>G128+H128+I128</f>
        <v>11.33098</v>
      </c>
      <c r="G128" s="109">
        <v>2.00298</v>
      </c>
      <c r="H128" s="109">
        <v>5.0529999999999999</v>
      </c>
      <c r="I128" s="109">
        <v>4.2750000000000004</v>
      </c>
      <c r="J128" s="109">
        <v>1208.8</v>
      </c>
      <c r="K128" s="98">
        <f>I128</f>
        <v>4.2750000000000004</v>
      </c>
      <c r="L128" s="109">
        <f>J128</f>
        <v>1208.8</v>
      </c>
      <c r="M128" s="122">
        <f>K128/L128</f>
        <v>3.5365651886168103E-3</v>
      </c>
      <c r="N128" s="109">
        <v>54.281999999999996</v>
      </c>
      <c r="O128" s="133">
        <f>M128*N128</f>
        <v>0.19197183156849768</v>
      </c>
      <c r="P128" s="133">
        <f>M128*60*1000</f>
        <v>212.19391131700863</v>
      </c>
      <c r="Q128" s="142">
        <f>P128*N128/1000</f>
        <v>11.518309894109862</v>
      </c>
    </row>
    <row r="129" spans="1:17" s="12" customFormat="1" ht="12.75" customHeight="1">
      <c r="A129" s="265"/>
      <c r="B129" s="19" t="s">
        <v>200</v>
      </c>
      <c r="C129" s="68" t="s">
        <v>156</v>
      </c>
      <c r="D129" s="35">
        <v>46</v>
      </c>
      <c r="E129" s="35">
        <v>2001</v>
      </c>
      <c r="F129" s="64">
        <v>25.763000000000002</v>
      </c>
      <c r="G129" s="64">
        <v>7.0714259999999998</v>
      </c>
      <c r="H129" s="64">
        <v>7.28</v>
      </c>
      <c r="I129" s="64">
        <v>11.411567999999999</v>
      </c>
      <c r="J129" s="64">
        <v>3175.32</v>
      </c>
      <c r="K129" s="99">
        <v>11.411567999999999</v>
      </c>
      <c r="L129" s="64">
        <v>3175.32</v>
      </c>
      <c r="M129" s="65">
        <v>3.5938324326367102E-3</v>
      </c>
      <c r="N129" s="64">
        <v>55.808000000000007</v>
      </c>
      <c r="O129" s="64">
        <v>0.20056460040058954</v>
      </c>
      <c r="P129" s="64">
        <v>215.62994595820263</v>
      </c>
      <c r="Q129" s="141">
        <v>12.033876024035374</v>
      </c>
    </row>
    <row r="130" spans="1:17" s="12" customFormat="1" ht="12.75" customHeight="1">
      <c r="A130" s="265"/>
      <c r="B130" s="20" t="s">
        <v>440</v>
      </c>
      <c r="C130" s="22" t="s">
        <v>773</v>
      </c>
      <c r="D130" s="23">
        <v>12</v>
      </c>
      <c r="E130" s="23" t="s">
        <v>438</v>
      </c>
      <c r="F130" s="109">
        <f>SUM(G130+H130+I130)</f>
        <v>5.0220000000000002</v>
      </c>
      <c r="G130" s="109">
        <v>1.405</v>
      </c>
      <c r="H130" s="109">
        <v>1.76</v>
      </c>
      <c r="I130" s="109">
        <v>1.857</v>
      </c>
      <c r="J130" s="109">
        <v>515.23</v>
      </c>
      <c r="K130" s="98">
        <v>1.5249999999999999</v>
      </c>
      <c r="L130" s="109">
        <v>423.52</v>
      </c>
      <c r="M130" s="122">
        <f>K130/L130</f>
        <v>3.6007744616547033E-3</v>
      </c>
      <c r="N130" s="109">
        <v>50.14</v>
      </c>
      <c r="O130" s="133">
        <f>M130*N130</f>
        <v>0.18054283150736683</v>
      </c>
      <c r="P130" s="133">
        <f>M130*60*1000</f>
        <v>216.0464676992822</v>
      </c>
      <c r="Q130" s="142">
        <f>P130*N130/1000</f>
        <v>10.832569890442009</v>
      </c>
    </row>
    <row r="131" spans="1:17" s="12" customFormat="1" ht="12.75" customHeight="1">
      <c r="A131" s="265"/>
      <c r="B131" s="19" t="s">
        <v>123</v>
      </c>
      <c r="C131" s="40" t="s">
        <v>118</v>
      </c>
      <c r="D131" s="41">
        <v>20</v>
      </c>
      <c r="E131" s="41">
        <v>1975</v>
      </c>
      <c r="F131" s="119">
        <v>9.0709999999999997</v>
      </c>
      <c r="G131" s="119">
        <v>1.734</v>
      </c>
      <c r="H131" s="119">
        <v>3.2</v>
      </c>
      <c r="I131" s="119">
        <v>4.1369999999999996</v>
      </c>
      <c r="J131" s="119">
        <v>1147.92</v>
      </c>
      <c r="K131" s="106">
        <v>4.1369999999999996</v>
      </c>
      <c r="L131" s="119">
        <v>1147.92</v>
      </c>
      <c r="M131" s="130">
        <v>3.6039096801170809E-3</v>
      </c>
      <c r="N131" s="119">
        <v>57.988000000000007</v>
      </c>
      <c r="O131" s="119">
        <v>0.2089835145306293</v>
      </c>
      <c r="P131" s="119">
        <v>216.23458080702486</v>
      </c>
      <c r="Q131" s="147">
        <v>12.53901087183776</v>
      </c>
    </row>
    <row r="132" spans="1:17" s="12" customFormat="1" ht="12.75" customHeight="1">
      <c r="A132" s="265"/>
      <c r="B132" s="19" t="s">
        <v>75</v>
      </c>
      <c r="C132" s="21" t="s">
        <v>218</v>
      </c>
      <c r="D132" s="35">
        <v>44</v>
      </c>
      <c r="E132" s="35">
        <v>2004</v>
      </c>
      <c r="F132" s="64">
        <v>11.161</v>
      </c>
      <c r="G132" s="64">
        <v>2.04</v>
      </c>
      <c r="H132" s="64">
        <v>3.52</v>
      </c>
      <c r="I132" s="64">
        <v>5.6009979999999997</v>
      </c>
      <c r="J132" s="64">
        <v>1548.41</v>
      </c>
      <c r="K132" s="99">
        <v>5.6009979999999997</v>
      </c>
      <c r="L132" s="64">
        <v>1548.41</v>
      </c>
      <c r="M132" s="65">
        <v>3.617257703063142E-3</v>
      </c>
      <c r="N132" s="64">
        <v>71.177000000000007</v>
      </c>
      <c r="O132" s="64">
        <v>0.25746555153092526</v>
      </c>
      <c r="P132" s="64">
        <v>217.03546218378852</v>
      </c>
      <c r="Q132" s="141">
        <v>15.447933091855518</v>
      </c>
    </row>
    <row r="133" spans="1:17" s="12" customFormat="1" ht="12.75" customHeight="1">
      <c r="A133" s="265"/>
      <c r="B133" s="20" t="s">
        <v>440</v>
      </c>
      <c r="C133" s="22" t="s">
        <v>774</v>
      </c>
      <c r="D133" s="23">
        <v>12</v>
      </c>
      <c r="E133" s="23" t="s">
        <v>438</v>
      </c>
      <c r="F133" s="109">
        <f>SUM(G133+H133+I133)</f>
        <v>4.8079999999999998</v>
      </c>
      <c r="G133" s="109">
        <v>1.377</v>
      </c>
      <c r="H133" s="109">
        <v>1.44</v>
      </c>
      <c r="I133" s="109">
        <v>1.9910000000000001</v>
      </c>
      <c r="J133" s="109">
        <v>550.73</v>
      </c>
      <c r="K133" s="98">
        <v>1.349</v>
      </c>
      <c r="L133" s="109">
        <v>372.52</v>
      </c>
      <c r="M133" s="122">
        <f t="shared" ref="M133:M143" si="16">K133/L133</f>
        <v>3.6212820788145603E-3</v>
      </c>
      <c r="N133" s="109">
        <v>50.14</v>
      </c>
      <c r="O133" s="133">
        <f t="shared" ref="O133:O143" si="17">M133*N133</f>
        <v>0.18157108343176206</v>
      </c>
      <c r="P133" s="133">
        <f t="shared" ref="P133:P143" si="18">M133*60*1000</f>
        <v>217.27692472887361</v>
      </c>
      <c r="Q133" s="142">
        <f t="shared" ref="Q133:Q143" si="19">P133*N133/1000</f>
        <v>10.894265005905723</v>
      </c>
    </row>
    <row r="134" spans="1:17" s="12" customFormat="1" ht="12.75" customHeight="1">
      <c r="A134" s="265"/>
      <c r="B134" s="19" t="s">
        <v>30</v>
      </c>
      <c r="C134" s="44" t="s">
        <v>486</v>
      </c>
      <c r="D134" s="23">
        <v>10</v>
      </c>
      <c r="E134" s="23">
        <v>1963</v>
      </c>
      <c r="F134" s="109">
        <v>3.7890630000000001</v>
      </c>
      <c r="G134" s="109">
        <v>0.55106299999999997</v>
      </c>
      <c r="H134" s="109">
        <v>1.6</v>
      </c>
      <c r="I134" s="109">
        <v>1.6379999999999999</v>
      </c>
      <c r="J134" s="109">
        <v>452.14</v>
      </c>
      <c r="K134" s="98">
        <v>1.6379999999999999</v>
      </c>
      <c r="L134" s="109">
        <v>452.14</v>
      </c>
      <c r="M134" s="122">
        <f t="shared" si="16"/>
        <v>3.6227717078780907E-3</v>
      </c>
      <c r="N134" s="109">
        <v>89.3</v>
      </c>
      <c r="O134" s="133">
        <f t="shared" si="17"/>
        <v>0.32351351351351348</v>
      </c>
      <c r="P134" s="133">
        <f t="shared" si="18"/>
        <v>217.36630247268542</v>
      </c>
      <c r="Q134" s="142">
        <f t="shared" si="19"/>
        <v>19.410810810810805</v>
      </c>
    </row>
    <row r="135" spans="1:17" s="12" customFormat="1" ht="11.25" customHeight="1">
      <c r="A135" s="265"/>
      <c r="B135" s="19" t="s">
        <v>288</v>
      </c>
      <c r="C135" s="48" t="s">
        <v>259</v>
      </c>
      <c r="D135" s="49">
        <v>17</v>
      </c>
      <c r="E135" s="50">
        <v>2009</v>
      </c>
      <c r="F135" s="110">
        <v>9.75</v>
      </c>
      <c r="G135" s="110">
        <v>0</v>
      </c>
      <c r="H135" s="110">
        <v>4.4336000000000002</v>
      </c>
      <c r="I135" s="110">
        <v>5.3155000000000001</v>
      </c>
      <c r="J135" s="111">
        <v>1463.65</v>
      </c>
      <c r="K135" s="96">
        <v>5.3155000000000001</v>
      </c>
      <c r="L135" s="111">
        <v>1463.65</v>
      </c>
      <c r="M135" s="122">
        <f t="shared" si="16"/>
        <v>3.6316742390598844E-3</v>
      </c>
      <c r="N135" s="109">
        <v>63</v>
      </c>
      <c r="O135" s="133">
        <f t="shared" si="17"/>
        <v>0.22879547706077272</v>
      </c>
      <c r="P135" s="133">
        <f t="shared" si="18"/>
        <v>217.90045434359305</v>
      </c>
      <c r="Q135" s="142">
        <f t="shared" si="19"/>
        <v>13.727728623646362</v>
      </c>
    </row>
    <row r="136" spans="1:17" s="12" customFormat="1" ht="12.75" customHeight="1">
      <c r="A136" s="265"/>
      <c r="B136" s="19" t="s">
        <v>30</v>
      </c>
      <c r="C136" s="44" t="s">
        <v>484</v>
      </c>
      <c r="D136" s="23">
        <v>10</v>
      </c>
      <c r="E136" s="23">
        <v>1963</v>
      </c>
      <c r="F136" s="109">
        <v>3.6350009999999999</v>
      </c>
      <c r="G136" s="109">
        <v>0.41117199999999998</v>
      </c>
      <c r="H136" s="109">
        <v>1.6</v>
      </c>
      <c r="I136" s="109">
        <v>1.623829</v>
      </c>
      <c r="J136" s="109">
        <v>446.39</v>
      </c>
      <c r="K136" s="98">
        <v>1.623829</v>
      </c>
      <c r="L136" s="109">
        <v>446.39</v>
      </c>
      <c r="M136" s="122">
        <f t="shared" si="16"/>
        <v>3.6376912565245639E-3</v>
      </c>
      <c r="N136" s="109">
        <v>89.3</v>
      </c>
      <c r="O136" s="133">
        <f t="shared" si="17"/>
        <v>0.32484582920764354</v>
      </c>
      <c r="P136" s="133">
        <f t="shared" si="18"/>
        <v>218.26147539147382</v>
      </c>
      <c r="Q136" s="142">
        <f t="shared" si="19"/>
        <v>19.490749752458612</v>
      </c>
    </row>
    <row r="137" spans="1:17" s="12" customFormat="1" ht="12.75" customHeight="1">
      <c r="A137" s="265"/>
      <c r="B137" s="20" t="s">
        <v>440</v>
      </c>
      <c r="C137" s="22" t="s">
        <v>775</v>
      </c>
      <c r="D137" s="23">
        <v>8</v>
      </c>
      <c r="E137" s="23" t="s">
        <v>438</v>
      </c>
      <c r="F137" s="109">
        <f>SUM(G137+H137+I137)</f>
        <v>3.0300000000000002</v>
      </c>
      <c r="G137" s="109">
        <v>0.45900000000000002</v>
      </c>
      <c r="H137" s="109">
        <v>1.2</v>
      </c>
      <c r="I137" s="109">
        <v>1.371</v>
      </c>
      <c r="J137" s="109">
        <v>371.23</v>
      </c>
      <c r="K137" s="98">
        <v>1.0189999999999999</v>
      </c>
      <c r="L137" s="109">
        <v>276.23</v>
      </c>
      <c r="M137" s="122">
        <f t="shared" si="16"/>
        <v>3.6889548564601957E-3</v>
      </c>
      <c r="N137" s="109">
        <v>50.14</v>
      </c>
      <c r="O137" s="133">
        <f t="shared" si="17"/>
        <v>0.18496419650291421</v>
      </c>
      <c r="P137" s="133">
        <f t="shared" si="18"/>
        <v>221.33729138761174</v>
      </c>
      <c r="Q137" s="142">
        <f t="shared" si="19"/>
        <v>11.097851790174852</v>
      </c>
    </row>
    <row r="138" spans="1:17" s="12" customFormat="1" ht="12.75" customHeight="1">
      <c r="A138" s="265"/>
      <c r="B138" s="20" t="s">
        <v>440</v>
      </c>
      <c r="C138" s="22" t="s">
        <v>771</v>
      </c>
      <c r="D138" s="23">
        <v>22</v>
      </c>
      <c r="E138" s="23" t="s">
        <v>438</v>
      </c>
      <c r="F138" s="109">
        <f>SUM(G138+H138+I138)</f>
        <v>10.122</v>
      </c>
      <c r="G138" s="109">
        <v>2.1930000000000001</v>
      </c>
      <c r="H138" s="109">
        <v>3.52</v>
      </c>
      <c r="I138" s="109">
        <v>4.4089999999999998</v>
      </c>
      <c r="J138" s="109">
        <v>1191.8399999999999</v>
      </c>
      <c r="K138" s="98">
        <v>4.4089999999999998</v>
      </c>
      <c r="L138" s="109">
        <v>1191.8399999999999</v>
      </c>
      <c r="M138" s="122">
        <f t="shared" si="16"/>
        <v>3.6993220566518999E-3</v>
      </c>
      <c r="N138" s="109">
        <v>50.14</v>
      </c>
      <c r="O138" s="133">
        <f t="shared" si="17"/>
        <v>0.18548400792052627</v>
      </c>
      <c r="P138" s="133">
        <f t="shared" si="18"/>
        <v>221.959323399114</v>
      </c>
      <c r="Q138" s="142">
        <f t="shared" si="19"/>
        <v>11.129040475231575</v>
      </c>
    </row>
    <row r="139" spans="1:17" s="12" customFormat="1" ht="12.75" customHeight="1">
      <c r="A139" s="265"/>
      <c r="B139" s="19" t="s">
        <v>566</v>
      </c>
      <c r="C139" s="24" t="s">
        <v>247</v>
      </c>
      <c r="D139" s="17">
        <v>39</v>
      </c>
      <c r="E139" s="17">
        <v>2007</v>
      </c>
      <c r="F139" s="60">
        <v>14.99</v>
      </c>
      <c r="G139" s="60">
        <v>5.76</v>
      </c>
      <c r="H139" s="60">
        <v>0.46</v>
      </c>
      <c r="I139" s="60">
        <f>F139-G139-H139</f>
        <v>8.77</v>
      </c>
      <c r="J139" s="60">
        <v>2368.7800000000002</v>
      </c>
      <c r="K139" s="97">
        <f>I139/J139*L139</f>
        <v>8.77</v>
      </c>
      <c r="L139" s="60">
        <v>2368.7800000000002</v>
      </c>
      <c r="M139" s="123">
        <f t="shared" si="16"/>
        <v>3.7023277805452591E-3</v>
      </c>
      <c r="N139" s="60">
        <v>49.921999999999997</v>
      </c>
      <c r="O139" s="60">
        <f t="shared" si="17"/>
        <v>0.18482760746038041</v>
      </c>
      <c r="P139" s="60">
        <f t="shared" si="18"/>
        <v>222.13966683271556</v>
      </c>
      <c r="Q139" s="143">
        <f t="shared" si="19"/>
        <v>11.089656447622826</v>
      </c>
    </row>
    <row r="140" spans="1:17" s="12" customFormat="1" ht="12.75" customHeight="1">
      <c r="A140" s="265"/>
      <c r="B140" s="19" t="s">
        <v>437</v>
      </c>
      <c r="C140" s="25" t="s">
        <v>746</v>
      </c>
      <c r="D140" s="26">
        <v>20</v>
      </c>
      <c r="E140" s="26" t="s">
        <v>34</v>
      </c>
      <c r="F140" s="114">
        <f>G140+H140+I140</f>
        <v>8.8079999999999998</v>
      </c>
      <c r="G140" s="114">
        <v>1.7373000000000001</v>
      </c>
      <c r="H140" s="114">
        <v>3.2</v>
      </c>
      <c r="I140" s="114">
        <v>3.8706999999999998</v>
      </c>
      <c r="J140" s="114">
        <v>1040.33</v>
      </c>
      <c r="K140" s="101">
        <f>I140</f>
        <v>3.8706999999999998</v>
      </c>
      <c r="L140" s="114">
        <f>J140</f>
        <v>1040.33</v>
      </c>
      <c r="M140" s="124">
        <f t="shared" si="16"/>
        <v>3.7206463333749867E-3</v>
      </c>
      <c r="N140" s="114">
        <v>48.2</v>
      </c>
      <c r="O140" s="134">
        <f t="shared" si="17"/>
        <v>0.17933515326867436</v>
      </c>
      <c r="P140" s="134">
        <f t="shared" si="18"/>
        <v>223.2387800024992</v>
      </c>
      <c r="Q140" s="145">
        <f t="shared" si="19"/>
        <v>10.760109196120462</v>
      </c>
    </row>
    <row r="141" spans="1:17" s="12" customFormat="1" ht="12.75" customHeight="1">
      <c r="A141" s="265"/>
      <c r="B141" s="19" t="s">
        <v>659</v>
      </c>
      <c r="C141" s="22" t="s">
        <v>332</v>
      </c>
      <c r="D141" s="23">
        <v>32</v>
      </c>
      <c r="E141" s="23">
        <v>1962</v>
      </c>
      <c r="F141" s="109">
        <f>G141+H141+I141</f>
        <v>12.22437</v>
      </c>
      <c r="G141" s="109">
        <v>2.4773700000000001</v>
      </c>
      <c r="H141" s="109">
        <v>5.12</v>
      </c>
      <c r="I141" s="109">
        <v>4.6269999999999998</v>
      </c>
      <c r="J141" s="109">
        <v>1208.05</v>
      </c>
      <c r="K141" s="98">
        <f>I141</f>
        <v>4.6269999999999998</v>
      </c>
      <c r="L141" s="109">
        <f>J141</f>
        <v>1208.05</v>
      </c>
      <c r="M141" s="122">
        <f t="shared" si="16"/>
        <v>3.8301394809817473E-3</v>
      </c>
      <c r="N141" s="109">
        <v>54.281999999999996</v>
      </c>
      <c r="O141" s="133">
        <f t="shared" si="17"/>
        <v>0.20790763130665119</v>
      </c>
      <c r="P141" s="133">
        <f t="shared" si="18"/>
        <v>229.80836885890483</v>
      </c>
      <c r="Q141" s="142">
        <f t="shared" si="19"/>
        <v>12.474457878399072</v>
      </c>
    </row>
    <row r="142" spans="1:17" s="12" customFormat="1" ht="12.75" customHeight="1">
      <c r="A142" s="265"/>
      <c r="B142" s="20" t="s">
        <v>440</v>
      </c>
      <c r="C142" s="22" t="s">
        <v>766</v>
      </c>
      <c r="D142" s="23">
        <v>10</v>
      </c>
      <c r="E142" s="23" t="s">
        <v>438</v>
      </c>
      <c r="F142" s="109">
        <f>SUM(G142+H142+I142)</f>
        <v>4.6260000000000003</v>
      </c>
      <c r="G142" s="109">
        <v>0.91400000000000003</v>
      </c>
      <c r="H142" s="109">
        <v>1.6</v>
      </c>
      <c r="I142" s="109">
        <v>2.1120000000000001</v>
      </c>
      <c r="J142" s="109">
        <v>546.62</v>
      </c>
      <c r="K142" s="98">
        <v>2.1120000000000001</v>
      </c>
      <c r="L142" s="109">
        <v>546.62</v>
      </c>
      <c r="M142" s="122">
        <f t="shared" si="16"/>
        <v>3.8637444659909994E-3</v>
      </c>
      <c r="N142" s="109">
        <v>50.14</v>
      </c>
      <c r="O142" s="133">
        <f t="shared" si="17"/>
        <v>0.1937281475247887</v>
      </c>
      <c r="P142" s="133">
        <f t="shared" si="18"/>
        <v>231.82466795945996</v>
      </c>
      <c r="Q142" s="142">
        <f t="shared" si="19"/>
        <v>11.623688851487323</v>
      </c>
    </row>
    <row r="143" spans="1:17" s="12" customFormat="1" ht="12.75" customHeight="1">
      <c r="A143" s="265"/>
      <c r="B143" s="19" t="s">
        <v>288</v>
      </c>
      <c r="C143" s="52" t="s">
        <v>255</v>
      </c>
      <c r="D143" s="49">
        <v>78</v>
      </c>
      <c r="E143" s="50">
        <v>2009</v>
      </c>
      <c r="F143" s="110">
        <v>26.24</v>
      </c>
      <c r="G143" s="110">
        <v>0</v>
      </c>
      <c r="H143" s="110">
        <v>6.0972999999999997</v>
      </c>
      <c r="I143" s="110">
        <v>20.142700000000001</v>
      </c>
      <c r="J143" s="111">
        <v>5193.04</v>
      </c>
      <c r="K143" s="96">
        <v>20.142700000000001</v>
      </c>
      <c r="L143" s="111">
        <v>5193.04</v>
      </c>
      <c r="M143" s="122">
        <f t="shared" si="16"/>
        <v>3.8787877620815557E-3</v>
      </c>
      <c r="N143" s="109">
        <v>63</v>
      </c>
      <c r="O143" s="133">
        <f t="shared" si="17"/>
        <v>0.24436362901113801</v>
      </c>
      <c r="P143" s="133">
        <f t="shared" si="18"/>
        <v>232.72726572489333</v>
      </c>
      <c r="Q143" s="142">
        <f t="shared" si="19"/>
        <v>14.66181774066828</v>
      </c>
    </row>
    <row r="144" spans="1:17" s="12" customFormat="1" ht="12.75" customHeight="1">
      <c r="A144" s="265"/>
      <c r="B144" s="19" t="s">
        <v>103</v>
      </c>
      <c r="C144" s="36" t="s">
        <v>83</v>
      </c>
      <c r="D144" s="35">
        <v>30</v>
      </c>
      <c r="E144" s="35">
        <v>1971</v>
      </c>
      <c r="F144" s="64">
        <v>13.743</v>
      </c>
      <c r="G144" s="64">
        <v>2.8510209999999998</v>
      </c>
      <c r="H144" s="64">
        <v>4.8</v>
      </c>
      <c r="I144" s="64">
        <v>6.0919800000000004</v>
      </c>
      <c r="J144" s="64">
        <v>1569.65</v>
      </c>
      <c r="K144" s="99">
        <v>6.0919800000000004</v>
      </c>
      <c r="L144" s="64">
        <v>1569.65</v>
      </c>
      <c r="M144" s="65">
        <v>3.8811072532093142E-3</v>
      </c>
      <c r="N144" s="64">
        <v>72.703000000000003</v>
      </c>
      <c r="O144" s="64">
        <v>0.28216814063007678</v>
      </c>
      <c r="P144" s="64">
        <v>232.86643519255884</v>
      </c>
      <c r="Q144" s="141">
        <v>16.930088437804606</v>
      </c>
    </row>
    <row r="145" spans="1:17" s="12" customFormat="1" ht="12.75" customHeight="1">
      <c r="A145" s="265"/>
      <c r="B145" s="20" t="s">
        <v>327</v>
      </c>
      <c r="C145" s="24" t="s">
        <v>304</v>
      </c>
      <c r="D145" s="17">
        <v>12</v>
      </c>
      <c r="E145" s="17">
        <v>1983</v>
      </c>
      <c r="F145" s="60">
        <v>2.9980000000000002</v>
      </c>
      <c r="G145" s="60"/>
      <c r="H145" s="60"/>
      <c r="I145" s="60">
        <v>2.9980000000000002</v>
      </c>
      <c r="J145" s="60">
        <v>762.17</v>
      </c>
      <c r="K145" s="97">
        <v>2.9980000000000002</v>
      </c>
      <c r="L145" s="60">
        <v>762.17</v>
      </c>
      <c r="M145" s="123">
        <f>K145/L145</f>
        <v>3.9335056483461696E-3</v>
      </c>
      <c r="N145" s="60">
        <v>58.533000000000001</v>
      </c>
      <c r="O145" s="60">
        <f>K145*N145/J145</f>
        <v>0.23023988611464638</v>
      </c>
      <c r="P145" s="60">
        <f>M145*60*1000</f>
        <v>236.01033890077017</v>
      </c>
      <c r="Q145" s="143">
        <f>O145*60</f>
        <v>13.814393166878784</v>
      </c>
    </row>
    <row r="146" spans="1:17" s="12" customFormat="1" ht="12.75" customHeight="1">
      <c r="A146" s="265"/>
      <c r="B146" s="20" t="s">
        <v>390</v>
      </c>
      <c r="C146" s="22" t="s">
        <v>369</v>
      </c>
      <c r="D146" s="23">
        <v>28</v>
      </c>
      <c r="E146" s="23">
        <v>1981</v>
      </c>
      <c r="F146" s="109">
        <v>11.782999999999999</v>
      </c>
      <c r="G146" s="109">
        <v>1.706</v>
      </c>
      <c r="H146" s="109">
        <v>4.4800000000000004</v>
      </c>
      <c r="I146" s="109">
        <v>5.5970000000000004</v>
      </c>
      <c r="J146" s="109">
        <v>1420.11</v>
      </c>
      <c r="K146" s="98">
        <v>5.5970000000000004</v>
      </c>
      <c r="L146" s="109">
        <v>1420.11</v>
      </c>
      <c r="M146" s="122">
        <f>K146/L146</f>
        <v>3.9412439881417642E-3</v>
      </c>
      <c r="N146" s="109">
        <v>71.394999999999996</v>
      </c>
      <c r="O146" s="133">
        <f>M146*N146</f>
        <v>0.28138511453338122</v>
      </c>
      <c r="P146" s="133">
        <f>M146*60*1000</f>
        <v>236.47463928850584</v>
      </c>
      <c r="Q146" s="142">
        <f>P146*N146/1000</f>
        <v>16.883106872002873</v>
      </c>
    </row>
    <row r="147" spans="1:17" s="12" customFormat="1" ht="12.75" customHeight="1">
      <c r="A147" s="265"/>
      <c r="B147" s="19" t="s">
        <v>437</v>
      </c>
      <c r="C147" s="25" t="s">
        <v>428</v>
      </c>
      <c r="D147" s="26">
        <v>22</v>
      </c>
      <c r="E147" s="26" t="s">
        <v>34</v>
      </c>
      <c r="F147" s="114">
        <f>G147+H147+I147</f>
        <v>11.11</v>
      </c>
      <c r="G147" s="114">
        <v>2.8927</v>
      </c>
      <c r="H147" s="114">
        <v>3.52</v>
      </c>
      <c r="I147" s="114">
        <v>4.6973000000000003</v>
      </c>
      <c r="J147" s="114">
        <v>1189.94</v>
      </c>
      <c r="K147" s="101">
        <f>I147</f>
        <v>4.6973000000000003</v>
      </c>
      <c r="L147" s="114">
        <f>J147</f>
        <v>1189.94</v>
      </c>
      <c r="M147" s="124">
        <f>K147/L147</f>
        <v>3.9475099584853016E-3</v>
      </c>
      <c r="N147" s="114">
        <v>48.2</v>
      </c>
      <c r="O147" s="134">
        <f>M147*N147</f>
        <v>0.19026997999899156</v>
      </c>
      <c r="P147" s="134">
        <f>M147*60*1000</f>
        <v>236.8505975091181</v>
      </c>
      <c r="Q147" s="145">
        <f>P147*N147/1000</f>
        <v>11.416198799939494</v>
      </c>
    </row>
    <row r="148" spans="1:17" s="12" customFormat="1" ht="12.75" customHeight="1">
      <c r="A148" s="265"/>
      <c r="B148" s="19" t="s">
        <v>461</v>
      </c>
      <c r="C148" s="87" t="s">
        <v>441</v>
      </c>
      <c r="D148" s="63">
        <v>50</v>
      </c>
      <c r="E148" s="63">
        <v>1993</v>
      </c>
      <c r="F148" s="113">
        <v>21.253</v>
      </c>
      <c r="G148" s="113">
        <v>3.6254249999999999</v>
      </c>
      <c r="H148" s="113">
        <v>7.84</v>
      </c>
      <c r="I148" s="113">
        <v>9.7875739999999993</v>
      </c>
      <c r="J148" s="113">
        <v>2469.6799999999998</v>
      </c>
      <c r="K148" s="100">
        <v>9.7875739999999993</v>
      </c>
      <c r="L148" s="113">
        <v>2469.6799999999998</v>
      </c>
      <c r="M148" s="128">
        <v>3.9630940040815002E-3</v>
      </c>
      <c r="N148" s="113">
        <v>79.243000000000009</v>
      </c>
      <c r="O148" s="113">
        <v>0.31404745816543034</v>
      </c>
      <c r="P148" s="113">
        <v>237.78564024489</v>
      </c>
      <c r="Q148" s="148">
        <v>18.842847489925823</v>
      </c>
    </row>
    <row r="149" spans="1:17" s="12" customFormat="1" ht="12.75" customHeight="1">
      <c r="A149" s="265"/>
      <c r="B149" s="19" t="s">
        <v>75</v>
      </c>
      <c r="C149" s="68" t="s">
        <v>807</v>
      </c>
      <c r="D149" s="35">
        <v>80</v>
      </c>
      <c r="E149" s="35">
        <v>1964</v>
      </c>
      <c r="F149" s="64">
        <v>34.655999999999999</v>
      </c>
      <c r="G149" s="64">
        <v>6.5894550000000001</v>
      </c>
      <c r="H149" s="64">
        <v>12.8</v>
      </c>
      <c r="I149" s="64">
        <v>15.266550000000001</v>
      </c>
      <c r="J149" s="64">
        <v>3831.94</v>
      </c>
      <c r="K149" s="99">
        <v>15.266550000000001</v>
      </c>
      <c r="L149" s="64">
        <v>3831.94</v>
      </c>
      <c r="M149" s="65">
        <v>3.9840263678450078E-3</v>
      </c>
      <c r="N149" s="64">
        <v>71.177000000000007</v>
      </c>
      <c r="O149" s="64">
        <v>0.28357104478410416</v>
      </c>
      <c r="P149" s="64">
        <v>239.04158207070049</v>
      </c>
      <c r="Q149" s="141">
        <v>17.014262687046251</v>
      </c>
    </row>
    <row r="150" spans="1:17" s="12" customFormat="1" ht="12.75" customHeight="1">
      <c r="A150" s="265"/>
      <c r="B150" s="20" t="s">
        <v>440</v>
      </c>
      <c r="C150" s="22" t="s">
        <v>768</v>
      </c>
      <c r="D150" s="23">
        <v>48</v>
      </c>
      <c r="E150" s="23" t="s">
        <v>438</v>
      </c>
      <c r="F150" s="109">
        <f>SUM(G150+H150+I150)</f>
        <v>20.327999999999999</v>
      </c>
      <c r="G150" s="109">
        <v>4.5350000000000001</v>
      </c>
      <c r="H150" s="109">
        <v>7.68</v>
      </c>
      <c r="I150" s="109">
        <v>8.1129999999999995</v>
      </c>
      <c r="J150" s="109">
        <v>2013.8</v>
      </c>
      <c r="K150" s="98">
        <v>8.1129999999999995</v>
      </c>
      <c r="L150" s="109">
        <v>2013.8</v>
      </c>
      <c r="M150" s="122">
        <f>K150/L150</f>
        <v>4.028701956500149E-3</v>
      </c>
      <c r="N150" s="109">
        <v>50.14</v>
      </c>
      <c r="O150" s="133">
        <f>M150*N150</f>
        <v>0.20199911609891746</v>
      </c>
      <c r="P150" s="133">
        <f>M150*60*1000</f>
        <v>241.72211739000892</v>
      </c>
      <c r="Q150" s="142">
        <f>P150*N150/1000</f>
        <v>12.119946965935046</v>
      </c>
    </row>
    <row r="151" spans="1:17" s="12" customFormat="1" ht="12.75" customHeight="1">
      <c r="A151" s="265"/>
      <c r="B151" s="20" t="s">
        <v>390</v>
      </c>
      <c r="C151" s="22" t="s">
        <v>668</v>
      </c>
      <c r="D151" s="23">
        <v>45</v>
      </c>
      <c r="E151" s="23">
        <v>1977</v>
      </c>
      <c r="F151" s="109">
        <v>19.765000000000001</v>
      </c>
      <c r="G151" s="109">
        <v>4.2210000000000001</v>
      </c>
      <c r="H151" s="109">
        <v>7.2</v>
      </c>
      <c r="I151" s="109">
        <v>8.3439999999999994</v>
      </c>
      <c r="J151" s="109">
        <v>2035.18</v>
      </c>
      <c r="K151" s="98">
        <v>8.3439999999999994</v>
      </c>
      <c r="L151" s="109">
        <v>2035.18</v>
      </c>
      <c r="M151" s="122">
        <f>K151/L151</f>
        <v>4.0998830570268966E-3</v>
      </c>
      <c r="N151" s="109">
        <v>71.394999999999996</v>
      </c>
      <c r="O151" s="133">
        <f>M151*N151</f>
        <v>0.29271115085643529</v>
      </c>
      <c r="P151" s="133">
        <f>M151*60*1000</f>
        <v>245.99298342161379</v>
      </c>
      <c r="Q151" s="142">
        <f>P151*N151/1000</f>
        <v>17.562669051386113</v>
      </c>
    </row>
    <row r="152" spans="1:17" s="12" customFormat="1" ht="12.75" customHeight="1">
      <c r="A152" s="265"/>
      <c r="B152" s="20" t="s">
        <v>440</v>
      </c>
      <c r="C152" s="22" t="s">
        <v>769</v>
      </c>
      <c r="D152" s="23">
        <v>22</v>
      </c>
      <c r="E152" s="23" t="s">
        <v>438</v>
      </c>
      <c r="F152" s="109">
        <f>SUM(G152+H152+I152)</f>
        <v>10.334</v>
      </c>
      <c r="G152" s="109">
        <v>1.8029999999999999</v>
      </c>
      <c r="H152" s="109">
        <v>3.52</v>
      </c>
      <c r="I152" s="109">
        <v>5.0110000000000001</v>
      </c>
      <c r="J152" s="109">
        <v>1210.95</v>
      </c>
      <c r="K152" s="98">
        <v>5.0110000000000001</v>
      </c>
      <c r="L152" s="109">
        <v>1210.95</v>
      </c>
      <c r="M152" s="122">
        <f>K152/L152</f>
        <v>4.1380734134357326E-3</v>
      </c>
      <c r="N152" s="109">
        <v>50.14</v>
      </c>
      <c r="O152" s="133">
        <f>M152*N152</f>
        <v>0.20748300094966762</v>
      </c>
      <c r="P152" s="133">
        <f>M152*60*1000</f>
        <v>248.28440480614395</v>
      </c>
      <c r="Q152" s="142">
        <f>P152*N152/1000</f>
        <v>12.448980056980057</v>
      </c>
    </row>
    <row r="153" spans="1:17" s="12" customFormat="1" ht="12.75" customHeight="1">
      <c r="A153" s="265"/>
      <c r="B153" s="19" t="s">
        <v>659</v>
      </c>
      <c r="C153" s="22" t="s">
        <v>333</v>
      </c>
      <c r="D153" s="23">
        <v>32</v>
      </c>
      <c r="E153" s="23">
        <v>1964</v>
      </c>
      <c r="F153" s="109">
        <f>G153+H153+I153</f>
        <v>11.428685000000002</v>
      </c>
      <c r="G153" s="109">
        <v>1.238685</v>
      </c>
      <c r="H153" s="109">
        <v>5.12</v>
      </c>
      <c r="I153" s="109">
        <v>5.07</v>
      </c>
      <c r="J153" s="109">
        <v>1222.47</v>
      </c>
      <c r="K153" s="98">
        <f>I153</f>
        <v>5.07</v>
      </c>
      <c r="L153" s="109">
        <f>J153</f>
        <v>1222.47</v>
      </c>
      <c r="M153" s="122">
        <f>K153/L153</f>
        <v>4.1473410390439032E-3</v>
      </c>
      <c r="N153" s="109">
        <v>54.281999999999996</v>
      </c>
      <c r="O153" s="133">
        <f>M153*N153</f>
        <v>0.22512596628138115</v>
      </c>
      <c r="P153" s="133">
        <f>M153*60*1000</f>
        <v>248.8404623426342</v>
      </c>
      <c r="Q153" s="142">
        <f>P153*N153/1000</f>
        <v>13.507557976882868</v>
      </c>
    </row>
    <row r="154" spans="1:17" s="12" customFormat="1" ht="12.75" customHeight="1">
      <c r="A154" s="265"/>
      <c r="B154" s="19" t="s">
        <v>437</v>
      </c>
      <c r="C154" s="25" t="s">
        <v>422</v>
      </c>
      <c r="D154" s="26">
        <v>30</v>
      </c>
      <c r="E154" s="26" t="s">
        <v>34</v>
      </c>
      <c r="F154" s="114">
        <f>G154+H154+I154</f>
        <v>14.89</v>
      </c>
      <c r="G154" s="114">
        <v>3.7824</v>
      </c>
      <c r="H154" s="114">
        <v>4.72</v>
      </c>
      <c r="I154" s="114">
        <v>6.3875999999999999</v>
      </c>
      <c r="J154" s="114">
        <v>1538.89</v>
      </c>
      <c r="K154" s="101">
        <f>I154</f>
        <v>6.3875999999999999</v>
      </c>
      <c r="L154" s="114">
        <f>J154</f>
        <v>1538.89</v>
      </c>
      <c r="M154" s="124">
        <f>K154/L154</f>
        <v>4.1507840066541462E-3</v>
      </c>
      <c r="N154" s="114">
        <v>48.2</v>
      </c>
      <c r="O154" s="134">
        <f>M154*N154</f>
        <v>0.20006778912072987</v>
      </c>
      <c r="P154" s="134">
        <f>M154*60*1000</f>
        <v>249.04704039924877</v>
      </c>
      <c r="Q154" s="145">
        <f>P154*N154/1000</f>
        <v>12.004067347243792</v>
      </c>
    </row>
    <row r="155" spans="1:17" s="12" customFormat="1" ht="12.75" customHeight="1">
      <c r="A155" s="265"/>
      <c r="B155" s="20" t="s">
        <v>126</v>
      </c>
      <c r="C155" s="38" t="s">
        <v>879</v>
      </c>
      <c r="D155" s="39">
        <v>21</v>
      </c>
      <c r="E155" s="39">
        <v>1988</v>
      </c>
      <c r="F155" s="118">
        <v>8.9469999999999992</v>
      </c>
      <c r="G155" s="118">
        <v>1.260159</v>
      </c>
      <c r="H155" s="118">
        <v>3.2</v>
      </c>
      <c r="I155" s="118">
        <v>4.4868450000000006</v>
      </c>
      <c r="J155" s="118">
        <v>1072.1099999999999</v>
      </c>
      <c r="K155" s="105">
        <v>4.4868450000000006</v>
      </c>
      <c r="L155" s="118">
        <v>1072.1099999999999</v>
      </c>
      <c r="M155" s="129">
        <v>4.1850603016481526E-3</v>
      </c>
      <c r="N155" s="118">
        <v>64.637</v>
      </c>
      <c r="O155" s="118">
        <v>0.27050974271763162</v>
      </c>
      <c r="P155" s="118">
        <v>251.10361809888914</v>
      </c>
      <c r="Q155" s="146">
        <v>16.230584563057896</v>
      </c>
    </row>
    <row r="156" spans="1:17" s="12" customFormat="1" ht="12.75" customHeight="1">
      <c r="A156" s="265"/>
      <c r="B156" s="20" t="s">
        <v>440</v>
      </c>
      <c r="C156" s="22" t="s">
        <v>767</v>
      </c>
      <c r="D156" s="23">
        <v>22</v>
      </c>
      <c r="E156" s="23" t="s">
        <v>438</v>
      </c>
      <c r="F156" s="109">
        <f>SUM(G156+H156+I156)</f>
        <v>10.457000000000001</v>
      </c>
      <c r="G156" s="109">
        <v>1.9279999999999999</v>
      </c>
      <c r="H156" s="109">
        <v>3.52</v>
      </c>
      <c r="I156" s="109">
        <v>5.0090000000000003</v>
      </c>
      <c r="J156" s="109">
        <v>1195.3399999999999</v>
      </c>
      <c r="K156" s="98">
        <v>4.8</v>
      </c>
      <c r="L156" s="109">
        <v>1146.6400000000001</v>
      </c>
      <c r="M156" s="122">
        <f>K156/L156</f>
        <v>4.1861438638107857E-3</v>
      </c>
      <c r="N156" s="109">
        <v>50.14</v>
      </c>
      <c r="O156" s="133">
        <f>M156*N156</f>
        <v>0.2098932533314728</v>
      </c>
      <c r="P156" s="133">
        <f>M156*60*1000</f>
        <v>251.16863182864714</v>
      </c>
      <c r="Q156" s="142">
        <f>P156*N156/1000</f>
        <v>12.593595199888368</v>
      </c>
    </row>
    <row r="157" spans="1:17" s="12" customFormat="1" ht="12.75" customHeight="1">
      <c r="A157" s="265"/>
      <c r="B157" s="19" t="s">
        <v>75</v>
      </c>
      <c r="C157" s="68" t="s">
        <v>808</v>
      </c>
      <c r="D157" s="35">
        <v>103</v>
      </c>
      <c r="E157" s="35">
        <v>1965</v>
      </c>
      <c r="F157" s="64">
        <v>42.853999999999999</v>
      </c>
      <c r="G157" s="64">
        <v>8.2057479999999998</v>
      </c>
      <c r="H157" s="64">
        <v>15.92</v>
      </c>
      <c r="I157" s="64">
        <v>18.728261</v>
      </c>
      <c r="J157" s="64">
        <v>4447.51</v>
      </c>
      <c r="K157" s="99">
        <v>18.728261</v>
      </c>
      <c r="L157" s="64">
        <v>4447.51</v>
      </c>
      <c r="M157" s="65">
        <v>4.210954219327219E-3</v>
      </c>
      <c r="N157" s="64">
        <v>71.177000000000007</v>
      </c>
      <c r="O157" s="64">
        <v>0.29972308846905349</v>
      </c>
      <c r="P157" s="64">
        <v>252.65725315963317</v>
      </c>
      <c r="Q157" s="141">
        <v>17.983385308143212</v>
      </c>
    </row>
    <row r="158" spans="1:17" s="12" customFormat="1" ht="12.75" customHeight="1">
      <c r="A158" s="265"/>
      <c r="B158" s="19" t="s">
        <v>566</v>
      </c>
      <c r="C158" s="24" t="s">
        <v>43</v>
      </c>
      <c r="D158" s="17">
        <v>38</v>
      </c>
      <c r="E158" s="17">
        <v>2004</v>
      </c>
      <c r="F158" s="60">
        <v>15.03</v>
      </c>
      <c r="G158" s="60">
        <v>4.87</v>
      </c>
      <c r="H158" s="60">
        <v>0.15</v>
      </c>
      <c r="I158" s="60">
        <v>10.01</v>
      </c>
      <c r="J158" s="60">
        <v>2371.6999999999998</v>
      </c>
      <c r="K158" s="97">
        <f>I158/J158*L158</f>
        <v>10.01</v>
      </c>
      <c r="L158" s="60">
        <v>2371.6999999999998</v>
      </c>
      <c r="M158" s="123">
        <f>K158/L158</f>
        <v>4.2206012564826919E-3</v>
      </c>
      <c r="N158" s="60">
        <v>49.921999999999997</v>
      </c>
      <c r="O158" s="60">
        <f>M158*N158</f>
        <v>0.21070085592612894</v>
      </c>
      <c r="P158" s="60">
        <f>M158*60*1000</f>
        <v>253.23607538896152</v>
      </c>
      <c r="Q158" s="143">
        <f>P158*N158/1000</f>
        <v>12.642051355567737</v>
      </c>
    </row>
    <row r="159" spans="1:17" s="12" customFormat="1" ht="12.75" customHeight="1">
      <c r="A159" s="265"/>
      <c r="B159" s="19" t="s">
        <v>75</v>
      </c>
      <c r="C159" s="68" t="s">
        <v>809</v>
      </c>
      <c r="D159" s="35">
        <v>22</v>
      </c>
      <c r="E159" s="35">
        <v>1994</v>
      </c>
      <c r="F159" s="64">
        <v>10.545999999999999</v>
      </c>
      <c r="G159" s="64">
        <v>1.9913460000000001</v>
      </c>
      <c r="H159" s="64">
        <v>3.52</v>
      </c>
      <c r="I159" s="64">
        <v>5.0346529999999996</v>
      </c>
      <c r="J159" s="64">
        <v>1162.77</v>
      </c>
      <c r="K159" s="99">
        <v>5.0346529999999996</v>
      </c>
      <c r="L159" s="64">
        <v>1162.77</v>
      </c>
      <c r="M159" s="65">
        <v>4.3298786518400027E-3</v>
      </c>
      <c r="N159" s="64">
        <v>71.177000000000007</v>
      </c>
      <c r="O159" s="64">
        <v>0.30818777280201592</v>
      </c>
      <c r="P159" s="64">
        <v>259.79271911040013</v>
      </c>
      <c r="Q159" s="141">
        <v>18.491266368120954</v>
      </c>
    </row>
    <row r="160" spans="1:17" s="12" customFormat="1" ht="12.75" customHeight="1">
      <c r="A160" s="265"/>
      <c r="B160" s="19" t="s">
        <v>75</v>
      </c>
      <c r="C160" s="68" t="s">
        <v>810</v>
      </c>
      <c r="D160" s="35">
        <v>75</v>
      </c>
      <c r="E160" s="35">
        <v>1987</v>
      </c>
      <c r="F160" s="64">
        <v>36.658000000000001</v>
      </c>
      <c r="G160" s="64">
        <v>7.2267510000000001</v>
      </c>
      <c r="H160" s="64">
        <v>12</v>
      </c>
      <c r="I160" s="64">
        <v>17.431249000000001</v>
      </c>
      <c r="J160" s="64">
        <v>4017.2</v>
      </c>
      <c r="K160" s="99">
        <v>17.431249000000001</v>
      </c>
      <c r="L160" s="64">
        <v>4017.2</v>
      </c>
      <c r="M160" s="65">
        <v>4.3391538882803947E-3</v>
      </c>
      <c r="N160" s="64">
        <v>71.177000000000007</v>
      </c>
      <c r="O160" s="64">
        <v>0.30884795630613365</v>
      </c>
      <c r="P160" s="64">
        <v>260.34923329682368</v>
      </c>
      <c r="Q160" s="141">
        <v>18.530877378368022</v>
      </c>
    </row>
    <row r="161" spans="1:17" s="12" customFormat="1" ht="12.75" customHeight="1">
      <c r="A161" s="265"/>
      <c r="B161" s="20" t="s">
        <v>367</v>
      </c>
      <c r="C161" s="22" t="s">
        <v>663</v>
      </c>
      <c r="D161" s="23">
        <v>12</v>
      </c>
      <c r="E161" s="23">
        <v>1960</v>
      </c>
      <c r="F161" s="109">
        <f>SUM(G161+H161+I161)</f>
        <v>4.6999999999999993</v>
      </c>
      <c r="G161" s="109">
        <v>0.6</v>
      </c>
      <c r="H161" s="109">
        <v>1.7</v>
      </c>
      <c r="I161" s="109">
        <v>2.4</v>
      </c>
      <c r="J161" s="109">
        <v>530.4</v>
      </c>
      <c r="K161" s="98">
        <v>2.17</v>
      </c>
      <c r="L161" s="109">
        <v>487.41</v>
      </c>
      <c r="M161" s="122">
        <f>K161/L161</f>
        <v>4.4521039781703284E-3</v>
      </c>
      <c r="N161" s="109">
        <v>51.18</v>
      </c>
      <c r="O161" s="133">
        <f>M161*N161</f>
        <v>0.22785868160275741</v>
      </c>
      <c r="P161" s="133">
        <f>M161*60*1000</f>
        <v>267.12623869021968</v>
      </c>
      <c r="Q161" s="142">
        <f>P161*N161/1000</f>
        <v>13.671520896165443</v>
      </c>
    </row>
    <row r="162" spans="1:17" s="12" customFormat="1" ht="12.75" customHeight="1">
      <c r="A162" s="265"/>
      <c r="B162" s="20" t="s">
        <v>126</v>
      </c>
      <c r="C162" s="38" t="s">
        <v>880</v>
      </c>
      <c r="D162" s="39">
        <v>13</v>
      </c>
      <c r="E162" s="39">
        <v>1962</v>
      </c>
      <c r="F162" s="118">
        <v>6.2160000000000002</v>
      </c>
      <c r="G162" s="118">
        <v>0.97960800000000003</v>
      </c>
      <c r="H162" s="118">
        <v>2.56</v>
      </c>
      <c r="I162" s="118">
        <v>2.6763919999999999</v>
      </c>
      <c r="J162" s="118">
        <v>583.82000000000005</v>
      </c>
      <c r="K162" s="105">
        <v>2.6763919999999999</v>
      </c>
      <c r="L162" s="118">
        <v>583.82000000000005</v>
      </c>
      <c r="M162" s="129">
        <v>4.5842759754718913E-3</v>
      </c>
      <c r="N162" s="118">
        <v>64.637</v>
      </c>
      <c r="O162" s="118">
        <v>0.29631384622657664</v>
      </c>
      <c r="P162" s="118">
        <v>275.05655852831347</v>
      </c>
      <c r="Q162" s="146">
        <v>17.778830773594596</v>
      </c>
    </row>
    <row r="163" spans="1:17" s="12" customFormat="1" ht="12.75" customHeight="1">
      <c r="A163" s="265"/>
      <c r="B163" s="19" t="s">
        <v>30</v>
      </c>
      <c r="C163" s="44" t="s">
        <v>483</v>
      </c>
      <c r="D163" s="23">
        <v>10</v>
      </c>
      <c r="E163" s="23">
        <v>1961</v>
      </c>
      <c r="F163" s="109">
        <v>4.3600019999999997</v>
      </c>
      <c r="G163" s="109">
        <v>0.72066600000000003</v>
      </c>
      <c r="H163" s="109">
        <v>1.6</v>
      </c>
      <c r="I163" s="109">
        <v>2.039336</v>
      </c>
      <c r="J163" s="109">
        <v>442.2</v>
      </c>
      <c r="K163" s="98">
        <v>2.039336</v>
      </c>
      <c r="L163" s="109">
        <v>442.2</v>
      </c>
      <c r="M163" s="122">
        <f>K163/L163</f>
        <v>4.6117955676164635E-3</v>
      </c>
      <c r="N163" s="109">
        <v>89.3</v>
      </c>
      <c r="O163" s="133">
        <f>M163*N163</f>
        <v>0.41183334418815015</v>
      </c>
      <c r="P163" s="133">
        <f>M163*60*1000</f>
        <v>276.70773405698776</v>
      </c>
      <c r="Q163" s="142">
        <f>P163*N163/1000</f>
        <v>24.710000651289008</v>
      </c>
    </row>
    <row r="164" spans="1:17" s="12" customFormat="1" ht="12.75" customHeight="1">
      <c r="A164" s="265"/>
      <c r="B164" s="19" t="s">
        <v>437</v>
      </c>
      <c r="C164" s="25" t="s">
        <v>747</v>
      </c>
      <c r="D164" s="26">
        <v>20</v>
      </c>
      <c r="E164" s="26">
        <v>1992</v>
      </c>
      <c r="F164" s="114">
        <f>G164+H164+I164</f>
        <v>11.419</v>
      </c>
      <c r="G164" s="114">
        <v>3.0565000000000002</v>
      </c>
      <c r="H164" s="114">
        <v>3.2</v>
      </c>
      <c r="I164" s="114">
        <v>5.1624999999999996</v>
      </c>
      <c r="J164" s="114">
        <v>1116.28</v>
      </c>
      <c r="K164" s="101">
        <f>I164</f>
        <v>5.1624999999999996</v>
      </c>
      <c r="L164" s="114">
        <f>J164</f>
        <v>1116.28</v>
      </c>
      <c r="M164" s="124">
        <f>K164/L164</f>
        <v>4.6247357293868916E-3</v>
      </c>
      <c r="N164" s="114">
        <v>48.2</v>
      </c>
      <c r="O164" s="134">
        <f>M164*N164</f>
        <v>0.22291226215644819</v>
      </c>
      <c r="P164" s="134">
        <f>M164*60*1000</f>
        <v>277.48414376321352</v>
      </c>
      <c r="Q164" s="145">
        <f>P164*N164/1000</f>
        <v>13.374735729386892</v>
      </c>
    </row>
    <row r="165" spans="1:17" s="12" customFormat="1" ht="12.75" customHeight="1">
      <c r="A165" s="265"/>
      <c r="B165" s="19" t="s">
        <v>75</v>
      </c>
      <c r="C165" s="21" t="s">
        <v>219</v>
      </c>
      <c r="D165" s="35">
        <v>54</v>
      </c>
      <c r="E165" s="35">
        <v>1992</v>
      </c>
      <c r="F165" s="64">
        <v>26.597999999999999</v>
      </c>
      <c r="G165" s="64">
        <v>5.667681</v>
      </c>
      <c r="H165" s="64">
        <v>8.64</v>
      </c>
      <c r="I165" s="64">
        <v>12.290316000000001</v>
      </c>
      <c r="J165" s="64">
        <v>2632.94</v>
      </c>
      <c r="K165" s="99">
        <v>12.290316000000001</v>
      </c>
      <c r="L165" s="64">
        <v>2632.94</v>
      </c>
      <c r="M165" s="65">
        <v>4.6679058391000177E-3</v>
      </c>
      <c r="N165" s="64">
        <v>71.177000000000007</v>
      </c>
      <c r="O165" s="64">
        <v>0.33224753390962197</v>
      </c>
      <c r="P165" s="64">
        <v>280.0743503460011</v>
      </c>
      <c r="Q165" s="141">
        <v>19.934852034577322</v>
      </c>
    </row>
    <row r="166" spans="1:17" s="12" customFormat="1" ht="12.75" customHeight="1">
      <c r="A166" s="265"/>
      <c r="B166" s="20" t="s">
        <v>390</v>
      </c>
      <c r="C166" s="22" t="s">
        <v>669</v>
      </c>
      <c r="D166" s="23">
        <v>20</v>
      </c>
      <c r="E166" s="23">
        <v>1979</v>
      </c>
      <c r="F166" s="109">
        <v>8.7420000000000009</v>
      </c>
      <c r="G166" s="109">
        <v>1.048</v>
      </c>
      <c r="H166" s="109">
        <v>3.1680000000000001</v>
      </c>
      <c r="I166" s="109">
        <v>4.5259999999999998</v>
      </c>
      <c r="J166" s="109">
        <v>960.93</v>
      </c>
      <c r="K166" s="98">
        <v>4.5259999999999998</v>
      </c>
      <c r="L166" s="109">
        <v>960.93</v>
      </c>
      <c r="M166" s="122">
        <f>K166/L166</f>
        <v>4.7100205009730153E-3</v>
      </c>
      <c r="N166" s="109">
        <v>71.394999999999996</v>
      </c>
      <c r="O166" s="133">
        <f>M166*N166</f>
        <v>0.3362719136669684</v>
      </c>
      <c r="P166" s="133">
        <f>M166*60*1000</f>
        <v>282.60123005838091</v>
      </c>
      <c r="Q166" s="142">
        <f>P166*N166/1000</f>
        <v>20.176314820018103</v>
      </c>
    </row>
    <row r="167" spans="1:17" s="12" customFormat="1" ht="12.75" customHeight="1">
      <c r="A167" s="265"/>
      <c r="B167" s="20" t="s">
        <v>367</v>
      </c>
      <c r="C167" s="22" t="s">
        <v>665</v>
      </c>
      <c r="D167" s="23">
        <v>11</v>
      </c>
      <c r="E167" s="23">
        <v>1962</v>
      </c>
      <c r="F167" s="109">
        <f>SUM(G167+H167+I167)</f>
        <v>5.16</v>
      </c>
      <c r="G167" s="109">
        <v>0.8</v>
      </c>
      <c r="H167" s="109">
        <v>1.76</v>
      </c>
      <c r="I167" s="109">
        <v>2.6</v>
      </c>
      <c r="J167" s="109">
        <v>537.08000000000004</v>
      </c>
      <c r="K167" s="98">
        <v>2.1800000000000002</v>
      </c>
      <c r="L167" s="109">
        <v>451.69</v>
      </c>
      <c r="M167" s="122">
        <f>K167/L167</f>
        <v>4.826318935553145E-3</v>
      </c>
      <c r="N167" s="109">
        <v>51.18</v>
      </c>
      <c r="O167" s="133">
        <f>M167*N167</f>
        <v>0.24701100312160995</v>
      </c>
      <c r="P167" s="133">
        <f>M167*60*1000</f>
        <v>289.57913613318868</v>
      </c>
      <c r="Q167" s="142">
        <f>P167*N167/1000</f>
        <v>14.820660187296596</v>
      </c>
    </row>
    <row r="168" spans="1:17" s="12" customFormat="1" ht="12.75" customHeight="1">
      <c r="A168" s="265"/>
      <c r="B168" s="19" t="s">
        <v>288</v>
      </c>
      <c r="C168" s="48" t="s">
        <v>257</v>
      </c>
      <c r="D168" s="49">
        <v>45</v>
      </c>
      <c r="E168" s="50" t="s">
        <v>254</v>
      </c>
      <c r="F168" s="110">
        <v>22.27</v>
      </c>
      <c r="G168" s="110">
        <v>3.76</v>
      </c>
      <c r="H168" s="110">
        <v>7.2</v>
      </c>
      <c r="I168" s="110">
        <v>11.31</v>
      </c>
      <c r="J168" s="111">
        <v>2319.88</v>
      </c>
      <c r="K168" s="96">
        <v>11.31</v>
      </c>
      <c r="L168" s="111">
        <v>2319.88</v>
      </c>
      <c r="M168" s="122">
        <f>K168/L168</f>
        <v>4.8752521682155978E-3</v>
      </c>
      <c r="N168" s="109">
        <v>63</v>
      </c>
      <c r="O168" s="133">
        <f>M168*N168</f>
        <v>0.30714088659758265</v>
      </c>
      <c r="P168" s="133">
        <f>M168*60*1000</f>
        <v>292.51513009293586</v>
      </c>
      <c r="Q168" s="142">
        <f>P168*N168/1000</f>
        <v>18.42845319585496</v>
      </c>
    </row>
    <row r="169" spans="1:17" s="12" customFormat="1" ht="12.75" customHeight="1">
      <c r="A169" s="265"/>
      <c r="B169" s="19" t="s">
        <v>30</v>
      </c>
      <c r="C169" s="44" t="s">
        <v>482</v>
      </c>
      <c r="D169" s="23">
        <v>10</v>
      </c>
      <c r="E169" s="23">
        <v>1961</v>
      </c>
      <c r="F169" s="109">
        <v>4.4580019999999996</v>
      </c>
      <c r="G169" s="109">
        <v>0.66083000000000003</v>
      </c>
      <c r="H169" s="109">
        <v>1.6</v>
      </c>
      <c r="I169" s="109">
        <v>2.1971720000000001</v>
      </c>
      <c r="J169" s="109">
        <v>445.52</v>
      </c>
      <c r="K169" s="98">
        <v>2.1971720000000001</v>
      </c>
      <c r="L169" s="109">
        <v>445.52</v>
      </c>
      <c r="M169" s="122">
        <f>K169/L169</f>
        <v>4.9317022804812359E-3</v>
      </c>
      <c r="N169" s="109">
        <v>89.3</v>
      </c>
      <c r="O169" s="133">
        <f>M169*N169</f>
        <v>0.44040101364697437</v>
      </c>
      <c r="P169" s="133">
        <f>M169*60*1000</f>
        <v>295.90213682887418</v>
      </c>
      <c r="Q169" s="142">
        <f>P169*N169/1000</f>
        <v>26.424060818818464</v>
      </c>
    </row>
    <row r="170" spans="1:17" s="12" customFormat="1" ht="12.75" customHeight="1">
      <c r="A170" s="265"/>
      <c r="B170" s="19" t="s">
        <v>491</v>
      </c>
      <c r="C170" s="22" t="s">
        <v>492</v>
      </c>
      <c r="D170" s="23">
        <v>60</v>
      </c>
      <c r="E170" s="23">
        <v>1966</v>
      </c>
      <c r="F170" s="109">
        <v>29.376000000000001</v>
      </c>
      <c r="G170" s="109">
        <v>5.5279999999999996</v>
      </c>
      <c r="H170" s="109">
        <v>9.6</v>
      </c>
      <c r="I170" s="109">
        <v>14.247999999999999</v>
      </c>
      <c r="J170" s="109">
        <v>2723.38</v>
      </c>
      <c r="K170" s="98">
        <v>14.238</v>
      </c>
      <c r="L170" s="109">
        <v>2723.4</v>
      </c>
      <c r="M170" s="122">
        <f>K170/L170</f>
        <v>5.2280237937871775E-3</v>
      </c>
      <c r="N170" s="109">
        <v>48.4</v>
      </c>
      <c r="O170" s="133">
        <f>M170*N170</f>
        <v>0.25303635161929938</v>
      </c>
      <c r="P170" s="133">
        <f>M170*60*1000</f>
        <v>313.68142762723068</v>
      </c>
      <c r="Q170" s="142">
        <f>P170*N170/1000</f>
        <v>15.182181097157963</v>
      </c>
    </row>
    <row r="171" spans="1:17" s="12" customFormat="1" ht="12.75" customHeight="1">
      <c r="A171" s="265"/>
      <c r="B171" s="19" t="s">
        <v>123</v>
      </c>
      <c r="C171" s="90" t="s">
        <v>223</v>
      </c>
      <c r="D171" s="91">
        <v>24</v>
      </c>
      <c r="E171" s="42">
        <v>1965</v>
      </c>
      <c r="F171" s="119">
        <v>7.9623999999999997</v>
      </c>
      <c r="G171" s="119">
        <v>1.8360000000000001</v>
      </c>
      <c r="H171" s="119">
        <v>0.24</v>
      </c>
      <c r="I171" s="119">
        <v>5.8864000000000001</v>
      </c>
      <c r="J171" s="119">
        <v>1110.8699999999999</v>
      </c>
      <c r="K171" s="106">
        <v>5.8864000000000001</v>
      </c>
      <c r="L171" s="119">
        <v>1110.8699999999999</v>
      </c>
      <c r="M171" s="130">
        <v>5.298909863440367E-3</v>
      </c>
      <c r="N171" s="119">
        <v>57.988000000000007</v>
      </c>
      <c r="O171" s="119">
        <v>0.30727318516118002</v>
      </c>
      <c r="P171" s="119">
        <v>317.93459180642202</v>
      </c>
      <c r="Q171" s="147">
        <v>18.436391109670804</v>
      </c>
    </row>
    <row r="172" spans="1:17" s="12" customFormat="1" ht="12.75" customHeight="1">
      <c r="A172" s="265"/>
      <c r="B172" s="19" t="s">
        <v>491</v>
      </c>
      <c r="C172" s="22" t="s">
        <v>496</v>
      </c>
      <c r="D172" s="23">
        <v>20</v>
      </c>
      <c r="E172" s="23">
        <v>1981</v>
      </c>
      <c r="F172" s="109">
        <v>10.766</v>
      </c>
      <c r="G172" s="109">
        <v>2.0659999999999998</v>
      </c>
      <c r="H172" s="109">
        <v>3.2</v>
      </c>
      <c r="I172" s="109">
        <v>5.5</v>
      </c>
      <c r="J172" s="109">
        <v>1019.7</v>
      </c>
      <c r="K172" s="98">
        <v>5.5</v>
      </c>
      <c r="L172" s="109">
        <v>1029.7</v>
      </c>
      <c r="M172" s="122">
        <f t="shared" ref="M172:M186" si="20">K172/L172</f>
        <v>5.3413615616198888E-3</v>
      </c>
      <c r="N172" s="109">
        <v>48.4</v>
      </c>
      <c r="O172" s="133">
        <f>M172*N172</f>
        <v>0.25852189958240263</v>
      </c>
      <c r="P172" s="133">
        <f t="shared" ref="P172:P186" si="21">M172*60*1000</f>
        <v>320.48169369719329</v>
      </c>
      <c r="Q172" s="142">
        <f>P172*N172/1000</f>
        <v>15.511313974944155</v>
      </c>
    </row>
    <row r="173" spans="1:17" s="12" customFormat="1" ht="12.75" customHeight="1">
      <c r="A173" s="265"/>
      <c r="B173" s="20" t="s">
        <v>367</v>
      </c>
      <c r="C173" s="22" t="s">
        <v>349</v>
      </c>
      <c r="D173" s="23">
        <v>40</v>
      </c>
      <c r="E173" s="23">
        <v>1998</v>
      </c>
      <c r="F173" s="109">
        <f>SUM(G173+H173+I173)</f>
        <v>20.799999999999997</v>
      </c>
      <c r="G173" s="109">
        <v>2.8</v>
      </c>
      <c r="H173" s="109">
        <v>6.4</v>
      </c>
      <c r="I173" s="109">
        <v>11.6</v>
      </c>
      <c r="J173" s="109">
        <v>2183.6999999999998</v>
      </c>
      <c r="K173" s="98">
        <v>11.4</v>
      </c>
      <c r="L173" s="109">
        <v>2133.8000000000002</v>
      </c>
      <c r="M173" s="122">
        <f t="shared" si="20"/>
        <v>5.3425813103383634E-3</v>
      </c>
      <c r="N173" s="109">
        <v>51.18</v>
      </c>
      <c r="O173" s="133">
        <f>M173*N173</f>
        <v>0.27343331146311745</v>
      </c>
      <c r="P173" s="133">
        <f t="shared" si="21"/>
        <v>320.55487862030179</v>
      </c>
      <c r="Q173" s="142">
        <f>P173*N173/1000</f>
        <v>16.405998687787047</v>
      </c>
    </row>
    <row r="174" spans="1:17" s="12" customFormat="1" ht="12.75" customHeight="1">
      <c r="A174" s="265"/>
      <c r="B174" s="20" t="s">
        <v>367</v>
      </c>
      <c r="C174" s="22" t="s">
        <v>666</v>
      </c>
      <c r="D174" s="23">
        <v>12</v>
      </c>
      <c r="E174" s="23">
        <v>1987</v>
      </c>
      <c r="F174" s="109">
        <f>SUM(G174+H174+I174)</f>
        <v>3.82</v>
      </c>
      <c r="G174" s="109"/>
      <c r="H174" s="109"/>
      <c r="I174" s="109">
        <v>3.82</v>
      </c>
      <c r="J174" s="109">
        <v>711.66</v>
      </c>
      <c r="K174" s="98">
        <v>3.82</v>
      </c>
      <c r="L174" s="109">
        <v>711.66</v>
      </c>
      <c r="M174" s="122">
        <f t="shared" si="20"/>
        <v>5.3677317820307454E-3</v>
      </c>
      <c r="N174" s="109">
        <v>51.18</v>
      </c>
      <c r="O174" s="133">
        <f>M174*N174</f>
        <v>0.27472051260433356</v>
      </c>
      <c r="P174" s="133">
        <f t="shared" si="21"/>
        <v>322.0639069218447</v>
      </c>
      <c r="Q174" s="142">
        <f>P174*N174/1000</f>
        <v>16.48323075626001</v>
      </c>
    </row>
    <row r="175" spans="1:17" s="12" customFormat="1" ht="12.75" customHeight="1">
      <c r="A175" s="265"/>
      <c r="B175" s="19" t="s">
        <v>491</v>
      </c>
      <c r="C175" s="22" t="s">
        <v>494</v>
      </c>
      <c r="D175" s="23">
        <v>20</v>
      </c>
      <c r="E175" s="23">
        <v>1982</v>
      </c>
      <c r="F175" s="109">
        <v>12.396000000000001</v>
      </c>
      <c r="G175" s="109">
        <v>3.35</v>
      </c>
      <c r="H175" s="109">
        <v>9.6</v>
      </c>
      <c r="I175" s="109">
        <v>5.8460000000000001</v>
      </c>
      <c r="J175" s="109">
        <v>1034.1500000000001</v>
      </c>
      <c r="K175" s="98">
        <v>5.8460000000000001</v>
      </c>
      <c r="L175" s="109">
        <v>1034.1099999999999</v>
      </c>
      <c r="M175" s="122">
        <f t="shared" si="20"/>
        <v>5.6531703590527128E-3</v>
      </c>
      <c r="N175" s="109">
        <v>48.4</v>
      </c>
      <c r="O175" s="133">
        <f>M175*N175</f>
        <v>0.2736134453781513</v>
      </c>
      <c r="P175" s="133">
        <f t="shared" si="21"/>
        <v>339.19022154316275</v>
      </c>
      <c r="Q175" s="142">
        <f>P175*N175/1000</f>
        <v>16.416806722689078</v>
      </c>
    </row>
    <row r="176" spans="1:17" s="12" customFormat="1" ht="12.75" customHeight="1">
      <c r="A176" s="265"/>
      <c r="B176" s="19" t="s">
        <v>491</v>
      </c>
      <c r="C176" s="22" t="s">
        <v>501</v>
      </c>
      <c r="D176" s="23">
        <v>20</v>
      </c>
      <c r="E176" s="23">
        <v>1982</v>
      </c>
      <c r="F176" s="109">
        <v>10.648999999999999</v>
      </c>
      <c r="G176" s="109">
        <v>1.452</v>
      </c>
      <c r="H176" s="109">
        <v>3.2</v>
      </c>
      <c r="I176" s="109">
        <v>5.9969999999999999</v>
      </c>
      <c r="J176" s="109">
        <v>1023.95</v>
      </c>
      <c r="K176" s="98">
        <v>5.9969999999999999</v>
      </c>
      <c r="L176" s="109">
        <v>1023.95</v>
      </c>
      <c r="M176" s="122">
        <f t="shared" si="20"/>
        <v>5.8567312857073098E-3</v>
      </c>
      <c r="N176" s="109">
        <v>48.4</v>
      </c>
      <c r="O176" s="133">
        <f>M176*N176</f>
        <v>0.28346579422823381</v>
      </c>
      <c r="P176" s="133">
        <f t="shared" si="21"/>
        <v>351.4038771424386</v>
      </c>
      <c r="Q176" s="142">
        <f>P176*N176/1000</f>
        <v>17.007947653694028</v>
      </c>
    </row>
    <row r="177" spans="1:17" s="12" customFormat="1" ht="12.75" customHeight="1">
      <c r="A177" s="265"/>
      <c r="B177" s="20" t="s">
        <v>327</v>
      </c>
      <c r="C177" s="24" t="s">
        <v>290</v>
      </c>
      <c r="D177" s="17">
        <v>30</v>
      </c>
      <c r="E177" s="17">
        <v>2007</v>
      </c>
      <c r="F177" s="60">
        <v>14.88</v>
      </c>
      <c r="G177" s="60">
        <v>3.93912</v>
      </c>
      <c r="H177" s="60">
        <v>2.4</v>
      </c>
      <c r="I177" s="60">
        <v>8.5399999999999991</v>
      </c>
      <c r="J177" s="60">
        <v>1423.9</v>
      </c>
      <c r="K177" s="97">
        <v>8.5399999999999991</v>
      </c>
      <c r="L177" s="60">
        <v>1423.9</v>
      </c>
      <c r="M177" s="123">
        <f t="shared" si="20"/>
        <v>5.997612191867405E-3</v>
      </c>
      <c r="N177" s="60">
        <v>58.533000000000001</v>
      </c>
      <c r="O177" s="60">
        <f>K177*N177/J177</f>
        <v>0.35105823442657486</v>
      </c>
      <c r="P177" s="60">
        <f t="shared" si="21"/>
        <v>359.85673151204429</v>
      </c>
      <c r="Q177" s="143">
        <f>O177*60</f>
        <v>21.06349406559449</v>
      </c>
    </row>
    <row r="178" spans="1:17" s="12" customFormat="1" ht="12.75" customHeight="1">
      <c r="A178" s="265"/>
      <c r="B178" s="20" t="s">
        <v>367</v>
      </c>
      <c r="C178" s="22" t="s">
        <v>662</v>
      </c>
      <c r="D178" s="23">
        <v>24</v>
      </c>
      <c r="E178" s="23">
        <v>1963</v>
      </c>
      <c r="F178" s="109">
        <f>SUM(G178+H178+I178)</f>
        <v>10.850000000000001</v>
      </c>
      <c r="G178" s="109">
        <v>0.77</v>
      </c>
      <c r="H178" s="109">
        <v>3.68</v>
      </c>
      <c r="I178" s="109">
        <v>6.4</v>
      </c>
      <c r="J178" s="109">
        <v>1072.29</v>
      </c>
      <c r="K178" s="98">
        <v>5.4</v>
      </c>
      <c r="L178" s="109">
        <v>893.79</v>
      </c>
      <c r="M178" s="122">
        <f t="shared" si="20"/>
        <v>6.041687644748767E-3</v>
      </c>
      <c r="N178" s="109">
        <v>51.18</v>
      </c>
      <c r="O178" s="133">
        <f t="shared" ref="O178:O186" si="22">M178*N178</f>
        <v>0.30921357365824187</v>
      </c>
      <c r="P178" s="133">
        <f t="shared" si="21"/>
        <v>362.50125868492597</v>
      </c>
      <c r="Q178" s="142">
        <f t="shared" ref="Q178:Q186" si="23">P178*N178/1000</f>
        <v>18.552814419494513</v>
      </c>
    </row>
    <row r="179" spans="1:17" s="12" customFormat="1" ht="12.75" customHeight="1">
      <c r="A179" s="265"/>
      <c r="B179" s="20" t="s">
        <v>367</v>
      </c>
      <c r="C179" s="22" t="s">
        <v>661</v>
      </c>
      <c r="D179" s="23">
        <v>10</v>
      </c>
      <c r="E179" s="23">
        <v>1981</v>
      </c>
      <c r="F179" s="109">
        <f>SUM(G179+H179+I179)</f>
        <v>3</v>
      </c>
      <c r="G179" s="109"/>
      <c r="H179" s="109"/>
      <c r="I179" s="109">
        <v>3</v>
      </c>
      <c r="J179" s="109">
        <v>490.99</v>
      </c>
      <c r="K179" s="98">
        <v>3</v>
      </c>
      <c r="L179" s="109">
        <v>490.99</v>
      </c>
      <c r="M179" s="122">
        <f t="shared" si="20"/>
        <v>6.1101040754394185E-3</v>
      </c>
      <c r="N179" s="109">
        <v>51.18</v>
      </c>
      <c r="O179" s="133">
        <f t="shared" si="22"/>
        <v>0.31271512658098943</v>
      </c>
      <c r="P179" s="133">
        <f t="shared" si="21"/>
        <v>366.60624452636506</v>
      </c>
      <c r="Q179" s="142">
        <f t="shared" si="23"/>
        <v>18.762907594859364</v>
      </c>
    </row>
    <row r="180" spans="1:17" s="12" customFormat="1" ht="12.75" customHeight="1">
      <c r="A180" s="265"/>
      <c r="B180" s="19" t="s">
        <v>491</v>
      </c>
      <c r="C180" s="22" t="s">
        <v>499</v>
      </c>
      <c r="D180" s="23">
        <v>48</v>
      </c>
      <c r="E180" s="23">
        <v>1961</v>
      </c>
      <c r="F180" s="109">
        <v>26.327000000000002</v>
      </c>
      <c r="G180" s="109">
        <v>4.3</v>
      </c>
      <c r="H180" s="109">
        <v>7.68</v>
      </c>
      <c r="I180" s="109">
        <v>14.347</v>
      </c>
      <c r="J180" s="109">
        <v>2296.96</v>
      </c>
      <c r="K180" s="98">
        <v>14.347</v>
      </c>
      <c r="L180" s="109">
        <v>2296.96</v>
      </c>
      <c r="M180" s="122">
        <f t="shared" si="20"/>
        <v>6.2460817776539427E-3</v>
      </c>
      <c r="N180" s="109">
        <v>48.4</v>
      </c>
      <c r="O180" s="133">
        <f t="shared" si="22"/>
        <v>0.3023103580384508</v>
      </c>
      <c r="P180" s="133">
        <f t="shared" si="21"/>
        <v>374.76490665923654</v>
      </c>
      <c r="Q180" s="142">
        <f t="shared" si="23"/>
        <v>18.138621482307048</v>
      </c>
    </row>
    <row r="181" spans="1:17" s="12" customFormat="1" ht="12.75" customHeight="1">
      <c r="A181" s="265"/>
      <c r="B181" s="19" t="s">
        <v>491</v>
      </c>
      <c r="C181" s="22" t="s">
        <v>497</v>
      </c>
      <c r="D181" s="23">
        <v>48</v>
      </c>
      <c r="E181" s="23">
        <v>1961</v>
      </c>
      <c r="F181" s="109">
        <v>27.83</v>
      </c>
      <c r="G181" s="109">
        <v>4.8579999999999997</v>
      </c>
      <c r="H181" s="109">
        <v>7.68</v>
      </c>
      <c r="I181" s="109">
        <v>15.292</v>
      </c>
      <c r="J181" s="109">
        <v>2393.12</v>
      </c>
      <c r="K181" s="98">
        <v>15.292</v>
      </c>
      <c r="L181" s="109">
        <v>2393.12</v>
      </c>
      <c r="M181" s="122">
        <f t="shared" si="20"/>
        <v>6.3899846225847429E-3</v>
      </c>
      <c r="N181" s="109">
        <v>48.4</v>
      </c>
      <c r="O181" s="133">
        <f t="shared" si="22"/>
        <v>0.30927525573310155</v>
      </c>
      <c r="P181" s="133">
        <f t="shared" si="21"/>
        <v>383.39907735508456</v>
      </c>
      <c r="Q181" s="142">
        <f t="shared" si="23"/>
        <v>18.556515343986092</v>
      </c>
    </row>
    <row r="182" spans="1:17" s="12" customFormat="1" ht="12.75" customHeight="1">
      <c r="A182" s="265"/>
      <c r="B182" s="19" t="s">
        <v>491</v>
      </c>
      <c r="C182" s="22" t="s">
        <v>493</v>
      </c>
      <c r="D182" s="23">
        <v>60</v>
      </c>
      <c r="E182" s="23">
        <v>1966</v>
      </c>
      <c r="F182" s="109">
        <v>31.683</v>
      </c>
      <c r="G182" s="109">
        <v>4.5789999999999997</v>
      </c>
      <c r="H182" s="109">
        <v>9.6</v>
      </c>
      <c r="I182" s="109">
        <v>17.504000000000001</v>
      </c>
      <c r="J182" s="109">
        <v>2700.52</v>
      </c>
      <c r="K182" s="98">
        <v>17.504000000000001</v>
      </c>
      <c r="L182" s="109">
        <v>2700.52</v>
      </c>
      <c r="M182" s="122">
        <f t="shared" si="20"/>
        <v>6.4817146327373993E-3</v>
      </c>
      <c r="N182" s="109">
        <v>48.4</v>
      </c>
      <c r="O182" s="133">
        <f t="shared" si="22"/>
        <v>0.31371498822449012</v>
      </c>
      <c r="P182" s="133">
        <f t="shared" si="21"/>
        <v>388.90287796424394</v>
      </c>
      <c r="Q182" s="142">
        <f t="shared" si="23"/>
        <v>18.822899293469408</v>
      </c>
    </row>
    <row r="183" spans="1:17" s="12" customFormat="1" ht="12.75" customHeight="1">
      <c r="A183" s="265"/>
      <c r="B183" s="19" t="s">
        <v>491</v>
      </c>
      <c r="C183" s="22" t="s">
        <v>500</v>
      </c>
      <c r="D183" s="23">
        <v>60</v>
      </c>
      <c r="E183" s="23">
        <v>1967</v>
      </c>
      <c r="F183" s="109">
        <v>32.856999999999999</v>
      </c>
      <c r="G183" s="109">
        <v>5.0250000000000004</v>
      </c>
      <c r="H183" s="109">
        <v>9.6</v>
      </c>
      <c r="I183" s="109">
        <v>18.231000000000002</v>
      </c>
      <c r="J183" s="109">
        <v>2712.89</v>
      </c>
      <c r="K183" s="98">
        <v>18.231000000000002</v>
      </c>
      <c r="L183" s="109">
        <v>2712.89</v>
      </c>
      <c r="M183" s="122">
        <f t="shared" si="20"/>
        <v>6.7201397771380345E-3</v>
      </c>
      <c r="N183" s="109">
        <v>48.4</v>
      </c>
      <c r="O183" s="133">
        <f t="shared" si="22"/>
        <v>0.32525476521348085</v>
      </c>
      <c r="P183" s="133">
        <f t="shared" si="21"/>
        <v>403.20838662828208</v>
      </c>
      <c r="Q183" s="142">
        <f t="shared" si="23"/>
        <v>19.515285912808853</v>
      </c>
    </row>
    <row r="184" spans="1:17" s="12" customFormat="1" ht="12.75" customHeight="1">
      <c r="A184" s="265"/>
      <c r="B184" s="19" t="s">
        <v>491</v>
      </c>
      <c r="C184" s="22" t="s">
        <v>495</v>
      </c>
      <c r="D184" s="23">
        <v>20</v>
      </c>
      <c r="E184" s="23">
        <v>1982</v>
      </c>
      <c r="F184" s="109">
        <v>11.819000000000001</v>
      </c>
      <c r="G184" s="109">
        <v>1.34</v>
      </c>
      <c r="H184" s="109">
        <v>3.2</v>
      </c>
      <c r="I184" s="109">
        <v>7.2789999999999999</v>
      </c>
      <c r="J184" s="109">
        <v>1051.81</v>
      </c>
      <c r="K184" s="98">
        <v>7.2789999999999999</v>
      </c>
      <c r="L184" s="109">
        <v>1051.81</v>
      </c>
      <c r="M184" s="122">
        <f t="shared" si="20"/>
        <v>6.9204514123273218E-3</v>
      </c>
      <c r="N184" s="109">
        <v>48.4</v>
      </c>
      <c r="O184" s="133">
        <f t="shared" si="22"/>
        <v>0.33494984835664238</v>
      </c>
      <c r="P184" s="133">
        <f t="shared" si="21"/>
        <v>415.22708473963934</v>
      </c>
      <c r="Q184" s="142">
        <f t="shared" si="23"/>
        <v>20.096990901398541</v>
      </c>
    </row>
    <row r="185" spans="1:17" s="12" customFormat="1" ht="12.75" customHeight="1">
      <c r="A185" s="265"/>
      <c r="B185" s="20" t="s">
        <v>390</v>
      </c>
      <c r="C185" s="22" t="s">
        <v>371</v>
      </c>
      <c r="D185" s="23">
        <v>24</v>
      </c>
      <c r="E185" s="23">
        <v>2011</v>
      </c>
      <c r="F185" s="109">
        <v>12.813000000000001</v>
      </c>
      <c r="G185" s="109">
        <v>2.9664999999999999</v>
      </c>
      <c r="H185" s="109">
        <v>1.92</v>
      </c>
      <c r="I185" s="109">
        <v>7.9269999999999996</v>
      </c>
      <c r="J185" s="109">
        <v>1123.75</v>
      </c>
      <c r="K185" s="98">
        <v>7.9269999999999996</v>
      </c>
      <c r="L185" s="109">
        <v>1123.75</v>
      </c>
      <c r="M185" s="122">
        <f t="shared" si="20"/>
        <v>7.054060066740823E-3</v>
      </c>
      <c r="N185" s="109">
        <v>71.394999999999996</v>
      </c>
      <c r="O185" s="133">
        <f t="shared" si="22"/>
        <v>0.50362461846496098</v>
      </c>
      <c r="P185" s="133">
        <f t="shared" si="21"/>
        <v>423.24360400444937</v>
      </c>
      <c r="Q185" s="142">
        <f t="shared" si="23"/>
        <v>30.217477107897658</v>
      </c>
    </row>
    <row r="186" spans="1:17" s="12" customFormat="1" ht="12.75" customHeight="1">
      <c r="A186" s="265"/>
      <c r="B186" s="19" t="s">
        <v>491</v>
      </c>
      <c r="C186" s="22" t="s">
        <v>498</v>
      </c>
      <c r="D186" s="23">
        <v>48</v>
      </c>
      <c r="E186" s="23">
        <v>1961</v>
      </c>
      <c r="F186" s="109">
        <v>31.055</v>
      </c>
      <c r="G186" s="109">
        <v>5.1369999999999996</v>
      </c>
      <c r="H186" s="109">
        <v>7.68</v>
      </c>
      <c r="I186" s="109">
        <v>18.238</v>
      </c>
      <c r="J186" s="109">
        <v>2393.7600000000002</v>
      </c>
      <c r="K186" s="98">
        <v>18.238</v>
      </c>
      <c r="L186" s="109">
        <v>2393.7600000000002</v>
      </c>
      <c r="M186" s="122">
        <f t="shared" si="20"/>
        <v>7.6189760042777877E-3</v>
      </c>
      <c r="N186" s="109">
        <v>48.4</v>
      </c>
      <c r="O186" s="133">
        <f t="shared" si="22"/>
        <v>0.36875843860704494</v>
      </c>
      <c r="P186" s="133">
        <f t="shared" si="21"/>
        <v>457.13856025666729</v>
      </c>
      <c r="Q186" s="142">
        <f t="shared" si="23"/>
        <v>22.125506316422697</v>
      </c>
    </row>
    <row r="187" spans="1:17" s="12" customFormat="1" ht="12.75" customHeight="1">
      <c r="A187" s="265"/>
      <c r="B187" s="20" t="s">
        <v>126</v>
      </c>
      <c r="C187" s="38" t="s">
        <v>881</v>
      </c>
      <c r="D187" s="39">
        <v>10</v>
      </c>
      <c r="E187" s="39">
        <v>1984</v>
      </c>
      <c r="F187" s="118">
        <v>10.324999999999999</v>
      </c>
      <c r="G187" s="118">
        <v>1.345227</v>
      </c>
      <c r="H187" s="118">
        <v>4.32</v>
      </c>
      <c r="I187" s="118">
        <v>4.6597740000000005</v>
      </c>
      <c r="J187" s="118">
        <v>609.70000000000005</v>
      </c>
      <c r="K187" s="105">
        <v>4.6597740000000005</v>
      </c>
      <c r="L187" s="118">
        <v>609.70000000000005</v>
      </c>
      <c r="M187" s="129">
        <v>7.6427324913892081E-3</v>
      </c>
      <c r="N187" s="118">
        <v>64.637</v>
      </c>
      <c r="O187" s="118">
        <v>0.49400330004592424</v>
      </c>
      <c r="P187" s="118">
        <v>458.56394948335247</v>
      </c>
      <c r="Q187" s="146">
        <v>29.640198002755454</v>
      </c>
    </row>
    <row r="188" spans="1:17" s="12" customFormat="1" ht="12.75" customHeight="1">
      <c r="A188" s="265"/>
      <c r="B188" s="19" t="s">
        <v>200</v>
      </c>
      <c r="C188" s="36" t="s">
        <v>805</v>
      </c>
      <c r="D188" s="35">
        <v>30</v>
      </c>
      <c r="E188" s="35">
        <v>1967</v>
      </c>
      <c r="F188" s="64">
        <v>11.997999999999999</v>
      </c>
      <c r="G188" s="64">
        <v>0</v>
      </c>
      <c r="H188" s="64">
        <v>0</v>
      </c>
      <c r="I188" s="64">
        <v>11.997999999999999</v>
      </c>
      <c r="J188" s="64">
        <v>1550</v>
      </c>
      <c r="K188" s="99">
        <v>11.997999999999999</v>
      </c>
      <c r="L188" s="64">
        <v>1550</v>
      </c>
      <c r="M188" s="65">
        <v>7.7406451612903222E-3</v>
      </c>
      <c r="N188" s="64">
        <v>55.372</v>
      </c>
      <c r="O188" s="64">
        <v>0.42861500387096774</v>
      </c>
      <c r="P188" s="64">
        <v>464.43870967741935</v>
      </c>
      <c r="Q188" s="141">
        <v>25.716900232258062</v>
      </c>
    </row>
    <row r="189" spans="1:17" s="12" customFormat="1" ht="12.75" customHeight="1">
      <c r="A189" s="265"/>
      <c r="B189" s="19" t="s">
        <v>288</v>
      </c>
      <c r="C189" s="48" t="s">
        <v>260</v>
      </c>
      <c r="D189" s="49">
        <v>4</v>
      </c>
      <c r="E189" s="50" t="s">
        <v>34</v>
      </c>
      <c r="F189" s="110">
        <v>1.94</v>
      </c>
      <c r="G189" s="110">
        <v>0.4</v>
      </c>
      <c r="H189" s="110">
        <v>0.04</v>
      </c>
      <c r="I189" s="110">
        <v>1.5</v>
      </c>
      <c r="J189" s="111">
        <v>193.25</v>
      </c>
      <c r="K189" s="96">
        <v>1.5</v>
      </c>
      <c r="L189" s="111">
        <v>193.25</v>
      </c>
      <c r="M189" s="122">
        <f>K189/L189</f>
        <v>7.7619663648124193E-3</v>
      </c>
      <c r="N189" s="109">
        <v>63</v>
      </c>
      <c r="O189" s="133">
        <f>M189*N189</f>
        <v>0.48900388098318243</v>
      </c>
      <c r="P189" s="133">
        <f>M189*60*1000</f>
        <v>465.71798188874516</v>
      </c>
      <c r="Q189" s="142">
        <f>P189*N189/1000</f>
        <v>29.340232858990944</v>
      </c>
    </row>
    <row r="190" spans="1:17" s="12" customFormat="1" ht="12.75" customHeight="1" thickBot="1">
      <c r="A190" s="266"/>
      <c r="B190" s="226" t="s">
        <v>200</v>
      </c>
      <c r="C190" s="66" t="s">
        <v>147</v>
      </c>
      <c r="D190" s="67">
        <v>90</v>
      </c>
      <c r="E190" s="67">
        <v>1967</v>
      </c>
      <c r="F190" s="70">
        <v>35.834000000000003</v>
      </c>
      <c r="G190" s="70">
        <v>0</v>
      </c>
      <c r="H190" s="70">
        <v>0</v>
      </c>
      <c r="I190" s="70">
        <v>35.834000000000003</v>
      </c>
      <c r="J190" s="70">
        <v>4485</v>
      </c>
      <c r="K190" s="228">
        <v>35.834000000000003</v>
      </c>
      <c r="L190" s="70">
        <v>4485</v>
      </c>
      <c r="M190" s="69">
        <v>7.9897435897435913E-3</v>
      </c>
      <c r="N190" s="70">
        <v>55.372</v>
      </c>
      <c r="O190" s="70">
        <v>0.44240808205128213</v>
      </c>
      <c r="P190" s="70">
        <v>479.38461538461547</v>
      </c>
      <c r="Q190" s="149">
        <v>26.544484923076929</v>
      </c>
    </row>
    <row r="191" spans="1:17" s="12" customFormat="1" ht="12.75" customHeight="1">
      <c r="A191" s="267" t="s">
        <v>25</v>
      </c>
      <c r="B191" s="221" t="s">
        <v>103</v>
      </c>
      <c r="C191" s="192" t="s">
        <v>86</v>
      </c>
      <c r="D191" s="193">
        <v>60</v>
      </c>
      <c r="E191" s="193">
        <v>1974</v>
      </c>
      <c r="F191" s="194">
        <v>18.472000000000001</v>
      </c>
      <c r="G191" s="194">
        <v>5.2675349999999996</v>
      </c>
      <c r="H191" s="194">
        <v>9.6</v>
      </c>
      <c r="I191" s="194">
        <v>3.6044649999999998</v>
      </c>
      <c r="J191" s="194">
        <v>3124.65</v>
      </c>
      <c r="K191" s="229">
        <v>3.6044649999999998</v>
      </c>
      <c r="L191" s="194">
        <v>3124.65</v>
      </c>
      <c r="M191" s="195">
        <v>1.1535579984958315E-3</v>
      </c>
      <c r="N191" s="194">
        <v>72.703000000000003</v>
      </c>
      <c r="O191" s="194">
        <v>8.3867127164642438E-2</v>
      </c>
      <c r="P191" s="194">
        <v>69.213479909749893</v>
      </c>
      <c r="Q191" s="196">
        <v>5.0320276298785469</v>
      </c>
    </row>
    <row r="192" spans="1:17" s="12" customFormat="1" ht="12.75" customHeight="1">
      <c r="A192" s="268"/>
      <c r="B192" s="222" t="s">
        <v>629</v>
      </c>
      <c r="C192" s="151" t="s">
        <v>602</v>
      </c>
      <c r="D192" s="152">
        <v>32</v>
      </c>
      <c r="E192" s="152" t="s">
        <v>34</v>
      </c>
      <c r="F192" s="153">
        <v>11.843</v>
      </c>
      <c r="G192" s="153">
        <v>2.3969999999999998</v>
      </c>
      <c r="H192" s="153">
        <v>5.12</v>
      </c>
      <c r="I192" s="153">
        <v>4.3259999999999996</v>
      </c>
      <c r="J192" s="153">
        <v>1803.8</v>
      </c>
      <c r="K192" s="230">
        <v>4.3259999999999996</v>
      </c>
      <c r="L192" s="153">
        <v>1803.8</v>
      </c>
      <c r="M192" s="154">
        <f t="shared" ref="M192:M222" si="24">K192/L192</f>
        <v>2.3982703182170973E-3</v>
      </c>
      <c r="N192" s="153">
        <v>72.5</v>
      </c>
      <c r="O192" s="155">
        <f t="shared" ref="O192:O222" si="25">M192*N192</f>
        <v>0.17387459807073954</v>
      </c>
      <c r="P192" s="155">
        <f t="shared" ref="P192:P222" si="26">M192*60*1000</f>
        <v>143.89621909302582</v>
      </c>
      <c r="Q192" s="197">
        <f t="shared" ref="Q192:Q222" si="27">P192*N192/1000</f>
        <v>10.432475884244372</v>
      </c>
    </row>
    <row r="193" spans="1:17" s="12" customFormat="1" ht="12.75" customHeight="1">
      <c r="A193" s="268"/>
      <c r="B193" s="223" t="s">
        <v>145</v>
      </c>
      <c r="C193" s="151" t="s">
        <v>577</v>
      </c>
      <c r="D193" s="152">
        <v>53</v>
      </c>
      <c r="E193" s="152" t="s">
        <v>34</v>
      </c>
      <c r="F193" s="153">
        <f>G193+H193+I193</f>
        <v>17.284300000000002</v>
      </c>
      <c r="G193" s="153">
        <v>2.9580000000000002</v>
      </c>
      <c r="H193" s="153">
        <v>8.24</v>
      </c>
      <c r="I193" s="153">
        <v>6.0863000000000005</v>
      </c>
      <c r="J193" s="153">
        <v>2517.62</v>
      </c>
      <c r="K193" s="230">
        <v>6.0863000000000005</v>
      </c>
      <c r="L193" s="153">
        <v>2517.62</v>
      </c>
      <c r="M193" s="154">
        <f t="shared" si="24"/>
        <v>2.4174815897554042E-3</v>
      </c>
      <c r="N193" s="153">
        <v>47.9</v>
      </c>
      <c r="O193" s="155">
        <f t="shared" si="25"/>
        <v>0.11579736814928386</v>
      </c>
      <c r="P193" s="155">
        <f t="shared" si="26"/>
        <v>145.04889538532424</v>
      </c>
      <c r="Q193" s="197">
        <f t="shared" si="27"/>
        <v>6.9478420889570307</v>
      </c>
    </row>
    <row r="194" spans="1:17" s="12" customFormat="1" ht="12.75" customHeight="1">
      <c r="A194" s="268"/>
      <c r="B194" s="223" t="s">
        <v>145</v>
      </c>
      <c r="C194" s="151" t="s">
        <v>578</v>
      </c>
      <c r="D194" s="152">
        <v>45</v>
      </c>
      <c r="E194" s="152" t="s">
        <v>34</v>
      </c>
      <c r="F194" s="153">
        <f>G194+H194+I194</f>
        <v>17.5</v>
      </c>
      <c r="G194" s="153">
        <v>4.5088080000000001</v>
      </c>
      <c r="H194" s="153">
        <v>7.2</v>
      </c>
      <c r="I194" s="153">
        <v>5.7911919999999997</v>
      </c>
      <c r="J194" s="153">
        <v>2335.09</v>
      </c>
      <c r="K194" s="230">
        <v>5.7911919999999997</v>
      </c>
      <c r="L194" s="153">
        <v>2335.09</v>
      </c>
      <c r="M194" s="154">
        <f t="shared" si="24"/>
        <v>2.4800722884342785E-3</v>
      </c>
      <c r="N194" s="153">
        <v>47.9</v>
      </c>
      <c r="O194" s="155">
        <f t="shared" si="25"/>
        <v>0.11879546261600193</v>
      </c>
      <c r="P194" s="155">
        <f t="shared" si="26"/>
        <v>148.80433730605671</v>
      </c>
      <c r="Q194" s="197">
        <f t="shared" si="27"/>
        <v>7.1277277569601161</v>
      </c>
    </row>
    <row r="195" spans="1:17" s="12" customFormat="1" ht="12.75" customHeight="1">
      <c r="A195" s="268"/>
      <c r="B195" s="223" t="s">
        <v>145</v>
      </c>
      <c r="C195" s="151" t="s">
        <v>579</v>
      </c>
      <c r="D195" s="152">
        <v>75</v>
      </c>
      <c r="E195" s="152" t="s">
        <v>34</v>
      </c>
      <c r="F195" s="153">
        <f>G195+H195+I195</f>
        <v>27.776003000000003</v>
      </c>
      <c r="G195" s="153">
        <v>5.508</v>
      </c>
      <c r="H195" s="153">
        <v>12</v>
      </c>
      <c r="I195" s="153">
        <v>10.268003000000002</v>
      </c>
      <c r="J195" s="153">
        <v>4068.38</v>
      </c>
      <c r="K195" s="230">
        <v>10.268003000000002</v>
      </c>
      <c r="L195" s="153">
        <v>4068.38</v>
      </c>
      <c r="M195" s="154">
        <f t="shared" si="24"/>
        <v>2.523855441232137E-3</v>
      </c>
      <c r="N195" s="153">
        <v>47.9</v>
      </c>
      <c r="O195" s="155">
        <f t="shared" si="25"/>
        <v>0.12089267563501936</v>
      </c>
      <c r="P195" s="155">
        <f t="shared" si="26"/>
        <v>151.43132647392821</v>
      </c>
      <c r="Q195" s="197">
        <f t="shared" si="27"/>
        <v>7.2535605381011612</v>
      </c>
    </row>
    <row r="196" spans="1:17" s="12" customFormat="1" ht="12.75" customHeight="1">
      <c r="A196" s="268"/>
      <c r="B196" s="223" t="s">
        <v>145</v>
      </c>
      <c r="C196" s="151" t="s">
        <v>580</v>
      </c>
      <c r="D196" s="152">
        <v>20</v>
      </c>
      <c r="E196" s="152" t="s">
        <v>34</v>
      </c>
      <c r="F196" s="153">
        <f>G196+H196+I196</f>
        <v>7.1600999999999999</v>
      </c>
      <c r="G196" s="153">
        <v>1.53</v>
      </c>
      <c r="H196" s="153">
        <v>3.2</v>
      </c>
      <c r="I196" s="153">
        <v>2.4300999999999999</v>
      </c>
      <c r="J196" s="153">
        <v>952.58</v>
      </c>
      <c r="K196" s="230">
        <v>2.4300999999999999</v>
      </c>
      <c r="L196" s="153">
        <v>952.58</v>
      </c>
      <c r="M196" s="154">
        <f t="shared" si="24"/>
        <v>2.5510718259883682E-3</v>
      </c>
      <c r="N196" s="153">
        <v>47.9</v>
      </c>
      <c r="O196" s="155">
        <f t="shared" si="25"/>
        <v>0.12219634046484283</v>
      </c>
      <c r="P196" s="155">
        <f t="shared" si="26"/>
        <v>153.06430955930207</v>
      </c>
      <c r="Q196" s="197">
        <f t="shared" si="27"/>
        <v>7.3317804278905685</v>
      </c>
    </row>
    <row r="197" spans="1:17" s="12" customFormat="1" ht="12.75" customHeight="1">
      <c r="A197" s="268"/>
      <c r="B197" s="223" t="s">
        <v>145</v>
      </c>
      <c r="C197" s="151" t="s">
        <v>581</v>
      </c>
      <c r="D197" s="152">
        <v>50</v>
      </c>
      <c r="E197" s="152" t="s">
        <v>34</v>
      </c>
      <c r="F197" s="153">
        <f>G197+H197+I197</f>
        <v>14.743007</v>
      </c>
      <c r="G197" s="153">
        <v>1.9890000000000001</v>
      </c>
      <c r="H197" s="153">
        <v>8</v>
      </c>
      <c r="I197" s="153">
        <v>4.7540069999999996</v>
      </c>
      <c r="J197" s="153">
        <v>1843.92</v>
      </c>
      <c r="K197" s="230">
        <v>4.7540069999999996</v>
      </c>
      <c r="L197" s="153">
        <v>1843.92</v>
      </c>
      <c r="M197" s="154">
        <f t="shared" si="24"/>
        <v>2.5782067551737599E-3</v>
      </c>
      <c r="N197" s="153">
        <v>47.9</v>
      </c>
      <c r="O197" s="155">
        <f t="shared" si="25"/>
        <v>0.12349610357282309</v>
      </c>
      <c r="P197" s="155">
        <f t="shared" si="26"/>
        <v>154.69240531042561</v>
      </c>
      <c r="Q197" s="197">
        <f t="shared" si="27"/>
        <v>7.4097662143693865</v>
      </c>
    </row>
    <row r="198" spans="1:17" s="12" customFormat="1" ht="12.75" customHeight="1">
      <c r="A198" s="268"/>
      <c r="B198" s="222" t="s">
        <v>412</v>
      </c>
      <c r="C198" s="156" t="s">
        <v>689</v>
      </c>
      <c r="D198" s="152">
        <v>32</v>
      </c>
      <c r="E198" s="152">
        <v>1983</v>
      </c>
      <c r="F198" s="153">
        <v>15.15</v>
      </c>
      <c r="G198" s="153">
        <v>3.3180000000000001</v>
      </c>
      <c r="H198" s="153">
        <v>5.12</v>
      </c>
      <c r="I198" s="153">
        <f>F198-G198-H198</f>
        <v>6.7120000000000006</v>
      </c>
      <c r="J198" s="153">
        <v>2162.61</v>
      </c>
      <c r="K198" s="230">
        <v>4.7370000000000001</v>
      </c>
      <c r="L198" s="153">
        <v>1814.57</v>
      </c>
      <c r="M198" s="154">
        <f t="shared" si="24"/>
        <v>2.6105358294251533E-3</v>
      </c>
      <c r="N198" s="153">
        <v>50.03</v>
      </c>
      <c r="O198" s="155">
        <f t="shared" si="25"/>
        <v>0.13060510754614044</v>
      </c>
      <c r="P198" s="155">
        <f t="shared" si="26"/>
        <v>156.63214976550921</v>
      </c>
      <c r="Q198" s="197">
        <f t="shared" si="27"/>
        <v>7.8363064527684267</v>
      </c>
    </row>
    <row r="199" spans="1:17" s="12" customFormat="1" ht="12.75" customHeight="1">
      <c r="A199" s="268"/>
      <c r="B199" s="223" t="s">
        <v>145</v>
      </c>
      <c r="C199" s="151" t="s">
        <v>582</v>
      </c>
      <c r="D199" s="152">
        <v>45</v>
      </c>
      <c r="E199" s="152" t="s">
        <v>34</v>
      </c>
      <c r="F199" s="153">
        <f>G199+H199+I199</f>
        <v>17.189999</v>
      </c>
      <c r="G199" s="153">
        <v>3.5700000000000003</v>
      </c>
      <c r="H199" s="153">
        <v>7.2</v>
      </c>
      <c r="I199" s="153">
        <v>6.4199990000000007</v>
      </c>
      <c r="J199" s="153">
        <v>2320.35</v>
      </c>
      <c r="K199" s="230">
        <v>6.4199990000000007</v>
      </c>
      <c r="L199" s="153">
        <v>2320.35</v>
      </c>
      <c r="M199" s="154">
        <f t="shared" si="24"/>
        <v>2.7668235395522231E-3</v>
      </c>
      <c r="N199" s="153">
        <v>47.9</v>
      </c>
      <c r="O199" s="155">
        <f t="shared" si="25"/>
        <v>0.13253084754455149</v>
      </c>
      <c r="P199" s="155">
        <f t="shared" si="26"/>
        <v>166.00941237313339</v>
      </c>
      <c r="Q199" s="197">
        <f t="shared" si="27"/>
        <v>7.9518508526730889</v>
      </c>
    </row>
    <row r="200" spans="1:17" s="12" customFormat="1" ht="12.75" customHeight="1">
      <c r="A200" s="268"/>
      <c r="B200" s="223" t="s">
        <v>145</v>
      </c>
      <c r="C200" s="151" t="s">
        <v>583</v>
      </c>
      <c r="D200" s="152">
        <v>22</v>
      </c>
      <c r="E200" s="152" t="s">
        <v>34</v>
      </c>
      <c r="F200" s="153">
        <f>G200+H200+I200</f>
        <v>8.7959990000000001</v>
      </c>
      <c r="G200" s="153">
        <v>1.887</v>
      </c>
      <c r="H200" s="153">
        <v>3.37</v>
      </c>
      <c r="I200" s="153">
        <v>3.538999</v>
      </c>
      <c r="J200" s="153">
        <v>1266.54</v>
      </c>
      <c r="K200" s="230">
        <v>3.538999</v>
      </c>
      <c r="L200" s="153">
        <v>1266.54</v>
      </c>
      <c r="M200" s="154">
        <f t="shared" si="24"/>
        <v>2.7942260015475233E-3</v>
      </c>
      <c r="N200" s="153">
        <v>47.9</v>
      </c>
      <c r="O200" s="155">
        <f t="shared" si="25"/>
        <v>0.13384342547412637</v>
      </c>
      <c r="P200" s="155">
        <f t="shared" si="26"/>
        <v>167.65356009285139</v>
      </c>
      <c r="Q200" s="197">
        <f t="shared" si="27"/>
        <v>8.0306055284475821</v>
      </c>
    </row>
    <row r="201" spans="1:17" s="12" customFormat="1" ht="12.75" customHeight="1">
      <c r="A201" s="268"/>
      <c r="B201" s="223" t="s">
        <v>145</v>
      </c>
      <c r="C201" s="151" t="s">
        <v>584</v>
      </c>
      <c r="D201" s="152">
        <v>60</v>
      </c>
      <c r="E201" s="152" t="s">
        <v>34</v>
      </c>
      <c r="F201" s="153">
        <f>G201+H201+I201</f>
        <v>20.898985</v>
      </c>
      <c r="G201" s="153">
        <v>3.495285</v>
      </c>
      <c r="H201" s="153">
        <v>9.6</v>
      </c>
      <c r="I201" s="153">
        <v>7.8037000000000001</v>
      </c>
      <c r="J201" s="153">
        <v>2726.17</v>
      </c>
      <c r="K201" s="230">
        <v>7.8037000000000001</v>
      </c>
      <c r="L201" s="153">
        <v>2726.17</v>
      </c>
      <c r="M201" s="154">
        <f t="shared" si="24"/>
        <v>2.8625140765249414E-3</v>
      </c>
      <c r="N201" s="153">
        <v>47.9</v>
      </c>
      <c r="O201" s="155">
        <f t="shared" si="25"/>
        <v>0.13711442426554468</v>
      </c>
      <c r="P201" s="155">
        <f t="shared" si="26"/>
        <v>171.75084459149647</v>
      </c>
      <c r="Q201" s="197">
        <f t="shared" si="27"/>
        <v>8.2268654559326801</v>
      </c>
    </row>
    <row r="202" spans="1:17" s="12" customFormat="1" ht="12.75" customHeight="1">
      <c r="A202" s="268"/>
      <c r="B202" s="223" t="s">
        <v>145</v>
      </c>
      <c r="C202" s="151" t="s">
        <v>585</v>
      </c>
      <c r="D202" s="152">
        <v>30</v>
      </c>
      <c r="E202" s="152" t="s">
        <v>34</v>
      </c>
      <c r="F202" s="153">
        <f>G202+H202+I202</f>
        <v>15.374001</v>
      </c>
      <c r="G202" s="153">
        <v>6.1710000000000003</v>
      </c>
      <c r="H202" s="153">
        <v>4.8</v>
      </c>
      <c r="I202" s="153">
        <v>4.4030009999999997</v>
      </c>
      <c r="J202" s="153">
        <v>1506.6000000000001</v>
      </c>
      <c r="K202" s="230">
        <v>4.4030009999999997</v>
      </c>
      <c r="L202" s="153">
        <v>1506.6000000000001</v>
      </c>
      <c r="M202" s="154">
        <f t="shared" si="24"/>
        <v>2.9224751095181197E-3</v>
      </c>
      <c r="N202" s="153">
        <v>47.9</v>
      </c>
      <c r="O202" s="155">
        <f t="shared" si="25"/>
        <v>0.13998655774591792</v>
      </c>
      <c r="P202" s="155">
        <f t="shared" si="26"/>
        <v>175.3485065710872</v>
      </c>
      <c r="Q202" s="197">
        <f t="shared" si="27"/>
        <v>8.3991934647550774</v>
      </c>
    </row>
    <row r="203" spans="1:17" s="12" customFormat="1" ht="12.75" customHeight="1">
      <c r="A203" s="268"/>
      <c r="B203" s="222" t="s">
        <v>629</v>
      </c>
      <c r="C203" s="151" t="s">
        <v>603</v>
      </c>
      <c r="D203" s="152">
        <v>16</v>
      </c>
      <c r="E203" s="152" t="s">
        <v>34</v>
      </c>
      <c r="F203" s="153">
        <v>10.084</v>
      </c>
      <c r="G203" s="153">
        <v>1.071</v>
      </c>
      <c r="H203" s="153">
        <v>2.56</v>
      </c>
      <c r="I203" s="153">
        <v>6.4530000000000003</v>
      </c>
      <c r="J203" s="153">
        <v>2195.46</v>
      </c>
      <c r="K203" s="230">
        <v>6.4530000000000003</v>
      </c>
      <c r="L203" s="153">
        <v>2195.46</v>
      </c>
      <c r="M203" s="154">
        <f t="shared" si="24"/>
        <v>2.9392473559071903E-3</v>
      </c>
      <c r="N203" s="153">
        <v>72.5</v>
      </c>
      <c r="O203" s="155">
        <f t="shared" si="25"/>
        <v>0.2130954333032713</v>
      </c>
      <c r="P203" s="155">
        <f t="shared" si="26"/>
        <v>176.35484135443141</v>
      </c>
      <c r="Q203" s="197">
        <f t="shared" si="27"/>
        <v>12.785725998196279</v>
      </c>
    </row>
    <row r="204" spans="1:17" s="12" customFormat="1" ht="12.75" customHeight="1">
      <c r="A204" s="268"/>
      <c r="B204" s="223" t="s">
        <v>743</v>
      </c>
      <c r="C204" s="151" t="s">
        <v>719</v>
      </c>
      <c r="D204" s="152">
        <v>8</v>
      </c>
      <c r="E204" s="152">
        <v>1975</v>
      </c>
      <c r="F204" s="153">
        <v>3.69</v>
      </c>
      <c r="G204" s="153">
        <v>0.70699999999999996</v>
      </c>
      <c r="H204" s="153">
        <v>1.28</v>
      </c>
      <c r="I204" s="153">
        <v>1.702</v>
      </c>
      <c r="J204" s="153">
        <v>574</v>
      </c>
      <c r="K204" s="230">
        <v>1.702</v>
      </c>
      <c r="L204" s="153">
        <v>574</v>
      </c>
      <c r="M204" s="154">
        <f t="shared" si="24"/>
        <v>2.965156794425087E-3</v>
      </c>
      <c r="N204" s="153">
        <v>81</v>
      </c>
      <c r="O204" s="155">
        <f t="shared" si="25"/>
        <v>0.24017770034843205</v>
      </c>
      <c r="P204" s="155">
        <f t="shared" si="26"/>
        <v>177.90940766550523</v>
      </c>
      <c r="Q204" s="197">
        <f t="shared" si="27"/>
        <v>14.410662020905924</v>
      </c>
    </row>
    <row r="205" spans="1:17" s="12" customFormat="1" ht="12.75" customHeight="1">
      <c r="A205" s="268"/>
      <c r="B205" s="223" t="s">
        <v>566</v>
      </c>
      <c r="C205" s="157" t="s">
        <v>50</v>
      </c>
      <c r="D205" s="150">
        <v>60</v>
      </c>
      <c r="E205" s="150">
        <v>1965</v>
      </c>
      <c r="F205" s="158">
        <v>27.34</v>
      </c>
      <c r="G205" s="158">
        <v>9.35</v>
      </c>
      <c r="H205" s="158">
        <v>9.52</v>
      </c>
      <c r="I205" s="158">
        <f>F205-G205-H205</f>
        <v>8.4700000000000024</v>
      </c>
      <c r="J205" s="158">
        <v>2708.62</v>
      </c>
      <c r="K205" s="231">
        <f>I205/J205*L205</f>
        <v>8.4707817634071993</v>
      </c>
      <c r="L205" s="158">
        <v>2708.87</v>
      </c>
      <c r="M205" s="159">
        <f t="shared" si="24"/>
        <v>3.1270536287851393E-3</v>
      </c>
      <c r="N205" s="158">
        <v>49.921999999999997</v>
      </c>
      <c r="O205" s="158">
        <f t="shared" si="25"/>
        <v>0.15610877125621173</v>
      </c>
      <c r="P205" s="158">
        <f t="shared" si="26"/>
        <v>187.62321772710837</v>
      </c>
      <c r="Q205" s="198">
        <f t="shared" si="27"/>
        <v>9.3665262753727045</v>
      </c>
    </row>
    <row r="206" spans="1:17" s="12" customFormat="1" ht="12.75" customHeight="1">
      <c r="A206" s="268"/>
      <c r="B206" s="222" t="s">
        <v>412</v>
      </c>
      <c r="C206" s="151" t="s">
        <v>690</v>
      </c>
      <c r="D206" s="152">
        <v>8</v>
      </c>
      <c r="E206" s="152">
        <v>1961</v>
      </c>
      <c r="F206" s="153">
        <v>3.0609999999999999</v>
      </c>
      <c r="G206" s="153">
        <v>0.63900000000000001</v>
      </c>
      <c r="H206" s="153">
        <v>1.28</v>
      </c>
      <c r="I206" s="153">
        <f>F206-G206-H206</f>
        <v>1.1419999999999997</v>
      </c>
      <c r="J206" s="153">
        <v>365.15</v>
      </c>
      <c r="K206" s="230">
        <v>1.1419999999999999</v>
      </c>
      <c r="L206" s="153">
        <v>365.15</v>
      </c>
      <c r="M206" s="154">
        <f t="shared" si="24"/>
        <v>3.1274818567711897E-3</v>
      </c>
      <c r="N206" s="153">
        <v>50.03</v>
      </c>
      <c r="O206" s="155">
        <f t="shared" si="25"/>
        <v>0.15646791729426263</v>
      </c>
      <c r="P206" s="155">
        <f t="shared" si="26"/>
        <v>187.64891140627137</v>
      </c>
      <c r="Q206" s="197">
        <f t="shared" si="27"/>
        <v>9.3880750376557565</v>
      </c>
    </row>
    <row r="207" spans="1:17" s="12" customFormat="1" ht="12.75" customHeight="1">
      <c r="A207" s="268"/>
      <c r="B207" s="222" t="s">
        <v>412</v>
      </c>
      <c r="C207" s="151" t="s">
        <v>691</v>
      </c>
      <c r="D207" s="152">
        <v>22</v>
      </c>
      <c r="E207" s="152">
        <v>1989</v>
      </c>
      <c r="F207" s="153">
        <v>9.43</v>
      </c>
      <c r="G207" s="153">
        <v>2.1890000000000001</v>
      </c>
      <c r="H207" s="153">
        <v>3.52</v>
      </c>
      <c r="I207" s="153">
        <f>F207-G207-H207</f>
        <v>3.7209999999999996</v>
      </c>
      <c r="J207" s="153">
        <v>1176.23</v>
      </c>
      <c r="K207" s="230">
        <v>3.7210000000000001</v>
      </c>
      <c r="L207" s="153">
        <v>1176.23</v>
      </c>
      <c r="M207" s="154">
        <f t="shared" si="24"/>
        <v>3.1634969351232328E-3</v>
      </c>
      <c r="N207" s="153">
        <v>50.03</v>
      </c>
      <c r="O207" s="155">
        <f t="shared" si="25"/>
        <v>0.15826975166421534</v>
      </c>
      <c r="P207" s="155">
        <f t="shared" si="26"/>
        <v>189.80981610739397</v>
      </c>
      <c r="Q207" s="197">
        <f t="shared" si="27"/>
        <v>9.4961850998529211</v>
      </c>
    </row>
    <row r="208" spans="1:17" s="12" customFormat="1" ht="12.75" customHeight="1">
      <c r="A208" s="268"/>
      <c r="B208" s="222" t="s">
        <v>412</v>
      </c>
      <c r="C208" s="151" t="s">
        <v>692</v>
      </c>
      <c r="D208" s="152">
        <v>45</v>
      </c>
      <c r="E208" s="152">
        <v>1973</v>
      </c>
      <c r="F208" s="153">
        <v>18.873000000000001</v>
      </c>
      <c r="G208" s="153">
        <v>4.2530000000000001</v>
      </c>
      <c r="H208" s="153">
        <v>7.2</v>
      </c>
      <c r="I208" s="153">
        <f>F208-G208-H208</f>
        <v>7.4200000000000008</v>
      </c>
      <c r="J208" s="153">
        <v>2317.75</v>
      </c>
      <c r="K208" s="230">
        <v>7.42</v>
      </c>
      <c r="L208" s="153">
        <v>2317.75</v>
      </c>
      <c r="M208" s="154">
        <f t="shared" si="24"/>
        <v>3.2013806493366411E-3</v>
      </c>
      <c r="N208" s="153">
        <v>50.03</v>
      </c>
      <c r="O208" s="155">
        <f t="shared" si="25"/>
        <v>0.16016507388631215</v>
      </c>
      <c r="P208" s="155">
        <f t="shared" si="26"/>
        <v>192.08283896019844</v>
      </c>
      <c r="Q208" s="197">
        <f t="shared" si="27"/>
        <v>9.6099044331787287</v>
      </c>
    </row>
    <row r="209" spans="1:17" s="12" customFormat="1" ht="12.75" customHeight="1">
      <c r="A209" s="268"/>
      <c r="B209" s="222" t="s">
        <v>412</v>
      </c>
      <c r="C209" s="151" t="s">
        <v>693</v>
      </c>
      <c r="D209" s="152">
        <v>45</v>
      </c>
      <c r="E209" s="152">
        <v>1989</v>
      </c>
      <c r="F209" s="153">
        <v>18.123999999999999</v>
      </c>
      <c r="G209" s="153">
        <v>3.3420000000000001</v>
      </c>
      <c r="H209" s="153">
        <v>7.2</v>
      </c>
      <c r="I209" s="153">
        <f>F209-G209-H209</f>
        <v>7.5819999999999981</v>
      </c>
      <c r="J209" s="153">
        <v>2340.16</v>
      </c>
      <c r="K209" s="230">
        <v>7.5830000000000002</v>
      </c>
      <c r="L209" s="153">
        <v>2340.16</v>
      </c>
      <c r="M209" s="154">
        <f t="shared" si="24"/>
        <v>3.2403767263776838E-3</v>
      </c>
      <c r="N209" s="153">
        <v>50.03</v>
      </c>
      <c r="O209" s="155">
        <f t="shared" si="25"/>
        <v>0.16211604762067552</v>
      </c>
      <c r="P209" s="155">
        <f t="shared" si="26"/>
        <v>194.42260358266103</v>
      </c>
      <c r="Q209" s="197">
        <f t="shared" si="27"/>
        <v>9.7269628572405313</v>
      </c>
    </row>
    <row r="210" spans="1:17" s="12" customFormat="1" ht="12.75" customHeight="1">
      <c r="A210" s="268"/>
      <c r="B210" s="223" t="s">
        <v>145</v>
      </c>
      <c r="C210" s="151" t="s">
        <v>586</v>
      </c>
      <c r="D210" s="152">
        <v>119</v>
      </c>
      <c r="E210" s="152" t="s">
        <v>34</v>
      </c>
      <c r="F210" s="153">
        <f>G210+H210+I210</f>
        <v>46.275001000000003</v>
      </c>
      <c r="G210" s="153">
        <v>8.2034520000000004</v>
      </c>
      <c r="H210" s="153">
        <v>18.96</v>
      </c>
      <c r="I210" s="153">
        <v>19.111549</v>
      </c>
      <c r="J210" s="153">
        <v>5881.32</v>
      </c>
      <c r="K210" s="230">
        <v>19.111549</v>
      </c>
      <c r="L210" s="153">
        <v>5881.32</v>
      </c>
      <c r="M210" s="154">
        <f t="shared" si="24"/>
        <v>3.2495339481612975E-3</v>
      </c>
      <c r="N210" s="153">
        <v>47.9</v>
      </c>
      <c r="O210" s="155">
        <f t="shared" si="25"/>
        <v>0.15565267611692615</v>
      </c>
      <c r="P210" s="155">
        <f t="shared" si="26"/>
        <v>194.97203688967784</v>
      </c>
      <c r="Q210" s="197">
        <f t="shared" si="27"/>
        <v>9.3391605670155684</v>
      </c>
    </row>
    <row r="211" spans="1:17" s="12" customFormat="1" ht="12.75" customHeight="1">
      <c r="A211" s="268"/>
      <c r="B211" s="222" t="s">
        <v>412</v>
      </c>
      <c r="C211" s="151" t="s">
        <v>694</v>
      </c>
      <c r="D211" s="152">
        <v>45</v>
      </c>
      <c r="E211" s="152">
        <v>1979</v>
      </c>
      <c r="F211" s="153">
        <v>18.849</v>
      </c>
      <c r="G211" s="153">
        <v>3.9889999999999999</v>
      </c>
      <c r="H211" s="153">
        <v>7.2</v>
      </c>
      <c r="I211" s="153">
        <f>F211-G211-H211</f>
        <v>7.6599999999999993</v>
      </c>
      <c r="J211" s="153">
        <v>2320.0300000000002</v>
      </c>
      <c r="K211" s="230">
        <v>7.66</v>
      </c>
      <c r="L211" s="153">
        <v>2320.0300000000002</v>
      </c>
      <c r="M211" s="154">
        <f t="shared" si="24"/>
        <v>3.3016814437744338E-3</v>
      </c>
      <c r="N211" s="153">
        <v>50.03</v>
      </c>
      <c r="O211" s="155">
        <f t="shared" si="25"/>
        <v>0.16518312263203491</v>
      </c>
      <c r="P211" s="155">
        <f t="shared" si="26"/>
        <v>198.10088662646604</v>
      </c>
      <c r="Q211" s="197">
        <f t="shared" si="27"/>
        <v>9.910987357922096</v>
      </c>
    </row>
    <row r="212" spans="1:17" s="12" customFormat="1" ht="12.75" customHeight="1">
      <c r="A212" s="268"/>
      <c r="B212" s="222" t="s">
        <v>629</v>
      </c>
      <c r="C212" s="151" t="s">
        <v>604</v>
      </c>
      <c r="D212" s="152">
        <v>12</v>
      </c>
      <c r="E212" s="152" t="s">
        <v>34</v>
      </c>
      <c r="F212" s="153">
        <v>4.7769999999999992</v>
      </c>
      <c r="G212" s="153">
        <v>0.81599999999999995</v>
      </c>
      <c r="H212" s="153">
        <v>1.92</v>
      </c>
      <c r="I212" s="153">
        <v>2.0409999999999999</v>
      </c>
      <c r="J212" s="153">
        <v>616.07000000000005</v>
      </c>
      <c r="K212" s="230">
        <v>2.0409999999999999</v>
      </c>
      <c r="L212" s="153">
        <v>616.07000000000005</v>
      </c>
      <c r="M212" s="154">
        <f t="shared" si="24"/>
        <v>3.3129352184005059E-3</v>
      </c>
      <c r="N212" s="153">
        <v>72.5</v>
      </c>
      <c r="O212" s="155">
        <f t="shared" si="25"/>
        <v>0.24018780333403669</v>
      </c>
      <c r="P212" s="155">
        <f t="shared" si="26"/>
        <v>198.77611310403034</v>
      </c>
      <c r="Q212" s="197">
        <f t="shared" si="27"/>
        <v>14.411268200042199</v>
      </c>
    </row>
    <row r="213" spans="1:17" s="12" customFormat="1" ht="12.75" customHeight="1">
      <c r="A213" s="268"/>
      <c r="B213" s="222" t="s">
        <v>629</v>
      </c>
      <c r="C213" s="151" t="s">
        <v>608</v>
      </c>
      <c r="D213" s="152">
        <v>24</v>
      </c>
      <c r="E213" s="152" t="s">
        <v>34</v>
      </c>
      <c r="F213" s="153">
        <v>8.843</v>
      </c>
      <c r="G213" s="153">
        <v>1.276</v>
      </c>
      <c r="H213" s="153">
        <v>3.8410000000000002</v>
      </c>
      <c r="I213" s="153">
        <v>3.726</v>
      </c>
      <c r="J213" s="153">
        <v>1118.24</v>
      </c>
      <c r="K213" s="230">
        <v>3.726</v>
      </c>
      <c r="L213" s="153">
        <v>1118.24</v>
      </c>
      <c r="M213" s="154">
        <f t="shared" si="24"/>
        <v>3.3320217484618686E-3</v>
      </c>
      <c r="N213" s="153">
        <v>72.5</v>
      </c>
      <c r="O213" s="155">
        <f t="shared" si="25"/>
        <v>0.24157157676348548</v>
      </c>
      <c r="P213" s="155">
        <f t="shared" si="26"/>
        <v>199.92130490771211</v>
      </c>
      <c r="Q213" s="197">
        <f t="shared" si="27"/>
        <v>14.494294605809127</v>
      </c>
    </row>
    <row r="214" spans="1:17" s="12" customFormat="1" ht="12.75" customHeight="1">
      <c r="A214" s="268"/>
      <c r="B214" s="222" t="s">
        <v>412</v>
      </c>
      <c r="C214" s="151" t="s">
        <v>695</v>
      </c>
      <c r="D214" s="152">
        <v>25</v>
      </c>
      <c r="E214" s="152">
        <v>1962</v>
      </c>
      <c r="F214" s="153">
        <v>9.73</v>
      </c>
      <c r="G214" s="153">
        <v>1.837</v>
      </c>
      <c r="H214" s="153">
        <v>3.84</v>
      </c>
      <c r="I214" s="153">
        <f>F214-G214-H214</f>
        <v>4.0530000000000008</v>
      </c>
      <c r="J214" s="153">
        <v>1208.3800000000001</v>
      </c>
      <c r="K214" s="230">
        <v>3.0169999999999999</v>
      </c>
      <c r="L214" s="153">
        <v>899.42</v>
      </c>
      <c r="M214" s="154">
        <f t="shared" si="24"/>
        <v>3.354383936314514E-3</v>
      </c>
      <c r="N214" s="153">
        <v>50.03</v>
      </c>
      <c r="O214" s="155">
        <f t="shared" si="25"/>
        <v>0.16781982833381515</v>
      </c>
      <c r="P214" s="155">
        <f t="shared" si="26"/>
        <v>201.26303617887083</v>
      </c>
      <c r="Q214" s="197">
        <f t="shared" si="27"/>
        <v>10.069189700028907</v>
      </c>
    </row>
    <row r="215" spans="1:17" s="12" customFormat="1" ht="12.75" customHeight="1">
      <c r="A215" s="268"/>
      <c r="B215" s="222" t="s">
        <v>412</v>
      </c>
      <c r="C215" s="151" t="s">
        <v>696</v>
      </c>
      <c r="D215" s="152">
        <v>75</v>
      </c>
      <c r="E215" s="152">
        <v>1973</v>
      </c>
      <c r="F215" s="153">
        <v>31.57</v>
      </c>
      <c r="G215" s="153">
        <v>6.0279999999999996</v>
      </c>
      <c r="H215" s="153">
        <v>12</v>
      </c>
      <c r="I215" s="153">
        <f>F215-G215-H215</f>
        <v>13.542000000000002</v>
      </c>
      <c r="J215" s="153">
        <v>3986.45</v>
      </c>
      <c r="K215" s="230">
        <v>13.542</v>
      </c>
      <c r="L215" s="153">
        <v>3986.45</v>
      </c>
      <c r="M215" s="154">
        <f t="shared" si="24"/>
        <v>3.3970073624402667E-3</v>
      </c>
      <c r="N215" s="153">
        <v>50.03</v>
      </c>
      <c r="O215" s="155">
        <f t="shared" si="25"/>
        <v>0.16995227834288654</v>
      </c>
      <c r="P215" s="155">
        <f t="shared" si="26"/>
        <v>203.82044174641601</v>
      </c>
      <c r="Q215" s="197">
        <f t="shared" si="27"/>
        <v>10.197136700573193</v>
      </c>
    </row>
    <row r="216" spans="1:17" s="12" customFormat="1" ht="12.75" customHeight="1">
      <c r="A216" s="268"/>
      <c r="B216" s="223" t="s">
        <v>743</v>
      </c>
      <c r="C216" s="151" t="s">
        <v>720</v>
      </c>
      <c r="D216" s="152">
        <v>22</v>
      </c>
      <c r="E216" s="152">
        <v>1991</v>
      </c>
      <c r="F216" s="153">
        <v>9.1</v>
      </c>
      <c r="G216" s="153">
        <v>1.589</v>
      </c>
      <c r="H216" s="153">
        <v>3.52</v>
      </c>
      <c r="I216" s="153">
        <v>3.99</v>
      </c>
      <c r="J216" s="153">
        <v>1170</v>
      </c>
      <c r="K216" s="230">
        <v>3.99</v>
      </c>
      <c r="L216" s="153">
        <v>1170</v>
      </c>
      <c r="M216" s="154">
        <f t="shared" si="24"/>
        <v>3.4102564102564104E-3</v>
      </c>
      <c r="N216" s="153">
        <v>81</v>
      </c>
      <c r="O216" s="155">
        <f t="shared" si="25"/>
        <v>0.27623076923076922</v>
      </c>
      <c r="P216" s="155">
        <f t="shared" si="26"/>
        <v>204.61538461538461</v>
      </c>
      <c r="Q216" s="197">
        <f t="shared" si="27"/>
        <v>16.573846153846151</v>
      </c>
    </row>
    <row r="217" spans="1:17" s="12" customFormat="1" ht="12.75" customHeight="1">
      <c r="A217" s="268"/>
      <c r="B217" s="223" t="s">
        <v>743</v>
      </c>
      <c r="C217" s="151" t="s">
        <v>721</v>
      </c>
      <c r="D217" s="152">
        <v>12</v>
      </c>
      <c r="E217" s="152">
        <v>1958</v>
      </c>
      <c r="F217" s="153">
        <v>3</v>
      </c>
      <c r="G217" s="153">
        <v>0.70699999999999996</v>
      </c>
      <c r="H217" s="153">
        <v>0.11</v>
      </c>
      <c r="I217" s="153">
        <v>1.93</v>
      </c>
      <c r="J217" s="153">
        <v>564</v>
      </c>
      <c r="K217" s="230">
        <v>1.93</v>
      </c>
      <c r="L217" s="153">
        <v>564</v>
      </c>
      <c r="M217" s="154">
        <f t="shared" si="24"/>
        <v>3.4219858156028368E-3</v>
      </c>
      <c r="N217" s="153">
        <v>81</v>
      </c>
      <c r="O217" s="155">
        <f t="shared" si="25"/>
        <v>0.27718085106382978</v>
      </c>
      <c r="P217" s="155">
        <f t="shared" si="26"/>
        <v>205.31914893617019</v>
      </c>
      <c r="Q217" s="197">
        <f t="shared" si="27"/>
        <v>16.630851063829784</v>
      </c>
    </row>
    <row r="218" spans="1:17" s="12" customFormat="1" ht="12.75" customHeight="1">
      <c r="A218" s="268"/>
      <c r="B218" s="222" t="s">
        <v>412</v>
      </c>
      <c r="C218" s="151" t="s">
        <v>697</v>
      </c>
      <c r="D218" s="152">
        <v>60</v>
      </c>
      <c r="E218" s="152">
        <v>1969</v>
      </c>
      <c r="F218" s="153">
        <v>24.091999999999999</v>
      </c>
      <c r="G218" s="153">
        <v>4.75</v>
      </c>
      <c r="H218" s="153">
        <v>9.6</v>
      </c>
      <c r="I218" s="153">
        <f>F218-G218-H218</f>
        <v>9.7419999999999991</v>
      </c>
      <c r="J218" s="153">
        <v>2798.4</v>
      </c>
      <c r="K218" s="230">
        <v>9.7420000000000009</v>
      </c>
      <c r="L218" s="153">
        <v>2798.4</v>
      </c>
      <c r="M218" s="154">
        <f t="shared" si="24"/>
        <v>3.4812750142938823E-3</v>
      </c>
      <c r="N218" s="153">
        <v>50.03</v>
      </c>
      <c r="O218" s="155">
        <f t="shared" si="25"/>
        <v>0.17416818896512293</v>
      </c>
      <c r="P218" s="155">
        <f t="shared" si="26"/>
        <v>208.87650085763292</v>
      </c>
      <c r="Q218" s="197">
        <f t="shared" si="27"/>
        <v>10.450091337907375</v>
      </c>
    </row>
    <row r="219" spans="1:17" s="12" customFormat="1" ht="12.75" customHeight="1">
      <c r="A219" s="268"/>
      <c r="B219" s="222" t="s">
        <v>412</v>
      </c>
      <c r="C219" s="151" t="s">
        <v>698</v>
      </c>
      <c r="D219" s="152">
        <v>21</v>
      </c>
      <c r="E219" s="152">
        <v>1987</v>
      </c>
      <c r="F219" s="153">
        <v>8.61</v>
      </c>
      <c r="G219" s="153">
        <v>1.417</v>
      </c>
      <c r="H219" s="153">
        <v>3.36</v>
      </c>
      <c r="I219" s="153">
        <f>F219-G219-H219</f>
        <v>3.8329999999999997</v>
      </c>
      <c r="J219" s="153">
        <v>1097.0999999999999</v>
      </c>
      <c r="K219" s="230">
        <v>3.8330000000000002</v>
      </c>
      <c r="L219" s="153">
        <v>1097.0999999999999</v>
      </c>
      <c r="M219" s="154">
        <f t="shared" si="24"/>
        <v>3.4937562665208282E-3</v>
      </c>
      <c r="N219" s="153">
        <v>50.03</v>
      </c>
      <c r="O219" s="155">
        <f t="shared" si="25"/>
        <v>0.17479262601403703</v>
      </c>
      <c r="P219" s="155">
        <f t="shared" si="26"/>
        <v>209.62537599124968</v>
      </c>
      <c r="Q219" s="197">
        <f t="shared" si="27"/>
        <v>10.487557560842223</v>
      </c>
    </row>
    <row r="220" spans="1:17" s="12" customFormat="1" ht="12.75" customHeight="1">
      <c r="A220" s="268"/>
      <c r="B220" s="223" t="s">
        <v>288</v>
      </c>
      <c r="C220" s="160" t="s">
        <v>264</v>
      </c>
      <c r="D220" s="161">
        <v>15</v>
      </c>
      <c r="E220" s="162" t="s">
        <v>34</v>
      </c>
      <c r="F220" s="163">
        <v>8.8000000000000007</v>
      </c>
      <c r="G220" s="163">
        <v>2.48</v>
      </c>
      <c r="H220" s="163">
        <v>2.4</v>
      </c>
      <c r="I220" s="163">
        <v>3.92</v>
      </c>
      <c r="J220" s="164">
        <v>1120.1099999999999</v>
      </c>
      <c r="K220" s="232">
        <v>3.92</v>
      </c>
      <c r="L220" s="164">
        <v>1120.1099999999999</v>
      </c>
      <c r="M220" s="154">
        <f t="shared" si="24"/>
        <v>3.4996562837578456E-3</v>
      </c>
      <c r="N220" s="153">
        <v>63</v>
      </c>
      <c r="O220" s="155">
        <f t="shared" si="25"/>
        <v>0.22047834587674428</v>
      </c>
      <c r="P220" s="155">
        <f t="shared" si="26"/>
        <v>209.97937702547074</v>
      </c>
      <c r="Q220" s="197">
        <f t="shared" si="27"/>
        <v>13.228700752604656</v>
      </c>
    </row>
    <row r="221" spans="1:17" s="12" customFormat="1" ht="12.75" customHeight="1">
      <c r="A221" s="268"/>
      <c r="B221" s="222" t="s">
        <v>629</v>
      </c>
      <c r="C221" s="151" t="s">
        <v>605</v>
      </c>
      <c r="D221" s="152">
        <v>65</v>
      </c>
      <c r="E221" s="152" t="s">
        <v>34</v>
      </c>
      <c r="F221" s="153">
        <v>21.753999999999998</v>
      </c>
      <c r="G221" s="153">
        <v>2.95</v>
      </c>
      <c r="H221" s="153">
        <v>10.314</v>
      </c>
      <c r="I221" s="153">
        <v>8.49</v>
      </c>
      <c r="J221" s="153">
        <v>2338.13</v>
      </c>
      <c r="K221" s="230">
        <v>8.49</v>
      </c>
      <c r="L221" s="153">
        <v>2338.13</v>
      </c>
      <c r="M221" s="154">
        <f t="shared" si="24"/>
        <v>3.6311069102231267E-3</v>
      </c>
      <c r="N221" s="153">
        <v>72.5</v>
      </c>
      <c r="O221" s="155">
        <f t="shared" si="25"/>
        <v>0.26325525099117669</v>
      </c>
      <c r="P221" s="155">
        <f t="shared" si="26"/>
        <v>217.8664146133876</v>
      </c>
      <c r="Q221" s="197">
        <f t="shared" si="27"/>
        <v>15.795315059470601</v>
      </c>
    </row>
    <row r="222" spans="1:17" s="12" customFormat="1" ht="12.75" customHeight="1">
      <c r="A222" s="268"/>
      <c r="B222" s="223" t="s">
        <v>635</v>
      </c>
      <c r="C222" s="160" t="s">
        <v>265</v>
      </c>
      <c r="D222" s="161">
        <v>53</v>
      </c>
      <c r="E222" s="162" t="s">
        <v>34</v>
      </c>
      <c r="F222" s="163">
        <v>25.31</v>
      </c>
      <c r="G222" s="163">
        <v>5.84</v>
      </c>
      <c r="H222" s="163">
        <v>8.56</v>
      </c>
      <c r="I222" s="163">
        <v>10.91</v>
      </c>
      <c r="J222" s="164">
        <v>2993.98</v>
      </c>
      <c r="K222" s="232">
        <v>10.78</v>
      </c>
      <c r="L222" s="164">
        <v>2943.21</v>
      </c>
      <c r="M222" s="154">
        <f t="shared" si="24"/>
        <v>3.6626676315995119E-3</v>
      </c>
      <c r="N222" s="153">
        <v>63</v>
      </c>
      <c r="O222" s="155">
        <f t="shared" si="25"/>
        <v>0.23074806079076926</v>
      </c>
      <c r="P222" s="155">
        <f t="shared" si="26"/>
        <v>219.76005789597073</v>
      </c>
      <c r="Q222" s="197">
        <f t="shared" si="27"/>
        <v>13.844883647446157</v>
      </c>
    </row>
    <row r="223" spans="1:17" s="12" customFormat="1" ht="12.75" customHeight="1">
      <c r="A223" s="268"/>
      <c r="B223" s="223" t="s">
        <v>103</v>
      </c>
      <c r="C223" s="165" t="s">
        <v>92</v>
      </c>
      <c r="D223" s="166">
        <v>60</v>
      </c>
      <c r="E223" s="166">
        <v>1968</v>
      </c>
      <c r="F223" s="167">
        <v>27.277000000000001</v>
      </c>
      <c r="G223" s="167">
        <v>5.7059850000000001</v>
      </c>
      <c r="H223" s="167">
        <v>9.6</v>
      </c>
      <c r="I223" s="167">
        <v>11.971019999999999</v>
      </c>
      <c r="J223" s="167">
        <v>3261.72</v>
      </c>
      <c r="K223" s="233">
        <v>11.971019999999999</v>
      </c>
      <c r="L223" s="167">
        <v>3261.72</v>
      </c>
      <c r="M223" s="168">
        <v>3.6701556234134138E-3</v>
      </c>
      <c r="N223" s="167">
        <v>72.703000000000003</v>
      </c>
      <c r="O223" s="167">
        <v>0.26683132428902545</v>
      </c>
      <c r="P223" s="167">
        <v>220.20933740480484</v>
      </c>
      <c r="Q223" s="199">
        <v>16.009879457341526</v>
      </c>
    </row>
    <row r="224" spans="1:17" s="12" customFormat="1" ht="12.75" customHeight="1">
      <c r="A224" s="268"/>
      <c r="B224" s="223" t="s">
        <v>200</v>
      </c>
      <c r="C224" s="165" t="s">
        <v>159</v>
      </c>
      <c r="D224" s="166">
        <v>46</v>
      </c>
      <c r="E224" s="166">
        <v>2007</v>
      </c>
      <c r="F224" s="167">
        <v>23.225000000000001</v>
      </c>
      <c r="G224" s="167">
        <v>9.1539959999999994</v>
      </c>
      <c r="H224" s="167">
        <v>3.68</v>
      </c>
      <c r="I224" s="167">
        <v>10.391002</v>
      </c>
      <c r="J224" s="167">
        <v>2821.98</v>
      </c>
      <c r="K224" s="233">
        <v>10.391002</v>
      </c>
      <c r="L224" s="167">
        <v>2821.98</v>
      </c>
      <c r="M224" s="168">
        <v>3.6821671308797368E-3</v>
      </c>
      <c r="N224" s="167">
        <v>55.808000000000007</v>
      </c>
      <c r="O224" s="167">
        <v>0.20549438324013639</v>
      </c>
      <c r="P224" s="167">
        <v>220.93002785278421</v>
      </c>
      <c r="Q224" s="199">
        <v>12.329662994408183</v>
      </c>
    </row>
    <row r="225" spans="1:17" s="12" customFormat="1" ht="12.75" customHeight="1">
      <c r="A225" s="268"/>
      <c r="B225" s="223" t="s">
        <v>743</v>
      </c>
      <c r="C225" s="151" t="s">
        <v>413</v>
      </c>
      <c r="D225" s="152">
        <v>22</v>
      </c>
      <c r="E225" s="152">
        <v>1983</v>
      </c>
      <c r="F225" s="153">
        <v>9.93</v>
      </c>
      <c r="G225" s="153">
        <v>2.069</v>
      </c>
      <c r="H225" s="153">
        <v>3.36</v>
      </c>
      <c r="I225" s="153">
        <v>4.5</v>
      </c>
      <c r="J225" s="153">
        <v>1216</v>
      </c>
      <c r="K225" s="230">
        <v>4.5</v>
      </c>
      <c r="L225" s="153">
        <v>1216</v>
      </c>
      <c r="M225" s="154">
        <f>K225/L225</f>
        <v>3.7006578947368419E-3</v>
      </c>
      <c r="N225" s="153">
        <v>81</v>
      </c>
      <c r="O225" s="155">
        <f>M225*N225</f>
        <v>0.29975328947368418</v>
      </c>
      <c r="P225" s="155">
        <f>M225*60*1000</f>
        <v>222.03947368421052</v>
      </c>
      <c r="Q225" s="197">
        <f>P225*N225/1000</f>
        <v>17.985197368421055</v>
      </c>
    </row>
    <row r="226" spans="1:17" s="12" customFormat="1" ht="12.75" customHeight="1">
      <c r="A226" s="268"/>
      <c r="B226" s="222" t="s">
        <v>629</v>
      </c>
      <c r="C226" s="151" t="s">
        <v>609</v>
      </c>
      <c r="D226" s="152">
        <v>5</v>
      </c>
      <c r="E226" s="152" t="s">
        <v>34</v>
      </c>
      <c r="F226" s="153">
        <v>0.69</v>
      </c>
      <c r="G226" s="153">
        <v>0</v>
      </c>
      <c r="H226" s="153">
        <v>0</v>
      </c>
      <c r="I226" s="153">
        <v>0.69</v>
      </c>
      <c r="J226" s="153">
        <v>183.02</v>
      </c>
      <c r="K226" s="230">
        <v>0.69</v>
      </c>
      <c r="L226" s="153">
        <v>183.02</v>
      </c>
      <c r="M226" s="154">
        <f>K226/L226</f>
        <v>3.7700797727024363E-3</v>
      </c>
      <c r="N226" s="153">
        <v>72.5</v>
      </c>
      <c r="O226" s="155">
        <f>M226*N226</f>
        <v>0.27333078352092666</v>
      </c>
      <c r="P226" s="155">
        <f>M226*60*1000</f>
        <v>226.20478636214617</v>
      </c>
      <c r="Q226" s="197">
        <f>P226*N226/1000</f>
        <v>16.399847011255599</v>
      </c>
    </row>
    <row r="227" spans="1:17" s="12" customFormat="1" ht="12.75" customHeight="1">
      <c r="A227" s="268"/>
      <c r="B227" s="223" t="s">
        <v>200</v>
      </c>
      <c r="C227" s="165" t="s">
        <v>158</v>
      </c>
      <c r="D227" s="166">
        <v>34</v>
      </c>
      <c r="E227" s="166">
        <v>2003</v>
      </c>
      <c r="F227" s="167">
        <v>20.408999999999999</v>
      </c>
      <c r="G227" s="167">
        <v>5.8137040000000004</v>
      </c>
      <c r="H227" s="167">
        <v>5.44</v>
      </c>
      <c r="I227" s="167">
        <v>9.1552940000000014</v>
      </c>
      <c r="J227" s="167">
        <v>2349.59</v>
      </c>
      <c r="K227" s="233">
        <v>9.1552940000000014</v>
      </c>
      <c r="L227" s="167">
        <v>2349.59</v>
      </c>
      <c r="M227" s="168">
        <v>3.8965496107831584E-3</v>
      </c>
      <c r="N227" s="167">
        <v>55.808000000000007</v>
      </c>
      <c r="O227" s="167">
        <v>0.21745864067858653</v>
      </c>
      <c r="P227" s="167">
        <v>233.7929766469895</v>
      </c>
      <c r="Q227" s="199">
        <v>13.047518440715193</v>
      </c>
    </row>
    <row r="228" spans="1:17" s="12" customFormat="1" ht="12.75" customHeight="1">
      <c r="A228" s="268"/>
      <c r="B228" s="223" t="s">
        <v>200</v>
      </c>
      <c r="C228" s="169" t="s">
        <v>806</v>
      </c>
      <c r="D228" s="166">
        <v>50</v>
      </c>
      <c r="E228" s="166">
        <v>2006</v>
      </c>
      <c r="F228" s="167">
        <v>22.140999999999998</v>
      </c>
      <c r="G228" s="167">
        <v>8.0554900000000007</v>
      </c>
      <c r="H228" s="167">
        <v>4</v>
      </c>
      <c r="I228" s="167">
        <v>10.085513000000001</v>
      </c>
      <c r="J228" s="167">
        <v>2532.42</v>
      </c>
      <c r="K228" s="233">
        <v>10.085513000000001</v>
      </c>
      <c r="L228" s="167">
        <v>2532.42</v>
      </c>
      <c r="M228" s="168">
        <v>3.9825593700886898E-3</v>
      </c>
      <c r="N228" s="167">
        <v>55.808000000000007</v>
      </c>
      <c r="O228" s="167">
        <v>0.22225867332590962</v>
      </c>
      <c r="P228" s="167">
        <v>238.95356220532139</v>
      </c>
      <c r="Q228" s="199">
        <v>13.335520399554579</v>
      </c>
    </row>
    <row r="229" spans="1:17" s="12" customFormat="1" ht="12.75" customHeight="1">
      <c r="A229" s="268"/>
      <c r="B229" s="223" t="s">
        <v>566</v>
      </c>
      <c r="C229" s="157" t="s">
        <v>48</v>
      </c>
      <c r="D229" s="150">
        <v>100</v>
      </c>
      <c r="E229" s="150">
        <v>1972</v>
      </c>
      <c r="F229" s="158">
        <v>41.73</v>
      </c>
      <c r="G229" s="158">
        <v>10.51</v>
      </c>
      <c r="H229" s="158">
        <v>13.53</v>
      </c>
      <c r="I229" s="158">
        <v>17.690000000000001</v>
      </c>
      <c r="J229" s="158">
        <v>4426.41</v>
      </c>
      <c r="K229" s="231">
        <f>I229/J229*L229</f>
        <v>17.689960035333375</v>
      </c>
      <c r="L229" s="158">
        <v>4426.3999999999996</v>
      </c>
      <c r="M229" s="159">
        <f>K229/L229</f>
        <v>3.9964666626001663E-3</v>
      </c>
      <c r="N229" s="158">
        <v>49.921999999999997</v>
      </c>
      <c r="O229" s="158">
        <f>M229*N229</f>
        <v>0.1995116087303255</v>
      </c>
      <c r="P229" s="158">
        <f>M229*60*1000</f>
        <v>239.78799975600998</v>
      </c>
      <c r="Q229" s="198">
        <f>P229*N229/1000</f>
        <v>11.97069652381953</v>
      </c>
    </row>
    <row r="230" spans="1:17" s="12" customFormat="1" ht="12.75" customHeight="1">
      <c r="A230" s="268"/>
      <c r="B230" s="222" t="s">
        <v>629</v>
      </c>
      <c r="C230" s="151" t="s">
        <v>606</v>
      </c>
      <c r="D230" s="152">
        <v>20</v>
      </c>
      <c r="E230" s="152" t="s">
        <v>34</v>
      </c>
      <c r="F230" s="153">
        <v>10.602</v>
      </c>
      <c r="G230" s="153">
        <v>2.2440000000000002</v>
      </c>
      <c r="H230" s="153">
        <v>3.2010000000000001</v>
      </c>
      <c r="I230" s="153">
        <v>5.157</v>
      </c>
      <c r="J230" s="153">
        <v>1276.4100000000001</v>
      </c>
      <c r="K230" s="230">
        <v>5.157</v>
      </c>
      <c r="L230" s="153">
        <v>1276.4100000000001</v>
      </c>
      <c r="M230" s="154">
        <f>K230/L230</f>
        <v>4.0402378546078449E-3</v>
      </c>
      <c r="N230" s="153">
        <v>72.5</v>
      </c>
      <c r="O230" s="155">
        <f>M230*N230</f>
        <v>0.29291724445906875</v>
      </c>
      <c r="P230" s="155">
        <f>M230*60*1000</f>
        <v>242.41427127647069</v>
      </c>
      <c r="Q230" s="197">
        <f>P230*N230/1000</f>
        <v>17.575034667544124</v>
      </c>
    </row>
    <row r="231" spans="1:17" s="12" customFormat="1" ht="12.75" customHeight="1">
      <c r="A231" s="268"/>
      <c r="B231" s="223" t="s">
        <v>566</v>
      </c>
      <c r="C231" s="157" t="s">
        <v>56</v>
      </c>
      <c r="D231" s="150">
        <v>61</v>
      </c>
      <c r="E231" s="150">
        <v>1975</v>
      </c>
      <c r="F231" s="158">
        <v>32.619999999999997</v>
      </c>
      <c r="G231" s="158">
        <v>8.09</v>
      </c>
      <c r="H231" s="158">
        <v>9.6</v>
      </c>
      <c r="I231" s="158">
        <f>F231-G231-H231</f>
        <v>14.929999999999998</v>
      </c>
      <c r="J231" s="158">
        <v>3635.15</v>
      </c>
      <c r="K231" s="231">
        <f>I231/J231*L231</f>
        <v>14.929999999999996</v>
      </c>
      <c r="L231" s="158">
        <v>3635.15</v>
      </c>
      <c r="M231" s="159">
        <f>K231/L231</f>
        <v>4.1071207515508291E-3</v>
      </c>
      <c r="N231" s="158">
        <v>49.921999999999997</v>
      </c>
      <c r="O231" s="158">
        <f>M231*N231</f>
        <v>0.20503568215892048</v>
      </c>
      <c r="P231" s="158">
        <f>M231*60*1000</f>
        <v>246.42724509304975</v>
      </c>
      <c r="Q231" s="198">
        <f>P231*N231/1000</f>
        <v>12.302140929535229</v>
      </c>
    </row>
    <row r="232" spans="1:17" s="12" customFormat="1" ht="12.75" customHeight="1">
      <c r="A232" s="268"/>
      <c r="B232" s="223" t="s">
        <v>200</v>
      </c>
      <c r="C232" s="165" t="s">
        <v>162</v>
      </c>
      <c r="D232" s="166">
        <v>46</v>
      </c>
      <c r="E232" s="166">
        <v>2006</v>
      </c>
      <c r="F232" s="167">
        <v>25.422999999999998</v>
      </c>
      <c r="G232" s="167">
        <v>9.4400049999999993</v>
      </c>
      <c r="H232" s="167">
        <v>3.68</v>
      </c>
      <c r="I232" s="167">
        <v>12.302993000000001</v>
      </c>
      <c r="J232" s="167">
        <v>2989.78</v>
      </c>
      <c r="K232" s="233">
        <v>12.302993000000001</v>
      </c>
      <c r="L232" s="167">
        <v>2989.78</v>
      </c>
      <c r="M232" s="168">
        <v>4.1150161550348183E-3</v>
      </c>
      <c r="N232" s="167">
        <v>55.808000000000007</v>
      </c>
      <c r="O232" s="167">
        <v>0.22965082158018316</v>
      </c>
      <c r="P232" s="167">
        <v>246.90096930208909</v>
      </c>
      <c r="Q232" s="199">
        <v>13.77904929481099</v>
      </c>
    </row>
    <row r="233" spans="1:17" s="12" customFormat="1" ht="12.75" customHeight="1">
      <c r="A233" s="268"/>
      <c r="B233" s="223" t="s">
        <v>635</v>
      </c>
      <c r="C233" s="160" t="s">
        <v>267</v>
      </c>
      <c r="D233" s="161">
        <v>52</v>
      </c>
      <c r="E233" s="162" t="s">
        <v>34</v>
      </c>
      <c r="F233" s="163">
        <v>25.99</v>
      </c>
      <c r="G233" s="163">
        <v>5.33</v>
      </c>
      <c r="H233" s="163">
        <v>8.48</v>
      </c>
      <c r="I233" s="163">
        <v>12.18</v>
      </c>
      <c r="J233" s="164">
        <v>3000.73</v>
      </c>
      <c r="K233" s="232">
        <v>12.18</v>
      </c>
      <c r="L233" s="164">
        <v>2936.04</v>
      </c>
      <c r="M233" s="154">
        <f>K233/L233</f>
        <v>4.1484448440756942E-3</v>
      </c>
      <c r="N233" s="153">
        <v>63</v>
      </c>
      <c r="O233" s="155">
        <f>M233*N233</f>
        <v>0.26135202517676875</v>
      </c>
      <c r="P233" s="155">
        <f>M233*60*1000</f>
        <v>248.90669064454167</v>
      </c>
      <c r="Q233" s="197">
        <f>P233*N233/1000</f>
        <v>15.681121510606124</v>
      </c>
    </row>
    <row r="234" spans="1:17" s="12" customFormat="1" ht="11.25" customHeight="1">
      <c r="A234" s="268"/>
      <c r="B234" s="223" t="s">
        <v>659</v>
      </c>
      <c r="C234" s="151" t="s">
        <v>338</v>
      </c>
      <c r="D234" s="152">
        <v>100</v>
      </c>
      <c r="E234" s="152">
        <v>1971</v>
      </c>
      <c r="F234" s="153">
        <f>G234+H234+I234</f>
        <v>40.180004999999994</v>
      </c>
      <c r="G234" s="153">
        <v>5.8771649999999998</v>
      </c>
      <c r="H234" s="153">
        <v>16</v>
      </c>
      <c r="I234" s="153">
        <v>18.30284</v>
      </c>
      <c r="J234" s="153">
        <v>4404.2199999999993</v>
      </c>
      <c r="K234" s="230">
        <f>I234</f>
        <v>18.30284</v>
      </c>
      <c r="L234" s="153">
        <f>J234</f>
        <v>4404.2199999999993</v>
      </c>
      <c r="M234" s="154">
        <f>K234/L234</f>
        <v>4.1557506209953191E-3</v>
      </c>
      <c r="N234" s="153">
        <v>54.281999999999996</v>
      </c>
      <c r="O234" s="155">
        <f>M234*N234</f>
        <v>0.22558245520886791</v>
      </c>
      <c r="P234" s="155">
        <f>M234*60*1000</f>
        <v>249.34503725971916</v>
      </c>
      <c r="Q234" s="197">
        <f>P234*N234/1000</f>
        <v>13.534947312532074</v>
      </c>
    </row>
    <row r="235" spans="1:17" s="12" customFormat="1" ht="12.75" customHeight="1">
      <c r="A235" s="268"/>
      <c r="B235" s="223" t="s">
        <v>635</v>
      </c>
      <c r="C235" s="160" t="s">
        <v>261</v>
      </c>
      <c r="D235" s="161">
        <v>54</v>
      </c>
      <c r="E235" s="162" t="s">
        <v>34</v>
      </c>
      <c r="F235" s="163">
        <v>27.04</v>
      </c>
      <c r="G235" s="163">
        <v>5.97</v>
      </c>
      <c r="H235" s="163">
        <v>8.64</v>
      </c>
      <c r="I235" s="163">
        <v>12.43</v>
      </c>
      <c r="J235" s="164">
        <v>2987.33</v>
      </c>
      <c r="K235" s="232">
        <v>12.43</v>
      </c>
      <c r="L235" s="164">
        <v>2987.33</v>
      </c>
      <c r="M235" s="154">
        <f>K235/L235</f>
        <v>4.1609062272999634E-3</v>
      </c>
      <c r="N235" s="153">
        <v>63</v>
      </c>
      <c r="O235" s="155">
        <f>M235*N235</f>
        <v>0.26213709231989768</v>
      </c>
      <c r="P235" s="155">
        <f>M235*60*1000</f>
        <v>249.65437363799779</v>
      </c>
      <c r="Q235" s="197">
        <f>P235*N235/1000</f>
        <v>15.728225539193861</v>
      </c>
    </row>
    <row r="236" spans="1:17" s="12" customFormat="1" ht="12.75" customHeight="1">
      <c r="A236" s="268"/>
      <c r="B236" s="223" t="s">
        <v>635</v>
      </c>
      <c r="C236" s="160" t="s">
        <v>263</v>
      </c>
      <c r="D236" s="161">
        <v>56</v>
      </c>
      <c r="E236" s="162" t="s">
        <v>34</v>
      </c>
      <c r="F236" s="163">
        <v>25.89</v>
      </c>
      <c r="G236" s="163">
        <v>4.33</v>
      </c>
      <c r="H236" s="163">
        <v>8.64</v>
      </c>
      <c r="I236" s="163">
        <v>12.92</v>
      </c>
      <c r="J236" s="164">
        <v>3028.84</v>
      </c>
      <c r="K236" s="232">
        <v>12.92</v>
      </c>
      <c r="L236" s="164">
        <v>3028.84</v>
      </c>
      <c r="M236" s="154">
        <f>K236/L236</f>
        <v>4.2656594603874744E-3</v>
      </c>
      <c r="N236" s="153">
        <v>63</v>
      </c>
      <c r="O236" s="155">
        <f>M236*N236</f>
        <v>0.26873654600441088</v>
      </c>
      <c r="P236" s="155">
        <f>M236*60*1000</f>
        <v>255.93956762324848</v>
      </c>
      <c r="Q236" s="197">
        <f>P236*N236/1000</f>
        <v>16.124192760264656</v>
      </c>
    </row>
    <row r="237" spans="1:17" s="12" customFormat="1" ht="12.75" customHeight="1">
      <c r="A237" s="268"/>
      <c r="B237" s="222" t="s">
        <v>327</v>
      </c>
      <c r="C237" s="157" t="s">
        <v>316</v>
      </c>
      <c r="D237" s="150">
        <v>85</v>
      </c>
      <c r="E237" s="150">
        <v>1970</v>
      </c>
      <c r="F237" s="158">
        <v>40.93</v>
      </c>
      <c r="G237" s="158">
        <v>11.04715</v>
      </c>
      <c r="H237" s="158">
        <v>13.6</v>
      </c>
      <c r="I237" s="158">
        <v>16.28285</v>
      </c>
      <c r="J237" s="158">
        <v>3789.83</v>
      </c>
      <c r="K237" s="231">
        <v>16.28285</v>
      </c>
      <c r="L237" s="158">
        <v>3789.83</v>
      </c>
      <c r="M237" s="159">
        <f>K237/L237</f>
        <v>4.2964592079328097E-3</v>
      </c>
      <c r="N237" s="158">
        <v>58.533000000000001</v>
      </c>
      <c r="O237" s="158">
        <f>K237*N237/J237</f>
        <v>0.25148464681793115</v>
      </c>
      <c r="P237" s="158">
        <f>M237*60*1000</f>
        <v>257.7875524759686</v>
      </c>
      <c r="Q237" s="198">
        <f>O237*60</f>
        <v>15.089078809075868</v>
      </c>
    </row>
    <row r="238" spans="1:17" s="12" customFormat="1" ht="12.75" customHeight="1">
      <c r="A238" s="268"/>
      <c r="B238" s="223" t="s">
        <v>103</v>
      </c>
      <c r="C238" s="165" t="s">
        <v>88</v>
      </c>
      <c r="D238" s="166">
        <v>30</v>
      </c>
      <c r="E238" s="166">
        <v>1979</v>
      </c>
      <c r="F238" s="167">
        <v>14.494</v>
      </c>
      <c r="G238" s="167">
        <v>2.934542</v>
      </c>
      <c r="H238" s="167">
        <v>4.8</v>
      </c>
      <c r="I238" s="167">
        <v>6.7594649999999996</v>
      </c>
      <c r="J238" s="167">
        <v>1569.65</v>
      </c>
      <c r="K238" s="233">
        <v>6.7594649999999996</v>
      </c>
      <c r="L238" s="167">
        <v>1569.65</v>
      </c>
      <c r="M238" s="168">
        <v>4.3063517344630962E-3</v>
      </c>
      <c r="N238" s="167">
        <v>72.703000000000003</v>
      </c>
      <c r="O238" s="167">
        <v>0.31308469015067047</v>
      </c>
      <c r="P238" s="167">
        <v>258.38110406778577</v>
      </c>
      <c r="Q238" s="199">
        <v>18.785081409040231</v>
      </c>
    </row>
    <row r="239" spans="1:17" s="12" customFormat="1" ht="12.75" customHeight="1">
      <c r="A239" s="268"/>
      <c r="B239" s="223" t="s">
        <v>743</v>
      </c>
      <c r="C239" s="151" t="s">
        <v>414</v>
      </c>
      <c r="D239" s="152">
        <v>42</v>
      </c>
      <c r="E239" s="152">
        <v>1994</v>
      </c>
      <c r="F239" s="153">
        <v>20.2</v>
      </c>
      <c r="G239" s="153">
        <v>2.88</v>
      </c>
      <c r="H239" s="153">
        <v>6.72</v>
      </c>
      <c r="I239" s="153">
        <v>10.59</v>
      </c>
      <c r="J239" s="153">
        <v>2423</v>
      </c>
      <c r="K239" s="230">
        <v>10.59</v>
      </c>
      <c r="L239" s="153">
        <v>2423</v>
      </c>
      <c r="M239" s="154">
        <f>K239/L239</f>
        <v>4.3706149401568301E-3</v>
      </c>
      <c r="N239" s="153">
        <v>81</v>
      </c>
      <c r="O239" s="155">
        <f>M239*N239</f>
        <v>0.35401981015270323</v>
      </c>
      <c r="P239" s="155">
        <f>M239*60*1000</f>
        <v>262.23689640940978</v>
      </c>
      <c r="Q239" s="197">
        <f>P239*N239/1000</f>
        <v>21.241188609162194</v>
      </c>
    </row>
    <row r="240" spans="1:17" s="12" customFormat="1" ht="12.75" customHeight="1">
      <c r="A240" s="268"/>
      <c r="B240" s="223" t="s">
        <v>200</v>
      </c>
      <c r="C240" s="165" t="s">
        <v>160</v>
      </c>
      <c r="D240" s="166">
        <v>16</v>
      </c>
      <c r="E240" s="166">
        <v>2005</v>
      </c>
      <c r="F240" s="167">
        <v>9.07</v>
      </c>
      <c r="G240" s="167">
        <v>2.658074</v>
      </c>
      <c r="H240" s="167">
        <v>1.36</v>
      </c>
      <c r="I240" s="167">
        <v>5.0519259999999999</v>
      </c>
      <c r="J240" s="167">
        <v>1150.31</v>
      </c>
      <c r="K240" s="233">
        <v>5.0519259999999999</v>
      </c>
      <c r="L240" s="167">
        <v>1150.31</v>
      </c>
      <c r="M240" s="168">
        <v>4.3917952551920788E-3</v>
      </c>
      <c r="N240" s="167">
        <v>55.808000000000007</v>
      </c>
      <c r="O240" s="167">
        <v>0.24509730960175957</v>
      </c>
      <c r="P240" s="167">
        <v>263.50771531152475</v>
      </c>
      <c r="Q240" s="199">
        <v>14.705838576105574</v>
      </c>
    </row>
    <row r="241" spans="1:17" s="12" customFormat="1" ht="12.75" customHeight="1">
      <c r="A241" s="268"/>
      <c r="B241" s="223" t="s">
        <v>659</v>
      </c>
      <c r="C241" s="151" t="s">
        <v>334</v>
      </c>
      <c r="D241" s="152">
        <v>60</v>
      </c>
      <c r="E241" s="152">
        <v>1967</v>
      </c>
      <c r="F241" s="153">
        <f>G241+H241+I241</f>
        <v>25.343999</v>
      </c>
      <c r="G241" s="153">
        <v>3.7576960000000001</v>
      </c>
      <c r="H241" s="153">
        <v>9.6</v>
      </c>
      <c r="I241" s="153">
        <v>11.986302999999999</v>
      </c>
      <c r="J241" s="153">
        <v>2715.0099999999998</v>
      </c>
      <c r="K241" s="230">
        <f>I241</f>
        <v>11.986302999999999</v>
      </c>
      <c r="L241" s="153">
        <f>J241</f>
        <v>2715.0099999999998</v>
      </c>
      <c r="M241" s="154">
        <f>K241/L241</f>
        <v>4.4148283063414132E-3</v>
      </c>
      <c r="N241" s="153">
        <v>54.281999999999996</v>
      </c>
      <c r="O241" s="155">
        <f>M241*N241</f>
        <v>0.23964571012482458</v>
      </c>
      <c r="P241" s="155">
        <f>M241*60*1000</f>
        <v>264.88969838048484</v>
      </c>
      <c r="Q241" s="197">
        <f>P241*N241/1000</f>
        <v>14.378742607489478</v>
      </c>
    </row>
    <row r="242" spans="1:17" s="12" customFormat="1" ht="12.75" customHeight="1">
      <c r="A242" s="268"/>
      <c r="B242" s="223" t="s">
        <v>75</v>
      </c>
      <c r="C242" s="165" t="s">
        <v>811</v>
      </c>
      <c r="D242" s="166">
        <v>101</v>
      </c>
      <c r="E242" s="166">
        <v>1968</v>
      </c>
      <c r="F242" s="167">
        <v>43.753</v>
      </c>
      <c r="G242" s="167">
        <v>7.5772740000000001</v>
      </c>
      <c r="H242" s="167">
        <v>15.92</v>
      </c>
      <c r="I242" s="167">
        <v>20.255714999999999</v>
      </c>
      <c r="J242" s="167">
        <v>4482.08</v>
      </c>
      <c r="K242" s="233">
        <v>20.255714999999999</v>
      </c>
      <c r="L242" s="167">
        <v>4482.08</v>
      </c>
      <c r="M242" s="168">
        <v>4.5192667243779674E-3</v>
      </c>
      <c r="N242" s="167">
        <v>71.177000000000007</v>
      </c>
      <c r="O242" s="167">
        <v>0.32166784764105061</v>
      </c>
      <c r="P242" s="167">
        <v>271.15600346267803</v>
      </c>
      <c r="Q242" s="199">
        <v>19.300070858463037</v>
      </c>
    </row>
    <row r="243" spans="1:17" s="12" customFormat="1" ht="12.75" customHeight="1">
      <c r="A243" s="268"/>
      <c r="B243" s="223" t="s">
        <v>288</v>
      </c>
      <c r="C243" s="160" t="s">
        <v>262</v>
      </c>
      <c r="D243" s="161">
        <v>30</v>
      </c>
      <c r="E243" s="162" t="s">
        <v>34</v>
      </c>
      <c r="F243" s="163">
        <v>18.2</v>
      </c>
      <c r="G243" s="163">
        <v>4.0999999999999996</v>
      </c>
      <c r="H243" s="163">
        <v>4.8</v>
      </c>
      <c r="I243" s="163">
        <v>9.3000000000000007</v>
      </c>
      <c r="J243" s="164">
        <v>2051.9499999999998</v>
      </c>
      <c r="K243" s="232">
        <v>9.3000000000000007</v>
      </c>
      <c r="L243" s="164">
        <v>2051.9499999999998</v>
      </c>
      <c r="M243" s="154">
        <f>K243/L243</f>
        <v>4.5322741782207179E-3</v>
      </c>
      <c r="N243" s="153">
        <v>63</v>
      </c>
      <c r="O243" s="155">
        <f>M243*N243</f>
        <v>0.28553327322790523</v>
      </c>
      <c r="P243" s="155">
        <f>M243*60*1000</f>
        <v>271.93645069324305</v>
      </c>
      <c r="Q243" s="197">
        <f>P243*N243/1000</f>
        <v>17.13199639367431</v>
      </c>
    </row>
    <row r="244" spans="1:17" s="12" customFormat="1" ht="12.75" customHeight="1">
      <c r="A244" s="268"/>
      <c r="B244" s="223" t="s">
        <v>659</v>
      </c>
      <c r="C244" s="151" t="s">
        <v>336</v>
      </c>
      <c r="D244" s="152">
        <v>32</v>
      </c>
      <c r="E244" s="152">
        <v>1961</v>
      </c>
      <c r="F244" s="153">
        <f>G244+H244+I244</f>
        <v>11.839999000000001</v>
      </c>
      <c r="G244" s="153">
        <v>1.37046</v>
      </c>
      <c r="H244" s="153">
        <v>4.9859999999999998</v>
      </c>
      <c r="I244" s="153">
        <v>5.4835390000000004</v>
      </c>
      <c r="J244" s="153">
        <v>1204.29</v>
      </c>
      <c r="K244" s="230">
        <f>I244</f>
        <v>5.4835390000000004</v>
      </c>
      <c r="L244" s="153">
        <f>J244</f>
        <v>1204.29</v>
      </c>
      <c r="M244" s="154">
        <f>K244/L244</f>
        <v>4.5533376512301863E-3</v>
      </c>
      <c r="N244" s="153">
        <v>54.281999999999996</v>
      </c>
      <c r="O244" s="155">
        <f>M244*N244</f>
        <v>0.24716427438407695</v>
      </c>
      <c r="P244" s="155">
        <f>M244*60*1000</f>
        <v>273.2002590738112</v>
      </c>
      <c r="Q244" s="197">
        <f>P244*N244/1000</f>
        <v>14.829856463044617</v>
      </c>
    </row>
    <row r="245" spans="1:17" s="12" customFormat="1" ht="12.75" customHeight="1">
      <c r="A245" s="268"/>
      <c r="B245" s="222" t="s">
        <v>327</v>
      </c>
      <c r="C245" s="157" t="s">
        <v>313</v>
      </c>
      <c r="D245" s="150">
        <v>100</v>
      </c>
      <c r="E245" s="150">
        <v>1973</v>
      </c>
      <c r="F245" s="170">
        <v>38.79</v>
      </c>
      <c r="G245" s="158">
        <v>5.8922670000000004</v>
      </c>
      <c r="H245" s="158">
        <v>16</v>
      </c>
      <c r="I245" s="158">
        <v>16.897729999999999</v>
      </c>
      <c r="J245" s="158">
        <v>3676.85</v>
      </c>
      <c r="K245" s="231">
        <v>16.897729999999999</v>
      </c>
      <c r="L245" s="158">
        <v>3676.85</v>
      </c>
      <c r="M245" s="159">
        <f>K245/L245</f>
        <v>4.595708282905204E-3</v>
      </c>
      <c r="N245" s="158">
        <v>58.533000000000001</v>
      </c>
      <c r="O245" s="158">
        <f>K245*N245/J245</f>
        <v>0.26900059292329032</v>
      </c>
      <c r="P245" s="158">
        <f>M245*60*1000</f>
        <v>275.74249697431225</v>
      </c>
      <c r="Q245" s="198">
        <f>O245*60</f>
        <v>16.14003557539742</v>
      </c>
    </row>
    <row r="246" spans="1:17" s="12" customFormat="1" ht="12.75" customHeight="1">
      <c r="A246" s="268"/>
      <c r="B246" s="222" t="s">
        <v>629</v>
      </c>
      <c r="C246" s="151" t="s">
        <v>610</v>
      </c>
      <c r="D246" s="152">
        <v>30</v>
      </c>
      <c r="E246" s="152" t="s">
        <v>34</v>
      </c>
      <c r="F246" s="153">
        <v>13.4</v>
      </c>
      <c r="G246" s="153">
        <v>1.27</v>
      </c>
      <c r="H246" s="153">
        <v>4.8</v>
      </c>
      <c r="I246" s="153">
        <v>7.33</v>
      </c>
      <c r="J246" s="153">
        <v>1592.21</v>
      </c>
      <c r="K246" s="230">
        <v>7.33</v>
      </c>
      <c r="L246" s="153">
        <v>1592.21</v>
      </c>
      <c r="M246" s="154">
        <f>K246/L246</f>
        <v>4.6036640895359277E-3</v>
      </c>
      <c r="N246" s="153">
        <v>72.5</v>
      </c>
      <c r="O246" s="155">
        <f>M246*N246</f>
        <v>0.33376564649135476</v>
      </c>
      <c r="P246" s="155">
        <f>M246*60*1000</f>
        <v>276.21984537215565</v>
      </c>
      <c r="Q246" s="197">
        <f>P246*N246/1000</f>
        <v>20.025938789481284</v>
      </c>
    </row>
    <row r="247" spans="1:17" s="12" customFormat="1" ht="12.75" customHeight="1">
      <c r="A247" s="268"/>
      <c r="B247" s="223" t="s">
        <v>75</v>
      </c>
      <c r="C247" s="165" t="s">
        <v>812</v>
      </c>
      <c r="D247" s="166">
        <v>80</v>
      </c>
      <c r="E247" s="166">
        <v>1964</v>
      </c>
      <c r="F247" s="167">
        <v>36.085999999999999</v>
      </c>
      <c r="G247" s="167">
        <v>5.7119999999999997</v>
      </c>
      <c r="H247" s="167">
        <v>12.72</v>
      </c>
      <c r="I247" s="167">
        <v>17.653998999999999</v>
      </c>
      <c r="J247" s="167">
        <v>3830.86</v>
      </c>
      <c r="K247" s="233">
        <v>17.653998999999999</v>
      </c>
      <c r="L247" s="167">
        <v>3830.86</v>
      </c>
      <c r="M247" s="168">
        <v>4.6083644403606501E-3</v>
      </c>
      <c r="N247" s="167">
        <v>71.177000000000007</v>
      </c>
      <c r="O247" s="167">
        <v>0.32800955577155</v>
      </c>
      <c r="P247" s="167">
        <v>276.50186642163897</v>
      </c>
      <c r="Q247" s="199">
        <v>19.680573346292999</v>
      </c>
    </row>
    <row r="248" spans="1:17" s="12" customFormat="1" ht="12.75" customHeight="1">
      <c r="A248" s="268"/>
      <c r="B248" s="223" t="s">
        <v>200</v>
      </c>
      <c r="C248" s="165" t="s">
        <v>161</v>
      </c>
      <c r="D248" s="166">
        <v>23</v>
      </c>
      <c r="E248" s="166">
        <v>2002</v>
      </c>
      <c r="F248" s="167">
        <v>8.157</v>
      </c>
      <c r="G248" s="167">
        <v>0</v>
      </c>
      <c r="H248" s="167">
        <v>0</v>
      </c>
      <c r="I248" s="167">
        <v>8.156998999999999</v>
      </c>
      <c r="J248" s="167">
        <v>1743.26</v>
      </c>
      <c r="K248" s="233">
        <v>8.156998999999999</v>
      </c>
      <c r="L248" s="167">
        <v>1743.26</v>
      </c>
      <c r="M248" s="168">
        <v>4.6791637506740239E-3</v>
      </c>
      <c r="N248" s="167">
        <v>55.808000000000007</v>
      </c>
      <c r="O248" s="167">
        <v>0.26113477059761597</v>
      </c>
      <c r="P248" s="167">
        <v>280.74982504044146</v>
      </c>
      <c r="Q248" s="199">
        <v>15.668086235856959</v>
      </c>
    </row>
    <row r="249" spans="1:17" s="12" customFormat="1" ht="12.75" customHeight="1">
      <c r="A249" s="268"/>
      <c r="B249" s="222" t="s">
        <v>629</v>
      </c>
      <c r="C249" s="151" t="s">
        <v>607</v>
      </c>
      <c r="D249" s="152">
        <v>26</v>
      </c>
      <c r="E249" s="152" t="s">
        <v>34</v>
      </c>
      <c r="F249" s="153">
        <v>12.434000000000001</v>
      </c>
      <c r="G249" s="153">
        <v>2.04</v>
      </c>
      <c r="H249" s="153">
        <v>4.16</v>
      </c>
      <c r="I249" s="153">
        <v>6.234</v>
      </c>
      <c r="J249" s="153">
        <v>1332.27</v>
      </c>
      <c r="K249" s="230">
        <v>6.234</v>
      </c>
      <c r="L249" s="153">
        <v>1332.27</v>
      </c>
      <c r="M249" s="154">
        <f t="shared" ref="M249:M255" si="28">K249/L249</f>
        <v>4.6792316872705988E-3</v>
      </c>
      <c r="N249" s="153">
        <v>72.5</v>
      </c>
      <c r="O249" s="155">
        <f t="shared" ref="O249:O255" si="29">M249*N249</f>
        <v>0.33924429732711842</v>
      </c>
      <c r="P249" s="155">
        <f t="shared" ref="P249:P255" si="30">M249*60*1000</f>
        <v>280.75390123623595</v>
      </c>
      <c r="Q249" s="197">
        <f t="shared" ref="Q249:Q255" si="31">P249*N249/1000</f>
        <v>20.354657839627109</v>
      </c>
    </row>
    <row r="250" spans="1:17" s="12" customFormat="1" ht="12.75" customHeight="1">
      <c r="A250" s="268"/>
      <c r="B250" s="223" t="s">
        <v>743</v>
      </c>
      <c r="C250" s="151" t="s">
        <v>415</v>
      </c>
      <c r="D250" s="152">
        <v>80</v>
      </c>
      <c r="E250" s="152">
        <v>1970</v>
      </c>
      <c r="F250" s="153">
        <v>17.97</v>
      </c>
      <c r="G250" s="153">
        <v>0</v>
      </c>
      <c r="H250" s="153">
        <v>0</v>
      </c>
      <c r="I250" s="153">
        <v>17.97</v>
      </c>
      <c r="J250" s="153">
        <v>3810</v>
      </c>
      <c r="K250" s="230">
        <v>18</v>
      </c>
      <c r="L250" s="153">
        <v>3810</v>
      </c>
      <c r="M250" s="154">
        <f t="shared" si="28"/>
        <v>4.7244094488188976E-3</v>
      </c>
      <c r="N250" s="153">
        <v>81</v>
      </c>
      <c r="O250" s="155">
        <f t="shared" si="29"/>
        <v>0.38267716535433072</v>
      </c>
      <c r="P250" s="155">
        <f t="shared" si="30"/>
        <v>283.46456692913387</v>
      </c>
      <c r="Q250" s="197">
        <f t="shared" si="31"/>
        <v>22.960629921259841</v>
      </c>
    </row>
    <row r="251" spans="1:17" s="12" customFormat="1" ht="12.75" customHeight="1">
      <c r="A251" s="268"/>
      <c r="B251" s="223" t="s">
        <v>743</v>
      </c>
      <c r="C251" s="151" t="s">
        <v>722</v>
      </c>
      <c r="D251" s="152">
        <v>12</v>
      </c>
      <c r="E251" s="152">
        <v>1962</v>
      </c>
      <c r="F251" s="153">
        <v>5.65</v>
      </c>
      <c r="G251" s="153">
        <v>1.0900000000000001</v>
      </c>
      <c r="H251" s="153">
        <v>1.92</v>
      </c>
      <c r="I251" s="153">
        <v>2.63</v>
      </c>
      <c r="J251" s="153">
        <v>555.79</v>
      </c>
      <c r="K251" s="230">
        <v>2.63</v>
      </c>
      <c r="L251" s="153">
        <v>555.79</v>
      </c>
      <c r="M251" s="154">
        <f t="shared" si="28"/>
        <v>4.7320030946940393E-3</v>
      </c>
      <c r="N251" s="153">
        <v>81</v>
      </c>
      <c r="O251" s="155">
        <f t="shared" si="29"/>
        <v>0.38329225067021716</v>
      </c>
      <c r="P251" s="155">
        <f t="shared" si="30"/>
        <v>283.92018568164235</v>
      </c>
      <c r="Q251" s="197">
        <f t="shared" si="31"/>
        <v>22.99753504021303</v>
      </c>
    </row>
    <row r="252" spans="1:17" s="12" customFormat="1" ht="12.75" customHeight="1">
      <c r="A252" s="268"/>
      <c r="B252" s="222" t="s">
        <v>37</v>
      </c>
      <c r="C252" s="151" t="s">
        <v>541</v>
      </c>
      <c r="D252" s="152">
        <v>44</v>
      </c>
      <c r="E252" s="152">
        <v>1988</v>
      </c>
      <c r="F252" s="153">
        <f>G252+H252+I252</f>
        <v>22.441000000000003</v>
      </c>
      <c r="G252" s="153">
        <v>4.4194800000000001</v>
      </c>
      <c r="H252" s="153">
        <v>7.04</v>
      </c>
      <c r="I252" s="153">
        <v>10.981520000000002</v>
      </c>
      <c r="J252" s="153">
        <v>2317.52</v>
      </c>
      <c r="K252" s="230">
        <v>10.981520000000002</v>
      </c>
      <c r="L252" s="153">
        <v>2317.52</v>
      </c>
      <c r="M252" s="154">
        <f t="shared" si="28"/>
        <v>4.7384790638268504E-3</v>
      </c>
      <c r="N252" s="153">
        <v>46</v>
      </c>
      <c r="O252" s="155">
        <f t="shared" si="29"/>
        <v>0.21797003693603512</v>
      </c>
      <c r="P252" s="155">
        <f t="shared" si="30"/>
        <v>284.30874382961105</v>
      </c>
      <c r="Q252" s="197">
        <f t="shared" si="31"/>
        <v>13.078202216162108</v>
      </c>
    </row>
    <row r="253" spans="1:17" s="12" customFormat="1" ht="12.75" customHeight="1">
      <c r="A253" s="268"/>
      <c r="B253" s="222" t="s">
        <v>37</v>
      </c>
      <c r="C253" s="151" t="s">
        <v>542</v>
      </c>
      <c r="D253" s="152">
        <v>45</v>
      </c>
      <c r="E253" s="152">
        <v>1978</v>
      </c>
      <c r="F253" s="153">
        <f>G253+H253+I253</f>
        <v>23.340000000000003</v>
      </c>
      <c r="G253" s="153">
        <v>4.9860800000000003</v>
      </c>
      <c r="H253" s="153">
        <v>7.2</v>
      </c>
      <c r="I253" s="153">
        <v>11.153920000000001</v>
      </c>
      <c r="J253" s="153">
        <v>2341.44</v>
      </c>
      <c r="K253" s="230">
        <v>11.153920000000001</v>
      </c>
      <c r="L253" s="153">
        <v>2341.44</v>
      </c>
      <c r="M253" s="154">
        <f t="shared" si="28"/>
        <v>4.7637009703430369E-3</v>
      </c>
      <c r="N253" s="153">
        <v>46</v>
      </c>
      <c r="O253" s="155">
        <f t="shared" si="29"/>
        <v>0.21913024463577971</v>
      </c>
      <c r="P253" s="155">
        <f t="shared" si="30"/>
        <v>285.82205822058222</v>
      </c>
      <c r="Q253" s="197">
        <f t="shared" si="31"/>
        <v>13.147814678146782</v>
      </c>
    </row>
    <row r="254" spans="1:17" s="12" customFormat="1" ht="12.75" customHeight="1">
      <c r="A254" s="268"/>
      <c r="B254" s="223" t="s">
        <v>288</v>
      </c>
      <c r="C254" s="171" t="s">
        <v>630</v>
      </c>
      <c r="D254" s="172">
        <v>20</v>
      </c>
      <c r="E254" s="162" t="s">
        <v>34</v>
      </c>
      <c r="F254" s="163">
        <v>10.98</v>
      </c>
      <c r="G254" s="163">
        <v>2.11</v>
      </c>
      <c r="H254" s="163">
        <v>3.2</v>
      </c>
      <c r="I254" s="163">
        <v>5.67</v>
      </c>
      <c r="J254" s="163">
        <v>1189.8399999999999</v>
      </c>
      <c r="K254" s="232">
        <v>5.67</v>
      </c>
      <c r="L254" s="163">
        <v>1189.8399999999999</v>
      </c>
      <c r="M254" s="154">
        <f t="shared" si="28"/>
        <v>4.7653466012236943E-3</v>
      </c>
      <c r="N254" s="153">
        <v>63</v>
      </c>
      <c r="O254" s="155">
        <f t="shared" si="29"/>
        <v>0.30021683587709275</v>
      </c>
      <c r="P254" s="155">
        <f t="shared" si="30"/>
        <v>285.92079607342163</v>
      </c>
      <c r="Q254" s="197">
        <f t="shared" si="31"/>
        <v>18.013010152625565</v>
      </c>
    </row>
    <row r="255" spans="1:17" s="12" customFormat="1" ht="12.75" customHeight="1">
      <c r="A255" s="268"/>
      <c r="B255" s="222" t="s">
        <v>37</v>
      </c>
      <c r="C255" s="151" t="s">
        <v>543</v>
      </c>
      <c r="D255" s="152">
        <v>50</v>
      </c>
      <c r="E255" s="152">
        <v>1977</v>
      </c>
      <c r="F255" s="153">
        <f>G255+H255+I255</f>
        <v>25.594000000000001</v>
      </c>
      <c r="G255" s="153">
        <v>5.3260400000000008</v>
      </c>
      <c r="H255" s="153">
        <v>8</v>
      </c>
      <c r="I255" s="153">
        <v>12.26796</v>
      </c>
      <c r="J255" s="153">
        <v>2555.31</v>
      </c>
      <c r="K255" s="230">
        <v>12.26796</v>
      </c>
      <c r="L255" s="153">
        <v>2555.31</v>
      </c>
      <c r="M255" s="154">
        <f t="shared" si="28"/>
        <v>4.8009673973020885E-3</v>
      </c>
      <c r="N255" s="153">
        <v>46</v>
      </c>
      <c r="O255" s="155">
        <f t="shared" si="29"/>
        <v>0.22084450027589608</v>
      </c>
      <c r="P255" s="155">
        <f t="shared" si="30"/>
        <v>288.05804383812534</v>
      </c>
      <c r="Q255" s="197">
        <f t="shared" si="31"/>
        <v>13.250670016553766</v>
      </c>
    </row>
    <row r="256" spans="1:17" s="12" customFormat="1" ht="12.75" customHeight="1">
      <c r="A256" s="268"/>
      <c r="B256" s="223" t="s">
        <v>103</v>
      </c>
      <c r="C256" s="165" t="s">
        <v>94</v>
      </c>
      <c r="D256" s="166">
        <v>31</v>
      </c>
      <c r="E256" s="166">
        <v>1972</v>
      </c>
      <c r="F256" s="167">
        <v>16.167999999999999</v>
      </c>
      <c r="G256" s="167">
        <v>3.0945330000000002</v>
      </c>
      <c r="H256" s="167">
        <v>4.8</v>
      </c>
      <c r="I256" s="167">
        <v>8.2734690000000004</v>
      </c>
      <c r="J256" s="167">
        <v>1718.52</v>
      </c>
      <c r="K256" s="233">
        <v>8.2734690000000004</v>
      </c>
      <c r="L256" s="167">
        <v>1718.52</v>
      </c>
      <c r="M256" s="168">
        <v>4.8142989316388527E-3</v>
      </c>
      <c r="N256" s="167">
        <v>72.703000000000003</v>
      </c>
      <c r="O256" s="167">
        <v>0.3500139752269395</v>
      </c>
      <c r="P256" s="167">
        <v>288.85793589833116</v>
      </c>
      <c r="Q256" s="199">
        <v>21.000838513616369</v>
      </c>
    </row>
    <row r="257" spans="1:17" s="12" customFormat="1" ht="12.75" customHeight="1">
      <c r="A257" s="268"/>
      <c r="B257" s="223" t="s">
        <v>75</v>
      </c>
      <c r="C257" s="165" t="s">
        <v>813</v>
      </c>
      <c r="D257" s="166">
        <v>101</v>
      </c>
      <c r="E257" s="166">
        <v>1966</v>
      </c>
      <c r="F257" s="167">
        <v>45.779000000000003</v>
      </c>
      <c r="G257" s="167">
        <v>8.1395999999999997</v>
      </c>
      <c r="H257" s="167">
        <v>15.84</v>
      </c>
      <c r="I257" s="167">
        <v>21.799396000000002</v>
      </c>
      <c r="J257" s="167">
        <v>4481.51</v>
      </c>
      <c r="K257" s="233">
        <v>21.799396000000002</v>
      </c>
      <c r="L257" s="167">
        <v>4481.51</v>
      </c>
      <c r="M257" s="168">
        <v>4.8642970784400792E-3</v>
      </c>
      <c r="N257" s="167">
        <v>71.177000000000007</v>
      </c>
      <c r="O257" s="167">
        <v>0.34622607315212955</v>
      </c>
      <c r="P257" s="167">
        <v>291.85782470640476</v>
      </c>
      <c r="Q257" s="199">
        <v>20.773564389127774</v>
      </c>
    </row>
    <row r="258" spans="1:17" s="12" customFormat="1" ht="12.75" customHeight="1">
      <c r="A258" s="268"/>
      <c r="B258" s="222" t="s">
        <v>37</v>
      </c>
      <c r="C258" s="151" t="s">
        <v>544</v>
      </c>
      <c r="D258" s="152">
        <v>54</v>
      </c>
      <c r="E258" s="152">
        <v>1988</v>
      </c>
      <c r="F258" s="153">
        <f>G258+H258+I258</f>
        <v>29.859000000000002</v>
      </c>
      <c r="G258" s="153">
        <v>6.6292200000000001</v>
      </c>
      <c r="H258" s="153">
        <v>8.64</v>
      </c>
      <c r="I258" s="153">
        <v>14.589780000000001</v>
      </c>
      <c r="J258" s="153">
        <v>2997.57</v>
      </c>
      <c r="K258" s="230">
        <v>14.589780000000001</v>
      </c>
      <c r="L258" s="153">
        <v>2997.57</v>
      </c>
      <c r="M258" s="154">
        <f>K258/L258</f>
        <v>4.8672024339715169E-3</v>
      </c>
      <c r="N258" s="153">
        <v>46</v>
      </c>
      <c r="O258" s="155">
        <f>M258*N258</f>
        <v>0.22389131196268977</v>
      </c>
      <c r="P258" s="155">
        <f>M258*60*1000</f>
        <v>292.03214603829105</v>
      </c>
      <c r="Q258" s="197">
        <f>P258*N258/1000</f>
        <v>13.433478717761389</v>
      </c>
    </row>
    <row r="259" spans="1:17" s="12" customFormat="1" ht="12.75" customHeight="1">
      <c r="A259" s="268"/>
      <c r="B259" s="222" t="s">
        <v>37</v>
      </c>
      <c r="C259" s="151" t="s">
        <v>545</v>
      </c>
      <c r="D259" s="152">
        <v>18</v>
      </c>
      <c r="E259" s="152" t="s">
        <v>34</v>
      </c>
      <c r="F259" s="153">
        <f>G259+H259+I259</f>
        <v>9.34</v>
      </c>
      <c r="G259" s="153">
        <v>1.7564599999999999</v>
      </c>
      <c r="H259" s="153">
        <v>2.88</v>
      </c>
      <c r="I259" s="153">
        <v>4.7035400000000003</v>
      </c>
      <c r="J259" s="153">
        <v>964.08</v>
      </c>
      <c r="K259" s="230">
        <v>4.7035400000000003</v>
      </c>
      <c r="L259" s="153">
        <v>964.08</v>
      </c>
      <c r="M259" s="154">
        <f>K259/L259</f>
        <v>4.8787859928636629E-3</v>
      </c>
      <c r="N259" s="153">
        <v>46</v>
      </c>
      <c r="O259" s="155">
        <f>M259*N259</f>
        <v>0.22442415567172849</v>
      </c>
      <c r="P259" s="155">
        <f>M259*60*1000</f>
        <v>292.72715957181975</v>
      </c>
      <c r="Q259" s="197">
        <f>P259*N259/1000</f>
        <v>13.465449340303708</v>
      </c>
    </row>
    <row r="260" spans="1:17" s="12" customFormat="1" ht="12.75" customHeight="1">
      <c r="A260" s="268"/>
      <c r="B260" s="223" t="s">
        <v>743</v>
      </c>
      <c r="C260" s="151" t="s">
        <v>416</v>
      </c>
      <c r="D260" s="152">
        <v>20</v>
      </c>
      <c r="E260" s="152">
        <v>1995</v>
      </c>
      <c r="F260" s="153">
        <v>11.2</v>
      </c>
      <c r="G260" s="153">
        <v>2.5499999999999998</v>
      </c>
      <c r="H260" s="153">
        <v>3.2</v>
      </c>
      <c r="I260" s="153">
        <v>5.41</v>
      </c>
      <c r="J260" s="153">
        <v>1108</v>
      </c>
      <c r="K260" s="230">
        <v>5.41</v>
      </c>
      <c r="L260" s="153">
        <v>1108</v>
      </c>
      <c r="M260" s="154">
        <f>K260/L260</f>
        <v>4.8826714801444042E-3</v>
      </c>
      <c r="N260" s="153">
        <v>81</v>
      </c>
      <c r="O260" s="155">
        <f>M260*N260</f>
        <v>0.39549638989169672</v>
      </c>
      <c r="P260" s="155">
        <f>M260*60*1000</f>
        <v>292.96028880866425</v>
      </c>
      <c r="Q260" s="197">
        <f>P260*N260/1000</f>
        <v>23.729783393501801</v>
      </c>
    </row>
    <row r="261" spans="1:17" s="12" customFormat="1" ht="12.75" customHeight="1">
      <c r="A261" s="268"/>
      <c r="B261" s="223" t="s">
        <v>743</v>
      </c>
      <c r="C261" s="151" t="s">
        <v>723</v>
      </c>
      <c r="D261" s="152">
        <v>40</v>
      </c>
      <c r="E261" s="152">
        <v>1992</v>
      </c>
      <c r="F261" s="153">
        <v>23.1</v>
      </c>
      <c r="G261" s="153">
        <v>5.66</v>
      </c>
      <c r="H261" s="153">
        <v>6.4</v>
      </c>
      <c r="I261" s="153">
        <v>11.079000000000001</v>
      </c>
      <c r="J261" s="153">
        <v>2265</v>
      </c>
      <c r="K261" s="230">
        <v>11.07</v>
      </c>
      <c r="L261" s="153">
        <v>2265</v>
      </c>
      <c r="M261" s="154">
        <f>K261/L261</f>
        <v>4.8874172185430463E-3</v>
      </c>
      <c r="N261" s="153">
        <v>81</v>
      </c>
      <c r="O261" s="155">
        <f>M261*N261</f>
        <v>0.39588079470198673</v>
      </c>
      <c r="P261" s="155">
        <f>M261*60*1000</f>
        <v>293.24503311258275</v>
      </c>
      <c r="Q261" s="197">
        <f>P261*N261/1000</f>
        <v>23.752847682119203</v>
      </c>
    </row>
    <row r="262" spans="1:17" s="12" customFormat="1" ht="12.75" customHeight="1">
      <c r="A262" s="268"/>
      <c r="B262" s="223" t="s">
        <v>659</v>
      </c>
      <c r="C262" s="151" t="s">
        <v>640</v>
      </c>
      <c r="D262" s="152">
        <v>54</v>
      </c>
      <c r="E262" s="152">
        <v>1983</v>
      </c>
      <c r="F262" s="153">
        <f>G262+H262+I262</f>
        <v>27.526015999999998</v>
      </c>
      <c r="G262" s="153">
        <v>4.4803499999999996</v>
      </c>
      <c r="H262" s="153">
        <v>8.5730000000000004</v>
      </c>
      <c r="I262" s="153">
        <v>14.472666</v>
      </c>
      <c r="J262" s="153">
        <v>2959.47</v>
      </c>
      <c r="K262" s="230">
        <f>I262</f>
        <v>14.472666</v>
      </c>
      <c r="L262" s="153">
        <f>J262</f>
        <v>2959.47</v>
      </c>
      <c r="M262" s="154">
        <f>K262/L262</f>
        <v>4.8902898154061375E-3</v>
      </c>
      <c r="N262" s="153">
        <v>54.281999999999996</v>
      </c>
      <c r="O262" s="155">
        <f>M262*N262</f>
        <v>0.26545471175987595</v>
      </c>
      <c r="P262" s="155">
        <f>M262*60*1000</f>
        <v>293.41738892436825</v>
      </c>
      <c r="Q262" s="197">
        <f>P262*N262/1000</f>
        <v>15.927282705592557</v>
      </c>
    </row>
    <row r="263" spans="1:17" s="12" customFormat="1" ht="12.75" customHeight="1">
      <c r="A263" s="268"/>
      <c r="B263" s="223" t="s">
        <v>103</v>
      </c>
      <c r="C263" s="165" t="s">
        <v>95</v>
      </c>
      <c r="D263" s="166">
        <v>30</v>
      </c>
      <c r="E263" s="166">
        <v>1977</v>
      </c>
      <c r="F263" s="167">
        <v>15.433999999999999</v>
      </c>
      <c r="G263" s="167">
        <v>3.0089999999999999</v>
      </c>
      <c r="H263" s="167">
        <v>4.8</v>
      </c>
      <c r="I263" s="167">
        <v>7.625</v>
      </c>
      <c r="J263" s="167">
        <v>1557.06</v>
      </c>
      <c r="K263" s="233">
        <v>7.625</v>
      </c>
      <c r="L263" s="167">
        <v>1557.06</v>
      </c>
      <c r="M263" s="168">
        <v>4.897049567775166E-3</v>
      </c>
      <c r="N263" s="167">
        <v>72.703000000000003</v>
      </c>
      <c r="O263" s="167">
        <v>0.35603019472595793</v>
      </c>
      <c r="P263" s="167">
        <v>293.82297406650997</v>
      </c>
      <c r="Q263" s="199">
        <v>21.361811683557477</v>
      </c>
    </row>
    <row r="264" spans="1:17" s="12" customFormat="1" ht="12.75" customHeight="1">
      <c r="A264" s="268"/>
      <c r="B264" s="222" t="s">
        <v>37</v>
      </c>
      <c r="C264" s="151" t="s">
        <v>206</v>
      </c>
      <c r="D264" s="152">
        <v>54</v>
      </c>
      <c r="E264" s="152">
        <v>1978</v>
      </c>
      <c r="F264" s="153">
        <f>G264+H264+I264</f>
        <v>29.161999999999999</v>
      </c>
      <c r="G264" s="153">
        <v>6.4592400000000003</v>
      </c>
      <c r="H264" s="153">
        <v>8.0825580000000006</v>
      </c>
      <c r="I264" s="153">
        <v>14.620201999999999</v>
      </c>
      <c r="J264" s="153">
        <v>2984.27</v>
      </c>
      <c r="K264" s="230">
        <v>14.620201999999999</v>
      </c>
      <c r="L264" s="153">
        <v>2984.27</v>
      </c>
      <c r="M264" s="154">
        <f>K264/L264</f>
        <v>4.8990882192294933E-3</v>
      </c>
      <c r="N264" s="153">
        <v>46</v>
      </c>
      <c r="O264" s="155">
        <f>M264*N264</f>
        <v>0.22535805808455669</v>
      </c>
      <c r="P264" s="155">
        <f>M264*60*1000</f>
        <v>293.94529315376963</v>
      </c>
      <c r="Q264" s="197">
        <f>P264*N264/1000</f>
        <v>13.521483485073402</v>
      </c>
    </row>
    <row r="265" spans="1:17" s="12" customFormat="1" ht="12.75" customHeight="1">
      <c r="A265" s="268"/>
      <c r="B265" s="223" t="s">
        <v>103</v>
      </c>
      <c r="C265" s="165" t="s">
        <v>93</v>
      </c>
      <c r="D265" s="166">
        <v>30</v>
      </c>
      <c r="E265" s="166">
        <v>1973</v>
      </c>
      <c r="F265" s="167">
        <v>16.448</v>
      </c>
      <c r="G265" s="167">
        <v>3.2130000000000001</v>
      </c>
      <c r="H265" s="167">
        <v>4.8</v>
      </c>
      <c r="I265" s="167">
        <v>8.4350000000000005</v>
      </c>
      <c r="J265" s="167">
        <v>1715.3</v>
      </c>
      <c r="K265" s="233">
        <v>8.4350000000000005</v>
      </c>
      <c r="L265" s="167">
        <v>1715.3</v>
      </c>
      <c r="M265" s="168">
        <v>4.9175071416078823E-3</v>
      </c>
      <c r="N265" s="167">
        <v>72.703000000000003</v>
      </c>
      <c r="O265" s="167">
        <v>0.3575175217163179</v>
      </c>
      <c r="P265" s="167">
        <v>295.05042849647293</v>
      </c>
      <c r="Q265" s="199">
        <v>21.451051302979071</v>
      </c>
    </row>
    <row r="266" spans="1:17" s="12" customFormat="1" ht="12.75" customHeight="1">
      <c r="A266" s="268"/>
      <c r="B266" s="223" t="s">
        <v>200</v>
      </c>
      <c r="C266" s="169" t="s">
        <v>214</v>
      </c>
      <c r="D266" s="166">
        <v>60</v>
      </c>
      <c r="E266" s="166">
        <v>1978</v>
      </c>
      <c r="F266" s="167">
        <v>38.406999999999996</v>
      </c>
      <c r="G266" s="167">
        <v>8.8636949999999999</v>
      </c>
      <c r="H266" s="167">
        <v>11.52</v>
      </c>
      <c r="I266" s="167">
        <v>18.023309000000001</v>
      </c>
      <c r="J266" s="167">
        <v>3663.79</v>
      </c>
      <c r="K266" s="233">
        <v>18.023309000000001</v>
      </c>
      <c r="L266" s="167">
        <v>3663.79</v>
      </c>
      <c r="M266" s="168">
        <v>4.9193073292956207E-3</v>
      </c>
      <c r="N266" s="167">
        <v>55.808000000000007</v>
      </c>
      <c r="O266" s="167">
        <v>0.27453670343333003</v>
      </c>
      <c r="P266" s="167">
        <v>295.15843975773726</v>
      </c>
      <c r="Q266" s="199">
        <v>16.472202205999803</v>
      </c>
    </row>
    <row r="267" spans="1:17" s="12" customFormat="1" ht="12.75" customHeight="1">
      <c r="A267" s="268"/>
      <c r="B267" s="222" t="s">
        <v>126</v>
      </c>
      <c r="C267" s="173" t="s">
        <v>882</v>
      </c>
      <c r="D267" s="174">
        <v>12</v>
      </c>
      <c r="E267" s="174">
        <v>1963</v>
      </c>
      <c r="F267" s="175">
        <v>5.4450000000000003</v>
      </c>
      <c r="G267" s="175">
        <v>0.92238600000000004</v>
      </c>
      <c r="H267" s="175">
        <v>1.92</v>
      </c>
      <c r="I267" s="175">
        <v>2.602614</v>
      </c>
      <c r="J267" s="175">
        <v>528.35</v>
      </c>
      <c r="K267" s="234">
        <v>2.602614</v>
      </c>
      <c r="L267" s="175">
        <v>528.35</v>
      </c>
      <c r="M267" s="176">
        <v>4.9259278887101351E-3</v>
      </c>
      <c r="N267" s="175">
        <v>64.637</v>
      </c>
      <c r="O267" s="175">
        <v>0.31839720094255702</v>
      </c>
      <c r="P267" s="175">
        <v>295.55567332260813</v>
      </c>
      <c r="Q267" s="200">
        <v>19.103832056553422</v>
      </c>
    </row>
    <row r="268" spans="1:17" s="12" customFormat="1" ht="12.75" customHeight="1">
      <c r="A268" s="268"/>
      <c r="B268" s="222" t="s">
        <v>37</v>
      </c>
      <c r="C268" s="151" t="s">
        <v>205</v>
      </c>
      <c r="D268" s="152">
        <v>30</v>
      </c>
      <c r="E268" s="152" t="s">
        <v>34</v>
      </c>
      <c r="F268" s="153">
        <f>G268+H268+I268</f>
        <v>15.308</v>
      </c>
      <c r="G268" s="153">
        <v>3.0596399999999999</v>
      </c>
      <c r="H268" s="153">
        <v>4.8</v>
      </c>
      <c r="I268" s="153">
        <v>7.4483600000000001</v>
      </c>
      <c r="J268" s="153">
        <v>1511.9</v>
      </c>
      <c r="K268" s="230">
        <v>7.4483600000000001</v>
      </c>
      <c r="L268" s="153">
        <v>1511.9</v>
      </c>
      <c r="M268" s="154">
        <f>K268/L268</f>
        <v>4.9264898472121173E-3</v>
      </c>
      <c r="N268" s="153">
        <v>46</v>
      </c>
      <c r="O268" s="155">
        <f>M268*N268</f>
        <v>0.22661853297175741</v>
      </c>
      <c r="P268" s="155">
        <f>M268*60*1000</f>
        <v>295.58939083272708</v>
      </c>
      <c r="Q268" s="197">
        <f>P268*N268/1000</f>
        <v>13.597111978305445</v>
      </c>
    </row>
    <row r="269" spans="1:17" s="12" customFormat="1" ht="12.75" customHeight="1">
      <c r="A269" s="268"/>
      <c r="B269" s="222" t="s">
        <v>37</v>
      </c>
      <c r="C269" s="151" t="s">
        <v>546</v>
      </c>
      <c r="D269" s="152">
        <v>54</v>
      </c>
      <c r="E269" s="152">
        <v>1985</v>
      </c>
      <c r="F269" s="153">
        <f>G269+H269+I269</f>
        <v>30.102</v>
      </c>
      <c r="G269" s="153">
        <v>6.5725600000000002</v>
      </c>
      <c r="H269" s="153">
        <v>8.64</v>
      </c>
      <c r="I269" s="153">
        <v>14.88944</v>
      </c>
      <c r="J269" s="153">
        <v>3009.3</v>
      </c>
      <c r="K269" s="230">
        <v>14.88944</v>
      </c>
      <c r="L269" s="153">
        <v>3009.3</v>
      </c>
      <c r="M269" s="154">
        <f>K269/L269</f>
        <v>4.9478084604393045E-3</v>
      </c>
      <c r="N269" s="153">
        <v>46</v>
      </c>
      <c r="O269" s="155">
        <f>M269*N269</f>
        <v>0.22759918918020799</v>
      </c>
      <c r="P269" s="155">
        <f>M269*60*1000</f>
        <v>296.86850762635822</v>
      </c>
      <c r="Q269" s="197">
        <f>P269*N269/1000</f>
        <v>13.655951350812478</v>
      </c>
    </row>
    <row r="270" spans="1:17" s="12" customFormat="1" ht="12.75" customHeight="1">
      <c r="A270" s="268"/>
      <c r="B270" s="223" t="s">
        <v>200</v>
      </c>
      <c r="C270" s="165" t="s">
        <v>165</v>
      </c>
      <c r="D270" s="166">
        <v>36</v>
      </c>
      <c r="E270" s="166">
        <v>1987</v>
      </c>
      <c r="F270" s="167">
        <v>24.367999999999999</v>
      </c>
      <c r="G270" s="167">
        <v>4.9253020000000003</v>
      </c>
      <c r="H270" s="167">
        <v>8.64</v>
      </c>
      <c r="I270" s="167">
        <v>10.8027</v>
      </c>
      <c r="J270" s="167">
        <v>2176.88</v>
      </c>
      <c r="K270" s="233">
        <v>10.8027</v>
      </c>
      <c r="L270" s="167">
        <v>2176.88</v>
      </c>
      <c r="M270" s="168">
        <v>4.9624692220058058E-3</v>
      </c>
      <c r="N270" s="167">
        <v>55.808000000000007</v>
      </c>
      <c r="O270" s="167">
        <v>0.27694548234170002</v>
      </c>
      <c r="P270" s="167">
        <v>297.74815332034837</v>
      </c>
      <c r="Q270" s="199">
        <v>16.616728940502004</v>
      </c>
    </row>
    <row r="271" spans="1:17" s="12" customFormat="1" ht="12.75" customHeight="1">
      <c r="A271" s="268"/>
      <c r="B271" s="223" t="s">
        <v>75</v>
      </c>
      <c r="C271" s="165" t="s">
        <v>814</v>
      </c>
      <c r="D271" s="166">
        <v>60</v>
      </c>
      <c r="E271" s="166">
        <v>1988</v>
      </c>
      <c r="F271" s="167">
        <v>25.82</v>
      </c>
      <c r="G271" s="167">
        <v>4.4817270000000002</v>
      </c>
      <c r="H271" s="167">
        <v>9.6</v>
      </c>
      <c r="I271" s="167">
        <v>11.738275</v>
      </c>
      <c r="J271" s="167">
        <v>2363.7600000000002</v>
      </c>
      <c r="K271" s="233">
        <v>11.738275</v>
      </c>
      <c r="L271" s="167">
        <v>2363.7600000000002</v>
      </c>
      <c r="M271" s="168">
        <v>4.9659335127085653E-3</v>
      </c>
      <c r="N271" s="167">
        <v>71.177000000000007</v>
      </c>
      <c r="O271" s="167">
        <v>0.35346024963405759</v>
      </c>
      <c r="P271" s="167">
        <v>297.95601076251393</v>
      </c>
      <c r="Q271" s="199">
        <v>21.207614978043456</v>
      </c>
    </row>
    <row r="272" spans="1:17" s="12" customFormat="1" ht="12.75" customHeight="1">
      <c r="A272" s="268"/>
      <c r="B272" s="223" t="s">
        <v>743</v>
      </c>
      <c r="C272" s="151" t="s">
        <v>724</v>
      </c>
      <c r="D272" s="152">
        <v>40</v>
      </c>
      <c r="E272" s="152">
        <v>1973</v>
      </c>
      <c r="F272" s="153">
        <v>20.6</v>
      </c>
      <c r="G272" s="153">
        <v>4.1989999999999998</v>
      </c>
      <c r="H272" s="153">
        <v>6.4</v>
      </c>
      <c r="I272" s="153">
        <v>10</v>
      </c>
      <c r="J272" s="153">
        <v>2007</v>
      </c>
      <c r="K272" s="230">
        <v>10</v>
      </c>
      <c r="L272" s="153">
        <v>2007</v>
      </c>
      <c r="M272" s="154">
        <f>K272/L272</f>
        <v>4.9825610363726956E-3</v>
      </c>
      <c r="N272" s="153">
        <v>81</v>
      </c>
      <c r="O272" s="155">
        <f>M272*N272</f>
        <v>0.40358744394618834</v>
      </c>
      <c r="P272" s="155">
        <f>M272*60*1000</f>
        <v>298.95366218236177</v>
      </c>
      <c r="Q272" s="197">
        <f>P272*N272/1000</f>
        <v>24.215246636771301</v>
      </c>
    </row>
    <row r="273" spans="1:17" s="12" customFormat="1" ht="12.75" customHeight="1">
      <c r="A273" s="268"/>
      <c r="B273" s="222" t="s">
        <v>37</v>
      </c>
      <c r="C273" s="151" t="s">
        <v>547</v>
      </c>
      <c r="D273" s="152">
        <v>45</v>
      </c>
      <c r="E273" s="152">
        <v>1976</v>
      </c>
      <c r="F273" s="153">
        <f>G273+H273+I273</f>
        <v>24.43</v>
      </c>
      <c r="G273" s="153">
        <v>5.6093399999999995</v>
      </c>
      <c r="H273" s="153">
        <v>7.2</v>
      </c>
      <c r="I273" s="153">
        <v>11.620660000000001</v>
      </c>
      <c r="J273" s="153">
        <v>2326.7200000000003</v>
      </c>
      <c r="K273" s="230">
        <v>11.620660000000001</v>
      </c>
      <c r="L273" s="153">
        <v>2326.7200000000003</v>
      </c>
      <c r="M273" s="154">
        <f>K273/L273</f>
        <v>4.9944385228991887E-3</v>
      </c>
      <c r="N273" s="153">
        <v>46</v>
      </c>
      <c r="O273" s="155">
        <f>M273*N273</f>
        <v>0.22974417205336267</v>
      </c>
      <c r="P273" s="155">
        <f>M273*60*1000</f>
        <v>299.66631137395132</v>
      </c>
      <c r="Q273" s="197">
        <f>P273*N273/1000</f>
        <v>13.78465032320176</v>
      </c>
    </row>
    <row r="274" spans="1:17" s="12" customFormat="1" ht="12.75" customHeight="1">
      <c r="A274" s="268"/>
      <c r="B274" s="223" t="s">
        <v>659</v>
      </c>
      <c r="C274" s="151" t="s">
        <v>641</v>
      </c>
      <c r="D274" s="152">
        <v>539</v>
      </c>
      <c r="E274" s="152">
        <v>1980</v>
      </c>
      <c r="F274" s="153">
        <f>G274+H274+I274</f>
        <v>32.218000000000004</v>
      </c>
      <c r="G274" s="153">
        <v>6.0973350000000002</v>
      </c>
      <c r="H274" s="153">
        <v>9.7650000000000006</v>
      </c>
      <c r="I274" s="153">
        <v>16.355664999999998</v>
      </c>
      <c r="J274" s="153">
        <v>3267.5499999999997</v>
      </c>
      <c r="K274" s="230">
        <f>I274</f>
        <v>16.355664999999998</v>
      </c>
      <c r="L274" s="153">
        <f>J274</f>
        <v>3267.5499999999997</v>
      </c>
      <c r="M274" s="154">
        <f>K274/L274</f>
        <v>5.005482701106333E-3</v>
      </c>
      <c r="N274" s="153">
        <v>54.281999999999996</v>
      </c>
      <c r="O274" s="155">
        <f>M274*N274</f>
        <v>0.27170761198145393</v>
      </c>
      <c r="P274" s="155">
        <f>M274*60*1000</f>
        <v>300.32896206637997</v>
      </c>
      <c r="Q274" s="197">
        <f>P274*N274/1000</f>
        <v>16.302456718887235</v>
      </c>
    </row>
    <row r="275" spans="1:17" s="12" customFormat="1" ht="12.75" customHeight="1">
      <c r="A275" s="268"/>
      <c r="B275" s="223" t="s">
        <v>288</v>
      </c>
      <c r="C275" s="160" t="s">
        <v>266</v>
      </c>
      <c r="D275" s="161">
        <v>30</v>
      </c>
      <c r="E275" s="162" t="s">
        <v>34</v>
      </c>
      <c r="F275" s="163">
        <v>18.86</v>
      </c>
      <c r="G275" s="163">
        <v>3.96</v>
      </c>
      <c r="H275" s="163">
        <v>4.8</v>
      </c>
      <c r="I275" s="163">
        <v>10.1</v>
      </c>
      <c r="J275" s="164">
        <v>2013.33</v>
      </c>
      <c r="K275" s="232">
        <v>10.1</v>
      </c>
      <c r="L275" s="164">
        <v>2013.33</v>
      </c>
      <c r="M275" s="154">
        <f>K275/L275</f>
        <v>5.0165645969612533E-3</v>
      </c>
      <c r="N275" s="153">
        <v>63</v>
      </c>
      <c r="O275" s="155">
        <f>M275*N275</f>
        <v>0.31604356960855895</v>
      </c>
      <c r="P275" s="155">
        <f>M275*60*1000</f>
        <v>300.99387581767519</v>
      </c>
      <c r="Q275" s="197">
        <f>P275*N275/1000</f>
        <v>18.962614176513537</v>
      </c>
    </row>
    <row r="276" spans="1:17" s="12" customFormat="1" ht="12.75" customHeight="1">
      <c r="A276" s="268"/>
      <c r="B276" s="223" t="s">
        <v>75</v>
      </c>
      <c r="C276" s="165" t="s">
        <v>815</v>
      </c>
      <c r="D276" s="166">
        <v>100</v>
      </c>
      <c r="E276" s="166">
        <v>1973</v>
      </c>
      <c r="F276" s="167">
        <v>47.030999999999999</v>
      </c>
      <c r="G276" s="167">
        <v>9.0959520000000005</v>
      </c>
      <c r="H276" s="167">
        <v>15.971</v>
      </c>
      <c r="I276" s="167">
        <v>21.964046</v>
      </c>
      <c r="J276" s="167">
        <v>4362.3100000000004</v>
      </c>
      <c r="K276" s="233">
        <v>21.964046</v>
      </c>
      <c r="L276" s="167">
        <v>4362.3100000000004</v>
      </c>
      <c r="M276" s="168">
        <v>5.0349576256616332E-3</v>
      </c>
      <c r="N276" s="167">
        <v>71.177000000000007</v>
      </c>
      <c r="O276" s="167">
        <v>0.35837317892171811</v>
      </c>
      <c r="P276" s="167">
        <v>302.09745753969798</v>
      </c>
      <c r="Q276" s="199">
        <v>21.502390735303084</v>
      </c>
    </row>
    <row r="277" spans="1:17" s="12" customFormat="1" ht="12.75" customHeight="1">
      <c r="A277" s="268"/>
      <c r="B277" s="222" t="s">
        <v>33</v>
      </c>
      <c r="C277" s="151" t="s">
        <v>524</v>
      </c>
      <c r="D277" s="152">
        <v>30</v>
      </c>
      <c r="E277" s="152">
        <v>1992</v>
      </c>
      <c r="F277" s="153">
        <v>14.499000000000001</v>
      </c>
      <c r="G277" s="153">
        <v>1.4419999999999999</v>
      </c>
      <c r="H277" s="153">
        <v>4.8</v>
      </c>
      <c r="I277" s="153">
        <v>8.2569999999999997</v>
      </c>
      <c r="J277" s="153">
        <v>1636.66</v>
      </c>
      <c r="K277" s="230">
        <v>8.2569999999999997</v>
      </c>
      <c r="L277" s="153">
        <v>1636.66</v>
      </c>
      <c r="M277" s="154">
        <f t="shared" ref="M277:M282" si="32">K277/L277</f>
        <v>5.0450307333227426E-3</v>
      </c>
      <c r="N277" s="153">
        <v>62.5</v>
      </c>
      <c r="O277" s="155">
        <f t="shared" ref="O277:O282" si="33">M277*N277</f>
        <v>0.31531442083267142</v>
      </c>
      <c r="P277" s="155">
        <f t="shared" ref="P277:P282" si="34">M277*60*1000</f>
        <v>302.70184399936454</v>
      </c>
      <c r="Q277" s="197">
        <f t="shared" ref="Q277:Q282" si="35">P277*N277/1000</f>
        <v>18.918865249960284</v>
      </c>
    </row>
    <row r="278" spans="1:17" s="12" customFormat="1" ht="12.75" customHeight="1">
      <c r="A278" s="268"/>
      <c r="B278" s="223" t="s">
        <v>659</v>
      </c>
      <c r="C278" s="151" t="s">
        <v>331</v>
      </c>
      <c r="D278" s="152">
        <v>40</v>
      </c>
      <c r="E278" s="152">
        <v>1982</v>
      </c>
      <c r="F278" s="153">
        <f>G278+H278+I278</f>
        <v>20.940998</v>
      </c>
      <c r="G278" s="153">
        <v>3.10989</v>
      </c>
      <c r="H278" s="153">
        <v>6.4</v>
      </c>
      <c r="I278" s="153">
        <v>11.431108</v>
      </c>
      <c r="J278" s="153">
        <v>2259.52</v>
      </c>
      <c r="K278" s="230">
        <f t="shared" ref="K278:L280" si="36">I278</f>
        <v>11.431108</v>
      </c>
      <c r="L278" s="153">
        <f t="shared" si="36"/>
        <v>2259.52</v>
      </c>
      <c r="M278" s="154">
        <f t="shared" si="32"/>
        <v>5.0590868857102395E-3</v>
      </c>
      <c r="N278" s="153">
        <v>54.281999999999996</v>
      </c>
      <c r="O278" s="155">
        <f t="shared" si="33"/>
        <v>0.27461735433012319</v>
      </c>
      <c r="P278" s="155">
        <f t="shared" si="34"/>
        <v>303.54521314261433</v>
      </c>
      <c r="Q278" s="197">
        <f t="shared" si="35"/>
        <v>16.47704125980739</v>
      </c>
    </row>
    <row r="279" spans="1:17" s="12" customFormat="1" ht="12.75" customHeight="1">
      <c r="A279" s="268"/>
      <c r="B279" s="223" t="s">
        <v>659</v>
      </c>
      <c r="C279" s="151" t="s">
        <v>642</v>
      </c>
      <c r="D279" s="152">
        <v>45</v>
      </c>
      <c r="E279" s="152">
        <v>1991</v>
      </c>
      <c r="F279" s="153">
        <f>G279+H279+I279</f>
        <v>21.984002</v>
      </c>
      <c r="G279" s="153">
        <v>2.8463400000000001</v>
      </c>
      <c r="H279" s="153">
        <v>7.2</v>
      </c>
      <c r="I279" s="153">
        <v>11.937662</v>
      </c>
      <c r="J279" s="153">
        <v>2327.9699999999998</v>
      </c>
      <c r="K279" s="230">
        <f t="shared" si="36"/>
        <v>11.937662</v>
      </c>
      <c r="L279" s="153">
        <f t="shared" si="36"/>
        <v>2327.9699999999998</v>
      </c>
      <c r="M279" s="154">
        <f t="shared" si="32"/>
        <v>5.1279277653921663E-3</v>
      </c>
      <c r="N279" s="153">
        <v>54.281999999999996</v>
      </c>
      <c r="O279" s="155">
        <f t="shared" si="33"/>
        <v>0.27835417496101755</v>
      </c>
      <c r="P279" s="155">
        <f t="shared" si="34"/>
        <v>307.67566592352995</v>
      </c>
      <c r="Q279" s="197">
        <f t="shared" si="35"/>
        <v>16.70125049766105</v>
      </c>
    </row>
    <row r="280" spans="1:17" s="12" customFormat="1" ht="12.75" customHeight="1">
      <c r="A280" s="268"/>
      <c r="B280" s="223" t="s">
        <v>659</v>
      </c>
      <c r="C280" s="151" t="s">
        <v>643</v>
      </c>
      <c r="D280" s="152">
        <v>32</v>
      </c>
      <c r="E280" s="152">
        <v>1981</v>
      </c>
      <c r="F280" s="153">
        <f>G280+H280+I280</f>
        <v>17.588000999999998</v>
      </c>
      <c r="G280" s="153">
        <v>3.2680199999999999</v>
      </c>
      <c r="H280" s="153">
        <v>5.12</v>
      </c>
      <c r="I280" s="153">
        <v>9.1999809999999993</v>
      </c>
      <c r="J280" s="153">
        <v>1792.76</v>
      </c>
      <c r="K280" s="230">
        <f t="shared" si="36"/>
        <v>9.1999809999999993</v>
      </c>
      <c r="L280" s="153">
        <f t="shared" si="36"/>
        <v>1792.76</v>
      </c>
      <c r="M280" s="154">
        <f t="shared" si="32"/>
        <v>5.1317415604988951E-3</v>
      </c>
      <c r="N280" s="153">
        <v>54.281999999999996</v>
      </c>
      <c r="O280" s="155">
        <f t="shared" si="33"/>
        <v>0.27856119538700103</v>
      </c>
      <c r="P280" s="155">
        <f t="shared" si="34"/>
        <v>307.90449362993371</v>
      </c>
      <c r="Q280" s="197">
        <f t="shared" si="35"/>
        <v>16.71367172322006</v>
      </c>
    </row>
    <row r="281" spans="1:17" s="12" customFormat="1" ht="12.75" customHeight="1">
      <c r="A281" s="268"/>
      <c r="B281" s="222" t="s">
        <v>367</v>
      </c>
      <c r="C281" s="177" t="s">
        <v>346</v>
      </c>
      <c r="D281" s="178">
        <v>39</v>
      </c>
      <c r="E281" s="178">
        <v>1992</v>
      </c>
      <c r="F281" s="179">
        <f>SUM(G281+H281+I281)</f>
        <v>22.03</v>
      </c>
      <c r="G281" s="179">
        <v>4</v>
      </c>
      <c r="H281" s="179">
        <v>6.2</v>
      </c>
      <c r="I281" s="179">
        <v>11.83</v>
      </c>
      <c r="J281" s="179">
        <v>2279.6999999999998</v>
      </c>
      <c r="K281" s="235">
        <v>11.83</v>
      </c>
      <c r="L281" s="179">
        <v>2279.6999999999998</v>
      </c>
      <c r="M281" s="154">
        <f t="shared" si="32"/>
        <v>5.1892792911347992E-3</v>
      </c>
      <c r="N281" s="153">
        <v>51.18</v>
      </c>
      <c r="O281" s="155">
        <f t="shared" si="33"/>
        <v>0.26558731412027903</v>
      </c>
      <c r="P281" s="155">
        <f t="shared" si="34"/>
        <v>311.35675746808795</v>
      </c>
      <c r="Q281" s="197">
        <f t="shared" si="35"/>
        <v>15.935238847216741</v>
      </c>
    </row>
    <row r="282" spans="1:17" s="12" customFormat="1" ht="12.75" customHeight="1">
      <c r="A282" s="268"/>
      <c r="B282" s="223" t="s">
        <v>659</v>
      </c>
      <c r="C282" s="151" t="s">
        <v>644</v>
      </c>
      <c r="D282" s="152">
        <v>55</v>
      </c>
      <c r="E282" s="152">
        <v>1989</v>
      </c>
      <c r="F282" s="153">
        <f>G282+H282+I282</f>
        <v>25.022001000000003</v>
      </c>
      <c r="G282" s="153">
        <v>4.00596</v>
      </c>
      <c r="H282" s="153">
        <v>8.8000000000000007</v>
      </c>
      <c r="I282" s="153">
        <v>12.216041000000001</v>
      </c>
      <c r="J282" s="153">
        <v>2337.38</v>
      </c>
      <c r="K282" s="230">
        <f>I282</f>
        <v>12.216041000000001</v>
      </c>
      <c r="L282" s="153">
        <f>J282</f>
        <v>2337.38</v>
      </c>
      <c r="M282" s="154">
        <f t="shared" si="32"/>
        <v>5.2263821030384449E-3</v>
      </c>
      <c r="N282" s="153">
        <v>54.281999999999996</v>
      </c>
      <c r="O282" s="155">
        <f t="shared" si="33"/>
        <v>0.28369847331713283</v>
      </c>
      <c r="P282" s="155">
        <f t="shared" si="34"/>
        <v>313.58292618230672</v>
      </c>
      <c r="Q282" s="197">
        <f t="shared" si="35"/>
        <v>17.021908399027971</v>
      </c>
    </row>
    <row r="283" spans="1:17" s="12" customFormat="1" ht="12.75" customHeight="1">
      <c r="A283" s="268"/>
      <c r="B283" s="223" t="s">
        <v>103</v>
      </c>
      <c r="C283" s="165" t="s">
        <v>91</v>
      </c>
      <c r="D283" s="166">
        <v>79</v>
      </c>
      <c r="E283" s="166">
        <v>1976</v>
      </c>
      <c r="F283" s="167">
        <v>40.264000000000003</v>
      </c>
      <c r="G283" s="167">
        <v>7.3650320000000002</v>
      </c>
      <c r="H283" s="167">
        <v>12.64</v>
      </c>
      <c r="I283" s="167">
        <v>20.258970999999999</v>
      </c>
      <c r="J283" s="167">
        <v>3845.02</v>
      </c>
      <c r="K283" s="233">
        <v>20.258970999999999</v>
      </c>
      <c r="L283" s="167">
        <v>3845.02</v>
      </c>
      <c r="M283" s="168">
        <v>5.2688857275124705E-3</v>
      </c>
      <c r="N283" s="167">
        <v>72.703000000000003</v>
      </c>
      <c r="O283" s="167">
        <v>0.38306379904733917</v>
      </c>
      <c r="P283" s="167">
        <v>316.13314365074825</v>
      </c>
      <c r="Q283" s="199">
        <v>22.98382794284035</v>
      </c>
    </row>
    <row r="284" spans="1:17" s="12" customFormat="1" ht="12.75" customHeight="1">
      <c r="A284" s="268"/>
      <c r="B284" s="223" t="s">
        <v>437</v>
      </c>
      <c r="C284" s="180" t="s">
        <v>427</v>
      </c>
      <c r="D284" s="181">
        <v>15</v>
      </c>
      <c r="E284" s="181">
        <v>1993</v>
      </c>
      <c r="F284" s="182">
        <f>G284+H284+I284</f>
        <v>9.1880000000000006</v>
      </c>
      <c r="G284" s="182">
        <v>1.9649000000000001</v>
      </c>
      <c r="H284" s="182">
        <v>2.4</v>
      </c>
      <c r="I284" s="182">
        <v>4.8231000000000002</v>
      </c>
      <c r="J284" s="182">
        <v>911.13</v>
      </c>
      <c r="K284" s="236">
        <f>I284</f>
        <v>4.8231000000000002</v>
      </c>
      <c r="L284" s="182">
        <f>J284</f>
        <v>911.13</v>
      </c>
      <c r="M284" s="183">
        <f t="shared" ref="M284:M293" si="37">K284/L284</f>
        <v>5.293536597412005E-3</v>
      </c>
      <c r="N284" s="182">
        <v>48.2</v>
      </c>
      <c r="O284" s="184">
        <f t="shared" ref="O284:O293" si="38">M284*N284</f>
        <v>0.25514846399525865</v>
      </c>
      <c r="P284" s="184">
        <f t="shared" ref="P284:P293" si="39">M284*60*1000</f>
        <v>317.6121958447203</v>
      </c>
      <c r="Q284" s="201">
        <f t="shared" ref="Q284:Q293" si="40">P284*N284/1000</f>
        <v>15.30890783971552</v>
      </c>
    </row>
    <row r="285" spans="1:17" s="12" customFormat="1" ht="12.75" customHeight="1">
      <c r="A285" s="268"/>
      <c r="B285" s="222" t="s">
        <v>33</v>
      </c>
      <c r="C285" s="151" t="s">
        <v>525</v>
      </c>
      <c r="D285" s="152">
        <v>45</v>
      </c>
      <c r="E285" s="152">
        <v>1978</v>
      </c>
      <c r="F285" s="153">
        <v>21.422000000000001</v>
      </c>
      <c r="G285" s="153">
        <v>2.2970000000000002</v>
      </c>
      <c r="H285" s="153">
        <v>7.2</v>
      </c>
      <c r="I285" s="153">
        <v>11.925000000000001</v>
      </c>
      <c r="J285" s="153">
        <v>2247.9499999999998</v>
      </c>
      <c r="K285" s="230">
        <v>11.925000000000001</v>
      </c>
      <c r="L285" s="153">
        <v>2247.9499999999998</v>
      </c>
      <c r="M285" s="154">
        <f t="shared" si="37"/>
        <v>5.3048332925554401E-3</v>
      </c>
      <c r="N285" s="153">
        <v>62.5</v>
      </c>
      <c r="O285" s="155">
        <f t="shared" si="38"/>
        <v>0.33155208078471499</v>
      </c>
      <c r="P285" s="155">
        <f t="shared" si="39"/>
        <v>318.28999755332643</v>
      </c>
      <c r="Q285" s="197">
        <f t="shared" si="40"/>
        <v>19.893124847082902</v>
      </c>
    </row>
    <row r="286" spans="1:17" s="12" customFormat="1" ht="12.75" customHeight="1">
      <c r="A286" s="268"/>
      <c r="B286" s="223" t="s">
        <v>635</v>
      </c>
      <c r="C286" s="160" t="s">
        <v>268</v>
      </c>
      <c r="D286" s="161">
        <v>54</v>
      </c>
      <c r="E286" s="162" t="s">
        <v>34</v>
      </c>
      <c r="F286" s="163">
        <v>30.56</v>
      </c>
      <c r="G286" s="163">
        <v>5.91</v>
      </c>
      <c r="H286" s="163">
        <v>8.64</v>
      </c>
      <c r="I286" s="163">
        <v>16.010000000000002</v>
      </c>
      <c r="J286" s="164">
        <v>3008.9</v>
      </c>
      <c r="K286" s="232">
        <v>16.010000000000002</v>
      </c>
      <c r="L286" s="164">
        <v>3008.9</v>
      </c>
      <c r="M286" s="154">
        <f t="shared" si="37"/>
        <v>5.3208813852238367E-3</v>
      </c>
      <c r="N286" s="153">
        <v>63</v>
      </c>
      <c r="O286" s="155">
        <f t="shared" si="38"/>
        <v>0.3352155272691017</v>
      </c>
      <c r="P286" s="155">
        <f t="shared" si="39"/>
        <v>319.25288311343019</v>
      </c>
      <c r="Q286" s="197">
        <f t="shared" si="40"/>
        <v>20.112931636146101</v>
      </c>
    </row>
    <row r="287" spans="1:17" s="12" customFormat="1" ht="12.75" customHeight="1">
      <c r="A287" s="268"/>
      <c r="B287" s="223" t="s">
        <v>566</v>
      </c>
      <c r="C287" s="157" t="s">
        <v>55</v>
      </c>
      <c r="D287" s="150">
        <v>54</v>
      </c>
      <c r="E287" s="150">
        <v>1985</v>
      </c>
      <c r="F287" s="158">
        <v>40.380000000000003</v>
      </c>
      <c r="G287" s="158">
        <v>9.83</v>
      </c>
      <c r="H287" s="158">
        <v>11.95</v>
      </c>
      <c r="I287" s="158">
        <v>18.600000000000001</v>
      </c>
      <c r="J287" s="158">
        <v>3480.02</v>
      </c>
      <c r="K287" s="231">
        <f>I287/J287*L287</f>
        <v>18.600000000000001</v>
      </c>
      <c r="L287" s="158">
        <v>3480.02</v>
      </c>
      <c r="M287" s="159">
        <f t="shared" si="37"/>
        <v>5.3447968689835116E-3</v>
      </c>
      <c r="N287" s="158">
        <v>49.921999999999997</v>
      </c>
      <c r="O287" s="158">
        <f t="shared" si="38"/>
        <v>0.26682294929339484</v>
      </c>
      <c r="P287" s="158">
        <f t="shared" si="39"/>
        <v>320.6878121390107</v>
      </c>
      <c r="Q287" s="198">
        <f t="shared" si="40"/>
        <v>16.009376957603692</v>
      </c>
    </row>
    <row r="288" spans="1:17" s="12" customFormat="1" ht="12.75" customHeight="1">
      <c r="A288" s="268"/>
      <c r="B288" s="222" t="s">
        <v>367</v>
      </c>
      <c r="C288" s="177" t="s">
        <v>667</v>
      </c>
      <c r="D288" s="178">
        <v>40</v>
      </c>
      <c r="E288" s="178">
        <v>1984</v>
      </c>
      <c r="F288" s="179">
        <f>SUM(G288+H288+I288)</f>
        <v>20.86</v>
      </c>
      <c r="G288" s="179">
        <v>2.1</v>
      </c>
      <c r="H288" s="179">
        <v>6.4</v>
      </c>
      <c r="I288" s="179">
        <v>12.36</v>
      </c>
      <c r="J288" s="179">
        <v>2307.27</v>
      </c>
      <c r="K288" s="235">
        <v>12.36</v>
      </c>
      <c r="L288" s="179">
        <v>2307.27</v>
      </c>
      <c r="M288" s="154">
        <f t="shared" si="37"/>
        <v>5.3569803273999144E-3</v>
      </c>
      <c r="N288" s="153">
        <v>51.18</v>
      </c>
      <c r="O288" s="155">
        <f t="shared" si="38"/>
        <v>0.27417025315632759</v>
      </c>
      <c r="P288" s="155">
        <f t="shared" si="39"/>
        <v>321.41881964399488</v>
      </c>
      <c r="Q288" s="197">
        <f t="shared" si="40"/>
        <v>16.450215189379659</v>
      </c>
    </row>
    <row r="289" spans="1:17" s="12" customFormat="1" ht="12.75" customHeight="1">
      <c r="A289" s="268"/>
      <c r="B289" s="222" t="s">
        <v>367</v>
      </c>
      <c r="C289" s="177" t="s">
        <v>352</v>
      </c>
      <c r="D289" s="178">
        <v>20</v>
      </c>
      <c r="E289" s="178">
        <v>1991</v>
      </c>
      <c r="F289" s="179">
        <f>SUM(G289+H289+I289)</f>
        <v>9.870000000000001</v>
      </c>
      <c r="G289" s="179">
        <v>0.9</v>
      </c>
      <c r="H289" s="179">
        <v>3.2</v>
      </c>
      <c r="I289" s="179">
        <v>5.77</v>
      </c>
      <c r="J289" s="179">
        <v>1074.5999999999999</v>
      </c>
      <c r="K289" s="235">
        <v>5.77</v>
      </c>
      <c r="L289" s="179">
        <v>1074.5999999999999</v>
      </c>
      <c r="M289" s="154">
        <f t="shared" si="37"/>
        <v>5.3694397915503445E-3</v>
      </c>
      <c r="N289" s="153">
        <v>51.18</v>
      </c>
      <c r="O289" s="155">
        <f t="shared" si="38"/>
        <v>0.27480792853154662</v>
      </c>
      <c r="P289" s="155">
        <f t="shared" si="39"/>
        <v>322.16638749302069</v>
      </c>
      <c r="Q289" s="197">
        <f t="shared" si="40"/>
        <v>16.4884757118928</v>
      </c>
    </row>
    <row r="290" spans="1:17" s="12" customFormat="1" ht="12.75" customHeight="1">
      <c r="A290" s="268"/>
      <c r="B290" s="223" t="s">
        <v>437</v>
      </c>
      <c r="C290" s="185" t="s">
        <v>748</v>
      </c>
      <c r="D290" s="181">
        <v>18</v>
      </c>
      <c r="E290" s="181">
        <v>1993</v>
      </c>
      <c r="F290" s="182">
        <f>G290+H290+I290</f>
        <v>12.059999999999999</v>
      </c>
      <c r="G290" s="182">
        <v>2.0249000000000001</v>
      </c>
      <c r="H290" s="182">
        <v>2.88</v>
      </c>
      <c r="I290" s="182">
        <v>7.1551</v>
      </c>
      <c r="J290" s="182">
        <v>1330.03</v>
      </c>
      <c r="K290" s="236">
        <f>I290</f>
        <v>7.1551</v>
      </c>
      <c r="L290" s="182">
        <f>J290</f>
        <v>1330.03</v>
      </c>
      <c r="M290" s="183">
        <f t="shared" si="37"/>
        <v>5.3796530905317929E-3</v>
      </c>
      <c r="N290" s="182">
        <v>48.2</v>
      </c>
      <c r="O290" s="184">
        <f t="shared" si="38"/>
        <v>0.25929927896363242</v>
      </c>
      <c r="P290" s="184">
        <f t="shared" si="39"/>
        <v>322.77918543190759</v>
      </c>
      <c r="Q290" s="201">
        <f t="shared" si="40"/>
        <v>15.557956737817948</v>
      </c>
    </row>
    <row r="291" spans="1:17" s="12" customFormat="1" ht="12.75" customHeight="1">
      <c r="A291" s="268"/>
      <c r="B291" s="223" t="s">
        <v>566</v>
      </c>
      <c r="C291" s="157" t="s">
        <v>49</v>
      </c>
      <c r="D291" s="150">
        <v>61</v>
      </c>
      <c r="E291" s="150">
        <v>1973</v>
      </c>
      <c r="F291" s="158">
        <v>27.09</v>
      </c>
      <c r="G291" s="158">
        <v>7.07</v>
      </c>
      <c r="H291" s="158">
        <v>5.6</v>
      </c>
      <c r="I291" s="158">
        <v>14.42</v>
      </c>
      <c r="J291" s="158">
        <v>2679.02</v>
      </c>
      <c r="K291" s="231">
        <f>I291/J291*L291</f>
        <v>14.415963076050197</v>
      </c>
      <c r="L291" s="158">
        <v>2678.27</v>
      </c>
      <c r="M291" s="159">
        <f t="shared" si="37"/>
        <v>5.3825652664033861E-3</v>
      </c>
      <c r="N291" s="158">
        <v>49.921999999999997</v>
      </c>
      <c r="O291" s="158">
        <f t="shared" si="38"/>
        <v>0.26870842322938981</v>
      </c>
      <c r="P291" s="158">
        <f t="shared" si="39"/>
        <v>322.95391598420315</v>
      </c>
      <c r="Q291" s="198">
        <f t="shared" si="40"/>
        <v>16.12250539376339</v>
      </c>
    </row>
    <row r="292" spans="1:17" s="12" customFormat="1" ht="12.75" customHeight="1">
      <c r="A292" s="268"/>
      <c r="B292" s="223" t="s">
        <v>437</v>
      </c>
      <c r="C292" s="185" t="s">
        <v>749</v>
      </c>
      <c r="D292" s="181">
        <v>40</v>
      </c>
      <c r="E292" s="181" t="s">
        <v>34</v>
      </c>
      <c r="F292" s="182">
        <f>G292+H292+I292</f>
        <v>23</v>
      </c>
      <c r="G292" s="182">
        <v>4.5956000000000001</v>
      </c>
      <c r="H292" s="182">
        <v>6.4</v>
      </c>
      <c r="I292" s="182">
        <v>12.0044</v>
      </c>
      <c r="J292" s="182">
        <v>2217.17</v>
      </c>
      <c r="K292" s="236">
        <f>I292</f>
        <v>12.0044</v>
      </c>
      <c r="L292" s="182">
        <f>J292</f>
        <v>2217.17</v>
      </c>
      <c r="M292" s="183">
        <f t="shared" si="37"/>
        <v>5.4142893869211653E-3</v>
      </c>
      <c r="N292" s="182">
        <v>48.2</v>
      </c>
      <c r="O292" s="184">
        <f t="shared" si="38"/>
        <v>0.26096874844960016</v>
      </c>
      <c r="P292" s="184">
        <f t="shared" si="39"/>
        <v>324.85736321526991</v>
      </c>
      <c r="Q292" s="201">
        <f t="shared" si="40"/>
        <v>15.65812490697601</v>
      </c>
    </row>
    <row r="293" spans="1:17" s="12" customFormat="1" ht="12.75" customHeight="1">
      <c r="A293" s="268"/>
      <c r="B293" s="223" t="s">
        <v>659</v>
      </c>
      <c r="C293" s="151" t="s">
        <v>645</v>
      </c>
      <c r="D293" s="152">
        <v>40</v>
      </c>
      <c r="E293" s="152">
        <v>1995</v>
      </c>
      <c r="F293" s="153">
        <f>G293+H293+I293</f>
        <v>24.641995999999999</v>
      </c>
      <c r="G293" s="153">
        <v>6.4306200000000002</v>
      </c>
      <c r="H293" s="153">
        <v>6.4</v>
      </c>
      <c r="I293" s="153">
        <v>11.811375999999999</v>
      </c>
      <c r="J293" s="153">
        <v>2169.11</v>
      </c>
      <c r="K293" s="230">
        <f>I293</f>
        <v>11.811375999999999</v>
      </c>
      <c r="L293" s="153">
        <f>J293</f>
        <v>2169.11</v>
      </c>
      <c r="M293" s="154">
        <f t="shared" si="37"/>
        <v>5.4452637256755072E-3</v>
      </c>
      <c r="N293" s="153">
        <v>54.281999999999996</v>
      </c>
      <c r="O293" s="155">
        <f t="shared" si="38"/>
        <v>0.29557980555711788</v>
      </c>
      <c r="P293" s="155">
        <f t="shared" si="39"/>
        <v>326.71582354053044</v>
      </c>
      <c r="Q293" s="197">
        <f t="shared" si="40"/>
        <v>17.734788333427073</v>
      </c>
    </row>
    <row r="294" spans="1:17" s="12" customFormat="1" ht="12.75" customHeight="1">
      <c r="A294" s="268"/>
      <c r="B294" s="223" t="s">
        <v>103</v>
      </c>
      <c r="C294" s="165" t="s">
        <v>90</v>
      </c>
      <c r="D294" s="166">
        <v>8</v>
      </c>
      <c r="E294" s="166">
        <v>1994</v>
      </c>
      <c r="F294" s="167">
        <v>6.9130000000000003</v>
      </c>
      <c r="G294" s="167">
        <v>1.1577</v>
      </c>
      <c r="H294" s="167">
        <v>1.2</v>
      </c>
      <c r="I294" s="167">
        <v>4.5552999999999999</v>
      </c>
      <c r="J294" s="167">
        <v>832.8</v>
      </c>
      <c r="K294" s="233">
        <v>4.5552999999999999</v>
      </c>
      <c r="L294" s="167">
        <v>832.8</v>
      </c>
      <c r="M294" s="168">
        <v>5.469860710854947E-3</v>
      </c>
      <c r="N294" s="167">
        <v>72.703000000000003</v>
      </c>
      <c r="O294" s="167">
        <v>0.3976752832612872</v>
      </c>
      <c r="P294" s="167">
        <v>328.19164265129677</v>
      </c>
      <c r="Q294" s="199">
        <v>23.86051699567723</v>
      </c>
    </row>
    <row r="295" spans="1:17" s="12" customFormat="1" ht="12.75" customHeight="1">
      <c r="A295" s="268"/>
      <c r="B295" s="222" t="s">
        <v>367</v>
      </c>
      <c r="C295" s="177" t="s">
        <v>348</v>
      </c>
      <c r="D295" s="178">
        <v>20</v>
      </c>
      <c r="E295" s="178">
        <v>1997</v>
      </c>
      <c r="F295" s="179">
        <f>SUM(G295+H295+I295)</f>
        <v>11.32</v>
      </c>
      <c r="G295" s="179">
        <v>1.6</v>
      </c>
      <c r="H295" s="179">
        <v>3.2</v>
      </c>
      <c r="I295" s="179">
        <v>6.52</v>
      </c>
      <c r="J295" s="179">
        <v>1186.4000000000001</v>
      </c>
      <c r="K295" s="235">
        <v>6.52</v>
      </c>
      <c r="L295" s="179">
        <v>1186.4000000000001</v>
      </c>
      <c r="M295" s="154">
        <f>K295/L295</f>
        <v>5.4956169925826021E-3</v>
      </c>
      <c r="N295" s="153">
        <v>51.18</v>
      </c>
      <c r="O295" s="155">
        <f>M295*N295</f>
        <v>0.28126567768037758</v>
      </c>
      <c r="P295" s="155">
        <f>M295*60*1000</f>
        <v>329.73701955495608</v>
      </c>
      <c r="Q295" s="197">
        <f>P295*N295/1000</f>
        <v>16.875940660822653</v>
      </c>
    </row>
    <row r="296" spans="1:17" s="12" customFormat="1" ht="12.75" customHeight="1">
      <c r="A296" s="268"/>
      <c r="B296" s="223" t="s">
        <v>437</v>
      </c>
      <c r="C296" s="185" t="s">
        <v>425</v>
      </c>
      <c r="D296" s="181">
        <v>40</v>
      </c>
      <c r="E296" s="181">
        <v>1992</v>
      </c>
      <c r="F296" s="182">
        <f>G296+H296+I296</f>
        <v>24.237000000000002</v>
      </c>
      <c r="G296" s="182">
        <v>5.5125999999999999</v>
      </c>
      <c r="H296" s="182">
        <v>6.4</v>
      </c>
      <c r="I296" s="182">
        <v>12.324400000000001</v>
      </c>
      <c r="J296" s="182">
        <v>2229.96</v>
      </c>
      <c r="K296" s="236">
        <f>I296</f>
        <v>12.324400000000001</v>
      </c>
      <c r="L296" s="182">
        <f>J296</f>
        <v>2229.96</v>
      </c>
      <c r="M296" s="183">
        <f>K296/L296</f>
        <v>5.5267359055767816E-3</v>
      </c>
      <c r="N296" s="182">
        <v>48.2</v>
      </c>
      <c r="O296" s="184">
        <f>M296*N296</f>
        <v>0.2663886706488009</v>
      </c>
      <c r="P296" s="184">
        <f>M296*60*1000</f>
        <v>331.6041543346069</v>
      </c>
      <c r="Q296" s="201">
        <f>P296*N296/1000</f>
        <v>15.983320238928053</v>
      </c>
    </row>
    <row r="297" spans="1:17" s="12" customFormat="1" ht="12.75" customHeight="1">
      <c r="A297" s="268"/>
      <c r="B297" s="223" t="s">
        <v>75</v>
      </c>
      <c r="C297" s="165" t="s">
        <v>817</v>
      </c>
      <c r="D297" s="166">
        <v>51</v>
      </c>
      <c r="E297" s="166">
        <v>1988</v>
      </c>
      <c r="F297" s="167">
        <v>21.658999999999999</v>
      </c>
      <c r="G297" s="167">
        <v>3.3976199999999999</v>
      </c>
      <c r="H297" s="167">
        <v>8</v>
      </c>
      <c r="I297" s="167">
        <v>10.261379</v>
      </c>
      <c r="J297" s="167">
        <v>1853.38</v>
      </c>
      <c r="K297" s="233">
        <v>10.261379</v>
      </c>
      <c r="L297" s="167">
        <v>1853.38</v>
      </c>
      <c r="M297" s="168">
        <v>5.5365758775858158E-3</v>
      </c>
      <c r="N297" s="167">
        <v>71.177000000000007</v>
      </c>
      <c r="O297" s="167">
        <v>0.39407686123892566</v>
      </c>
      <c r="P297" s="167">
        <v>332.19455265514898</v>
      </c>
      <c r="Q297" s="199">
        <v>23.644611674335543</v>
      </c>
    </row>
    <row r="298" spans="1:17" s="12" customFormat="1" ht="12.75" customHeight="1">
      <c r="A298" s="268"/>
      <c r="B298" s="222" t="s">
        <v>33</v>
      </c>
      <c r="C298" s="151" t="s">
        <v>242</v>
      </c>
      <c r="D298" s="152">
        <v>40</v>
      </c>
      <c r="E298" s="152">
        <v>1971</v>
      </c>
      <c r="F298" s="153">
        <v>19.552</v>
      </c>
      <c r="G298" s="153">
        <v>2.5640000000000001</v>
      </c>
      <c r="H298" s="153">
        <v>6.4</v>
      </c>
      <c r="I298" s="153">
        <v>10.587999999999999</v>
      </c>
      <c r="J298" s="153">
        <v>1895.27</v>
      </c>
      <c r="K298" s="230">
        <v>10.587999999999999</v>
      </c>
      <c r="L298" s="153">
        <v>1895.27</v>
      </c>
      <c r="M298" s="154">
        <f>K298/L298</f>
        <v>5.5865391210750967E-3</v>
      </c>
      <c r="N298" s="153">
        <v>62.5</v>
      </c>
      <c r="O298" s="155">
        <f>M298*N298</f>
        <v>0.34915869506719355</v>
      </c>
      <c r="P298" s="155">
        <f>M298*60*1000</f>
        <v>335.19234726450583</v>
      </c>
      <c r="Q298" s="197">
        <f>P298*N298/1000</f>
        <v>20.949521704031614</v>
      </c>
    </row>
    <row r="299" spans="1:17" s="12" customFormat="1" ht="12.75" customHeight="1">
      <c r="A299" s="268"/>
      <c r="B299" s="222" t="s">
        <v>367</v>
      </c>
      <c r="C299" s="177" t="s">
        <v>351</v>
      </c>
      <c r="D299" s="178">
        <v>40</v>
      </c>
      <c r="E299" s="178">
        <v>1992</v>
      </c>
      <c r="F299" s="179">
        <f>SUM(G299+H299+I299)</f>
        <v>25.16</v>
      </c>
      <c r="G299" s="179">
        <v>6.3</v>
      </c>
      <c r="H299" s="179">
        <v>6.4</v>
      </c>
      <c r="I299" s="179">
        <v>12.46</v>
      </c>
      <c r="J299" s="179">
        <v>2227.7199999999998</v>
      </c>
      <c r="K299" s="235">
        <v>12.46</v>
      </c>
      <c r="L299" s="179">
        <v>2227.7199999999998</v>
      </c>
      <c r="M299" s="154">
        <f>K299/L299</f>
        <v>5.593162515935576E-3</v>
      </c>
      <c r="N299" s="153">
        <v>51.18</v>
      </c>
      <c r="O299" s="155">
        <f>M299*N299</f>
        <v>0.28625805756558276</v>
      </c>
      <c r="P299" s="155">
        <f>M299*60*1000</f>
        <v>335.58975095613459</v>
      </c>
      <c r="Q299" s="197">
        <f>P299*N299/1000</f>
        <v>17.175483453934969</v>
      </c>
    </row>
    <row r="300" spans="1:17" s="12" customFormat="1" ht="12.75" customHeight="1">
      <c r="A300" s="268"/>
      <c r="B300" s="223" t="s">
        <v>200</v>
      </c>
      <c r="C300" s="165" t="s">
        <v>164</v>
      </c>
      <c r="D300" s="166">
        <v>37</v>
      </c>
      <c r="E300" s="166">
        <v>1985</v>
      </c>
      <c r="F300" s="167">
        <v>26.808</v>
      </c>
      <c r="G300" s="167">
        <v>5.6704299999999996</v>
      </c>
      <c r="H300" s="167">
        <v>8.64</v>
      </c>
      <c r="I300" s="167">
        <v>12.497570999999999</v>
      </c>
      <c r="J300" s="167">
        <v>2212.4</v>
      </c>
      <c r="K300" s="233">
        <v>12.497570999999999</v>
      </c>
      <c r="L300" s="167">
        <v>2212.4</v>
      </c>
      <c r="M300" s="168">
        <v>5.6488749774001078E-3</v>
      </c>
      <c r="N300" s="167">
        <v>55.808000000000007</v>
      </c>
      <c r="O300" s="167">
        <v>0.31525241473874527</v>
      </c>
      <c r="P300" s="167">
        <v>338.9324986440065</v>
      </c>
      <c r="Q300" s="199">
        <v>18.915144884324715</v>
      </c>
    </row>
    <row r="301" spans="1:17" s="12" customFormat="1" ht="12.75" customHeight="1">
      <c r="A301" s="268"/>
      <c r="B301" s="223" t="s">
        <v>103</v>
      </c>
      <c r="C301" s="165" t="s">
        <v>87</v>
      </c>
      <c r="D301" s="166">
        <v>60</v>
      </c>
      <c r="E301" s="166">
        <v>1969</v>
      </c>
      <c r="F301" s="167">
        <v>32.991999999999997</v>
      </c>
      <c r="G301" s="167">
        <v>5.508</v>
      </c>
      <c r="H301" s="167">
        <v>9.6</v>
      </c>
      <c r="I301" s="167">
        <v>17.884</v>
      </c>
      <c r="J301" s="167">
        <v>3165.62</v>
      </c>
      <c r="K301" s="233">
        <v>17.884</v>
      </c>
      <c r="L301" s="167">
        <v>3165.62</v>
      </c>
      <c r="M301" s="168">
        <v>5.6494462380197244E-3</v>
      </c>
      <c r="N301" s="167">
        <v>72.703000000000003</v>
      </c>
      <c r="O301" s="167">
        <v>0.41073168984274805</v>
      </c>
      <c r="P301" s="167">
        <v>338.96677428118352</v>
      </c>
      <c r="Q301" s="199">
        <v>24.643901390564885</v>
      </c>
    </row>
    <row r="302" spans="1:17" s="12" customFormat="1" ht="12.75" customHeight="1">
      <c r="A302" s="268"/>
      <c r="B302" s="223" t="s">
        <v>566</v>
      </c>
      <c r="C302" s="157" t="s">
        <v>52</v>
      </c>
      <c r="D302" s="150">
        <v>60</v>
      </c>
      <c r="E302" s="150">
        <v>1968</v>
      </c>
      <c r="F302" s="158">
        <v>27.75</v>
      </c>
      <c r="G302" s="158">
        <v>7.9</v>
      </c>
      <c r="H302" s="158">
        <v>4.46</v>
      </c>
      <c r="I302" s="158">
        <v>15.39</v>
      </c>
      <c r="J302" s="158">
        <v>2714.92</v>
      </c>
      <c r="K302" s="231">
        <f>I302/J302*L302</f>
        <v>15.392494217140836</v>
      </c>
      <c r="L302" s="158">
        <v>2715.36</v>
      </c>
      <c r="M302" s="159">
        <f>K302/L302</f>
        <v>5.6686753200830961E-3</v>
      </c>
      <c r="N302" s="158">
        <v>49.921999999999997</v>
      </c>
      <c r="O302" s="158">
        <f>M302*N302</f>
        <v>0.28299160932918832</v>
      </c>
      <c r="P302" s="158">
        <f>M302*60*1000</f>
        <v>340.12051920498578</v>
      </c>
      <c r="Q302" s="198">
        <f>P302*N302/1000</f>
        <v>16.979496559751301</v>
      </c>
    </row>
    <row r="303" spans="1:17" s="12" customFormat="1" ht="12.75" customHeight="1">
      <c r="A303" s="268"/>
      <c r="B303" s="223" t="s">
        <v>75</v>
      </c>
      <c r="C303" s="165" t="s">
        <v>816</v>
      </c>
      <c r="D303" s="166">
        <v>55</v>
      </c>
      <c r="E303" s="166">
        <v>1995</v>
      </c>
      <c r="F303" s="167">
        <v>33.11</v>
      </c>
      <c r="G303" s="167">
        <v>5.6359079999999997</v>
      </c>
      <c r="H303" s="167">
        <v>8.7200000000000006</v>
      </c>
      <c r="I303" s="167">
        <v>18.754090999999999</v>
      </c>
      <c r="J303" s="167">
        <v>3308.16</v>
      </c>
      <c r="K303" s="233">
        <v>18.754090999999999</v>
      </c>
      <c r="L303" s="167">
        <v>3308.16</v>
      </c>
      <c r="M303" s="168">
        <v>5.6690398892435675E-3</v>
      </c>
      <c r="N303" s="167">
        <v>71.177000000000007</v>
      </c>
      <c r="O303" s="167">
        <v>0.40350525219668942</v>
      </c>
      <c r="P303" s="167">
        <v>340.14239335461406</v>
      </c>
      <c r="Q303" s="199">
        <v>24.210315131801366</v>
      </c>
    </row>
    <row r="304" spans="1:17" s="12" customFormat="1" ht="12.75" customHeight="1">
      <c r="A304" s="268"/>
      <c r="B304" s="222" t="s">
        <v>440</v>
      </c>
      <c r="C304" s="151" t="s">
        <v>783</v>
      </c>
      <c r="D304" s="152">
        <v>22</v>
      </c>
      <c r="E304" s="152">
        <v>1985</v>
      </c>
      <c r="F304" s="153">
        <f>SUM(G304+H304+I304)</f>
        <v>12.733000000000001</v>
      </c>
      <c r="G304" s="153">
        <v>2.601</v>
      </c>
      <c r="H304" s="153">
        <v>3.52</v>
      </c>
      <c r="I304" s="153">
        <v>6.6120000000000001</v>
      </c>
      <c r="J304" s="153">
        <v>1156.52</v>
      </c>
      <c r="K304" s="230">
        <v>6.6120000000000001</v>
      </c>
      <c r="L304" s="153">
        <v>1156.52</v>
      </c>
      <c r="M304" s="154">
        <f>K304/L304</f>
        <v>5.7171514543630899E-3</v>
      </c>
      <c r="N304" s="153">
        <v>50.14</v>
      </c>
      <c r="O304" s="155">
        <f>M304*N304</f>
        <v>0.28665797392176534</v>
      </c>
      <c r="P304" s="155">
        <f>M304*60*1000</f>
        <v>343.02908726178538</v>
      </c>
      <c r="Q304" s="197">
        <f>P304*N304/1000</f>
        <v>17.19947843530592</v>
      </c>
    </row>
    <row r="305" spans="1:17" s="12" customFormat="1" ht="12.75" customHeight="1">
      <c r="A305" s="268"/>
      <c r="B305" s="223" t="s">
        <v>437</v>
      </c>
      <c r="C305" s="185" t="s">
        <v>426</v>
      </c>
      <c r="D305" s="181">
        <v>19</v>
      </c>
      <c r="E305" s="181" t="s">
        <v>34</v>
      </c>
      <c r="F305" s="182">
        <f>G305+H305+I305</f>
        <v>10.89</v>
      </c>
      <c r="G305" s="182">
        <v>1.3917999999999999</v>
      </c>
      <c r="H305" s="182">
        <v>3.04</v>
      </c>
      <c r="I305" s="182">
        <v>6.4581999999999997</v>
      </c>
      <c r="J305" s="182">
        <v>1124.4000000000001</v>
      </c>
      <c r="K305" s="236">
        <f>I305</f>
        <v>6.4581999999999997</v>
      </c>
      <c r="L305" s="182">
        <f>J305</f>
        <v>1124.4000000000001</v>
      </c>
      <c r="M305" s="183">
        <f>K305/L305</f>
        <v>5.7436855211668442E-3</v>
      </c>
      <c r="N305" s="182">
        <v>48.2</v>
      </c>
      <c r="O305" s="184">
        <f>M305*N305</f>
        <v>0.27684564212024193</v>
      </c>
      <c r="P305" s="184">
        <f>M305*60*1000</f>
        <v>344.62113127001066</v>
      </c>
      <c r="Q305" s="201">
        <f>P305*N305/1000</f>
        <v>16.610738527214515</v>
      </c>
    </row>
    <row r="306" spans="1:17" s="12" customFormat="1" ht="12.75" customHeight="1">
      <c r="A306" s="268"/>
      <c r="B306" s="223" t="s">
        <v>103</v>
      </c>
      <c r="C306" s="165" t="s">
        <v>89</v>
      </c>
      <c r="D306" s="166">
        <v>30</v>
      </c>
      <c r="E306" s="166">
        <v>1975</v>
      </c>
      <c r="F306" s="167">
        <v>16.390999999999998</v>
      </c>
      <c r="G306" s="167">
        <v>2.4990000000000001</v>
      </c>
      <c r="H306" s="167">
        <v>4.8</v>
      </c>
      <c r="I306" s="167">
        <v>9.0919950000000007</v>
      </c>
      <c r="J306" s="167">
        <v>1582.74</v>
      </c>
      <c r="K306" s="233">
        <v>9.0919950000000007</v>
      </c>
      <c r="L306" s="167">
        <v>1582.74</v>
      </c>
      <c r="M306" s="168">
        <v>5.744465294362941E-3</v>
      </c>
      <c r="N306" s="167">
        <v>72.703000000000003</v>
      </c>
      <c r="O306" s="167">
        <v>0.41763986029606892</v>
      </c>
      <c r="P306" s="167">
        <v>344.66791766177647</v>
      </c>
      <c r="Q306" s="199">
        <v>25.058391617764137</v>
      </c>
    </row>
    <row r="307" spans="1:17" s="12" customFormat="1" ht="12.75" customHeight="1">
      <c r="A307" s="268"/>
      <c r="B307" s="223" t="s">
        <v>437</v>
      </c>
      <c r="C307" s="185" t="s">
        <v>424</v>
      </c>
      <c r="D307" s="181">
        <v>20</v>
      </c>
      <c r="E307" s="181" t="s">
        <v>34</v>
      </c>
      <c r="F307" s="182">
        <f>G307+H307+I307</f>
        <v>11.673999999999999</v>
      </c>
      <c r="G307" s="182">
        <v>2.1286</v>
      </c>
      <c r="H307" s="182">
        <v>3.2</v>
      </c>
      <c r="I307" s="182">
        <v>6.3453999999999997</v>
      </c>
      <c r="J307" s="182">
        <v>1074.3</v>
      </c>
      <c r="K307" s="236">
        <f>I307</f>
        <v>6.3453999999999997</v>
      </c>
      <c r="L307" s="182">
        <f>J307</f>
        <v>1074.3</v>
      </c>
      <c r="M307" s="183">
        <f>K307/L307</f>
        <v>5.90654379596016E-3</v>
      </c>
      <c r="N307" s="182">
        <v>48.2</v>
      </c>
      <c r="O307" s="184">
        <f>M307*N307</f>
        <v>0.28469541096527973</v>
      </c>
      <c r="P307" s="184">
        <f>M307*60*1000</f>
        <v>354.3926277576096</v>
      </c>
      <c r="Q307" s="201">
        <f>P307*N307/1000</f>
        <v>17.081724657916784</v>
      </c>
    </row>
    <row r="308" spans="1:17" s="12" customFormat="1" ht="12.75" customHeight="1">
      <c r="A308" s="268"/>
      <c r="B308" s="223" t="s">
        <v>200</v>
      </c>
      <c r="C308" s="165" t="s">
        <v>163</v>
      </c>
      <c r="D308" s="166">
        <v>72</v>
      </c>
      <c r="E308" s="166">
        <v>1985</v>
      </c>
      <c r="F308" s="167">
        <v>54.186</v>
      </c>
      <c r="G308" s="167">
        <v>10.695149000000001</v>
      </c>
      <c r="H308" s="167">
        <v>17.28</v>
      </c>
      <c r="I308" s="167">
        <v>26.210853</v>
      </c>
      <c r="J308" s="167">
        <v>4428.07</v>
      </c>
      <c r="K308" s="233">
        <v>26.210853</v>
      </c>
      <c r="L308" s="167">
        <v>4428.07</v>
      </c>
      <c r="M308" s="168">
        <v>5.9192499215233729E-3</v>
      </c>
      <c r="N308" s="167">
        <v>55.808000000000007</v>
      </c>
      <c r="O308" s="167">
        <v>0.33034149962037646</v>
      </c>
      <c r="P308" s="167">
        <v>355.15499529140237</v>
      </c>
      <c r="Q308" s="199">
        <v>19.820489977222586</v>
      </c>
    </row>
    <row r="309" spans="1:17" s="12" customFormat="1" ht="12.75" customHeight="1">
      <c r="A309" s="268"/>
      <c r="B309" s="223" t="s">
        <v>24</v>
      </c>
      <c r="C309" s="151" t="s">
        <v>236</v>
      </c>
      <c r="D309" s="152">
        <v>75</v>
      </c>
      <c r="E309" s="152" t="s">
        <v>28</v>
      </c>
      <c r="F309" s="153">
        <f>+G309+H309+I309</f>
        <v>37.679985000000002</v>
      </c>
      <c r="G309" s="153">
        <v>4.7461960000000003</v>
      </c>
      <c r="H309" s="153">
        <v>9.76</v>
      </c>
      <c r="I309" s="153">
        <v>23.173788999999999</v>
      </c>
      <c r="J309" s="153">
        <v>3837.37</v>
      </c>
      <c r="K309" s="230">
        <v>23.17379</v>
      </c>
      <c r="L309" s="153">
        <v>3837.37</v>
      </c>
      <c r="M309" s="154">
        <f>K309/L309</f>
        <v>6.0389772161662811E-3</v>
      </c>
      <c r="N309" s="153">
        <v>61.149000000000001</v>
      </c>
      <c r="O309" s="155">
        <f>M309*N309</f>
        <v>0.36927741779135193</v>
      </c>
      <c r="P309" s="155">
        <f>M309*60*1000</f>
        <v>362.33863296997686</v>
      </c>
      <c r="Q309" s="197">
        <f>P309*N309/1000</f>
        <v>22.156645067481115</v>
      </c>
    </row>
    <row r="310" spans="1:17" s="12" customFormat="1" ht="12.75" customHeight="1">
      <c r="A310" s="268"/>
      <c r="B310" s="223" t="s">
        <v>437</v>
      </c>
      <c r="C310" s="185" t="s">
        <v>750</v>
      </c>
      <c r="D310" s="181">
        <v>41</v>
      </c>
      <c r="E310" s="181">
        <v>1996</v>
      </c>
      <c r="F310" s="182">
        <f>G310+H310+I310</f>
        <v>25.25</v>
      </c>
      <c r="G310" s="182">
        <v>4.6393000000000004</v>
      </c>
      <c r="H310" s="182">
        <v>6.56</v>
      </c>
      <c r="I310" s="182">
        <v>14.050700000000001</v>
      </c>
      <c r="J310" s="182">
        <v>2326.63</v>
      </c>
      <c r="K310" s="236">
        <f>I310</f>
        <v>14.050700000000001</v>
      </c>
      <c r="L310" s="182">
        <f>J310</f>
        <v>2326.63</v>
      </c>
      <c r="M310" s="183">
        <f>K310/L310</f>
        <v>6.0390779797389361E-3</v>
      </c>
      <c r="N310" s="182">
        <v>48.2</v>
      </c>
      <c r="O310" s="184">
        <f>M310*N310</f>
        <v>0.29108355862341673</v>
      </c>
      <c r="P310" s="184">
        <f>M310*60*1000</f>
        <v>362.34467878433617</v>
      </c>
      <c r="Q310" s="201">
        <f>P310*N310/1000</f>
        <v>17.465013517405005</v>
      </c>
    </row>
    <row r="311" spans="1:17" s="12" customFormat="1" ht="12.75" customHeight="1">
      <c r="A311" s="268"/>
      <c r="B311" s="222" t="s">
        <v>367</v>
      </c>
      <c r="C311" s="177" t="s">
        <v>350</v>
      </c>
      <c r="D311" s="178">
        <v>40</v>
      </c>
      <c r="E311" s="178">
        <v>1986</v>
      </c>
      <c r="F311" s="179">
        <f>SUM(G311+H311+I311)</f>
        <v>24.880000000000003</v>
      </c>
      <c r="G311" s="179">
        <v>4.9000000000000004</v>
      </c>
      <c r="H311" s="179">
        <v>6.4</v>
      </c>
      <c r="I311" s="179">
        <v>13.58</v>
      </c>
      <c r="J311" s="179">
        <v>2246.36</v>
      </c>
      <c r="K311" s="235">
        <v>13.58</v>
      </c>
      <c r="L311" s="179">
        <v>2246.4</v>
      </c>
      <c r="M311" s="154">
        <f>K311/L311</f>
        <v>6.0452279202279201E-3</v>
      </c>
      <c r="N311" s="153">
        <v>51.18</v>
      </c>
      <c r="O311" s="155">
        <f>M311*N311</f>
        <v>0.30939476495726498</v>
      </c>
      <c r="P311" s="155">
        <f>M311*60*1000</f>
        <v>362.71367521367517</v>
      </c>
      <c r="Q311" s="197">
        <f>P311*N311/1000</f>
        <v>18.563685897435896</v>
      </c>
    </row>
    <row r="312" spans="1:17" s="12" customFormat="1" ht="12.75" customHeight="1">
      <c r="A312" s="268"/>
      <c r="B312" s="222" t="s">
        <v>126</v>
      </c>
      <c r="C312" s="173" t="s">
        <v>883</v>
      </c>
      <c r="D312" s="174">
        <v>10</v>
      </c>
      <c r="E312" s="174">
        <v>1959</v>
      </c>
      <c r="F312" s="175">
        <v>5.62</v>
      </c>
      <c r="G312" s="175">
        <v>0.95910600000000001</v>
      </c>
      <c r="H312" s="175">
        <v>1.92</v>
      </c>
      <c r="I312" s="175">
        <v>2.7408939999999999</v>
      </c>
      <c r="J312" s="175">
        <v>543.35</v>
      </c>
      <c r="K312" s="234">
        <v>2.7408939999999999</v>
      </c>
      <c r="L312" s="175">
        <v>446.8</v>
      </c>
      <c r="M312" s="176">
        <v>6.1344986571172785E-3</v>
      </c>
      <c r="N312" s="175">
        <v>64.637</v>
      </c>
      <c r="O312" s="175">
        <v>0.39651558970008954</v>
      </c>
      <c r="P312" s="175">
        <v>368.06991942703672</v>
      </c>
      <c r="Q312" s="200">
        <v>23.790935382005372</v>
      </c>
    </row>
    <row r="313" spans="1:17" s="12" customFormat="1" ht="12.75" customHeight="1">
      <c r="A313" s="268"/>
      <c r="B313" s="223" t="s">
        <v>566</v>
      </c>
      <c r="C313" s="157" t="s">
        <v>53</v>
      </c>
      <c r="D313" s="150">
        <v>72</v>
      </c>
      <c r="E313" s="150">
        <v>1973</v>
      </c>
      <c r="F313" s="158">
        <v>42.82</v>
      </c>
      <c r="G313" s="158">
        <v>8.01</v>
      </c>
      <c r="H313" s="158">
        <v>11.52</v>
      </c>
      <c r="I313" s="158">
        <f>F313-G313-H313</f>
        <v>23.290000000000003</v>
      </c>
      <c r="J313" s="158">
        <v>3784.49</v>
      </c>
      <c r="K313" s="231">
        <f>I313/J313*L313</f>
        <v>23.295723281076185</v>
      </c>
      <c r="L313" s="158">
        <v>3785.42</v>
      </c>
      <c r="M313" s="159">
        <f t="shared" ref="M313:M318" si="41">K313/L313</f>
        <v>6.1540656733139742E-3</v>
      </c>
      <c r="N313" s="158">
        <v>49.921999999999997</v>
      </c>
      <c r="O313" s="158">
        <f t="shared" ref="O313:O318" si="42">M313*N313</f>
        <v>0.30722326654318022</v>
      </c>
      <c r="P313" s="158">
        <f t="shared" ref="P313:P318" si="43">M313*60*1000</f>
        <v>369.24394039883845</v>
      </c>
      <c r="Q313" s="198">
        <f t="shared" ref="Q313:Q318" si="44">P313*N313/1000</f>
        <v>18.433395992590814</v>
      </c>
    </row>
    <row r="314" spans="1:17" s="12" customFormat="1" ht="12.75" customHeight="1">
      <c r="A314" s="268"/>
      <c r="B314" s="223" t="s">
        <v>437</v>
      </c>
      <c r="C314" s="185" t="s">
        <v>752</v>
      </c>
      <c r="D314" s="181">
        <v>22</v>
      </c>
      <c r="E314" s="181" t="s">
        <v>34</v>
      </c>
      <c r="F314" s="182">
        <f>G314+H314+I314</f>
        <v>13.78</v>
      </c>
      <c r="G314" s="182">
        <v>2.7835999999999999</v>
      </c>
      <c r="H314" s="182">
        <v>3.52</v>
      </c>
      <c r="I314" s="182">
        <v>7.4763999999999999</v>
      </c>
      <c r="J314" s="182">
        <v>1210.94</v>
      </c>
      <c r="K314" s="236">
        <f>I314</f>
        <v>7.4763999999999999</v>
      </c>
      <c r="L314" s="182">
        <f>J314</f>
        <v>1210.94</v>
      </c>
      <c r="M314" s="183">
        <f t="shared" si="41"/>
        <v>6.1740466084199046E-3</v>
      </c>
      <c r="N314" s="182">
        <v>48.2</v>
      </c>
      <c r="O314" s="184">
        <f t="shared" si="42"/>
        <v>0.2975890465258394</v>
      </c>
      <c r="P314" s="184">
        <f t="shared" si="43"/>
        <v>370.44279650519428</v>
      </c>
      <c r="Q314" s="201">
        <f t="shared" si="44"/>
        <v>17.855342791550367</v>
      </c>
    </row>
    <row r="315" spans="1:17" s="12" customFormat="1" ht="12.75" customHeight="1">
      <c r="A315" s="268"/>
      <c r="B315" s="223" t="s">
        <v>24</v>
      </c>
      <c r="C315" s="151" t="s">
        <v>468</v>
      </c>
      <c r="D315" s="152">
        <v>90</v>
      </c>
      <c r="E315" s="152" t="s">
        <v>28</v>
      </c>
      <c r="F315" s="153">
        <f>+G315+H315+I315</f>
        <v>44.967009000000004</v>
      </c>
      <c r="G315" s="153">
        <v>5.0618299999999996</v>
      </c>
      <c r="H315" s="153">
        <v>11.57</v>
      </c>
      <c r="I315" s="153">
        <v>28.335179</v>
      </c>
      <c r="J315" s="153">
        <v>4545.32</v>
      </c>
      <c r="K315" s="230">
        <v>28.335179</v>
      </c>
      <c r="L315" s="153">
        <v>4545.32</v>
      </c>
      <c r="M315" s="154">
        <f t="shared" si="41"/>
        <v>6.233923904147563E-3</v>
      </c>
      <c r="N315" s="153">
        <v>61.149000000000001</v>
      </c>
      <c r="O315" s="155">
        <f t="shared" si="42"/>
        <v>0.38119821281471933</v>
      </c>
      <c r="P315" s="155">
        <f t="shared" si="43"/>
        <v>374.03543424885379</v>
      </c>
      <c r="Q315" s="197">
        <f t="shared" si="44"/>
        <v>22.871892768883161</v>
      </c>
    </row>
    <row r="316" spans="1:17" s="12" customFormat="1" ht="12.75" customHeight="1">
      <c r="A316" s="268"/>
      <c r="B316" s="223" t="s">
        <v>437</v>
      </c>
      <c r="C316" s="185" t="s">
        <v>751</v>
      </c>
      <c r="D316" s="181">
        <v>24</v>
      </c>
      <c r="E316" s="181">
        <v>1993</v>
      </c>
      <c r="F316" s="182">
        <f>G316+H316+I316</f>
        <v>15</v>
      </c>
      <c r="G316" s="182">
        <v>2.2924000000000002</v>
      </c>
      <c r="H316" s="182">
        <v>3.84</v>
      </c>
      <c r="I316" s="182">
        <v>8.8675999999999995</v>
      </c>
      <c r="J316" s="182">
        <v>1412.2</v>
      </c>
      <c r="K316" s="236">
        <f>I316</f>
        <v>8.8675999999999995</v>
      </c>
      <c r="L316" s="182">
        <f>J316</f>
        <v>1412.2</v>
      </c>
      <c r="M316" s="183">
        <f t="shared" si="41"/>
        <v>6.2792805551621575E-3</v>
      </c>
      <c r="N316" s="182">
        <v>48.2</v>
      </c>
      <c r="O316" s="184">
        <f t="shared" si="42"/>
        <v>0.30266132275881602</v>
      </c>
      <c r="P316" s="184">
        <f t="shared" si="43"/>
        <v>376.75683330972942</v>
      </c>
      <c r="Q316" s="201">
        <f t="shared" si="44"/>
        <v>18.159679365528959</v>
      </c>
    </row>
    <row r="317" spans="1:17" s="12" customFormat="1" ht="12.75" customHeight="1">
      <c r="A317" s="268"/>
      <c r="B317" s="223" t="s">
        <v>24</v>
      </c>
      <c r="C317" s="151" t="s">
        <v>469</v>
      </c>
      <c r="D317" s="152">
        <v>52</v>
      </c>
      <c r="E317" s="152" t="s">
        <v>28</v>
      </c>
      <c r="F317" s="153">
        <f>+G317+H317+I317</f>
        <v>25.000000999999997</v>
      </c>
      <c r="G317" s="153">
        <v>2.6285219999999998</v>
      </c>
      <c r="H317" s="153">
        <v>6.4530690000000002</v>
      </c>
      <c r="I317" s="153">
        <v>15.91841</v>
      </c>
      <c r="J317" s="153">
        <v>2531.11</v>
      </c>
      <c r="K317" s="230">
        <v>15.91841</v>
      </c>
      <c r="L317" s="153">
        <v>2531.11</v>
      </c>
      <c r="M317" s="154">
        <f t="shared" si="41"/>
        <v>6.289102409614754E-3</v>
      </c>
      <c r="N317" s="153">
        <v>61.149000000000001</v>
      </c>
      <c r="O317" s="155">
        <f t="shared" si="42"/>
        <v>0.38457232324553259</v>
      </c>
      <c r="P317" s="155">
        <f t="shared" si="43"/>
        <v>377.34614457688525</v>
      </c>
      <c r="Q317" s="197">
        <f t="shared" si="44"/>
        <v>23.074339394731957</v>
      </c>
    </row>
    <row r="318" spans="1:17" s="12" customFormat="1" ht="12.75" customHeight="1">
      <c r="A318" s="268"/>
      <c r="B318" s="223" t="s">
        <v>24</v>
      </c>
      <c r="C318" s="151" t="s">
        <v>470</v>
      </c>
      <c r="D318" s="152">
        <v>91</v>
      </c>
      <c r="E318" s="152" t="s">
        <v>28</v>
      </c>
      <c r="F318" s="153">
        <f>+G318+H318+I318</f>
        <v>45.377003000000002</v>
      </c>
      <c r="G318" s="153">
        <v>5.4226900000000002</v>
      </c>
      <c r="H318" s="153">
        <v>12</v>
      </c>
      <c r="I318" s="153">
        <v>27.954312999999999</v>
      </c>
      <c r="J318" s="153">
        <v>4435.8900000000003</v>
      </c>
      <c r="K318" s="230">
        <v>27.954312999999999</v>
      </c>
      <c r="L318" s="153">
        <v>4435.8900000000003</v>
      </c>
      <c r="M318" s="154">
        <f t="shared" si="41"/>
        <v>6.3018499106154563E-3</v>
      </c>
      <c r="N318" s="153">
        <v>61.149000000000001</v>
      </c>
      <c r="O318" s="155">
        <f t="shared" si="42"/>
        <v>0.38535182018422454</v>
      </c>
      <c r="P318" s="155">
        <f t="shared" si="43"/>
        <v>378.11099463692739</v>
      </c>
      <c r="Q318" s="197">
        <f t="shared" si="44"/>
        <v>23.121109211053472</v>
      </c>
    </row>
    <row r="319" spans="1:17" s="12" customFormat="1" ht="12.75" customHeight="1">
      <c r="A319" s="268"/>
      <c r="B319" s="223" t="s">
        <v>200</v>
      </c>
      <c r="C319" s="165" t="s">
        <v>166</v>
      </c>
      <c r="D319" s="166">
        <v>20</v>
      </c>
      <c r="E319" s="166">
        <v>1982</v>
      </c>
      <c r="F319" s="167">
        <v>12.67</v>
      </c>
      <c r="G319" s="167">
        <v>2.6879740000000001</v>
      </c>
      <c r="H319" s="167">
        <v>3.2</v>
      </c>
      <c r="I319" s="167">
        <v>6.7820289999999996</v>
      </c>
      <c r="J319" s="167">
        <v>1071.97</v>
      </c>
      <c r="K319" s="233">
        <v>6.7820289999999996</v>
      </c>
      <c r="L319" s="167">
        <v>1071.97</v>
      </c>
      <c r="M319" s="168">
        <v>6.3266966426299238E-3</v>
      </c>
      <c r="N319" s="167">
        <v>55.808000000000007</v>
      </c>
      <c r="O319" s="167">
        <v>0.35308028623189081</v>
      </c>
      <c r="P319" s="167">
        <v>379.60179855779541</v>
      </c>
      <c r="Q319" s="199">
        <v>21.184817173913448</v>
      </c>
    </row>
    <row r="320" spans="1:17" s="12" customFormat="1" ht="12.75" customHeight="1">
      <c r="A320" s="268"/>
      <c r="B320" s="222" t="s">
        <v>390</v>
      </c>
      <c r="C320" s="151" t="s">
        <v>670</v>
      </c>
      <c r="D320" s="152">
        <v>40</v>
      </c>
      <c r="E320" s="152">
        <v>1991</v>
      </c>
      <c r="F320" s="153">
        <v>24.484000000000002</v>
      </c>
      <c r="G320" s="153">
        <v>3.6720000000000002</v>
      </c>
      <c r="H320" s="153">
        <v>6.4</v>
      </c>
      <c r="I320" s="153">
        <v>14.412000000000001</v>
      </c>
      <c r="J320" s="153">
        <v>2268.5300000000002</v>
      </c>
      <c r="K320" s="230">
        <v>14.412000000000001</v>
      </c>
      <c r="L320" s="153">
        <v>2268.5300000000002</v>
      </c>
      <c r="M320" s="154">
        <f>K320/L320</f>
        <v>6.3530127439354999E-3</v>
      </c>
      <c r="N320" s="153">
        <v>71.394999999999996</v>
      </c>
      <c r="O320" s="155">
        <f>M320*N320</f>
        <v>0.453573344853275</v>
      </c>
      <c r="P320" s="155">
        <f>M320*60*1000</f>
        <v>381.18076463612999</v>
      </c>
      <c r="Q320" s="197">
        <f>P320*N320/1000</f>
        <v>27.214400691196502</v>
      </c>
    </row>
    <row r="321" spans="1:17" s="12" customFormat="1" ht="12.75" customHeight="1">
      <c r="A321" s="268"/>
      <c r="B321" s="223" t="s">
        <v>437</v>
      </c>
      <c r="C321" s="185" t="s">
        <v>753</v>
      </c>
      <c r="D321" s="181">
        <v>23</v>
      </c>
      <c r="E321" s="181">
        <v>1994</v>
      </c>
      <c r="F321" s="182">
        <f>G321+H321+I321</f>
        <v>14.812999999999999</v>
      </c>
      <c r="G321" s="182">
        <v>2.7835999999999999</v>
      </c>
      <c r="H321" s="182">
        <v>3.68</v>
      </c>
      <c r="I321" s="182">
        <v>8.3493999999999993</v>
      </c>
      <c r="J321" s="182">
        <v>1308.75</v>
      </c>
      <c r="K321" s="236">
        <f>I321</f>
        <v>8.3493999999999993</v>
      </c>
      <c r="L321" s="182">
        <f>J321</f>
        <v>1308.75</v>
      </c>
      <c r="M321" s="183">
        <f>K321/L321</f>
        <v>6.3796752626552045E-3</v>
      </c>
      <c r="N321" s="182">
        <v>48.2</v>
      </c>
      <c r="O321" s="184">
        <f>M321*N321</f>
        <v>0.30750034765998085</v>
      </c>
      <c r="P321" s="184">
        <f>M321*60*1000</f>
        <v>382.78051575931227</v>
      </c>
      <c r="Q321" s="201">
        <f>P321*N321/1000</f>
        <v>18.450020859598851</v>
      </c>
    </row>
    <row r="322" spans="1:17" s="12" customFormat="1" ht="12.75" customHeight="1">
      <c r="A322" s="268"/>
      <c r="B322" s="223" t="s">
        <v>75</v>
      </c>
      <c r="C322" s="186" t="s">
        <v>818</v>
      </c>
      <c r="D322" s="187">
        <v>12</v>
      </c>
      <c r="E322" s="187">
        <v>1991</v>
      </c>
      <c r="F322" s="167">
        <v>8.9570000000000007</v>
      </c>
      <c r="G322" s="167">
        <v>1.6754519999999999</v>
      </c>
      <c r="H322" s="167">
        <v>2</v>
      </c>
      <c r="I322" s="167">
        <v>5.2815479999999999</v>
      </c>
      <c r="J322" s="167">
        <v>818.44</v>
      </c>
      <c r="K322" s="233">
        <v>5.2815479999999999</v>
      </c>
      <c r="L322" s="167">
        <v>818.44</v>
      </c>
      <c r="M322" s="168">
        <v>6.4531889936953225E-3</v>
      </c>
      <c r="N322" s="167">
        <v>71.177000000000007</v>
      </c>
      <c r="O322" s="167">
        <v>0.45931863300425202</v>
      </c>
      <c r="P322" s="167">
        <v>387.19133962171935</v>
      </c>
      <c r="Q322" s="199">
        <v>27.55911798025512</v>
      </c>
    </row>
    <row r="323" spans="1:17" s="12" customFormat="1" ht="12.75" customHeight="1">
      <c r="A323" s="268"/>
      <c r="B323" s="222" t="s">
        <v>440</v>
      </c>
      <c r="C323" s="151" t="s">
        <v>782</v>
      </c>
      <c r="D323" s="152">
        <v>30</v>
      </c>
      <c r="E323" s="152"/>
      <c r="F323" s="153">
        <f>SUM(G323+H323+I323)</f>
        <v>18.155000000000001</v>
      </c>
      <c r="G323" s="153">
        <v>2.984</v>
      </c>
      <c r="H323" s="153">
        <v>4.8</v>
      </c>
      <c r="I323" s="153">
        <v>10.371</v>
      </c>
      <c r="J323" s="153">
        <v>1589.99</v>
      </c>
      <c r="K323" s="230">
        <v>10.371</v>
      </c>
      <c r="L323" s="153">
        <v>1589.99</v>
      </c>
      <c r="M323" s="154">
        <f t="shared" ref="M323:M328" si="45">K323/L323</f>
        <v>6.522682532594545E-3</v>
      </c>
      <c r="N323" s="153">
        <v>50.14</v>
      </c>
      <c r="O323" s="155">
        <f>M323*N323</f>
        <v>0.32704730218429051</v>
      </c>
      <c r="P323" s="155">
        <f t="shared" ref="P323:P328" si="46">M323*60*1000</f>
        <v>391.3609519556727</v>
      </c>
      <c r="Q323" s="197">
        <f>P323*N323/1000</f>
        <v>19.622838131057428</v>
      </c>
    </row>
    <row r="324" spans="1:17" s="12" customFormat="1" ht="12.75" customHeight="1">
      <c r="A324" s="268"/>
      <c r="B324" s="222" t="s">
        <v>327</v>
      </c>
      <c r="C324" s="157" t="s">
        <v>308</v>
      </c>
      <c r="D324" s="150">
        <v>50</v>
      </c>
      <c r="E324" s="150">
        <v>1975</v>
      </c>
      <c r="F324" s="158">
        <v>27.16</v>
      </c>
      <c r="G324" s="158">
        <v>3.1110000000000002</v>
      </c>
      <c r="H324" s="158">
        <v>7.68</v>
      </c>
      <c r="I324" s="158">
        <v>16.369</v>
      </c>
      <c r="J324" s="158">
        <v>2485.16</v>
      </c>
      <c r="K324" s="231">
        <v>16.369</v>
      </c>
      <c r="L324" s="158">
        <v>2485.16</v>
      </c>
      <c r="M324" s="159">
        <f t="shared" si="45"/>
        <v>6.5866986431457131E-3</v>
      </c>
      <c r="N324" s="158">
        <v>58.533000000000001</v>
      </c>
      <c r="O324" s="158">
        <f>K324*N324/J324</f>
        <v>0.38553923167924803</v>
      </c>
      <c r="P324" s="158">
        <f t="shared" si="46"/>
        <v>395.20191858874279</v>
      </c>
      <c r="Q324" s="198">
        <f>O324*60</f>
        <v>23.132353900754882</v>
      </c>
    </row>
    <row r="325" spans="1:17" s="12" customFormat="1" ht="12.75" customHeight="1">
      <c r="A325" s="268"/>
      <c r="B325" s="223" t="s">
        <v>566</v>
      </c>
      <c r="C325" s="157" t="s">
        <v>51</v>
      </c>
      <c r="D325" s="150">
        <v>50</v>
      </c>
      <c r="E325" s="150">
        <v>1988</v>
      </c>
      <c r="F325" s="158">
        <v>40.19</v>
      </c>
      <c r="G325" s="158">
        <v>8.48</v>
      </c>
      <c r="H325" s="158">
        <v>8</v>
      </c>
      <c r="I325" s="158">
        <f>F325-G325-H325</f>
        <v>23.709999999999997</v>
      </c>
      <c r="J325" s="158">
        <v>3582.32</v>
      </c>
      <c r="K325" s="231">
        <f>I325/J325*L325</f>
        <v>23.709999999999997</v>
      </c>
      <c r="L325" s="158">
        <v>3582.32</v>
      </c>
      <c r="M325" s="159">
        <f t="shared" si="45"/>
        <v>6.6186158690457568E-3</v>
      </c>
      <c r="N325" s="158">
        <v>49.921999999999997</v>
      </c>
      <c r="O325" s="158">
        <f>M325*N325</f>
        <v>0.33041454141450227</v>
      </c>
      <c r="P325" s="158">
        <f t="shared" si="46"/>
        <v>397.11695214274539</v>
      </c>
      <c r="Q325" s="198">
        <f>P325*N325/1000</f>
        <v>19.824872484870134</v>
      </c>
    </row>
    <row r="326" spans="1:17" s="12" customFormat="1" ht="12.75" customHeight="1">
      <c r="A326" s="268"/>
      <c r="B326" s="222" t="s">
        <v>440</v>
      </c>
      <c r="C326" s="151" t="s">
        <v>777</v>
      </c>
      <c r="D326" s="152">
        <v>50</v>
      </c>
      <c r="E326" s="152">
        <v>1969</v>
      </c>
      <c r="F326" s="153">
        <f>SUM(G326+H326+I326)</f>
        <v>28</v>
      </c>
      <c r="G326" s="153">
        <v>3.968</v>
      </c>
      <c r="H326" s="153">
        <v>6.85</v>
      </c>
      <c r="I326" s="153">
        <v>17.181999999999999</v>
      </c>
      <c r="J326" s="153">
        <v>2594.3200000000002</v>
      </c>
      <c r="K326" s="230">
        <v>17.181999999999999</v>
      </c>
      <c r="L326" s="153">
        <v>2594.3200000000002</v>
      </c>
      <c r="M326" s="154">
        <f t="shared" si="45"/>
        <v>6.6229300934348874E-3</v>
      </c>
      <c r="N326" s="153">
        <v>50.14</v>
      </c>
      <c r="O326" s="155">
        <f>M326*N326</f>
        <v>0.33207371488482523</v>
      </c>
      <c r="P326" s="155">
        <f t="shared" si="46"/>
        <v>397.37580560609325</v>
      </c>
      <c r="Q326" s="197">
        <f>P326*N326/1000</f>
        <v>19.924422893089517</v>
      </c>
    </row>
    <row r="327" spans="1:17" s="12" customFormat="1" ht="12.75" customHeight="1">
      <c r="A327" s="268"/>
      <c r="B327" s="222" t="s">
        <v>390</v>
      </c>
      <c r="C327" s="151" t="s">
        <v>377</v>
      </c>
      <c r="D327" s="152">
        <v>20</v>
      </c>
      <c r="E327" s="152">
        <v>1979</v>
      </c>
      <c r="F327" s="153">
        <v>10.58</v>
      </c>
      <c r="G327" s="153">
        <v>1.02</v>
      </c>
      <c r="H327" s="153">
        <v>3.1680000000000001</v>
      </c>
      <c r="I327" s="153">
        <v>6.3920000000000003</v>
      </c>
      <c r="J327" s="153">
        <v>964.06</v>
      </c>
      <c r="K327" s="230">
        <v>6.3920000000000003</v>
      </c>
      <c r="L327" s="153">
        <v>964.06</v>
      </c>
      <c r="M327" s="154">
        <f t="shared" si="45"/>
        <v>6.6302927203701024E-3</v>
      </c>
      <c r="N327" s="153">
        <v>71.394999999999996</v>
      </c>
      <c r="O327" s="155">
        <f>M327*N327</f>
        <v>0.47336974877082344</v>
      </c>
      <c r="P327" s="155">
        <f t="shared" si="46"/>
        <v>397.8175632222061</v>
      </c>
      <c r="Q327" s="197">
        <f>P327*N327/1000</f>
        <v>28.402184926249404</v>
      </c>
    </row>
    <row r="328" spans="1:17" s="12" customFormat="1" ht="12.75" customHeight="1">
      <c r="A328" s="268"/>
      <c r="B328" s="222" t="s">
        <v>390</v>
      </c>
      <c r="C328" s="151" t="s">
        <v>374</v>
      </c>
      <c r="D328" s="152">
        <v>45</v>
      </c>
      <c r="E328" s="152">
        <v>1988</v>
      </c>
      <c r="F328" s="153">
        <v>23.838000000000001</v>
      </c>
      <c r="G328" s="153">
        <v>2.9329999999999998</v>
      </c>
      <c r="H328" s="153">
        <v>6.88</v>
      </c>
      <c r="I328" s="153">
        <v>14.025</v>
      </c>
      <c r="J328" s="153">
        <v>2187.56</v>
      </c>
      <c r="K328" s="230">
        <v>13.888999999999999</v>
      </c>
      <c r="L328" s="153">
        <v>2070.1799999999998</v>
      </c>
      <c r="M328" s="154">
        <f t="shared" si="45"/>
        <v>6.7090784376237821E-3</v>
      </c>
      <c r="N328" s="153">
        <v>71.394999999999996</v>
      </c>
      <c r="O328" s="155">
        <f>M328*N328</f>
        <v>0.4789946550541499</v>
      </c>
      <c r="P328" s="155">
        <f t="shared" si="46"/>
        <v>402.54470625742692</v>
      </c>
      <c r="Q328" s="197">
        <f>P328*N328/1000</f>
        <v>28.739679303248995</v>
      </c>
    </row>
    <row r="329" spans="1:17" s="12" customFormat="1" ht="12.75" customHeight="1">
      <c r="A329" s="268"/>
      <c r="B329" s="223" t="s">
        <v>461</v>
      </c>
      <c r="C329" s="188" t="s">
        <v>449</v>
      </c>
      <c r="D329" s="189">
        <v>30</v>
      </c>
      <c r="E329" s="189">
        <v>1980</v>
      </c>
      <c r="F329" s="179">
        <v>17.655000000000001</v>
      </c>
      <c r="G329" s="179">
        <v>4.5116399999999999</v>
      </c>
      <c r="H329" s="179">
        <v>3.84</v>
      </c>
      <c r="I329" s="179">
        <v>9.3033590000000004</v>
      </c>
      <c r="J329" s="179">
        <v>1363.59</v>
      </c>
      <c r="K329" s="235">
        <v>9.3033590000000004</v>
      </c>
      <c r="L329" s="179">
        <v>1363.59</v>
      </c>
      <c r="M329" s="190">
        <v>6.8226952383047693E-3</v>
      </c>
      <c r="N329" s="179">
        <v>79.243000000000009</v>
      </c>
      <c r="O329" s="179">
        <v>0.5406508387689849</v>
      </c>
      <c r="P329" s="179">
        <v>409.36171429828619</v>
      </c>
      <c r="Q329" s="202">
        <v>32.439050326139096</v>
      </c>
    </row>
    <row r="330" spans="1:17" s="12" customFormat="1" ht="12.75" customHeight="1">
      <c r="A330" s="268"/>
      <c r="B330" s="222" t="s">
        <v>440</v>
      </c>
      <c r="C330" s="151" t="s">
        <v>784</v>
      </c>
      <c r="D330" s="152">
        <v>45</v>
      </c>
      <c r="E330" s="152">
        <v>1992</v>
      </c>
      <c r="F330" s="153">
        <f>SUM(G330+H330+I330)</f>
        <v>27</v>
      </c>
      <c r="G330" s="153">
        <v>4.8140000000000001</v>
      </c>
      <c r="H330" s="153">
        <v>7.2</v>
      </c>
      <c r="I330" s="153">
        <v>14.986000000000001</v>
      </c>
      <c r="J330" s="153">
        <v>2192.8000000000002</v>
      </c>
      <c r="K330" s="230">
        <v>14.986000000000001</v>
      </c>
      <c r="L330" s="153">
        <v>2192.8000000000002</v>
      </c>
      <c r="M330" s="154">
        <f t="shared" ref="M330:M343" si="47">K330/L330</f>
        <v>6.8341846041590657E-3</v>
      </c>
      <c r="N330" s="153">
        <v>49.16</v>
      </c>
      <c r="O330" s="155">
        <f>M330*N330</f>
        <v>0.33596851514045967</v>
      </c>
      <c r="P330" s="155">
        <f t="shared" ref="P330:P343" si="48">M330*60*1000</f>
        <v>410.05107624954394</v>
      </c>
      <c r="Q330" s="197">
        <f>P330*N330/1000</f>
        <v>20.158110908427577</v>
      </c>
    </row>
    <row r="331" spans="1:17" s="12" customFormat="1" ht="12.75" customHeight="1">
      <c r="A331" s="268"/>
      <c r="B331" s="223" t="s">
        <v>566</v>
      </c>
      <c r="C331" s="157" t="s">
        <v>54</v>
      </c>
      <c r="D331" s="150">
        <v>54</v>
      </c>
      <c r="E331" s="150">
        <v>1980</v>
      </c>
      <c r="F331" s="158">
        <v>42.27</v>
      </c>
      <c r="G331" s="158">
        <v>5.62</v>
      </c>
      <c r="H331" s="158">
        <v>12.61</v>
      </c>
      <c r="I331" s="158">
        <v>24.04</v>
      </c>
      <c r="J331" s="158">
        <v>3508.9</v>
      </c>
      <c r="K331" s="231">
        <f>I331/J331*L331</f>
        <v>24.04</v>
      </c>
      <c r="L331" s="158">
        <v>3508.9</v>
      </c>
      <c r="M331" s="159">
        <f t="shared" si="47"/>
        <v>6.8511499330274443E-3</v>
      </c>
      <c r="N331" s="158">
        <v>49.921999999999997</v>
      </c>
      <c r="O331" s="158">
        <f>M331*N331</f>
        <v>0.34202310695659605</v>
      </c>
      <c r="P331" s="158">
        <f t="shared" si="48"/>
        <v>411.06899598164665</v>
      </c>
      <c r="Q331" s="198">
        <f>P331*N331/1000</f>
        <v>20.521386417395764</v>
      </c>
    </row>
    <row r="332" spans="1:17" s="12" customFormat="1" ht="12.75" customHeight="1">
      <c r="A332" s="268"/>
      <c r="B332" s="222" t="s">
        <v>367</v>
      </c>
      <c r="C332" s="177" t="s">
        <v>345</v>
      </c>
      <c r="D332" s="178">
        <v>16</v>
      </c>
      <c r="E332" s="178">
        <v>1991</v>
      </c>
      <c r="F332" s="179">
        <f>SUM(G332+H332+I332)</f>
        <v>11.870000000000001</v>
      </c>
      <c r="G332" s="179">
        <v>1.84</v>
      </c>
      <c r="H332" s="179">
        <v>2.7</v>
      </c>
      <c r="I332" s="179">
        <v>7.33</v>
      </c>
      <c r="J332" s="179">
        <v>1069.04</v>
      </c>
      <c r="K332" s="235">
        <v>7.33</v>
      </c>
      <c r="L332" s="179">
        <v>1069.04</v>
      </c>
      <c r="M332" s="154">
        <f t="shared" si="47"/>
        <v>6.8566190226745493E-3</v>
      </c>
      <c r="N332" s="153">
        <v>51.18</v>
      </c>
      <c r="O332" s="155">
        <f>M332*N332</f>
        <v>0.35092176158048344</v>
      </c>
      <c r="P332" s="155">
        <f t="shared" si="48"/>
        <v>411.39714136047297</v>
      </c>
      <c r="Q332" s="197">
        <f>P332*N332/1000</f>
        <v>21.055305694829006</v>
      </c>
    </row>
    <row r="333" spans="1:17" s="12" customFormat="1" ht="12.75" customHeight="1">
      <c r="A333" s="268"/>
      <c r="B333" s="222" t="s">
        <v>390</v>
      </c>
      <c r="C333" s="151" t="s">
        <v>671</v>
      </c>
      <c r="D333" s="152">
        <v>12</v>
      </c>
      <c r="E333" s="152">
        <v>1964</v>
      </c>
      <c r="F333" s="153">
        <v>6.3019999999999996</v>
      </c>
      <c r="G333" s="153">
        <v>0.67800000000000005</v>
      </c>
      <c r="H333" s="153">
        <v>1.92</v>
      </c>
      <c r="I333" s="153">
        <v>3.7046999999999999</v>
      </c>
      <c r="J333" s="153">
        <v>539.13</v>
      </c>
      <c r="K333" s="230">
        <v>3.4020000000000001</v>
      </c>
      <c r="L333" s="153">
        <v>495.17</v>
      </c>
      <c r="M333" s="154">
        <f t="shared" si="47"/>
        <v>6.8703677524890438E-3</v>
      </c>
      <c r="N333" s="153">
        <v>71.394999999999996</v>
      </c>
      <c r="O333" s="155">
        <f>M333*N333</f>
        <v>0.49050990568895525</v>
      </c>
      <c r="P333" s="155">
        <f t="shared" si="48"/>
        <v>412.2220651493426</v>
      </c>
      <c r="Q333" s="197">
        <f>P333*N333/1000</f>
        <v>29.430594341337315</v>
      </c>
    </row>
    <row r="334" spans="1:17" s="12" customFormat="1" ht="12.75" customHeight="1">
      <c r="A334" s="268"/>
      <c r="B334" s="222" t="s">
        <v>327</v>
      </c>
      <c r="C334" s="157" t="s">
        <v>311</v>
      </c>
      <c r="D334" s="150">
        <v>40</v>
      </c>
      <c r="E334" s="150">
        <v>1973</v>
      </c>
      <c r="F334" s="158">
        <v>27.77</v>
      </c>
      <c r="G334" s="158">
        <v>3.7202799999999998</v>
      </c>
      <c r="H334" s="158">
        <v>6.16</v>
      </c>
      <c r="I334" s="158">
        <v>17.889717000000001</v>
      </c>
      <c r="J334" s="158">
        <v>2567.4</v>
      </c>
      <c r="K334" s="231">
        <v>17.889717000000001</v>
      </c>
      <c r="L334" s="158">
        <v>2567.4</v>
      </c>
      <c r="M334" s="159">
        <f t="shared" si="47"/>
        <v>6.9680287450338864E-3</v>
      </c>
      <c r="N334" s="158">
        <v>58.533000000000001</v>
      </c>
      <c r="O334" s="158">
        <f>K334*N334/J334</f>
        <v>0.40785962653306851</v>
      </c>
      <c r="P334" s="158">
        <f t="shared" si="48"/>
        <v>418.08172470203317</v>
      </c>
      <c r="Q334" s="198">
        <f>O334*60</f>
        <v>24.471577591984111</v>
      </c>
    </row>
    <row r="335" spans="1:17" s="12" customFormat="1" ht="12.75" customHeight="1">
      <c r="A335" s="268"/>
      <c r="B335" s="222" t="s">
        <v>440</v>
      </c>
      <c r="C335" s="151" t="s">
        <v>781</v>
      </c>
      <c r="D335" s="152">
        <v>40</v>
      </c>
      <c r="E335" s="152"/>
      <c r="F335" s="153">
        <f>SUM(G335+H335+I335)</f>
        <v>25.309000000000001</v>
      </c>
      <c r="G335" s="153">
        <v>3.2559999999999998</v>
      </c>
      <c r="H335" s="153">
        <v>6.4</v>
      </c>
      <c r="I335" s="153">
        <v>15.653</v>
      </c>
      <c r="J335" s="153">
        <v>2232.89</v>
      </c>
      <c r="K335" s="230">
        <v>15.653</v>
      </c>
      <c r="L335" s="153">
        <v>2232.89</v>
      </c>
      <c r="M335" s="154">
        <f t="shared" si="47"/>
        <v>7.0101975466771767E-3</v>
      </c>
      <c r="N335" s="153">
        <v>50.14</v>
      </c>
      <c r="O335" s="155">
        <f>M335*N335</f>
        <v>0.35149130499039366</v>
      </c>
      <c r="P335" s="155">
        <f t="shared" si="48"/>
        <v>420.61185280063063</v>
      </c>
      <c r="Q335" s="197">
        <f>P335*N335/1000</f>
        <v>21.089478299423618</v>
      </c>
    </row>
    <row r="336" spans="1:17" s="12" customFormat="1" ht="12.75" customHeight="1">
      <c r="A336" s="268"/>
      <c r="B336" s="222" t="s">
        <v>390</v>
      </c>
      <c r="C336" s="151" t="s">
        <v>375</v>
      </c>
      <c r="D336" s="152">
        <v>32</v>
      </c>
      <c r="E336" s="152">
        <v>1986</v>
      </c>
      <c r="F336" s="153">
        <v>20.297999999999998</v>
      </c>
      <c r="G336" s="153">
        <v>3.2120000000000002</v>
      </c>
      <c r="H336" s="153">
        <v>4.8</v>
      </c>
      <c r="I336" s="153">
        <v>12.286</v>
      </c>
      <c r="J336" s="153">
        <v>1810.74</v>
      </c>
      <c r="K336" s="230">
        <v>12.191000000000001</v>
      </c>
      <c r="L336" s="153">
        <v>1732.55</v>
      </c>
      <c r="M336" s="154">
        <f t="shared" si="47"/>
        <v>7.0364491645262773E-3</v>
      </c>
      <c r="N336" s="153">
        <v>71.394999999999996</v>
      </c>
      <c r="O336" s="155">
        <f>M336*N336</f>
        <v>0.50236728810135356</v>
      </c>
      <c r="P336" s="155">
        <f t="shared" si="48"/>
        <v>422.18694987157664</v>
      </c>
      <c r="Q336" s="197">
        <f>P336*N336/1000</f>
        <v>30.142037286081212</v>
      </c>
    </row>
    <row r="337" spans="1:17" s="12" customFormat="1" ht="12.75" customHeight="1">
      <c r="A337" s="268"/>
      <c r="B337" s="222" t="s">
        <v>440</v>
      </c>
      <c r="C337" s="151" t="s">
        <v>778</v>
      </c>
      <c r="D337" s="152">
        <v>40</v>
      </c>
      <c r="E337" s="152">
        <v>1984</v>
      </c>
      <c r="F337" s="153">
        <f>SUM(G337+H337+I337)</f>
        <v>27.225999999999999</v>
      </c>
      <c r="G337" s="153">
        <v>4.5389999999999997</v>
      </c>
      <c r="H337" s="153">
        <v>6.4</v>
      </c>
      <c r="I337" s="153">
        <v>16.286999999999999</v>
      </c>
      <c r="J337" s="153">
        <v>2304.94</v>
      </c>
      <c r="K337" s="230">
        <v>16.286999999999999</v>
      </c>
      <c r="L337" s="153">
        <v>2304.94</v>
      </c>
      <c r="M337" s="154">
        <f t="shared" si="47"/>
        <v>7.0661275347731391E-3</v>
      </c>
      <c r="N337" s="153">
        <v>50.14</v>
      </c>
      <c r="O337" s="155">
        <f>M337*N337</f>
        <v>0.3542956345935252</v>
      </c>
      <c r="P337" s="155">
        <f t="shared" si="48"/>
        <v>423.96765208638834</v>
      </c>
      <c r="Q337" s="197">
        <f>P337*N337/1000</f>
        <v>21.257738075611513</v>
      </c>
    </row>
    <row r="338" spans="1:17" s="12" customFormat="1" ht="12.75" customHeight="1">
      <c r="A338" s="268"/>
      <c r="B338" s="222" t="s">
        <v>390</v>
      </c>
      <c r="C338" s="151" t="s">
        <v>373</v>
      </c>
      <c r="D338" s="152">
        <v>19</v>
      </c>
      <c r="E338" s="152">
        <v>1984</v>
      </c>
      <c r="F338" s="153">
        <v>9.532</v>
      </c>
      <c r="G338" s="153">
        <v>1.1619999999999999</v>
      </c>
      <c r="H338" s="153">
        <v>3.2</v>
      </c>
      <c r="I338" s="153">
        <v>5.17</v>
      </c>
      <c r="J338" s="153">
        <v>728.56</v>
      </c>
      <c r="K338" s="230">
        <v>4.3860000000000001</v>
      </c>
      <c r="L338" s="153">
        <v>618</v>
      </c>
      <c r="M338" s="154">
        <f t="shared" si="47"/>
        <v>7.0970873786407769E-3</v>
      </c>
      <c r="N338" s="153">
        <v>71.394999999999996</v>
      </c>
      <c r="O338" s="155">
        <f>M338*N338</f>
        <v>0.50669655339805819</v>
      </c>
      <c r="P338" s="155">
        <f t="shared" si="48"/>
        <v>425.82524271844665</v>
      </c>
      <c r="Q338" s="197">
        <f>P338*N338/1000</f>
        <v>30.401793203883496</v>
      </c>
    </row>
    <row r="339" spans="1:17" s="12" customFormat="1" ht="12.75" customHeight="1">
      <c r="A339" s="268"/>
      <c r="B339" s="222" t="s">
        <v>440</v>
      </c>
      <c r="C339" s="151" t="s">
        <v>779</v>
      </c>
      <c r="D339" s="152">
        <v>40</v>
      </c>
      <c r="E339" s="152">
        <v>1986</v>
      </c>
      <c r="F339" s="153">
        <f>SUM(G339+H339+I339)</f>
        <v>27.286000000000001</v>
      </c>
      <c r="G339" s="153">
        <v>4.6920000000000002</v>
      </c>
      <c r="H339" s="153">
        <v>6.4</v>
      </c>
      <c r="I339" s="153">
        <v>16.193999999999999</v>
      </c>
      <c r="J339" s="153">
        <v>2268.7399999999998</v>
      </c>
      <c r="K339" s="230">
        <v>16.193999999999999</v>
      </c>
      <c r="L339" s="153">
        <v>2268.7399999999998</v>
      </c>
      <c r="M339" s="154">
        <f t="shared" si="47"/>
        <v>7.137882701411356E-3</v>
      </c>
      <c r="N339" s="153">
        <v>50.14</v>
      </c>
      <c r="O339" s="155">
        <f>M339*N339</f>
        <v>0.35789343864876538</v>
      </c>
      <c r="P339" s="155">
        <f t="shared" si="48"/>
        <v>428.27296208468135</v>
      </c>
      <c r="Q339" s="197">
        <f>P339*N339/1000</f>
        <v>21.473606318925921</v>
      </c>
    </row>
    <row r="340" spans="1:17" s="12" customFormat="1" ht="12.75" customHeight="1">
      <c r="A340" s="268"/>
      <c r="B340" s="222" t="s">
        <v>327</v>
      </c>
      <c r="C340" s="157" t="s">
        <v>312</v>
      </c>
      <c r="D340" s="150">
        <v>60</v>
      </c>
      <c r="E340" s="150">
        <v>1974</v>
      </c>
      <c r="F340" s="158">
        <v>37.07</v>
      </c>
      <c r="G340" s="158">
        <v>5.1427399999999999</v>
      </c>
      <c r="H340" s="158">
        <v>9.6</v>
      </c>
      <c r="I340" s="158">
        <v>22.327259999999999</v>
      </c>
      <c r="J340" s="158">
        <v>3118.24</v>
      </c>
      <c r="K340" s="231">
        <v>22.327259999999999</v>
      </c>
      <c r="L340" s="158">
        <v>3118.24</v>
      </c>
      <c r="M340" s="159">
        <f t="shared" si="47"/>
        <v>7.1602121709682387E-3</v>
      </c>
      <c r="N340" s="158">
        <v>58.533000000000001</v>
      </c>
      <c r="O340" s="158">
        <f>K340*N340/J340</f>
        <v>0.41910869900328396</v>
      </c>
      <c r="P340" s="158">
        <f t="shared" si="48"/>
        <v>429.6127302580943</v>
      </c>
      <c r="Q340" s="198">
        <f>O340*60</f>
        <v>25.146521940197037</v>
      </c>
    </row>
    <row r="341" spans="1:17" s="12" customFormat="1" ht="12.75" customHeight="1">
      <c r="A341" s="268"/>
      <c r="B341" s="222" t="s">
        <v>440</v>
      </c>
      <c r="C341" s="151" t="s">
        <v>785</v>
      </c>
      <c r="D341" s="152">
        <v>18</v>
      </c>
      <c r="E341" s="152"/>
      <c r="F341" s="153">
        <f>SUM(G341+H341+I341)</f>
        <v>12.762</v>
      </c>
      <c r="G341" s="153">
        <v>1.7849999999999999</v>
      </c>
      <c r="H341" s="153">
        <v>2.88</v>
      </c>
      <c r="I341" s="153">
        <v>8.0969999999999995</v>
      </c>
      <c r="J341" s="153">
        <v>1127.8800000000001</v>
      </c>
      <c r="K341" s="230">
        <v>8.0969999999999995</v>
      </c>
      <c r="L341" s="153">
        <v>1127.8800000000001</v>
      </c>
      <c r="M341" s="154">
        <f t="shared" si="47"/>
        <v>7.1789552080008499E-3</v>
      </c>
      <c r="N341" s="153">
        <v>50.14</v>
      </c>
      <c r="O341" s="155">
        <f>M341*N341</f>
        <v>0.35995281412916263</v>
      </c>
      <c r="P341" s="155">
        <f t="shared" si="48"/>
        <v>430.737312480051</v>
      </c>
      <c r="Q341" s="197">
        <f>P341*N341/1000</f>
        <v>21.59716884774976</v>
      </c>
    </row>
    <row r="342" spans="1:17" s="12" customFormat="1" ht="12.75" customHeight="1">
      <c r="A342" s="268"/>
      <c r="B342" s="222" t="s">
        <v>390</v>
      </c>
      <c r="C342" s="151" t="s">
        <v>672</v>
      </c>
      <c r="D342" s="152">
        <v>40</v>
      </c>
      <c r="E342" s="152">
        <v>1989</v>
      </c>
      <c r="F342" s="153">
        <v>26.99</v>
      </c>
      <c r="G342" s="153">
        <v>4.3470000000000004</v>
      </c>
      <c r="H342" s="153">
        <v>6.24</v>
      </c>
      <c r="I342" s="153">
        <v>16.402999999999999</v>
      </c>
      <c r="J342" s="153">
        <v>2277.1999999999998</v>
      </c>
      <c r="K342" s="230">
        <v>16.402999999999999</v>
      </c>
      <c r="L342" s="153">
        <v>2277.1999999999998</v>
      </c>
      <c r="M342" s="154">
        <f t="shared" si="47"/>
        <v>7.2031442121904092E-3</v>
      </c>
      <c r="N342" s="153">
        <v>71.394999999999996</v>
      </c>
      <c r="O342" s="155">
        <f>M342*N342</f>
        <v>0.5142684810293342</v>
      </c>
      <c r="P342" s="155">
        <f t="shared" si="48"/>
        <v>432.18865273142455</v>
      </c>
      <c r="Q342" s="197">
        <f>P342*N342/1000</f>
        <v>30.856108861760056</v>
      </c>
    </row>
    <row r="343" spans="1:17" s="12" customFormat="1" ht="12.75" customHeight="1">
      <c r="A343" s="268"/>
      <c r="B343" s="222" t="s">
        <v>327</v>
      </c>
      <c r="C343" s="157" t="s">
        <v>309</v>
      </c>
      <c r="D343" s="150">
        <v>30</v>
      </c>
      <c r="E343" s="150">
        <v>1992</v>
      </c>
      <c r="F343" s="158">
        <v>19.55</v>
      </c>
      <c r="G343" s="158">
        <v>3.2826</v>
      </c>
      <c r="H343" s="158">
        <v>4.8</v>
      </c>
      <c r="I343" s="158">
        <v>11.4674</v>
      </c>
      <c r="J343" s="158">
        <v>1576.72</v>
      </c>
      <c r="K343" s="231">
        <v>11.4674</v>
      </c>
      <c r="L343" s="158">
        <v>1576.72</v>
      </c>
      <c r="M343" s="159">
        <f t="shared" si="47"/>
        <v>7.2729463696788264E-3</v>
      </c>
      <c r="N343" s="158">
        <v>58.533000000000001</v>
      </c>
      <c r="O343" s="158">
        <f>K343*N343/J343</f>
        <v>0.42570736985641078</v>
      </c>
      <c r="P343" s="158">
        <f t="shared" si="48"/>
        <v>436.37678218072955</v>
      </c>
      <c r="Q343" s="198">
        <f>O343*60</f>
        <v>25.542442191384648</v>
      </c>
    </row>
    <row r="344" spans="1:17" s="12" customFormat="1" ht="12.75" customHeight="1">
      <c r="A344" s="268"/>
      <c r="B344" s="223" t="s">
        <v>200</v>
      </c>
      <c r="C344" s="165" t="s">
        <v>168</v>
      </c>
      <c r="D344" s="166">
        <v>40</v>
      </c>
      <c r="E344" s="166">
        <v>1983</v>
      </c>
      <c r="F344" s="167">
        <v>28.277999999999999</v>
      </c>
      <c r="G344" s="167">
        <v>5.8145110000000004</v>
      </c>
      <c r="H344" s="167">
        <v>6.4</v>
      </c>
      <c r="I344" s="167">
        <v>16.063489000000001</v>
      </c>
      <c r="J344" s="167">
        <v>2186.7199999999998</v>
      </c>
      <c r="K344" s="233">
        <v>16.063489000000001</v>
      </c>
      <c r="L344" s="167">
        <v>2186.7199999999998</v>
      </c>
      <c r="M344" s="168">
        <v>7.345928605399869E-3</v>
      </c>
      <c r="N344" s="167">
        <v>55.808000000000007</v>
      </c>
      <c r="O344" s="167">
        <v>0.40996158361015594</v>
      </c>
      <c r="P344" s="167">
        <v>440.75571632399215</v>
      </c>
      <c r="Q344" s="199">
        <v>24.597695016609357</v>
      </c>
    </row>
    <row r="345" spans="1:17" s="12" customFormat="1" ht="12.75" customHeight="1">
      <c r="A345" s="268"/>
      <c r="B345" s="223" t="s">
        <v>566</v>
      </c>
      <c r="C345" s="157" t="s">
        <v>207</v>
      </c>
      <c r="D345" s="150">
        <v>41</v>
      </c>
      <c r="E345" s="150">
        <v>1987</v>
      </c>
      <c r="F345" s="158">
        <v>29.96</v>
      </c>
      <c r="G345" s="158">
        <v>6.73</v>
      </c>
      <c r="H345" s="158">
        <v>6.08</v>
      </c>
      <c r="I345" s="158">
        <v>17.149999999999999</v>
      </c>
      <c r="J345" s="158">
        <v>2318.9</v>
      </c>
      <c r="K345" s="231">
        <f>I345/J345*L345</f>
        <v>12.218589201776702</v>
      </c>
      <c r="L345" s="158">
        <v>1652.11</v>
      </c>
      <c r="M345" s="159">
        <f t="shared" ref="M345:M350" si="49">K345/L345</f>
        <v>7.3957479839579102E-3</v>
      </c>
      <c r="N345" s="158">
        <v>49.921999999999997</v>
      </c>
      <c r="O345" s="158">
        <f>M345*N345</f>
        <v>0.36921053085514677</v>
      </c>
      <c r="P345" s="158">
        <f t="shared" ref="P345:P350" si="50">M345*60*1000</f>
        <v>443.74487903747462</v>
      </c>
      <c r="Q345" s="198">
        <f>P345*N345/1000</f>
        <v>22.152631851308808</v>
      </c>
    </row>
    <row r="346" spans="1:17" s="12" customFormat="1" ht="12.75" customHeight="1">
      <c r="A346" s="268"/>
      <c r="B346" s="222" t="s">
        <v>440</v>
      </c>
      <c r="C346" s="151" t="s">
        <v>776</v>
      </c>
      <c r="D346" s="152">
        <v>40</v>
      </c>
      <c r="E346" s="152">
        <v>1979</v>
      </c>
      <c r="F346" s="153">
        <f>SUM(G346+H346+I346)</f>
        <v>26.816000000000003</v>
      </c>
      <c r="G346" s="153">
        <v>3.927</v>
      </c>
      <c r="H346" s="153">
        <v>6.4</v>
      </c>
      <c r="I346" s="153">
        <v>16.489000000000001</v>
      </c>
      <c r="J346" s="153">
        <v>2186.69</v>
      </c>
      <c r="K346" s="230">
        <v>15.839</v>
      </c>
      <c r="L346" s="153">
        <v>2100.61</v>
      </c>
      <c r="M346" s="154">
        <f t="shared" si="49"/>
        <v>7.5401907065090618E-3</v>
      </c>
      <c r="N346" s="153">
        <v>50.14</v>
      </c>
      <c r="O346" s="155">
        <f>M346*N346</f>
        <v>0.37806516202436435</v>
      </c>
      <c r="P346" s="155">
        <f t="shared" si="50"/>
        <v>452.4114423905437</v>
      </c>
      <c r="Q346" s="197">
        <f>P346*N346/1000</f>
        <v>22.683909721461859</v>
      </c>
    </row>
    <row r="347" spans="1:17" s="12" customFormat="1" ht="12.75" customHeight="1">
      <c r="A347" s="268"/>
      <c r="B347" s="222" t="s">
        <v>390</v>
      </c>
      <c r="C347" s="151" t="s">
        <v>372</v>
      </c>
      <c r="D347" s="152">
        <v>11</v>
      </c>
      <c r="E347" s="152">
        <v>1968</v>
      </c>
      <c r="F347" s="153">
        <v>6.4420000000000002</v>
      </c>
      <c r="G347" s="153">
        <v>0.45300000000000001</v>
      </c>
      <c r="H347" s="153">
        <v>1.728</v>
      </c>
      <c r="I347" s="153">
        <v>4.2610000000000001</v>
      </c>
      <c r="J347" s="153">
        <v>563.82000000000005</v>
      </c>
      <c r="K347" s="230">
        <v>3.2050000000000001</v>
      </c>
      <c r="L347" s="153">
        <v>424.14</v>
      </c>
      <c r="M347" s="154">
        <f t="shared" si="49"/>
        <v>7.5564672042250204E-3</v>
      </c>
      <c r="N347" s="153">
        <v>71.394999999999996</v>
      </c>
      <c r="O347" s="155">
        <f>M347*N347</f>
        <v>0.53949397604564531</v>
      </c>
      <c r="P347" s="155">
        <f t="shared" si="50"/>
        <v>453.38803225350119</v>
      </c>
      <c r="Q347" s="197">
        <f>P347*N347/1000</f>
        <v>32.369638562738714</v>
      </c>
    </row>
    <row r="348" spans="1:17" s="12" customFormat="1" ht="12.75" customHeight="1">
      <c r="A348" s="268"/>
      <c r="B348" s="222" t="s">
        <v>440</v>
      </c>
      <c r="C348" s="151" t="s">
        <v>780</v>
      </c>
      <c r="D348" s="152">
        <v>40</v>
      </c>
      <c r="E348" s="152">
        <v>1992</v>
      </c>
      <c r="F348" s="153">
        <f>SUM(G348+H348+I348)</f>
        <v>27.863</v>
      </c>
      <c r="G348" s="153">
        <v>4.59</v>
      </c>
      <c r="H348" s="153">
        <v>6.4</v>
      </c>
      <c r="I348" s="153">
        <v>16.873000000000001</v>
      </c>
      <c r="J348" s="153">
        <v>2224.46</v>
      </c>
      <c r="K348" s="230">
        <v>16.873000000000001</v>
      </c>
      <c r="L348" s="153">
        <v>2224.46</v>
      </c>
      <c r="M348" s="154">
        <f t="shared" si="49"/>
        <v>7.5852116918263312E-3</v>
      </c>
      <c r="N348" s="153">
        <v>50.14</v>
      </c>
      <c r="O348" s="155">
        <f>M348*N348</f>
        <v>0.38032251422817226</v>
      </c>
      <c r="P348" s="155">
        <f t="shared" si="50"/>
        <v>455.11270150957989</v>
      </c>
      <c r="Q348" s="197">
        <f>P348*N348/1000</f>
        <v>22.819350853690334</v>
      </c>
    </row>
    <row r="349" spans="1:17" s="12" customFormat="1" ht="12.75" customHeight="1">
      <c r="A349" s="268"/>
      <c r="B349" s="222" t="s">
        <v>390</v>
      </c>
      <c r="C349" s="151" t="s">
        <v>376</v>
      </c>
      <c r="D349" s="152">
        <v>19</v>
      </c>
      <c r="E349" s="152">
        <v>1989</v>
      </c>
      <c r="F349" s="153">
        <v>11.798</v>
      </c>
      <c r="G349" s="153">
        <v>1.23</v>
      </c>
      <c r="H349" s="153">
        <v>2.88</v>
      </c>
      <c r="I349" s="153">
        <v>7.6879999999999997</v>
      </c>
      <c r="J349" s="153">
        <v>1068.04</v>
      </c>
      <c r="K349" s="230">
        <v>6.9710000000000001</v>
      </c>
      <c r="L349" s="153">
        <v>908.39</v>
      </c>
      <c r="M349" s="154">
        <f t="shared" si="49"/>
        <v>7.6740166668501416E-3</v>
      </c>
      <c r="N349" s="153">
        <v>71.394999999999996</v>
      </c>
      <c r="O349" s="155">
        <f>M349*N349</f>
        <v>0.54788641992976583</v>
      </c>
      <c r="P349" s="155">
        <f t="shared" si="50"/>
        <v>460.4410000110085</v>
      </c>
      <c r="Q349" s="197">
        <f>P349*N349/1000</f>
        <v>32.87318519578595</v>
      </c>
    </row>
    <row r="350" spans="1:17" s="12" customFormat="1" ht="12.75" customHeight="1">
      <c r="A350" s="268"/>
      <c r="B350" s="222" t="s">
        <v>327</v>
      </c>
      <c r="C350" s="157" t="s">
        <v>293</v>
      </c>
      <c r="D350" s="150">
        <v>45</v>
      </c>
      <c r="E350" s="150">
        <v>1992</v>
      </c>
      <c r="F350" s="158">
        <v>33.840000000000003</v>
      </c>
      <c r="G350" s="158">
        <v>4.6503500000000004</v>
      </c>
      <c r="H350" s="158">
        <v>7.2</v>
      </c>
      <c r="I350" s="158">
        <v>21.989650000000001</v>
      </c>
      <c r="J350" s="158">
        <v>2843.99</v>
      </c>
      <c r="K350" s="231">
        <v>21.989650000000001</v>
      </c>
      <c r="L350" s="158">
        <v>2843.99</v>
      </c>
      <c r="M350" s="159">
        <f t="shared" si="49"/>
        <v>7.7319716314051745E-3</v>
      </c>
      <c r="N350" s="158">
        <v>58.533000000000001</v>
      </c>
      <c r="O350" s="158">
        <f>K350*N350/J350</f>
        <v>0.45257549550103909</v>
      </c>
      <c r="P350" s="158">
        <f t="shared" si="50"/>
        <v>463.9182978843105</v>
      </c>
      <c r="Q350" s="198">
        <f>O350*60</f>
        <v>27.154529730062347</v>
      </c>
    </row>
    <row r="351" spans="1:17" s="12" customFormat="1" ht="12.75" customHeight="1">
      <c r="A351" s="268"/>
      <c r="B351" s="223" t="s">
        <v>200</v>
      </c>
      <c r="C351" s="165" t="s">
        <v>167</v>
      </c>
      <c r="D351" s="166">
        <v>20</v>
      </c>
      <c r="E351" s="166">
        <v>1975</v>
      </c>
      <c r="F351" s="167">
        <v>14.000999999999999</v>
      </c>
      <c r="G351" s="167">
        <v>2.2725439999999999</v>
      </c>
      <c r="H351" s="167">
        <v>3.2</v>
      </c>
      <c r="I351" s="167">
        <v>8.528455000000001</v>
      </c>
      <c r="J351" s="167">
        <v>1098.2</v>
      </c>
      <c r="K351" s="233">
        <v>8.528455000000001</v>
      </c>
      <c r="L351" s="167">
        <v>1098.2</v>
      </c>
      <c r="M351" s="168">
        <v>7.7658486614460035E-3</v>
      </c>
      <c r="N351" s="167">
        <v>55.808000000000007</v>
      </c>
      <c r="O351" s="167">
        <v>0.4333964820979786</v>
      </c>
      <c r="P351" s="167">
        <v>465.95091968676024</v>
      </c>
      <c r="Q351" s="199">
        <v>26.00378892587872</v>
      </c>
    </row>
    <row r="352" spans="1:17" s="12" customFormat="1" ht="12.75" customHeight="1">
      <c r="A352" s="268"/>
      <c r="B352" s="222" t="s">
        <v>327</v>
      </c>
      <c r="C352" s="157" t="s">
        <v>310</v>
      </c>
      <c r="D352" s="150">
        <v>30</v>
      </c>
      <c r="E352" s="150">
        <v>1992</v>
      </c>
      <c r="F352" s="158">
        <v>19.96</v>
      </c>
      <c r="G352" s="158">
        <v>3.5014400000000001</v>
      </c>
      <c r="H352" s="158">
        <v>4.6399999999999997</v>
      </c>
      <c r="I352" s="158">
        <v>11.818562</v>
      </c>
      <c r="J352" s="158">
        <v>1519.17</v>
      </c>
      <c r="K352" s="231">
        <v>11.818562</v>
      </c>
      <c r="L352" s="158">
        <v>1519.17</v>
      </c>
      <c r="M352" s="159">
        <f t="shared" ref="M352:M359" si="51">K352/L352</f>
        <v>7.7796178176240969E-3</v>
      </c>
      <c r="N352" s="158">
        <v>58.533000000000001</v>
      </c>
      <c r="O352" s="158">
        <f>K352*N352/J352</f>
        <v>0.4553643697189913</v>
      </c>
      <c r="P352" s="158">
        <f t="shared" ref="P352:P359" si="52">M352*60*1000</f>
        <v>466.77706905744583</v>
      </c>
      <c r="Q352" s="198">
        <f>O352*60</f>
        <v>27.32186218313948</v>
      </c>
    </row>
    <row r="353" spans="1:17" s="12" customFormat="1" ht="12.75" customHeight="1">
      <c r="A353" s="268"/>
      <c r="B353" s="222" t="s">
        <v>327</v>
      </c>
      <c r="C353" s="157" t="s">
        <v>291</v>
      </c>
      <c r="D353" s="150">
        <v>45</v>
      </c>
      <c r="E353" s="150">
        <v>1995</v>
      </c>
      <c r="F353" s="158">
        <v>35.340000000000003</v>
      </c>
      <c r="G353" s="191">
        <v>4.3220900000000002</v>
      </c>
      <c r="H353" s="158">
        <v>7.04</v>
      </c>
      <c r="I353" s="158">
        <v>23.977910000000001</v>
      </c>
      <c r="J353" s="158">
        <v>2837.16</v>
      </c>
      <c r="K353" s="231">
        <v>23.977910000000001</v>
      </c>
      <c r="L353" s="158">
        <v>2837.16</v>
      </c>
      <c r="M353" s="159">
        <f t="shared" si="51"/>
        <v>8.451377433771801E-3</v>
      </c>
      <c r="N353" s="158">
        <v>58.533000000000001</v>
      </c>
      <c r="O353" s="158">
        <f>K353*N353/J353</f>
        <v>0.49468447533096482</v>
      </c>
      <c r="P353" s="158">
        <f t="shared" si="52"/>
        <v>507.08264602630805</v>
      </c>
      <c r="Q353" s="198">
        <f>O353*60</f>
        <v>29.681068519857888</v>
      </c>
    </row>
    <row r="354" spans="1:17" s="12" customFormat="1" ht="12.75" customHeight="1">
      <c r="A354" s="268"/>
      <c r="B354" s="223" t="s">
        <v>288</v>
      </c>
      <c r="C354" s="160" t="s">
        <v>269</v>
      </c>
      <c r="D354" s="161">
        <v>18</v>
      </c>
      <c r="E354" s="162" t="s">
        <v>34</v>
      </c>
      <c r="F354" s="163">
        <v>13.03</v>
      </c>
      <c r="G354" s="163">
        <v>1.76</v>
      </c>
      <c r="H354" s="163">
        <v>2.88</v>
      </c>
      <c r="I354" s="163">
        <v>8.39</v>
      </c>
      <c r="J354" s="164">
        <v>946.37</v>
      </c>
      <c r="K354" s="232">
        <v>8.39</v>
      </c>
      <c r="L354" s="164">
        <v>946.37</v>
      </c>
      <c r="M354" s="154">
        <f t="shared" si="51"/>
        <v>8.8654543149085455E-3</v>
      </c>
      <c r="N354" s="153">
        <v>63</v>
      </c>
      <c r="O354" s="155">
        <f>M354*N354</f>
        <v>0.55852362183923832</v>
      </c>
      <c r="P354" s="155">
        <f t="shared" si="52"/>
        <v>531.92725889451276</v>
      </c>
      <c r="Q354" s="197">
        <f>P354*N354/1000</f>
        <v>33.511417310354304</v>
      </c>
    </row>
    <row r="355" spans="1:17" s="12" customFormat="1" ht="12.75" customHeight="1">
      <c r="A355" s="268"/>
      <c r="B355" s="222" t="s">
        <v>367</v>
      </c>
      <c r="C355" s="177" t="s">
        <v>347</v>
      </c>
      <c r="D355" s="178">
        <v>21</v>
      </c>
      <c r="E355" s="178">
        <v>1998</v>
      </c>
      <c r="F355" s="179">
        <f>SUM(G355+H355+I355)</f>
        <v>15.85</v>
      </c>
      <c r="G355" s="179">
        <v>2</v>
      </c>
      <c r="H355" s="179">
        <v>3.4</v>
      </c>
      <c r="I355" s="179">
        <v>10.45</v>
      </c>
      <c r="J355" s="179">
        <v>1178.27</v>
      </c>
      <c r="K355" s="235">
        <v>10.45</v>
      </c>
      <c r="L355" s="179">
        <v>1178.27</v>
      </c>
      <c r="M355" s="154">
        <f t="shared" si="51"/>
        <v>8.8689349639726033E-3</v>
      </c>
      <c r="N355" s="153">
        <v>51.18</v>
      </c>
      <c r="O355" s="155">
        <f>M355*N355</f>
        <v>0.45391209145611783</v>
      </c>
      <c r="P355" s="155">
        <f t="shared" si="52"/>
        <v>532.13609783835625</v>
      </c>
      <c r="Q355" s="197">
        <f>P355*N355/1000</f>
        <v>27.234725487367072</v>
      </c>
    </row>
    <row r="356" spans="1:17" s="12" customFormat="1" ht="12.75" customHeight="1">
      <c r="A356" s="268"/>
      <c r="B356" s="222" t="s">
        <v>327</v>
      </c>
      <c r="C356" s="157" t="s">
        <v>318</v>
      </c>
      <c r="D356" s="150">
        <v>60</v>
      </c>
      <c r="E356" s="150">
        <v>1981</v>
      </c>
      <c r="F356" s="158">
        <v>42.35</v>
      </c>
      <c r="G356" s="158">
        <v>4.9238999999999997</v>
      </c>
      <c r="H356" s="158">
        <v>9.6</v>
      </c>
      <c r="I356" s="158">
        <v>27.8261</v>
      </c>
      <c r="J356" s="158">
        <v>3122.77</v>
      </c>
      <c r="K356" s="231">
        <v>27.8261</v>
      </c>
      <c r="L356" s="158">
        <v>3122.77</v>
      </c>
      <c r="M356" s="159">
        <f t="shared" si="51"/>
        <v>8.9107106831434919E-3</v>
      </c>
      <c r="N356" s="158">
        <v>58.533000000000001</v>
      </c>
      <c r="O356" s="158">
        <f>K356*N356/J356</f>
        <v>0.52157062841643798</v>
      </c>
      <c r="P356" s="158">
        <f t="shared" si="52"/>
        <v>534.64264098860951</v>
      </c>
      <c r="Q356" s="198">
        <f>O356*60</f>
        <v>31.29423770498628</v>
      </c>
    </row>
    <row r="357" spans="1:17" s="12" customFormat="1" ht="12.75" customHeight="1">
      <c r="A357" s="268"/>
      <c r="B357" s="222" t="s">
        <v>327</v>
      </c>
      <c r="C357" s="157" t="s">
        <v>296</v>
      </c>
      <c r="D357" s="150">
        <v>45</v>
      </c>
      <c r="E357" s="150">
        <v>1997</v>
      </c>
      <c r="F357" s="158">
        <v>37.1</v>
      </c>
      <c r="G357" s="158">
        <v>3.57</v>
      </c>
      <c r="H357" s="158">
        <v>7.04</v>
      </c>
      <c r="I357" s="158">
        <v>26.490002</v>
      </c>
      <c r="J357" s="158">
        <v>2895.9</v>
      </c>
      <c r="K357" s="231">
        <v>26.490002</v>
      </c>
      <c r="L357" s="158">
        <v>2895.9</v>
      </c>
      <c r="M357" s="159">
        <f t="shared" si="51"/>
        <v>9.1474160019337676E-3</v>
      </c>
      <c r="N357" s="158">
        <v>58.533000000000001</v>
      </c>
      <c r="O357" s="158">
        <f>K357*N357/J357</f>
        <v>0.53542570084118923</v>
      </c>
      <c r="P357" s="158">
        <f t="shared" si="52"/>
        <v>548.84496011602596</v>
      </c>
      <c r="Q357" s="198">
        <f>O357*60</f>
        <v>32.125542050471353</v>
      </c>
    </row>
    <row r="358" spans="1:17" s="12" customFormat="1" ht="12.75" customHeight="1" thickBot="1">
      <c r="A358" s="269"/>
      <c r="B358" s="224" t="s">
        <v>327</v>
      </c>
      <c r="C358" s="204" t="s">
        <v>295</v>
      </c>
      <c r="D358" s="203">
        <v>45</v>
      </c>
      <c r="E358" s="203">
        <v>1993</v>
      </c>
      <c r="F358" s="205">
        <v>40.78</v>
      </c>
      <c r="G358" s="205">
        <v>6.2369399999999997</v>
      </c>
      <c r="H358" s="205">
        <v>7.04</v>
      </c>
      <c r="I358" s="205">
        <v>27.503055</v>
      </c>
      <c r="J358" s="205">
        <v>2913.8</v>
      </c>
      <c r="K358" s="237">
        <v>27.503055</v>
      </c>
      <c r="L358" s="205">
        <v>2913.8</v>
      </c>
      <c r="M358" s="206">
        <f t="shared" si="51"/>
        <v>9.4388959434415533E-3</v>
      </c>
      <c r="N358" s="205">
        <v>58.533000000000001</v>
      </c>
      <c r="O358" s="205">
        <f>K358*N358/J358</f>
        <v>0.55248689625746439</v>
      </c>
      <c r="P358" s="205">
        <f t="shared" si="52"/>
        <v>566.33375660649324</v>
      </c>
      <c r="Q358" s="207">
        <f>O358*60</f>
        <v>33.149213775447862</v>
      </c>
    </row>
    <row r="359" spans="1:17" s="12" customFormat="1" ht="12.75" customHeight="1">
      <c r="A359" s="241" t="s">
        <v>26</v>
      </c>
      <c r="B359" s="225" t="s">
        <v>566</v>
      </c>
      <c r="C359" s="56" t="s">
        <v>73</v>
      </c>
      <c r="D359" s="47">
        <v>19</v>
      </c>
      <c r="E359" s="47">
        <v>1959</v>
      </c>
      <c r="F359" s="57">
        <v>2.67</v>
      </c>
      <c r="G359" s="57">
        <v>2.44</v>
      </c>
      <c r="H359" s="57">
        <v>0</v>
      </c>
      <c r="I359" s="57">
        <f>F359-G359-H359</f>
        <v>0.22999999999999998</v>
      </c>
      <c r="J359" s="57">
        <v>1005.84</v>
      </c>
      <c r="K359" s="238">
        <f>I359/J359*L359</f>
        <v>0.22999999999999998</v>
      </c>
      <c r="L359" s="57">
        <v>1005.84</v>
      </c>
      <c r="M359" s="218">
        <f t="shared" si="51"/>
        <v>2.2866459874333888E-4</v>
      </c>
      <c r="N359" s="57">
        <v>49.921999999999997</v>
      </c>
      <c r="O359" s="57">
        <f>M359*N359</f>
        <v>1.1415394098464962E-2</v>
      </c>
      <c r="P359" s="57">
        <f t="shared" si="52"/>
        <v>13.719875924600334</v>
      </c>
      <c r="Q359" s="219">
        <f>P359*N359/1000</f>
        <v>0.68492364590789778</v>
      </c>
    </row>
    <row r="360" spans="1:17" s="12" customFormat="1" ht="12.75" customHeight="1">
      <c r="A360" s="242"/>
      <c r="B360" s="19" t="s">
        <v>116</v>
      </c>
      <c r="C360" s="71" t="s">
        <v>844</v>
      </c>
      <c r="D360" s="72">
        <v>40</v>
      </c>
      <c r="E360" s="72">
        <v>1985</v>
      </c>
      <c r="F360" s="117">
        <v>13.8</v>
      </c>
      <c r="G360" s="117">
        <v>4.4577059999999999</v>
      </c>
      <c r="H360" s="117">
        <v>6.4</v>
      </c>
      <c r="I360" s="117">
        <v>2.9422920000000001</v>
      </c>
      <c r="J360" s="117">
        <v>2285.42</v>
      </c>
      <c r="K360" s="104">
        <v>2.9422920000000001</v>
      </c>
      <c r="L360" s="117">
        <v>2285.42</v>
      </c>
      <c r="M360" s="127">
        <v>1.2874185051325359E-3</v>
      </c>
      <c r="N360" s="117">
        <v>77.063000000000002</v>
      </c>
      <c r="O360" s="117">
        <v>9.9212332261028616E-2</v>
      </c>
      <c r="P360" s="117">
        <v>77.24511030795216</v>
      </c>
      <c r="Q360" s="212">
        <v>5.9527399356617181</v>
      </c>
    </row>
    <row r="361" spans="1:17" s="12" customFormat="1" ht="12.75" customHeight="1">
      <c r="A361" s="242"/>
      <c r="B361" s="19" t="s">
        <v>123</v>
      </c>
      <c r="C361" s="75" t="s">
        <v>120</v>
      </c>
      <c r="D361" s="41">
        <v>8</v>
      </c>
      <c r="E361" s="41">
        <v>1980</v>
      </c>
      <c r="F361" s="119">
        <v>4.4119999999999999</v>
      </c>
      <c r="G361" s="119">
        <v>1.9607969999999999</v>
      </c>
      <c r="H361" s="119">
        <v>1.28</v>
      </c>
      <c r="I361" s="119">
        <v>1.171203</v>
      </c>
      <c r="J361" s="119">
        <v>627.78</v>
      </c>
      <c r="K361" s="106">
        <v>1.171203</v>
      </c>
      <c r="L361" s="119">
        <v>627.78</v>
      </c>
      <c r="M361" s="130">
        <v>1.8656264933575458E-3</v>
      </c>
      <c r="N361" s="119">
        <v>57.988000000000007</v>
      </c>
      <c r="O361" s="119">
        <v>0.10818394909681738</v>
      </c>
      <c r="P361" s="119">
        <v>111.93758960145276</v>
      </c>
      <c r="Q361" s="147">
        <v>6.4910369458090438</v>
      </c>
    </row>
    <row r="362" spans="1:17" s="12" customFormat="1" ht="12.75" customHeight="1">
      <c r="A362" s="242"/>
      <c r="B362" s="19" t="s">
        <v>116</v>
      </c>
      <c r="C362" s="71" t="s">
        <v>845</v>
      </c>
      <c r="D362" s="72">
        <v>40</v>
      </c>
      <c r="E362" s="72">
        <v>1982</v>
      </c>
      <c r="F362" s="117">
        <v>15.079000000000001</v>
      </c>
      <c r="G362" s="117">
        <v>4.274616</v>
      </c>
      <c r="H362" s="117">
        <v>6.4</v>
      </c>
      <c r="I362" s="117">
        <v>4.4043869999999998</v>
      </c>
      <c r="J362" s="117">
        <v>1944.42</v>
      </c>
      <c r="K362" s="104">
        <v>4.4043869999999998</v>
      </c>
      <c r="L362" s="117">
        <v>1944.42</v>
      </c>
      <c r="M362" s="127">
        <v>2.2651417903539355E-3</v>
      </c>
      <c r="N362" s="117">
        <v>77.063000000000002</v>
      </c>
      <c r="O362" s="117">
        <v>0.17455862179004533</v>
      </c>
      <c r="P362" s="117">
        <v>135.90850742123615</v>
      </c>
      <c r="Q362" s="212">
        <v>10.473517307402723</v>
      </c>
    </row>
    <row r="363" spans="1:17" s="12" customFormat="1" ht="12.75" customHeight="1">
      <c r="A363" s="242"/>
      <c r="B363" s="20" t="s">
        <v>393</v>
      </c>
      <c r="C363" s="58" t="s">
        <v>406</v>
      </c>
      <c r="D363" s="17">
        <v>20</v>
      </c>
      <c r="E363" s="17">
        <v>1985</v>
      </c>
      <c r="F363" s="109">
        <v>8.048</v>
      </c>
      <c r="G363" s="109">
        <v>2.1819999999999999</v>
      </c>
      <c r="H363" s="109">
        <v>3.2</v>
      </c>
      <c r="I363" s="109">
        <v>2.6659999999999999</v>
      </c>
      <c r="J363" s="60">
        <v>1056.2</v>
      </c>
      <c r="K363" s="98">
        <v>2.6659999999999999</v>
      </c>
      <c r="L363" s="60">
        <v>1056.2</v>
      </c>
      <c r="M363" s="122">
        <f>K363/L363</f>
        <v>2.5241431547055478E-3</v>
      </c>
      <c r="N363" s="109">
        <v>91.123999999999995</v>
      </c>
      <c r="O363" s="133">
        <f>M363*N363</f>
        <v>0.23001002082938832</v>
      </c>
      <c r="P363" s="133">
        <f>M363*60*1000</f>
        <v>151.44858928233288</v>
      </c>
      <c r="Q363" s="142">
        <f>P363*N363/1000</f>
        <v>13.8006012497633</v>
      </c>
    </row>
    <row r="364" spans="1:17" s="12" customFormat="1" ht="12.75" customHeight="1">
      <c r="A364" s="242"/>
      <c r="B364" s="19" t="s">
        <v>116</v>
      </c>
      <c r="C364" s="71" t="s">
        <v>835</v>
      </c>
      <c r="D364" s="72">
        <v>30</v>
      </c>
      <c r="E364" s="72">
        <v>1974</v>
      </c>
      <c r="F364" s="117">
        <v>12.02</v>
      </c>
      <c r="G364" s="117">
        <v>2.6844869999999998</v>
      </c>
      <c r="H364" s="117">
        <v>4.8</v>
      </c>
      <c r="I364" s="117">
        <v>4.5355129999999999</v>
      </c>
      <c r="J364" s="117">
        <v>1743.53</v>
      </c>
      <c r="K364" s="104">
        <v>4.5355129999999999</v>
      </c>
      <c r="L364" s="117">
        <v>1743.53</v>
      </c>
      <c r="M364" s="127">
        <v>2.6013392370650345E-3</v>
      </c>
      <c r="N364" s="117">
        <v>77.063000000000002</v>
      </c>
      <c r="O364" s="117">
        <v>0.20046700562594277</v>
      </c>
      <c r="P364" s="117">
        <v>156.08035422390208</v>
      </c>
      <c r="Q364" s="212">
        <v>12.028020337556567</v>
      </c>
    </row>
    <row r="365" spans="1:17" s="12" customFormat="1" ht="12.75" customHeight="1">
      <c r="A365" s="242"/>
      <c r="B365" s="19" t="s">
        <v>116</v>
      </c>
      <c r="C365" s="71" t="s">
        <v>846</v>
      </c>
      <c r="D365" s="72">
        <v>36</v>
      </c>
      <c r="E365" s="72">
        <v>1972</v>
      </c>
      <c r="F365" s="117">
        <v>10.882999999999999</v>
      </c>
      <c r="G365" s="117">
        <v>0.824874</v>
      </c>
      <c r="H365" s="117">
        <v>5.76</v>
      </c>
      <c r="I365" s="117">
        <v>4.298127</v>
      </c>
      <c r="J365" s="117">
        <v>1508.84</v>
      </c>
      <c r="K365" s="104">
        <v>4.298127</v>
      </c>
      <c r="L365" s="117">
        <v>1508.84</v>
      </c>
      <c r="M365" s="127">
        <v>2.8486300734338965E-3</v>
      </c>
      <c r="N365" s="117">
        <v>77.063000000000002</v>
      </c>
      <c r="O365" s="117">
        <v>0.21952397934903636</v>
      </c>
      <c r="P365" s="117">
        <v>170.91780440603381</v>
      </c>
      <c r="Q365" s="212">
        <v>13.171438760942184</v>
      </c>
    </row>
    <row r="366" spans="1:17" s="12" customFormat="1" ht="12.75" customHeight="1">
      <c r="A366" s="242"/>
      <c r="B366" s="19" t="s">
        <v>123</v>
      </c>
      <c r="C366" s="75" t="s">
        <v>892</v>
      </c>
      <c r="D366" s="41">
        <v>8</v>
      </c>
      <c r="E366" s="41">
        <v>1970</v>
      </c>
      <c r="F366" s="119">
        <v>2.9220000000000002</v>
      </c>
      <c r="G366" s="119">
        <v>1.706256</v>
      </c>
      <c r="H366" s="119">
        <v>0.08</v>
      </c>
      <c r="I366" s="119">
        <v>1.1357440000000001</v>
      </c>
      <c r="J366" s="119">
        <v>389.07</v>
      </c>
      <c r="K366" s="106">
        <v>1.1357440000000001</v>
      </c>
      <c r="L366" s="119">
        <v>389.07</v>
      </c>
      <c r="M366" s="130">
        <v>2.9191250931708949E-3</v>
      </c>
      <c r="N366" s="119">
        <v>57.988000000000007</v>
      </c>
      <c r="O366" s="119">
        <v>0.16927422590279387</v>
      </c>
      <c r="P366" s="119">
        <v>175.1475055902537</v>
      </c>
      <c r="Q366" s="147">
        <v>10.156453554167632</v>
      </c>
    </row>
    <row r="367" spans="1:17" s="12" customFormat="1" ht="12.75" customHeight="1">
      <c r="A367" s="242"/>
      <c r="B367" s="19" t="s">
        <v>200</v>
      </c>
      <c r="C367" s="68" t="s">
        <v>184</v>
      </c>
      <c r="D367" s="35">
        <v>33</v>
      </c>
      <c r="E367" s="35">
        <v>1958</v>
      </c>
      <c r="F367" s="64">
        <v>7.5609999999999999</v>
      </c>
      <c r="G367" s="64">
        <v>3.3577910000000002</v>
      </c>
      <c r="H367" s="64">
        <v>0</v>
      </c>
      <c r="I367" s="64">
        <v>4.2032109999999996</v>
      </c>
      <c r="J367" s="64">
        <v>1237.47</v>
      </c>
      <c r="K367" s="99">
        <v>4.2032109999999996</v>
      </c>
      <c r="L367" s="64">
        <v>1237.47</v>
      </c>
      <c r="M367" s="65">
        <v>3.396616483631926E-3</v>
      </c>
      <c r="N367" s="64">
        <v>55.808000000000007</v>
      </c>
      <c r="O367" s="64">
        <v>0.18955837271853054</v>
      </c>
      <c r="P367" s="64">
        <v>203.79698901791556</v>
      </c>
      <c r="Q367" s="141">
        <v>11.373502363111832</v>
      </c>
    </row>
    <row r="368" spans="1:17" s="12" customFormat="1" ht="12.75" customHeight="1">
      <c r="A368" s="242"/>
      <c r="B368" s="20" t="s">
        <v>126</v>
      </c>
      <c r="C368" s="88" t="s">
        <v>209</v>
      </c>
      <c r="D368" s="89">
        <v>31</v>
      </c>
      <c r="E368" s="89">
        <v>1991</v>
      </c>
      <c r="F368" s="118">
        <v>12.355</v>
      </c>
      <c r="G368" s="118">
        <v>2.2468560000000002</v>
      </c>
      <c r="H368" s="118">
        <v>4.8</v>
      </c>
      <c r="I368" s="118">
        <v>5.3081499999999995</v>
      </c>
      <c r="J368" s="118">
        <v>1504.89</v>
      </c>
      <c r="K368" s="105">
        <v>5.3081499999999995</v>
      </c>
      <c r="L368" s="118">
        <v>1504.89</v>
      </c>
      <c r="M368" s="129">
        <v>3.5272677737243248E-3</v>
      </c>
      <c r="N368" s="118">
        <v>64.637</v>
      </c>
      <c r="O368" s="118">
        <v>0.22799200709021919</v>
      </c>
      <c r="P368" s="118">
        <v>211.63606642345951</v>
      </c>
      <c r="Q368" s="146">
        <v>13.679520425413154</v>
      </c>
    </row>
    <row r="369" spans="1:17" s="12" customFormat="1" ht="12.75" customHeight="1">
      <c r="A369" s="242"/>
      <c r="B369" s="19" t="s">
        <v>103</v>
      </c>
      <c r="C369" s="68" t="s">
        <v>220</v>
      </c>
      <c r="D369" s="35">
        <v>20</v>
      </c>
      <c r="E369" s="35">
        <v>1985</v>
      </c>
      <c r="F369" s="64">
        <v>9.4260000000000002</v>
      </c>
      <c r="G369" s="64">
        <v>2.328443</v>
      </c>
      <c r="H369" s="64">
        <v>3.2</v>
      </c>
      <c r="I369" s="64">
        <v>3.8975550000000001</v>
      </c>
      <c r="J369" s="64">
        <v>1084.74</v>
      </c>
      <c r="K369" s="99">
        <v>3.8975550000000001</v>
      </c>
      <c r="L369" s="64">
        <v>1084.74</v>
      </c>
      <c r="M369" s="65">
        <v>3.5930776038497706E-3</v>
      </c>
      <c r="N369" s="64">
        <v>72.703000000000003</v>
      </c>
      <c r="O369" s="64">
        <v>0.26122752103268987</v>
      </c>
      <c r="P369" s="64">
        <v>215.58465623098624</v>
      </c>
      <c r="Q369" s="141">
        <v>15.673651261961393</v>
      </c>
    </row>
    <row r="370" spans="1:17" s="12" customFormat="1" ht="12.75" customHeight="1">
      <c r="A370" s="242"/>
      <c r="B370" s="19" t="s">
        <v>103</v>
      </c>
      <c r="C370" s="68" t="s">
        <v>101</v>
      </c>
      <c r="D370" s="35">
        <v>21</v>
      </c>
      <c r="E370" s="35">
        <v>1992</v>
      </c>
      <c r="F370" s="64">
        <v>9.0679999999999996</v>
      </c>
      <c r="G370" s="64">
        <v>1.893829</v>
      </c>
      <c r="H370" s="64">
        <v>3.2</v>
      </c>
      <c r="I370" s="64">
        <v>3.9741710000000001</v>
      </c>
      <c r="J370" s="64">
        <v>1077.7</v>
      </c>
      <c r="K370" s="99">
        <v>3.9741710000000001</v>
      </c>
      <c r="L370" s="64">
        <v>1077.7</v>
      </c>
      <c r="M370" s="65">
        <v>3.6876412730815628E-3</v>
      </c>
      <c r="N370" s="64">
        <v>72.703000000000003</v>
      </c>
      <c r="O370" s="64">
        <v>0.26810258347684884</v>
      </c>
      <c r="P370" s="64">
        <v>221.25847638489375</v>
      </c>
      <c r="Q370" s="141">
        <v>16.08615500861093</v>
      </c>
    </row>
    <row r="371" spans="1:17" s="12" customFormat="1" ht="12.75" customHeight="1">
      <c r="A371" s="242"/>
      <c r="B371" s="19" t="s">
        <v>116</v>
      </c>
      <c r="C371" s="71" t="s">
        <v>847</v>
      </c>
      <c r="D371" s="72">
        <v>24</v>
      </c>
      <c r="E371" s="72">
        <v>1969</v>
      </c>
      <c r="F371" s="117">
        <v>8.8680000000000003</v>
      </c>
      <c r="G371" s="117">
        <v>1.1942159999999999</v>
      </c>
      <c r="H371" s="117">
        <v>3.84</v>
      </c>
      <c r="I371" s="117">
        <v>3.8337859999999999</v>
      </c>
      <c r="J371" s="117">
        <v>1020.69</v>
      </c>
      <c r="K371" s="104">
        <v>3.8337859999999999</v>
      </c>
      <c r="L371" s="117">
        <v>1020.69</v>
      </c>
      <c r="M371" s="127">
        <v>3.7560728526780901E-3</v>
      </c>
      <c r="N371" s="117">
        <v>77.063000000000002</v>
      </c>
      <c r="O371" s="117">
        <v>0.28945424224593169</v>
      </c>
      <c r="P371" s="117">
        <v>225.36437116068541</v>
      </c>
      <c r="Q371" s="212">
        <v>17.367254534755897</v>
      </c>
    </row>
    <row r="372" spans="1:17" s="12" customFormat="1" ht="12.75" customHeight="1">
      <c r="A372" s="242"/>
      <c r="B372" s="19" t="s">
        <v>200</v>
      </c>
      <c r="C372" s="68" t="s">
        <v>189</v>
      </c>
      <c r="D372" s="35">
        <v>87</v>
      </c>
      <c r="E372" s="35">
        <v>1983</v>
      </c>
      <c r="F372" s="64">
        <v>37.07</v>
      </c>
      <c r="G372" s="64">
        <v>9.6083660000000002</v>
      </c>
      <c r="H372" s="64">
        <v>14.08</v>
      </c>
      <c r="I372" s="64">
        <v>13.381646</v>
      </c>
      <c r="J372" s="64">
        <v>3382.64</v>
      </c>
      <c r="K372" s="99">
        <v>13.381646</v>
      </c>
      <c r="L372" s="64">
        <v>3382.64</v>
      </c>
      <c r="M372" s="65">
        <v>3.9559769883877683E-3</v>
      </c>
      <c r="N372" s="64">
        <v>55.808000000000007</v>
      </c>
      <c r="O372" s="64">
        <v>0.22077516376794459</v>
      </c>
      <c r="P372" s="64">
        <v>237.3586193032661</v>
      </c>
      <c r="Q372" s="141">
        <v>13.246509826076675</v>
      </c>
    </row>
    <row r="373" spans="1:17" s="12" customFormat="1" ht="12.75" customHeight="1">
      <c r="A373" s="242"/>
      <c r="B373" s="19" t="s">
        <v>116</v>
      </c>
      <c r="C373" s="71" t="s">
        <v>107</v>
      </c>
      <c r="D373" s="72">
        <v>20</v>
      </c>
      <c r="E373" s="72">
        <v>1990</v>
      </c>
      <c r="F373" s="117">
        <v>9.3610000000000007</v>
      </c>
      <c r="G373" s="117">
        <v>1.7417009999999999</v>
      </c>
      <c r="H373" s="117">
        <v>3.2</v>
      </c>
      <c r="I373" s="117">
        <v>4.4192980000000004</v>
      </c>
      <c r="J373" s="117">
        <v>1074.54</v>
      </c>
      <c r="K373" s="104">
        <v>4.4192980000000004</v>
      </c>
      <c r="L373" s="117">
        <v>1074.54</v>
      </c>
      <c r="M373" s="127">
        <v>4.1127347516146445E-3</v>
      </c>
      <c r="N373" s="117">
        <v>77.063000000000002</v>
      </c>
      <c r="O373" s="117">
        <v>0.31693967816367935</v>
      </c>
      <c r="P373" s="117">
        <v>246.76408509687866</v>
      </c>
      <c r="Q373" s="212">
        <v>19.016380689820764</v>
      </c>
    </row>
    <row r="374" spans="1:17" s="12" customFormat="1" ht="12.75" customHeight="1">
      <c r="A374" s="242"/>
      <c r="B374" s="19" t="s">
        <v>103</v>
      </c>
      <c r="C374" s="68" t="s">
        <v>96</v>
      </c>
      <c r="D374" s="35">
        <v>21</v>
      </c>
      <c r="E374" s="35">
        <v>1986</v>
      </c>
      <c r="F374" s="64">
        <v>9.6750000000000007</v>
      </c>
      <c r="G374" s="64">
        <v>1.76478</v>
      </c>
      <c r="H374" s="64">
        <v>3.2</v>
      </c>
      <c r="I374" s="64">
        <v>4.710216</v>
      </c>
      <c r="J374" s="64">
        <v>1090.6500000000001</v>
      </c>
      <c r="K374" s="99">
        <v>4.710216</v>
      </c>
      <c r="L374" s="64">
        <v>1090.6500000000001</v>
      </c>
      <c r="M374" s="65">
        <v>4.3187236968780084E-3</v>
      </c>
      <c r="N374" s="64">
        <v>72.703000000000003</v>
      </c>
      <c r="O374" s="64">
        <v>0.31398416893412184</v>
      </c>
      <c r="P374" s="64">
        <v>259.12342181268048</v>
      </c>
      <c r="Q374" s="141">
        <v>18.839050136047309</v>
      </c>
    </row>
    <row r="375" spans="1:17" s="12" customFormat="1" ht="11.25" customHeight="1">
      <c r="A375" s="242"/>
      <c r="B375" s="19" t="s">
        <v>116</v>
      </c>
      <c r="C375" s="71" t="s">
        <v>836</v>
      </c>
      <c r="D375" s="72">
        <v>59</v>
      </c>
      <c r="E375" s="72">
        <v>1975</v>
      </c>
      <c r="F375" s="117">
        <v>28.02</v>
      </c>
      <c r="G375" s="117">
        <v>5.340516</v>
      </c>
      <c r="H375" s="117">
        <v>9.6</v>
      </c>
      <c r="I375" s="117">
        <v>13.079492999999999</v>
      </c>
      <c r="J375" s="117">
        <v>2729.69</v>
      </c>
      <c r="K375" s="104">
        <v>13.079492999999999</v>
      </c>
      <c r="L375" s="117">
        <v>2729.69</v>
      </c>
      <c r="M375" s="127">
        <v>4.7915671742945164E-3</v>
      </c>
      <c r="N375" s="117">
        <v>77.063000000000002</v>
      </c>
      <c r="O375" s="117">
        <v>0.36925254115265832</v>
      </c>
      <c r="P375" s="117">
        <v>287.49403045767099</v>
      </c>
      <c r="Q375" s="212">
        <v>22.1551524691595</v>
      </c>
    </row>
    <row r="376" spans="1:17" s="12" customFormat="1" ht="12.75" customHeight="1">
      <c r="A376" s="242"/>
      <c r="B376" s="19" t="s">
        <v>200</v>
      </c>
      <c r="C376" s="68" t="s">
        <v>181</v>
      </c>
      <c r="D376" s="35">
        <v>22</v>
      </c>
      <c r="E376" s="35" t="s">
        <v>34</v>
      </c>
      <c r="F376" s="64">
        <v>12.268000000000001</v>
      </c>
      <c r="G376" s="64">
        <v>2.998135</v>
      </c>
      <c r="H376" s="64">
        <v>3.52</v>
      </c>
      <c r="I376" s="64">
        <v>5.7498659999999999</v>
      </c>
      <c r="J376" s="64">
        <v>1186.6500000000001</v>
      </c>
      <c r="K376" s="99">
        <v>5.7498659999999999</v>
      </c>
      <c r="L376" s="64">
        <v>1186.6500000000001</v>
      </c>
      <c r="M376" s="65">
        <v>4.8454607508532418E-3</v>
      </c>
      <c r="N376" s="64">
        <v>55.808000000000007</v>
      </c>
      <c r="O376" s="64">
        <v>0.27041547358361773</v>
      </c>
      <c r="P376" s="64">
        <v>290.72764505119454</v>
      </c>
      <c r="Q376" s="141">
        <v>16.224928415017068</v>
      </c>
    </row>
    <row r="377" spans="1:17" s="12" customFormat="1" ht="12.75" customHeight="1">
      <c r="A377" s="242"/>
      <c r="B377" s="19" t="s">
        <v>116</v>
      </c>
      <c r="C377" s="71" t="s">
        <v>221</v>
      </c>
      <c r="D377" s="72">
        <v>39</v>
      </c>
      <c r="E377" s="72">
        <v>1990</v>
      </c>
      <c r="F377" s="117">
        <v>22.152999999999999</v>
      </c>
      <c r="G377" s="117">
        <v>4.6764960000000002</v>
      </c>
      <c r="H377" s="117">
        <v>6.32</v>
      </c>
      <c r="I377" s="117">
        <v>11.156506</v>
      </c>
      <c r="J377" s="117">
        <v>2218.0300000000002</v>
      </c>
      <c r="K377" s="104">
        <v>11.156506</v>
      </c>
      <c r="L377" s="117">
        <v>2218.0300000000002</v>
      </c>
      <c r="M377" s="127">
        <v>5.0299166377370903E-3</v>
      </c>
      <c r="N377" s="117">
        <v>77.063000000000002</v>
      </c>
      <c r="O377" s="117">
        <v>0.38762046585393339</v>
      </c>
      <c r="P377" s="117">
        <v>301.7949982642254</v>
      </c>
      <c r="Q377" s="212">
        <v>23.257227951236004</v>
      </c>
    </row>
    <row r="378" spans="1:17" s="12" customFormat="1" ht="12.75" customHeight="1">
      <c r="A378" s="242"/>
      <c r="B378" s="19" t="s">
        <v>116</v>
      </c>
      <c r="C378" s="71" t="s">
        <v>837</v>
      </c>
      <c r="D378" s="72">
        <v>39</v>
      </c>
      <c r="E378" s="72">
        <v>1990</v>
      </c>
      <c r="F378" s="117">
        <v>21.957999999999998</v>
      </c>
      <c r="G378" s="117">
        <v>3.9683609999999998</v>
      </c>
      <c r="H378" s="117">
        <v>6.4</v>
      </c>
      <c r="I378" s="117">
        <v>11.589639999999999</v>
      </c>
      <c r="J378" s="117">
        <v>2294.0500000000002</v>
      </c>
      <c r="K378" s="104">
        <v>11.589639999999999</v>
      </c>
      <c r="L378" s="117">
        <v>2294.0500000000002</v>
      </c>
      <c r="M378" s="127">
        <v>5.0520433294827917E-3</v>
      </c>
      <c r="N378" s="117">
        <v>77.063000000000002</v>
      </c>
      <c r="O378" s="117">
        <v>0.38932561509993241</v>
      </c>
      <c r="P378" s="117">
        <v>303.12259976896752</v>
      </c>
      <c r="Q378" s="212">
        <v>23.359536905995945</v>
      </c>
    </row>
    <row r="379" spans="1:17" s="12" customFormat="1" ht="12.75" customHeight="1">
      <c r="A379" s="242"/>
      <c r="B379" s="19" t="s">
        <v>116</v>
      </c>
      <c r="C379" s="71" t="s">
        <v>838</v>
      </c>
      <c r="D379" s="72">
        <v>58</v>
      </c>
      <c r="E379" s="72">
        <v>1991</v>
      </c>
      <c r="F379" s="117">
        <v>26.318999999999999</v>
      </c>
      <c r="G379" s="117">
        <v>3.8432580000000001</v>
      </c>
      <c r="H379" s="117">
        <v>9.44</v>
      </c>
      <c r="I379" s="117">
        <v>13.035743999999999</v>
      </c>
      <c r="J379" s="117">
        <v>2439.79</v>
      </c>
      <c r="K379" s="104">
        <v>13.035743999999999</v>
      </c>
      <c r="L379" s="117">
        <v>2439.79</v>
      </c>
      <c r="M379" s="127">
        <v>5.3429778792437052E-3</v>
      </c>
      <c r="N379" s="117">
        <v>77.063000000000002</v>
      </c>
      <c r="O379" s="117">
        <v>0.41174590430815766</v>
      </c>
      <c r="P379" s="117">
        <v>320.57867275462235</v>
      </c>
      <c r="Q379" s="212">
        <v>24.704754258489462</v>
      </c>
    </row>
    <row r="380" spans="1:17" s="12" customFormat="1" ht="12.75" customHeight="1">
      <c r="A380" s="242"/>
      <c r="B380" s="20" t="s">
        <v>117</v>
      </c>
      <c r="C380" s="62" t="s">
        <v>849</v>
      </c>
      <c r="D380" s="63">
        <v>50</v>
      </c>
      <c r="E380" s="63">
        <v>1980</v>
      </c>
      <c r="F380" s="113">
        <v>28.917999999999999</v>
      </c>
      <c r="G380" s="113">
        <v>4.641</v>
      </c>
      <c r="H380" s="113">
        <v>8.1193399999999993</v>
      </c>
      <c r="I380" s="113">
        <v>16.157658999999999</v>
      </c>
      <c r="J380" s="113">
        <v>3015.29</v>
      </c>
      <c r="K380" s="100">
        <v>16.157658999999999</v>
      </c>
      <c r="L380" s="113">
        <v>3015.29</v>
      </c>
      <c r="M380" s="128">
        <v>5.3585754604034766E-3</v>
      </c>
      <c r="N380" s="113">
        <v>79.352000000000004</v>
      </c>
      <c r="O380" s="113">
        <v>0.42521367993393672</v>
      </c>
      <c r="P380" s="113">
        <v>321.5145276242086</v>
      </c>
      <c r="Q380" s="148">
        <v>25.512820796036202</v>
      </c>
    </row>
    <row r="381" spans="1:17" s="12" customFormat="1" ht="12.75" customHeight="1">
      <c r="A381" s="242"/>
      <c r="B381" s="20" t="s">
        <v>393</v>
      </c>
      <c r="C381" s="58" t="s">
        <v>398</v>
      </c>
      <c r="D381" s="17">
        <v>30</v>
      </c>
      <c r="E381" s="17">
        <v>1993</v>
      </c>
      <c r="F381" s="109">
        <v>16.61</v>
      </c>
      <c r="G381" s="109">
        <v>3.117</v>
      </c>
      <c r="H381" s="109">
        <v>4.8</v>
      </c>
      <c r="I381" s="109">
        <v>8.6929999999999996</v>
      </c>
      <c r="J381" s="60">
        <v>1614.9</v>
      </c>
      <c r="K381" s="98">
        <v>8.6929999999999996</v>
      </c>
      <c r="L381" s="60">
        <v>1614.9</v>
      </c>
      <c r="M381" s="122">
        <f>K381/L381</f>
        <v>5.3829958511362923E-3</v>
      </c>
      <c r="N381" s="109">
        <v>91.123999999999995</v>
      </c>
      <c r="O381" s="133">
        <f>M381*N381</f>
        <v>0.49052011393894346</v>
      </c>
      <c r="P381" s="133">
        <f>M381*60*1000</f>
        <v>322.97975106817756</v>
      </c>
      <c r="Q381" s="142">
        <f>P381*N381/1000</f>
        <v>29.431206836336614</v>
      </c>
    </row>
    <row r="382" spans="1:17" ht="12.75" customHeight="1">
      <c r="A382" s="242"/>
      <c r="B382" s="20" t="s">
        <v>393</v>
      </c>
      <c r="C382" s="58" t="s">
        <v>400</v>
      </c>
      <c r="D382" s="17">
        <v>45</v>
      </c>
      <c r="E382" s="17">
        <v>1985</v>
      </c>
      <c r="F382" s="109">
        <v>23.341999999999999</v>
      </c>
      <c r="G382" s="109">
        <v>3.6240000000000001</v>
      </c>
      <c r="H382" s="109">
        <v>7.2039999999999997</v>
      </c>
      <c r="I382" s="109">
        <v>12.513999999999999</v>
      </c>
      <c r="J382" s="60">
        <v>2283.6999999999998</v>
      </c>
      <c r="K382" s="98">
        <v>12.513999999999999</v>
      </c>
      <c r="L382" s="60">
        <v>2283.6999999999998</v>
      </c>
      <c r="M382" s="122">
        <f>K382/L382</f>
        <v>5.47970398914043E-3</v>
      </c>
      <c r="N382" s="109">
        <v>91.123999999999995</v>
      </c>
      <c r="O382" s="133">
        <f>M382*N382</f>
        <v>0.49933254630643253</v>
      </c>
      <c r="P382" s="133">
        <f>M382*60*1000</f>
        <v>328.78223934842583</v>
      </c>
      <c r="Q382" s="142">
        <f>P382*N382/1000</f>
        <v>29.959952778385954</v>
      </c>
    </row>
    <row r="383" spans="1:17" ht="12.75" customHeight="1">
      <c r="A383" s="242"/>
      <c r="B383" s="20" t="s">
        <v>393</v>
      </c>
      <c r="C383" s="58" t="s">
        <v>399</v>
      </c>
      <c r="D383" s="17">
        <v>30</v>
      </c>
      <c r="E383" s="17">
        <v>1992</v>
      </c>
      <c r="F383" s="109">
        <v>16.314</v>
      </c>
      <c r="G383" s="109">
        <v>2.6629999999999998</v>
      </c>
      <c r="H383" s="109">
        <v>4.5609999999999999</v>
      </c>
      <c r="I383" s="109">
        <v>9.09</v>
      </c>
      <c r="J383" s="60">
        <v>1616.9</v>
      </c>
      <c r="K383" s="98">
        <v>9.09</v>
      </c>
      <c r="L383" s="60">
        <v>1616.9</v>
      </c>
      <c r="M383" s="122">
        <f>K383/L383</f>
        <v>5.621869008596697E-3</v>
      </c>
      <c r="N383" s="109">
        <v>91.123999999999995</v>
      </c>
      <c r="O383" s="133">
        <f>M383*N383</f>
        <v>0.51228719153936542</v>
      </c>
      <c r="P383" s="133">
        <f>M383*60*1000</f>
        <v>337.31214051580184</v>
      </c>
      <c r="Q383" s="142">
        <f>P383*N383/1000</f>
        <v>30.737231492361929</v>
      </c>
    </row>
    <row r="384" spans="1:17" ht="13.5" customHeight="1">
      <c r="A384" s="242"/>
      <c r="B384" s="19" t="s">
        <v>116</v>
      </c>
      <c r="C384" s="71" t="s">
        <v>839</v>
      </c>
      <c r="D384" s="72">
        <v>50</v>
      </c>
      <c r="E384" s="72">
        <v>1972</v>
      </c>
      <c r="F384" s="117">
        <v>27.297000000000001</v>
      </c>
      <c r="G384" s="117">
        <v>4.6114709999999999</v>
      </c>
      <c r="H384" s="117">
        <v>8</v>
      </c>
      <c r="I384" s="117">
        <v>14.685528</v>
      </c>
      <c r="J384" s="117">
        <v>2601.9</v>
      </c>
      <c r="K384" s="104">
        <v>14.685528</v>
      </c>
      <c r="L384" s="117">
        <v>2601.9</v>
      </c>
      <c r="M384" s="127">
        <v>5.6441554248818169E-3</v>
      </c>
      <c r="N384" s="117">
        <v>77.063000000000002</v>
      </c>
      <c r="O384" s="117">
        <v>0.43495554950766746</v>
      </c>
      <c r="P384" s="117">
        <v>338.64932549290899</v>
      </c>
      <c r="Q384" s="212">
        <v>26.097332970460048</v>
      </c>
    </row>
    <row r="385" spans="1:17" ht="11.25" customHeight="1">
      <c r="A385" s="242"/>
      <c r="B385" s="20" t="s">
        <v>126</v>
      </c>
      <c r="C385" s="88" t="s">
        <v>125</v>
      </c>
      <c r="D385" s="89">
        <v>21</v>
      </c>
      <c r="E385" s="89">
        <v>1978</v>
      </c>
      <c r="F385" s="118">
        <v>10.936</v>
      </c>
      <c r="G385" s="118">
        <v>1.668669</v>
      </c>
      <c r="H385" s="118">
        <v>3.2</v>
      </c>
      <c r="I385" s="118">
        <v>6.0673309999999994</v>
      </c>
      <c r="J385" s="118">
        <v>1064.99</v>
      </c>
      <c r="K385" s="105">
        <v>6.0673309999999994</v>
      </c>
      <c r="L385" s="118">
        <v>1064.99</v>
      </c>
      <c r="M385" s="129">
        <v>5.6970779068348052E-3</v>
      </c>
      <c r="N385" s="118">
        <v>64.637</v>
      </c>
      <c r="O385" s="118">
        <v>0.36824202466408129</v>
      </c>
      <c r="P385" s="118">
        <v>341.82467441008828</v>
      </c>
      <c r="Q385" s="146">
        <v>22.094521479844875</v>
      </c>
    </row>
    <row r="386" spans="1:17" ht="12.75" customHeight="1">
      <c r="A386" s="242"/>
      <c r="B386" s="20" t="s">
        <v>126</v>
      </c>
      <c r="C386" s="73" t="s">
        <v>212</v>
      </c>
      <c r="D386" s="39">
        <v>20</v>
      </c>
      <c r="E386" s="39">
        <v>1964</v>
      </c>
      <c r="F386" s="118">
        <v>10.000999999999999</v>
      </c>
      <c r="G386" s="118">
        <v>1.0260180000000001</v>
      </c>
      <c r="H386" s="118">
        <v>3.84</v>
      </c>
      <c r="I386" s="118">
        <v>5.1349819999999999</v>
      </c>
      <c r="J386" s="118">
        <v>1114.29</v>
      </c>
      <c r="K386" s="105">
        <v>5.1349819999999999</v>
      </c>
      <c r="L386" s="118">
        <v>900.28</v>
      </c>
      <c r="M386" s="129">
        <v>5.7037610521171195E-3</v>
      </c>
      <c r="N386" s="118">
        <v>64.637</v>
      </c>
      <c r="O386" s="118">
        <v>0.36867400312569426</v>
      </c>
      <c r="P386" s="118">
        <v>342.22566312702719</v>
      </c>
      <c r="Q386" s="146">
        <v>22.120440187541654</v>
      </c>
    </row>
    <row r="387" spans="1:17" ht="12.75" customHeight="1">
      <c r="A387" s="242"/>
      <c r="B387" s="19" t="s">
        <v>116</v>
      </c>
      <c r="C387" s="71" t="s">
        <v>840</v>
      </c>
      <c r="D387" s="72">
        <v>59</v>
      </c>
      <c r="E387" s="72">
        <v>1991</v>
      </c>
      <c r="F387" s="117">
        <v>28.638000000000002</v>
      </c>
      <c r="G387" s="117">
        <v>5.0840370000000004</v>
      </c>
      <c r="H387" s="117">
        <v>9.6</v>
      </c>
      <c r="I387" s="117">
        <v>13.953965</v>
      </c>
      <c r="J387" s="117">
        <v>2442.5500000000002</v>
      </c>
      <c r="K387" s="104">
        <v>13.953965</v>
      </c>
      <c r="L387" s="117">
        <v>2442.5500000000002</v>
      </c>
      <c r="M387" s="127">
        <v>5.7128676997400254E-3</v>
      </c>
      <c r="N387" s="117">
        <v>77.063000000000002</v>
      </c>
      <c r="O387" s="117">
        <v>0.44025072354506561</v>
      </c>
      <c r="P387" s="117">
        <v>342.77206198440155</v>
      </c>
      <c r="Q387" s="212">
        <v>26.415043412703938</v>
      </c>
    </row>
    <row r="388" spans="1:17" ht="12.75" customHeight="1">
      <c r="A388" s="242"/>
      <c r="B388" s="19" t="s">
        <v>116</v>
      </c>
      <c r="C388" s="71" t="s">
        <v>841</v>
      </c>
      <c r="D388" s="72">
        <v>50</v>
      </c>
      <c r="E388" s="72">
        <v>1971</v>
      </c>
      <c r="F388" s="117">
        <v>26.495000000000001</v>
      </c>
      <c r="G388" s="117">
        <v>3.7439610000000001</v>
      </c>
      <c r="H388" s="117">
        <v>8</v>
      </c>
      <c r="I388" s="117">
        <v>14.751039</v>
      </c>
      <c r="J388" s="117">
        <v>2564.8000000000002</v>
      </c>
      <c r="K388" s="104">
        <v>14.751039</v>
      </c>
      <c r="L388" s="117">
        <v>2564.8000000000002</v>
      </c>
      <c r="M388" s="127">
        <v>5.7513408452900807E-3</v>
      </c>
      <c r="N388" s="117">
        <v>77.063000000000002</v>
      </c>
      <c r="O388" s="117">
        <v>0.44321557956058949</v>
      </c>
      <c r="P388" s="117">
        <v>345.08045071740486</v>
      </c>
      <c r="Q388" s="212">
        <v>26.592934773635371</v>
      </c>
    </row>
    <row r="389" spans="1:17" ht="12.75" customHeight="1">
      <c r="A389" s="242"/>
      <c r="B389" s="19" t="s">
        <v>659</v>
      </c>
      <c r="C389" s="22" t="s">
        <v>646</v>
      </c>
      <c r="D389" s="23">
        <v>10</v>
      </c>
      <c r="E389" s="23">
        <v>1975</v>
      </c>
      <c r="F389" s="109">
        <f>G389+H389+I389</f>
        <v>25.547000000000001</v>
      </c>
      <c r="G389" s="109">
        <v>3.57</v>
      </c>
      <c r="H389" s="109">
        <v>6.4</v>
      </c>
      <c r="I389" s="109">
        <v>15.577</v>
      </c>
      <c r="J389" s="109">
        <v>2692.85</v>
      </c>
      <c r="K389" s="98">
        <f>I389</f>
        <v>15.577</v>
      </c>
      <c r="L389" s="109">
        <f>J389</f>
        <v>2692.85</v>
      </c>
      <c r="M389" s="122">
        <f>K389/L389</f>
        <v>5.784577677924875E-3</v>
      </c>
      <c r="N389" s="109">
        <v>54.281999999999996</v>
      </c>
      <c r="O389" s="133">
        <f>M389*N389</f>
        <v>0.31399844551311806</v>
      </c>
      <c r="P389" s="133">
        <f>M389*60*1000</f>
        <v>347.07466067549251</v>
      </c>
      <c r="Q389" s="142">
        <f>P389*N389/1000</f>
        <v>18.839906730787082</v>
      </c>
    </row>
    <row r="390" spans="1:17" ht="12.75" customHeight="1">
      <c r="A390" s="242"/>
      <c r="B390" s="20" t="s">
        <v>126</v>
      </c>
      <c r="C390" s="88" t="s">
        <v>211</v>
      </c>
      <c r="D390" s="89">
        <v>51</v>
      </c>
      <c r="E390" s="89">
        <v>1984</v>
      </c>
      <c r="F390" s="118">
        <v>14.199</v>
      </c>
      <c r="G390" s="118">
        <v>3.1654170000000001</v>
      </c>
      <c r="H390" s="118">
        <v>0.5</v>
      </c>
      <c r="I390" s="118">
        <v>10.533581</v>
      </c>
      <c r="J390" s="118">
        <v>1816.15</v>
      </c>
      <c r="K390" s="105">
        <v>10.533581</v>
      </c>
      <c r="L390" s="118">
        <v>1816.15</v>
      </c>
      <c r="M390" s="129">
        <v>5.7999509952371773E-3</v>
      </c>
      <c r="N390" s="118">
        <v>64.637</v>
      </c>
      <c r="O390" s="118">
        <v>0.37489143247914541</v>
      </c>
      <c r="P390" s="118">
        <v>347.9970597142306</v>
      </c>
      <c r="Q390" s="146">
        <v>22.493485948748724</v>
      </c>
    </row>
    <row r="391" spans="1:17" ht="12.75" customHeight="1">
      <c r="A391" s="242"/>
      <c r="B391" s="20" t="s">
        <v>327</v>
      </c>
      <c r="C391" s="58" t="s">
        <v>637</v>
      </c>
      <c r="D391" s="17">
        <v>26</v>
      </c>
      <c r="E391" s="59">
        <v>1998</v>
      </c>
      <c r="F391" s="60">
        <v>22.5</v>
      </c>
      <c r="G391" s="60">
        <v>7.4405599999999996</v>
      </c>
      <c r="H391" s="60">
        <v>4.16</v>
      </c>
      <c r="I391" s="60">
        <v>10.89944</v>
      </c>
      <c r="J391" s="60">
        <v>1812.2</v>
      </c>
      <c r="K391" s="97">
        <v>10.89944</v>
      </c>
      <c r="L391" s="60">
        <v>1812.2</v>
      </c>
      <c r="M391" s="123">
        <f>K391/L391</f>
        <v>6.0144796380090498E-3</v>
      </c>
      <c r="N391" s="60">
        <v>58.533000000000001</v>
      </c>
      <c r="O391" s="60">
        <f>K391*N391/J391</f>
        <v>0.35204553665158372</v>
      </c>
      <c r="P391" s="60">
        <f>M391*60*1000</f>
        <v>360.86877828054298</v>
      </c>
      <c r="Q391" s="143">
        <f>O391*60</f>
        <v>21.122732199095022</v>
      </c>
    </row>
    <row r="392" spans="1:17" ht="12.75" customHeight="1">
      <c r="A392" s="242"/>
      <c r="B392" s="19" t="s">
        <v>659</v>
      </c>
      <c r="C392" s="22" t="s">
        <v>647</v>
      </c>
      <c r="D392" s="23">
        <v>45</v>
      </c>
      <c r="E392" s="23">
        <v>1987</v>
      </c>
      <c r="F392" s="109">
        <f>G392+H392+I392</f>
        <v>25.402999000000001</v>
      </c>
      <c r="G392" s="109">
        <v>4.2089990000000004</v>
      </c>
      <c r="H392" s="109">
        <v>7.2</v>
      </c>
      <c r="I392" s="109">
        <v>13.994</v>
      </c>
      <c r="J392" s="109">
        <v>2325.9</v>
      </c>
      <c r="K392" s="98">
        <f>I392</f>
        <v>13.994</v>
      </c>
      <c r="L392" s="109">
        <f>J392</f>
        <v>2325.9</v>
      </c>
      <c r="M392" s="122">
        <f>K392/L392</f>
        <v>6.0165957263854852E-3</v>
      </c>
      <c r="N392" s="109">
        <v>54.281999999999996</v>
      </c>
      <c r="O392" s="133">
        <f>M392*N392</f>
        <v>0.32659284921965687</v>
      </c>
      <c r="P392" s="133">
        <f>M392*60*1000</f>
        <v>360.99574358312913</v>
      </c>
      <c r="Q392" s="142">
        <f>P392*N392/1000</f>
        <v>19.595570953179411</v>
      </c>
    </row>
    <row r="393" spans="1:17" ht="12.75" customHeight="1">
      <c r="A393" s="242"/>
      <c r="B393" s="20" t="s">
        <v>393</v>
      </c>
      <c r="C393" s="58" t="s">
        <v>397</v>
      </c>
      <c r="D393" s="17">
        <v>30</v>
      </c>
      <c r="E393" s="17">
        <v>1993</v>
      </c>
      <c r="F393" s="109">
        <v>17.736000000000001</v>
      </c>
      <c r="G393" s="109">
        <v>3.4</v>
      </c>
      <c r="H393" s="109">
        <v>4.7210000000000001</v>
      </c>
      <c r="I393" s="109">
        <v>9.6150000000000002</v>
      </c>
      <c r="J393" s="60">
        <v>1596.5</v>
      </c>
      <c r="K393" s="98">
        <v>9.6150000000000002</v>
      </c>
      <c r="L393" s="60">
        <v>1596.5</v>
      </c>
      <c r="M393" s="122">
        <f>K393/L393</f>
        <v>6.0225493266520512E-3</v>
      </c>
      <c r="N393" s="109">
        <v>91.123999999999995</v>
      </c>
      <c r="O393" s="133">
        <f>M393*N393</f>
        <v>0.54879878484184152</v>
      </c>
      <c r="P393" s="133">
        <f>M393*60*1000</f>
        <v>361.35295959912304</v>
      </c>
      <c r="Q393" s="142">
        <f>P393*N393/1000</f>
        <v>32.927927090510487</v>
      </c>
    </row>
    <row r="394" spans="1:17" ht="12.75" customHeight="1">
      <c r="A394" s="242"/>
      <c r="B394" s="19" t="s">
        <v>659</v>
      </c>
      <c r="C394" s="22" t="s">
        <v>648</v>
      </c>
      <c r="D394" s="23">
        <v>45</v>
      </c>
      <c r="E394" s="23">
        <v>1989</v>
      </c>
      <c r="F394" s="109">
        <f>G394+H394+I394</f>
        <v>25.834004</v>
      </c>
      <c r="G394" s="109">
        <v>4.4012849999999997</v>
      </c>
      <c r="H394" s="109">
        <v>7.2</v>
      </c>
      <c r="I394" s="109">
        <v>14.232718999999999</v>
      </c>
      <c r="J394" s="109">
        <v>2363.17</v>
      </c>
      <c r="K394" s="98">
        <f>I394</f>
        <v>14.232718999999999</v>
      </c>
      <c r="L394" s="109">
        <f>J394</f>
        <v>2363.17</v>
      </c>
      <c r="M394" s="122">
        <f>K394/L394</f>
        <v>6.0227232911724505E-3</v>
      </c>
      <c r="N394" s="109">
        <v>54.281999999999996</v>
      </c>
      <c r="O394" s="133">
        <f>M394*N394</f>
        <v>0.32692546569142295</v>
      </c>
      <c r="P394" s="133">
        <f>M394*60*1000</f>
        <v>361.36339747034702</v>
      </c>
      <c r="Q394" s="142">
        <f>P394*N394/1000</f>
        <v>19.615527941485375</v>
      </c>
    </row>
    <row r="395" spans="1:17" ht="12.75" customHeight="1">
      <c r="A395" s="242"/>
      <c r="B395" s="19" t="s">
        <v>136</v>
      </c>
      <c r="C395" s="94" t="s">
        <v>129</v>
      </c>
      <c r="D395" s="95">
        <v>32</v>
      </c>
      <c r="E395" s="95">
        <v>1967</v>
      </c>
      <c r="F395" s="121">
        <v>9.3539999999999992</v>
      </c>
      <c r="G395" s="121">
        <v>0</v>
      </c>
      <c r="H395" s="121">
        <v>0</v>
      </c>
      <c r="I395" s="121">
        <v>9.3540010000000002</v>
      </c>
      <c r="J395" s="121">
        <v>1535</v>
      </c>
      <c r="K395" s="108">
        <v>9.3540010000000002</v>
      </c>
      <c r="L395" s="121">
        <v>1535</v>
      </c>
      <c r="M395" s="132">
        <v>6.0938117263843652E-3</v>
      </c>
      <c r="N395" s="121">
        <v>67.906999999999996</v>
      </c>
      <c r="O395" s="121">
        <v>0.41381247290358308</v>
      </c>
      <c r="P395" s="121">
        <v>365.62870358306191</v>
      </c>
      <c r="Q395" s="211">
        <v>24.828748374214985</v>
      </c>
    </row>
    <row r="396" spans="1:17" ht="12.75" customHeight="1">
      <c r="A396" s="242"/>
      <c r="B396" s="20" t="s">
        <v>393</v>
      </c>
      <c r="C396" s="58" t="s">
        <v>394</v>
      </c>
      <c r="D396" s="17">
        <v>30</v>
      </c>
      <c r="E396" s="17">
        <v>1989</v>
      </c>
      <c r="F396" s="109">
        <v>17.971</v>
      </c>
      <c r="G396" s="109">
        <v>3.4</v>
      </c>
      <c r="H396" s="109">
        <v>4.8010000000000002</v>
      </c>
      <c r="I396" s="109">
        <v>9.77</v>
      </c>
      <c r="J396" s="60">
        <v>1601.5</v>
      </c>
      <c r="K396" s="98">
        <v>9.77</v>
      </c>
      <c r="L396" s="60">
        <v>1601.5</v>
      </c>
      <c r="M396" s="122">
        <f>K396/L396</f>
        <v>6.1005307524196065E-3</v>
      </c>
      <c r="N396" s="109">
        <v>91.123999999999995</v>
      </c>
      <c r="O396" s="133">
        <f>M396*N396</f>
        <v>0.55590476428348423</v>
      </c>
      <c r="P396" s="133">
        <f>M396*60*1000</f>
        <v>366.03184514517642</v>
      </c>
      <c r="Q396" s="142">
        <f>P396*N396/1000</f>
        <v>33.354285857009053</v>
      </c>
    </row>
    <row r="397" spans="1:17" ht="12.75" customHeight="1">
      <c r="A397" s="242"/>
      <c r="B397" s="19" t="s">
        <v>659</v>
      </c>
      <c r="C397" s="22" t="s">
        <v>337</v>
      </c>
      <c r="D397" s="23">
        <v>60</v>
      </c>
      <c r="E397" s="23">
        <v>1968</v>
      </c>
      <c r="F397" s="109">
        <f>G397+H397+I397</f>
        <v>30.357997000000001</v>
      </c>
      <c r="G397" s="109">
        <v>4.1377350000000002</v>
      </c>
      <c r="H397" s="109">
        <v>9.5329999999999995</v>
      </c>
      <c r="I397" s="109">
        <v>16.687262</v>
      </c>
      <c r="J397" s="109">
        <v>2721.28</v>
      </c>
      <c r="K397" s="98">
        <f>I397</f>
        <v>16.687262</v>
      </c>
      <c r="L397" s="109">
        <f>J397</f>
        <v>2721.28</v>
      </c>
      <c r="M397" s="122">
        <f>K397/L397</f>
        <v>6.1321370825493885E-3</v>
      </c>
      <c r="N397" s="109">
        <v>54.281999999999996</v>
      </c>
      <c r="O397" s="133">
        <f>M397*N397</f>
        <v>0.33286466511494589</v>
      </c>
      <c r="P397" s="133">
        <f>M397*60*1000</f>
        <v>367.92822495296326</v>
      </c>
      <c r="Q397" s="142">
        <f>P397*N397/1000</f>
        <v>19.971879906896749</v>
      </c>
    </row>
    <row r="398" spans="1:17" ht="12.75" customHeight="1">
      <c r="A398" s="242"/>
      <c r="B398" s="19" t="s">
        <v>116</v>
      </c>
      <c r="C398" s="71" t="s">
        <v>842</v>
      </c>
      <c r="D398" s="72">
        <v>30</v>
      </c>
      <c r="E398" s="72">
        <v>1990</v>
      </c>
      <c r="F398" s="117">
        <v>17.577000000000002</v>
      </c>
      <c r="G398" s="117">
        <v>2.8613040000000001</v>
      </c>
      <c r="H398" s="117">
        <v>4.8</v>
      </c>
      <c r="I398" s="117">
        <v>9.9156949999999995</v>
      </c>
      <c r="J398" s="117">
        <v>1613.04</v>
      </c>
      <c r="K398" s="104">
        <v>9.9156949999999995</v>
      </c>
      <c r="L398" s="117">
        <v>1613.04</v>
      </c>
      <c r="M398" s="127">
        <v>6.14720961662451E-3</v>
      </c>
      <c r="N398" s="117">
        <v>77.063000000000002</v>
      </c>
      <c r="O398" s="117">
        <v>0.47372241468593462</v>
      </c>
      <c r="P398" s="117">
        <v>368.8325769974706</v>
      </c>
      <c r="Q398" s="212">
        <v>28.423344881156076</v>
      </c>
    </row>
    <row r="399" spans="1:17" ht="12.75" customHeight="1">
      <c r="A399" s="242"/>
      <c r="B399" s="19" t="s">
        <v>659</v>
      </c>
      <c r="C399" s="22" t="s">
        <v>341</v>
      </c>
      <c r="D399" s="23">
        <v>12</v>
      </c>
      <c r="E399" s="23">
        <v>1992</v>
      </c>
      <c r="F399" s="109">
        <f>G399+H399+I399</f>
        <v>7.843</v>
      </c>
      <c r="G399" s="109">
        <v>1.37046</v>
      </c>
      <c r="H399" s="109">
        <v>2.0129999999999999</v>
      </c>
      <c r="I399" s="109">
        <v>4.4595399999999996</v>
      </c>
      <c r="J399" s="109">
        <v>723.9</v>
      </c>
      <c r="K399" s="98">
        <f t="shared" ref="K399:L401" si="53">I399</f>
        <v>4.4595399999999996</v>
      </c>
      <c r="L399" s="109">
        <f t="shared" si="53"/>
        <v>723.9</v>
      </c>
      <c r="M399" s="122">
        <f>K399/L399</f>
        <v>6.1604365243818201E-3</v>
      </c>
      <c r="N399" s="109">
        <v>54.281999999999996</v>
      </c>
      <c r="O399" s="133">
        <f>M399*N399</f>
        <v>0.33440081541649391</v>
      </c>
      <c r="P399" s="133">
        <f>M399*60*1000</f>
        <v>369.62619146290922</v>
      </c>
      <c r="Q399" s="142">
        <f>P399*N399/1000</f>
        <v>20.064048924989638</v>
      </c>
    </row>
    <row r="400" spans="1:17" ht="12.75" customHeight="1">
      <c r="A400" s="242"/>
      <c r="B400" s="19" t="s">
        <v>659</v>
      </c>
      <c r="C400" s="22" t="s">
        <v>649</v>
      </c>
      <c r="D400" s="23">
        <v>60</v>
      </c>
      <c r="E400" s="23">
        <v>1972</v>
      </c>
      <c r="F400" s="109">
        <f>G400+H400+I400</f>
        <v>31.692995</v>
      </c>
      <c r="G400" s="109">
        <v>5.191935</v>
      </c>
      <c r="H400" s="109">
        <v>9.6</v>
      </c>
      <c r="I400" s="109">
        <v>16.901060000000001</v>
      </c>
      <c r="J400" s="109">
        <v>2732.36</v>
      </c>
      <c r="K400" s="98">
        <f t="shared" si="53"/>
        <v>16.901060000000001</v>
      </c>
      <c r="L400" s="109">
        <f t="shared" si="53"/>
        <v>2732.36</v>
      </c>
      <c r="M400" s="122">
        <f>K400/L400</f>
        <v>6.1855172817637501E-3</v>
      </c>
      <c r="N400" s="109">
        <v>54.281999999999996</v>
      </c>
      <c r="O400" s="133">
        <f>M400*N400</f>
        <v>0.33576224908869984</v>
      </c>
      <c r="P400" s="133">
        <f>M400*60*1000</f>
        <v>371.131036905825</v>
      </c>
      <c r="Q400" s="142">
        <f>P400*N400/1000</f>
        <v>20.14573494532199</v>
      </c>
    </row>
    <row r="401" spans="1:17" ht="12.75" customHeight="1">
      <c r="A401" s="242"/>
      <c r="B401" s="19" t="s">
        <v>659</v>
      </c>
      <c r="C401" s="22" t="s">
        <v>650</v>
      </c>
      <c r="D401" s="23">
        <v>45</v>
      </c>
      <c r="E401" s="23">
        <v>1990</v>
      </c>
      <c r="F401" s="109">
        <f>G401+H401+I401</f>
        <v>26.493993</v>
      </c>
      <c r="G401" s="109">
        <v>4.6384800000000004</v>
      </c>
      <c r="H401" s="109">
        <v>7.2</v>
      </c>
      <c r="I401" s="109">
        <v>14.655512999999999</v>
      </c>
      <c r="J401" s="109">
        <v>2350.42</v>
      </c>
      <c r="K401" s="98">
        <f t="shared" si="53"/>
        <v>14.655512999999999</v>
      </c>
      <c r="L401" s="109">
        <f t="shared" si="53"/>
        <v>2350.42</v>
      </c>
      <c r="M401" s="122">
        <f>K401/L401</f>
        <v>6.2352741212208873E-3</v>
      </c>
      <c r="N401" s="109">
        <v>54.281999999999996</v>
      </c>
      <c r="O401" s="133">
        <f>M401*N401</f>
        <v>0.33846314984811221</v>
      </c>
      <c r="P401" s="133">
        <f>M401*60*1000</f>
        <v>374.11644727325324</v>
      </c>
      <c r="Q401" s="142">
        <f>P401*N401/1000</f>
        <v>20.307788990886731</v>
      </c>
    </row>
    <row r="402" spans="1:17" ht="12.75" customHeight="1">
      <c r="A402" s="242"/>
      <c r="B402" s="19" t="s">
        <v>116</v>
      </c>
      <c r="C402" s="71" t="s">
        <v>843</v>
      </c>
      <c r="D402" s="72">
        <v>51</v>
      </c>
      <c r="E402" s="72">
        <v>1972</v>
      </c>
      <c r="F402" s="117">
        <v>29.943999999999999</v>
      </c>
      <c r="G402" s="117">
        <v>5.6062770000000004</v>
      </c>
      <c r="H402" s="117">
        <v>8</v>
      </c>
      <c r="I402" s="117">
        <v>16.337721999999999</v>
      </c>
      <c r="J402" s="117">
        <v>2608.15</v>
      </c>
      <c r="K402" s="104">
        <v>16.337721999999999</v>
      </c>
      <c r="L402" s="117">
        <v>2608.15</v>
      </c>
      <c r="M402" s="127">
        <v>6.2641036750186911E-3</v>
      </c>
      <c r="N402" s="117">
        <v>77.063000000000002</v>
      </c>
      <c r="O402" s="117">
        <v>0.48273062150796542</v>
      </c>
      <c r="P402" s="117">
        <v>375.84622050112148</v>
      </c>
      <c r="Q402" s="212">
        <v>28.963837290477926</v>
      </c>
    </row>
    <row r="403" spans="1:17" ht="12.75" customHeight="1">
      <c r="A403" s="242"/>
      <c r="B403" s="19" t="s">
        <v>103</v>
      </c>
      <c r="C403" s="68" t="s">
        <v>97</v>
      </c>
      <c r="D403" s="35">
        <v>20</v>
      </c>
      <c r="E403" s="35">
        <v>1987</v>
      </c>
      <c r="F403" s="64">
        <v>12.776999999999999</v>
      </c>
      <c r="G403" s="64">
        <v>2.6382690000000002</v>
      </c>
      <c r="H403" s="64">
        <v>3.2</v>
      </c>
      <c r="I403" s="64">
        <v>6.9387299999999996</v>
      </c>
      <c r="J403" s="64">
        <v>1104.7</v>
      </c>
      <c r="K403" s="99">
        <v>6.9387299999999996</v>
      </c>
      <c r="L403" s="64">
        <v>1104.7</v>
      </c>
      <c r="M403" s="65">
        <v>6.2810989408889281E-3</v>
      </c>
      <c r="N403" s="64">
        <v>72.703000000000003</v>
      </c>
      <c r="O403" s="64">
        <v>0.45665473629944775</v>
      </c>
      <c r="P403" s="64">
        <v>376.86593645333568</v>
      </c>
      <c r="Q403" s="141">
        <v>27.399284177966862</v>
      </c>
    </row>
    <row r="404" spans="1:17" ht="12.75" customHeight="1">
      <c r="A404" s="242"/>
      <c r="B404" s="19" t="s">
        <v>116</v>
      </c>
      <c r="C404" s="71" t="s">
        <v>104</v>
      </c>
      <c r="D404" s="72">
        <v>16</v>
      </c>
      <c r="E404" s="72">
        <v>1989</v>
      </c>
      <c r="F404" s="117">
        <v>6.7610000000000001</v>
      </c>
      <c r="G404" s="117">
        <v>0</v>
      </c>
      <c r="H404" s="117">
        <v>0</v>
      </c>
      <c r="I404" s="117">
        <v>6.7609999999999992</v>
      </c>
      <c r="J404" s="117">
        <v>1072.46</v>
      </c>
      <c r="K404" s="104">
        <v>6.7609999999999992</v>
      </c>
      <c r="L404" s="117">
        <v>1072.46</v>
      </c>
      <c r="M404" s="127">
        <v>6.3041978255599269E-3</v>
      </c>
      <c r="N404" s="117">
        <v>77.063000000000002</v>
      </c>
      <c r="O404" s="117">
        <v>0.48582039703112467</v>
      </c>
      <c r="P404" s="117">
        <v>378.25186953359565</v>
      </c>
      <c r="Q404" s="212">
        <v>29.149223821867484</v>
      </c>
    </row>
    <row r="405" spans="1:17" ht="12.75" customHeight="1">
      <c r="A405" s="242"/>
      <c r="B405" s="20" t="s">
        <v>393</v>
      </c>
      <c r="C405" s="58" t="s">
        <v>395</v>
      </c>
      <c r="D405" s="17">
        <v>49</v>
      </c>
      <c r="E405" s="17">
        <v>1974</v>
      </c>
      <c r="F405" s="109">
        <v>29.161000000000001</v>
      </c>
      <c r="G405" s="109">
        <v>5.2130000000000001</v>
      </c>
      <c r="H405" s="109">
        <v>7.8419999999999996</v>
      </c>
      <c r="I405" s="109">
        <v>16.106000000000002</v>
      </c>
      <c r="J405" s="60">
        <v>2550.1</v>
      </c>
      <c r="K405" s="98">
        <v>16.106000000000002</v>
      </c>
      <c r="L405" s="60">
        <v>2550.1</v>
      </c>
      <c r="M405" s="122">
        <f>K405/L405</f>
        <v>6.3158307517352267E-3</v>
      </c>
      <c r="N405" s="109">
        <v>91.123999999999995</v>
      </c>
      <c r="O405" s="133">
        <f>M405*N405</f>
        <v>0.57552376142112072</v>
      </c>
      <c r="P405" s="133">
        <f>M405*60*1000</f>
        <v>378.94984510411359</v>
      </c>
      <c r="Q405" s="142">
        <f>P405*N405/1000</f>
        <v>34.531425685267251</v>
      </c>
    </row>
    <row r="406" spans="1:17" ht="12.75" customHeight="1">
      <c r="A406" s="242"/>
      <c r="B406" s="19" t="s">
        <v>659</v>
      </c>
      <c r="C406" s="22" t="s">
        <v>340</v>
      </c>
      <c r="D406" s="23">
        <v>60</v>
      </c>
      <c r="E406" s="23">
        <v>1966</v>
      </c>
      <c r="F406" s="109">
        <f>G406+H406+I406</f>
        <v>30.608998999999997</v>
      </c>
      <c r="G406" s="109">
        <v>3.8741850000000002</v>
      </c>
      <c r="H406" s="109">
        <v>9.4659999999999993</v>
      </c>
      <c r="I406" s="109">
        <v>17.268813999999999</v>
      </c>
      <c r="J406" s="109">
        <v>2733.17</v>
      </c>
      <c r="K406" s="98">
        <f>I406</f>
        <v>17.268813999999999</v>
      </c>
      <c r="L406" s="109">
        <f>J406</f>
        <v>2733.17</v>
      </c>
      <c r="M406" s="122">
        <f>K406/L406</f>
        <v>6.3182363336345701E-3</v>
      </c>
      <c r="N406" s="109">
        <v>54.281999999999996</v>
      </c>
      <c r="O406" s="133">
        <f>M406*N406</f>
        <v>0.34296650466235173</v>
      </c>
      <c r="P406" s="133">
        <f>M406*60*1000</f>
        <v>379.09418001807421</v>
      </c>
      <c r="Q406" s="142">
        <f>P406*N406/1000</f>
        <v>20.577990279741101</v>
      </c>
    </row>
    <row r="407" spans="1:17" ht="12.75" customHeight="1">
      <c r="A407" s="242"/>
      <c r="B407" s="19" t="s">
        <v>659</v>
      </c>
      <c r="C407" s="22" t="s">
        <v>651</v>
      </c>
      <c r="D407" s="23">
        <v>12</v>
      </c>
      <c r="E407" s="23">
        <v>1988</v>
      </c>
      <c r="F407" s="109">
        <f>G407+H407+I407</f>
        <v>3.7900019999999999</v>
      </c>
      <c r="G407" s="109">
        <v>0</v>
      </c>
      <c r="H407" s="109">
        <v>0</v>
      </c>
      <c r="I407" s="109">
        <v>3.7900019999999999</v>
      </c>
      <c r="J407" s="109">
        <v>599.08000000000004</v>
      </c>
      <c r="K407" s="98">
        <f>I407</f>
        <v>3.7900019999999999</v>
      </c>
      <c r="L407" s="109">
        <f>J407</f>
        <v>599.08000000000004</v>
      </c>
      <c r="M407" s="122">
        <f>K407/L407</f>
        <v>6.3263704346664881E-3</v>
      </c>
      <c r="N407" s="109">
        <v>54.281999999999996</v>
      </c>
      <c r="O407" s="133">
        <f>M407*N407</f>
        <v>0.34340803993456631</v>
      </c>
      <c r="P407" s="133">
        <f>M407*60*1000</f>
        <v>379.58222607998925</v>
      </c>
      <c r="Q407" s="142">
        <f>P407*N407/1000</f>
        <v>20.604482396073973</v>
      </c>
    </row>
    <row r="408" spans="1:17" ht="12.75" customHeight="1">
      <c r="A408" s="242"/>
      <c r="B408" s="20" t="s">
        <v>126</v>
      </c>
      <c r="C408" s="88" t="s">
        <v>885</v>
      </c>
      <c r="D408" s="89">
        <v>35</v>
      </c>
      <c r="E408" s="89">
        <v>1972</v>
      </c>
      <c r="F408" s="118">
        <v>18.010999999999999</v>
      </c>
      <c r="G408" s="118">
        <v>2.60304</v>
      </c>
      <c r="H408" s="118">
        <v>5.76</v>
      </c>
      <c r="I408" s="118">
        <v>9.6479599999999994</v>
      </c>
      <c r="J408" s="118">
        <v>1516.82</v>
      </c>
      <c r="K408" s="105">
        <v>9.6479599999999994</v>
      </c>
      <c r="L408" s="118">
        <v>1516.82</v>
      </c>
      <c r="M408" s="129">
        <v>6.3606492530425491E-3</v>
      </c>
      <c r="N408" s="118">
        <v>64.637</v>
      </c>
      <c r="O408" s="118">
        <v>0.41113328576891123</v>
      </c>
      <c r="P408" s="118">
        <v>381.63895518255293</v>
      </c>
      <c r="Q408" s="146">
        <v>24.667997146134677</v>
      </c>
    </row>
    <row r="409" spans="1:17" ht="12.75" customHeight="1">
      <c r="A409" s="242"/>
      <c r="B409" s="19" t="s">
        <v>136</v>
      </c>
      <c r="C409" s="94" t="s">
        <v>131</v>
      </c>
      <c r="D409" s="95">
        <v>44</v>
      </c>
      <c r="E409" s="95">
        <v>1964</v>
      </c>
      <c r="F409" s="121">
        <v>19.286000000000001</v>
      </c>
      <c r="G409" s="121">
        <v>2.5973280000000001</v>
      </c>
      <c r="H409" s="121">
        <v>4.8</v>
      </c>
      <c r="I409" s="121">
        <v>11.888674</v>
      </c>
      <c r="J409" s="121">
        <v>1865.95</v>
      </c>
      <c r="K409" s="108">
        <v>11.888674</v>
      </c>
      <c r="L409" s="121">
        <v>1865.95</v>
      </c>
      <c r="M409" s="132">
        <v>6.3713786543047775E-3</v>
      </c>
      <c r="N409" s="121">
        <v>67.906999999999996</v>
      </c>
      <c r="O409" s="121">
        <v>0.43266121027787452</v>
      </c>
      <c r="P409" s="121">
        <v>382.28271925828665</v>
      </c>
      <c r="Q409" s="211">
        <v>25.959672616672471</v>
      </c>
    </row>
    <row r="410" spans="1:17" ht="12.75" customHeight="1">
      <c r="A410" s="242"/>
      <c r="B410" s="19" t="s">
        <v>659</v>
      </c>
      <c r="C410" s="22" t="s">
        <v>339</v>
      </c>
      <c r="D410" s="23">
        <v>12</v>
      </c>
      <c r="E410" s="23">
        <v>1975</v>
      </c>
      <c r="F410" s="109">
        <f>G410+H410+I410</f>
        <v>7.3260009999999998</v>
      </c>
      <c r="G410" s="109">
        <v>1.5285899999999999</v>
      </c>
      <c r="H410" s="109">
        <v>1.92</v>
      </c>
      <c r="I410" s="109">
        <v>3.8774109999999999</v>
      </c>
      <c r="J410" s="109">
        <v>608.16</v>
      </c>
      <c r="K410" s="98">
        <f>I410</f>
        <v>3.8774109999999999</v>
      </c>
      <c r="L410" s="109">
        <f>J410</f>
        <v>608.16</v>
      </c>
      <c r="M410" s="122">
        <f>K410/L410</f>
        <v>6.375642922915023E-3</v>
      </c>
      <c r="N410" s="109">
        <v>54.281999999999996</v>
      </c>
      <c r="O410" s="133">
        <f>M410*N410</f>
        <v>0.34608264914167325</v>
      </c>
      <c r="P410" s="133">
        <f>M410*60*1000</f>
        <v>382.53857537490137</v>
      </c>
      <c r="Q410" s="142">
        <f>P410*N410/1000</f>
        <v>20.764958948500396</v>
      </c>
    </row>
    <row r="411" spans="1:17" ht="12.75" customHeight="1">
      <c r="A411" s="242"/>
      <c r="B411" s="20" t="s">
        <v>117</v>
      </c>
      <c r="C411" s="62" t="s">
        <v>850</v>
      </c>
      <c r="D411" s="63">
        <v>41</v>
      </c>
      <c r="E411" s="63">
        <v>1991</v>
      </c>
      <c r="F411" s="113">
        <v>24.417000000000002</v>
      </c>
      <c r="G411" s="113">
        <v>3.3149999999999999</v>
      </c>
      <c r="H411" s="113">
        <v>6.4</v>
      </c>
      <c r="I411" s="113">
        <v>14.701998</v>
      </c>
      <c r="J411" s="113">
        <v>2281.19</v>
      </c>
      <c r="K411" s="100">
        <v>14.701998</v>
      </c>
      <c r="L411" s="113">
        <v>2281.19</v>
      </c>
      <c r="M411" s="128">
        <v>6.4448809612526791E-3</v>
      </c>
      <c r="N411" s="113">
        <v>79.352000000000004</v>
      </c>
      <c r="O411" s="113">
        <v>0.51141419403732258</v>
      </c>
      <c r="P411" s="113">
        <v>386.69285767516078</v>
      </c>
      <c r="Q411" s="148">
        <v>30.684851642239359</v>
      </c>
    </row>
    <row r="412" spans="1:17" ht="12.75" customHeight="1">
      <c r="A412" s="242"/>
      <c r="B412" s="19" t="s">
        <v>200</v>
      </c>
      <c r="C412" s="68" t="s">
        <v>187</v>
      </c>
      <c r="D412" s="35">
        <v>24</v>
      </c>
      <c r="E412" s="35">
        <v>1959</v>
      </c>
      <c r="F412" s="64">
        <v>13.244999999999999</v>
      </c>
      <c r="G412" s="64">
        <v>4.365151</v>
      </c>
      <c r="H412" s="64">
        <v>0.24</v>
      </c>
      <c r="I412" s="64">
        <v>8.6398510000000002</v>
      </c>
      <c r="J412" s="64">
        <v>1321.74</v>
      </c>
      <c r="K412" s="99">
        <v>8.6398510000000002</v>
      </c>
      <c r="L412" s="64">
        <v>1321.74</v>
      </c>
      <c r="M412" s="65">
        <v>6.5367250745229774E-3</v>
      </c>
      <c r="N412" s="64">
        <v>55.808000000000007</v>
      </c>
      <c r="O412" s="64">
        <v>0.36480155295897837</v>
      </c>
      <c r="P412" s="64">
        <v>392.20350447137866</v>
      </c>
      <c r="Q412" s="141">
        <v>21.888093177538703</v>
      </c>
    </row>
    <row r="413" spans="1:17" ht="12.75" customHeight="1">
      <c r="A413" s="242"/>
      <c r="B413" s="20" t="s">
        <v>117</v>
      </c>
      <c r="C413" s="62" t="s">
        <v>851</v>
      </c>
      <c r="D413" s="63">
        <v>40</v>
      </c>
      <c r="E413" s="63">
        <v>1987</v>
      </c>
      <c r="F413" s="113">
        <v>25.058</v>
      </c>
      <c r="G413" s="113">
        <v>3.5190000000000001</v>
      </c>
      <c r="H413" s="113">
        <v>6.4</v>
      </c>
      <c r="I413" s="113">
        <v>15.139001</v>
      </c>
      <c r="J413" s="113">
        <v>2280.42</v>
      </c>
      <c r="K413" s="100">
        <v>15.139001</v>
      </c>
      <c r="L413" s="113">
        <v>2280.42</v>
      </c>
      <c r="M413" s="128">
        <v>6.6386898027556325E-3</v>
      </c>
      <c r="N413" s="113">
        <v>79.352000000000004</v>
      </c>
      <c r="O413" s="113">
        <v>0.52679331322826495</v>
      </c>
      <c r="P413" s="113">
        <v>398.32138816533796</v>
      </c>
      <c r="Q413" s="148">
        <v>31.6075987936959</v>
      </c>
    </row>
    <row r="414" spans="1:17" ht="12.75" customHeight="1">
      <c r="A414" s="242"/>
      <c r="B414" s="19" t="s">
        <v>103</v>
      </c>
      <c r="C414" s="68" t="s">
        <v>100</v>
      </c>
      <c r="D414" s="35">
        <v>20</v>
      </c>
      <c r="E414" s="35">
        <v>1983</v>
      </c>
      <c r="F414" s="64">
        <v>12.72</v>
      </c>
      <c r="G414" s="64">
        <v>2.590856</v>
      </c>
      <c r="H414" s="64">
        <v>3.2</v>
      </c>
      <c r="I414" s="64">
        <v>6.9291450000000001</v>
      </c>
      <c r="J414" s="64">
        <v>1037.5</v>
      </c>
      <c r="K414" s="99">
        <v>6.9291450000000001</v>
      </c>
      <c r="L414" s="64">
        <v>1037.5</v>
      </c>
      <c r="M414" s="65">
        <v>6.6786939759036143E-3</v>
      </c>
      <c r="N414" s="64">
        <v>72.703000000000003</v>
      </c>
      <c r="O414" s="64">
        <v>0.4855610881301205</v>
      </c>
      <c r="P414" s="64">
        <v>400.72163855421684</v>
      </c>
      <c r="Q414" s="141">
        <v>29.133665287807226</v>
      </c>
    </row>
    <row r="415" spans="1:17" ht="12.75" customHeight="1">
      <c r="A415" s="242"/>
      <c r="B415" s="20" t="s">
        <v>367</v>
      </c>
      <c r="C415" s="62" t="s">
        <v>359</v>
      </c>
      <c r="D415" s="63">
        <v>50</v>
      </c>
      <c r="E415" s="63">
        <v>1973</v>
      </c>
      <c r="F415" s="113">
        <f>SUM(G415+H415+I415)</f>
        <v>28.56</v>
      </c>
      <c r="G415" s="113">
        <v>3.9</v>
      </c>
      <c r="H415" s="113">
        <v>7.8</v>
      </c>
      <c r="I415" s="113">
        <v>16.86</v>
      </c>
      <c r="J415" s="113">
        <v>2510.2199999999998</v>
      </c>
      <c r="K415" s="100">
        <v>16.86</v>
      </c>
      <c r="L415" s="113">
        <v>2510.1999999999998</v>
      </c>
      <c r="M415" s="122">
        <f>K415/L415</f>
        <v>6.7165962871484344E-3</v>
      </c>
      <c r="N415" s="109">
        <v>51.18</v>
      </c>
      <c r="O415" s="133">
        <f>M415*N415</f>
        <v>0.34375539797625687</v>
      </c>
      <c r="P415" s="133">
        <f>M415*60*1000</f>
        <v>402.99577722890604</v>
      </c>
      <c r="Q415" s="142">
        <f>P415*N415/1000</f>
        <v>20.625323878575411</v>
      </c>
    </row>
    <row r="416" spans="1:17" ht="12.75" customHeight="1">
      <c r="A416" s="242"/>
      <c r="B416" s="20" t="s">
        <v>37</v>
      </c>
      <c r="C416" s="22" t="s">
        <v>548</v>
      </c>
      <c r="D416" s="23">
        <v>45</v>
      </c>
      <c r="E416" s="23">
        <v>1974</v>
      </c>
      <c r="F416" s="109">
        <f>G416+H416+I416</f>
        <v>27.798000000000002</v>
      </c>
      <c r="G416" s="109">
        <v>4.7594400000000006</v>
      </c>
      <c r="H416" s="109">
        <v>7.2</v>
      </c>
      <c r="I416" s="109">
        <v>15.838560000000001</v>
      </c>
      <c r="J416" s="109">
        <v>2304.6</v>
      </c>
      <c r="K416" s="98">
        <v>15.838560000000001</v>
      </c>
      <c r="L416" s="109">
        <v>2304.6</v>
      </c>
      <c r="M416" s="122">
        <f>K416/L416</f>
        <v>6.8725852642541009E-3</v>
      </c>
      <c r="N416" s="109">
        <v>46</v>
      </c>
      <c r="O416" s="133">
        <f>M416*N416</f>
        <v>0.31613892215568862</v>
      </c>
      <c r="P416" s="133">
        <f>M416*60*1000</f>
        <v>412.35511585524603</v>
      </c>
      <c r="Q416" s="142">
        <f>P416*N416/1000</f>
        <v>18.968335329341315</v>
      </c>
    </row>
    <row r="417" spans="1:17" ht="12.75" customHeight="1">
      <c r="A417" s="242"/>
      <c r="B417" s="20" t="s">
        <v>37</v>
      </c>
      <c r="C417" s="22" t="s">
        <v>549</v>
      </c>
      <c r="D417" s="23">
        <v>45</v>
      </c>
      <c r="E417" s="23">
        <v>1982</v>
      </c>
      <c r="F417" s="109">
        <f>G417+H417+I417</f>
        <v>27.116999999999997</v>
      </c>
      <c r="G417" s="109">
        <v>4.7594400000000006</v>
      </c>
      <c r="H417" s="109">
        <v>6.4258199999999999</v>
      </c>
      <c r="I417" s="109">
        <v>15.93174</v>
      </c>
      <c r="J417" s="109">
        <v>2313.9900000000002</v>
      </c>
      <c r="K417" s="98">
        <v>15.93174</v>
      </c>
      <c r="L417" s="109">
        <v>2313.9900000000002</v>
      </c>
      <c r="M417" s="122">
        <f>K417/L417</f>
        <v>6.8849649307041079E-3</v>
      </c>
      <c r="N417" s="109">
        <v>46</v>
      </c>
      <c r="O417" s="133">
        <f>M417*N417</f>
        <v>0.31670838681238894</v>
      </c>
      <c r="P417" s="133">
        <f>M417*60*1000</f>
        <v>413.09789584224649</v>
      </c>
      <c r="Q417" s="142">
        <f>P417*N417/1000</f>
        <v>19.002503208743338</v>
      </c>
    </row>
    <row r="418" spans="1:17" ht="12.75" customHeight="1">
      <c r="A418" s="242"/>
      <c r="B418" s="20" t="s">
        <v>37</v>
      </c>
      <c r="C418" s="22" t="s">
        <v>550</v>
      </c>
      <c r="D418" s="23">
        <v>60</v>
      </c>
      <c r="E418" s="23">
        <v>1968</v>
      </c>
      <c r="F418" s="109">
        <f>G418+H418+I418</f>
        <v>34.554000000000002</v>
      </c>
      <c r="G418" s="109">
        <v>6.3459199999999996</v>
      </c>
      <c r="H418" s="109">
        <v>9.6</v>
      </c>
      <c r="I418" s="109">
        <v>18.608080000000001</v>
      </c>
      <c r="J418" s="109">
        <v>2701.06</v>
      </c>
      <c r="K418" s="98">
        <v>18.608080000000001</v>
      </c>
      <c r="L418" s="109">
        <v>2701.06</v>
      </c>
      <c r="M418" s="122">
        <f>K418/L418</f>
        <v>6.8891768416843762E-3</v>
      </c>
      <c r="N418" s="109">
        <v>46</v>
      </c>
      <c r="O418" s="133">
        <f>M418*N418</f>
        <v>0.3169021347174813</v>
      </c>
      <c r="P418" s="133">
        <f>M418*60*1000</f>
        <v>413.35061050106259</v>
      </c>
      <c r="Q418" s="142">
        <f>P418*N418/1000</f>
        <v>19.014128083048881</v>
      </c>
    </row>
    <row r="419" spans="1:17" ht="12.75" customHeight="1">
      <c r="A419" s="242"/>
      <c r="B419" s="20" t="s">
        <v>327</v>
      </c>
      <c r="C419" s="24" t="s">
        <v>297</v>
      </c>
      <c r="D419" s="17">
        <v>42</v>
      </c>
      <c r="E419" s="17">
        <v>1994</v>
      </c>
      <c r="F419" s="60">
        <v>23.13</v>
      </c>
      <c r="G419" s="60">
        <v>4.8155739999999998</v>
      </c>
      <c r="H419" s="60">
        <v>5.84</v>
      </c>
      <c r="I419" s="60">
        <v>12.474432</v>
      </c>
      <c r="J419" s="60">
        <v>1808.75</v>
      </c>
      <c r="K419" s="97">
        <v>12.474432</v>
      </c>
      <c r="L419" s="60">
        <v>1808.75</v>
      </c>
      <c r="M419" s="123">
        <f>K419/L419</f>
        <v>6.8967143054595717E-3</v>
      </c>
      <c r="N419" s="60">
        <v>58.533000000000001</v>
      </c>
      <c r="O419" s="60">
        <f>K419*N419/J419</f>
        <v>0.40368537844146513</v>
      </c>
      <c r="P419" s="60">
        <f>M419*60*1000</f>
        <v>413.80285832757431</v>
      </c>
      <c r="Q419" s="143">
        <f>O419*60</f>
        <v>24.221122706487908</v>
      </c>
    </row>
    <row r="420" spans="1:17" ht="12.75" customHeight="1">
      <c r="A420" s="242"/>
      <c r="B420" s="20" t="s">
        <v>126</v>
      </c>
      <c r="C420" s="38" t="s">
        <v>884</v>
      </c>
      <c r="D420" s="39">
        <v>9</v>
      </c>
      <c r="E420" s="39">
        <v>1960</v>
      </c>
      <c r="F420" s="118">
        <v>5.3650000000000002</v>
      </c>
      <c r="G420" s="118">
        <v>0.72547499999999998</v>
      </c>
      <c r="H420" s="118">
        <v>1.84</v>
      </c>
      <c r="I420" s="118">
        <v>2.799525</v>
      </c>
      <c r="J420" s="118">
        <v>536.88</v>
      </c>
      <c r="K420" s="105">
        <v>2.799525</v>
      </c>
      <c r="L420" s="118">
        <v>400.83</v>
      </c>
      <c r="M420" s="129">
        <v>6.9843200359254549E-3</v>
      </c>
      <c r="N420" s="118">
        <v>64.637</v>
      </c>
      <c r="O420" s="118">
        <v>0.45144549416211366</v>
      </c>
      <c r="P420" s="118">
        <v>419.05920215552726</v>
      </c>
      <c r="Q420" s="146">
        <v>27.086729649726813</v>
      </c>
    </row>
    <row r="421" spans="1:17" ht="12.75" customHeight="1">
      <c r="A421" s="242"/>
      <c r="B421" s="20" t="s">
        <v>117</v>
      </c>
      <c r="C421" s="62" t="s">
        <v>852</v>
      </c>
      <c r="D421" s="63">
        <v>40</v>
      </c>
      <c r="E421" s="63">
        <v>1981</v>
      </c>
      <c r="F421" s="113">
        <v>25.442</v>
      </c>
      <c r="G421" s="113">
        <v>3.1110000000000002</v>
      </c>
      <c r="H421" s="113">
        <v>6.4</v>
      </c>
      <c r="I421" s="113">
        <v>15.931003</v>
      </c>
      <c r="J421" s="113">
        <v>2251.3000000000002</v>
      </c>
      <c r="K421" s="100">
        <v>15.931003</v>
      </c>
      <c r="L421" s="113">
        <v>2251.3000000000002</v>
      </c>
      <c r="M421" s="128">
        <v>7.0763572158308533E-3</v>
      </c>
      <c r="N421" s="113">
        <v>79.352000000000004</v>
      </c>
      <c r="O421" s="113">
        <v>0.56152309779060994</v>
      </c>
      <c r="P421" s="113">
        <v>424.58143294985121</v>
      </c>
      <c r="Q421" s="148">
        <v>33.691385867436594</v>
      </c>
    </row>
    <row r="422" spans="1:17" ht="12.75" customHeight="1">
      <c r="A422" s="242"/>
      <c r="B422" s="20" t="s">
        <v>367</v>
      </c>
      <c r="C422" s="62" t="s">
        <v>357</v>
      </c>
      <c r="D422" s="63">
        <v>45</v>
      </c>
      <c r="E422" s="63">
        <v>1971</v>
      </c>
      <c r="F422" s="113">
        <f>SUM(G422+H422+I422)</f>
        <v>24.29</v>
      </c>
      <c r="G422" s="113">
        <v>3.5</v>
      </c>
      <c r="H422" s="113">
        <v>7.2</v>
      </c>
      <c r="I422" s="113">
        <v>13.59</v>
      </c>
      <c r="J422" s="113">
        <v>1906.15</v>
      </c>
      <c r="K422" s="100">
        <v>13.59</v>
      </c>
      <c r="L422" s="113">
        <v>1906.2</v>
      </c>
      <c r="M422" s="122">
        <f>K422/L422</f>
        <v>7.1293673276676111E-3</v>
      </c>
      <c r="N422" s="109">
        <v>51.18</v>
      </c>
      <c r="O422" s="133">
        <f>M422*N422</f>
        <v>0.36488101983002835</v>
      </c>
      <c r="P422" s="133">
        <f>M422*60*1000</f>
        <v>427.76203966005664</v>
      </c>
      <c r="Q422" s="142">
        <f>P422*N422/1000</f>
        <v>21.8928611898017</v>
      </c>
    </row>
    <row r="423" spans="1:17" ht="12.75" customHeight="1">
      <c r="A423" s="242"/>
      <c r="B423" s="20" t="s">
        <v>367</v>
      </c>
      <c r="C423" s="62" t="s">
        <v>360</v>
      </c>
      <c r="D423" s="63">
        <v>45</v>
      </c>
      <c r="E423" s="63">
        <v>1981</v>
      </c>
      <c r="F423" s="113">
        <f>SUM(G423+H423+I423)</f>
        <v>25.659999999999997</v>
      </c>
      <c r="G423" s="113">
        <v>2.4</v>
      </c>
      <c r="H423" s="113">
        <v>7.2</v>
      </c>
      <c r="I423" s="113">
        <v>16.059999999999999</v>
      </c>
      <c r="J423" s="113">
        <v>2250.5500000000002</v>
      </c>
      <c r="K423" s="100">
        <v>16.059999999999999</v>
      </c>
      <c r="L423" s="113">
        <v>2250.5500000000002</v>
      </c>
      <c r="M423" s="122">
        <f>K423/L423</f>
        <v>7.1360334140543411E-3</v>
      </c>
      <c r="N423" s="109">
        <v>51.18</v>
      </c>
      <c r="O423" s="133">
        <f>M423*N423</f>
        <v>0.36522219013130119</v>
      </c>
      <c r="P423" s="133">
        <f>M423*60*1000</f>
        <v>428.16200484326043</v>
      </c>
      <c r="Q423" s="142">
        <f>P423*N423/1000</f>
        <v>21.913331407878069</v>
      </c>
    </row>
    <row r="424" spans="1:17" ht="12.75" customHeight="1">
      <c r="A424" s="242"/>
      <c r="B424" s="20" t="s">
        <v>37</v>
      </c>
      <c r="C424" s="22" t="s">
        <v>551</v>
      </c>
      <c r="D424" s="23">
        <v>75</v>
      </c>
      <c r="E424" s="23">
        <v>1984</v>
      </c>
      <c r="F424" s="109">
        <f>G424+H424+I424</f>
        <v>50.725999999999999</v>
      </c>
      <c r="G424" s="109">
        <v>9.7455200000000008</v>
      </c>
      <c r="H424" s="109">
        <v>12</v>
      </c>
      <c r="I424" s="109">
        <v>28.98048</v>
      </c>
      <c r="J424" s="109">
        <v>4024.6</v>
      </c>
      <c r="K424" s="98">
        <v>28.98048</v>
      </c>
      <c r="L424" s="109">
        <v>4024.6</v>
      </c>
      <c r="M424" s="122">
        <f>K424/L424</f>
        <v>7.2008348655767038E-3</v>
      </c>
      <c r="N424" s="109">
        <v>46</v>
      </c>
      <c r="O424" s="133">
        <f>M424*N424</f>
        <v>0.33123840381652836</v>
      </c>
      <c r="P424" s="133">
        <f>M424*60*1000</f>
        <v>432.05009193460222</v>
      </c>
      <c r="Q424" s="142">
        <f>P424*N424/1000</f>
        <v>19.874304228991704</v>
      </c>
    </row>
    <row r="425" spans="1:17" ht="12.75" customHeight="1">
      <c r="A425" s="242"/>
      <c r="B425" s="20" t="s">
        <v>367</v>
      </c>
      <c r="C425" s="62" t="s">
        <v>355</v>
      </c>
      <c r="D425" s="63">
        <v>50</v>
      </c>
      <c r="E425" s="63">
        <v>1969</v>
      </c>
      <c r="F425" s="113">
        <f>SUM(G425+H425+I425)</f>
        <v>30.5</v>
      </c>
      <c r="G425" s="113">
        <v>4</v>
      </c>
      <c r="H425" s="113">
        <v>7.9</v>
      </c>
      <c r="I425" s="113">
        <v>18.600000000000001</v>
      </c>
      <c r="J425" s="113">
        <v>2582.6</v>
      </c>
      <c r="K425" s="100">
        <v>18.600000000000001</v>
      </c>
      <c r="L425" s="113">
        <v>2582.6</v>
      </c>
      <c r="M425" s="122">
        <f>K425/L425</f>
        <v>7.2020444513281202E-3</v>
      </c>
      <c r="N425" s="109">
        <v>51.18</v>
      </c>
      <c r="O425" s="133">
        <f>M425*N425</f>
        <v>0.36860063501897317</v>
      </c>
      <c r="P425" s="133">
        <f>M425*60*1000</f>
        <v>432.12266707968723</v>
      </c>
      <c r="Q425" s="142">
        <f>P425*N425/1000</f>
        <v>22.11603810113839</v>
      </c>
    </row>
    <row r="426" spans="1:17" ht="12.75" customHeight="1">
      <c r="A426" s="242"/>
      <c r="B426" s="19" t="s">
        <v>288</v>
      </c>
      <c r="C426" s="52" t="s">
        <v>275</v>
      </c>
      <c r="D426" s="49">
        <v>105</v>
      </c>
      <c r="E426" s="55" t="s">
        <v>34</v>
      </c>
      <c r="F426" s="110">
        <v>41.93</v>
      </c>
      <c r="G426" s="110">
        <v>5.93</v>
      </c>
      <c r="H426" s="110">
        <v>17.13</v>
      </c>
      <c r="I426" s="110">
        <v>18.87</v>
      </c>
      <c r="J426" s="111">
        <v>2608.98</v>
      </c>
      <c r="K426" s="96">
        <v>18.37</v>
      </c>
      <c r="L426" s="111">
        <v>2539.69</v>
      </c>
      <c r="M426" s="122">
        <f>K426/L426</f>
        <v>7.2331662525741336E-3</v>
      </c>
      <c r="N426" s="109">
        <v>63</v>
      </c>
      <c r="O426" s="133">
        <f>M426*N426</f>
        <v>0.45568947391217041</v>
      </c>
      <c r="P426" s="133">
        <f>M426*60*1000</f>
        <v>433.98997515444802</v>
      </c>
      <c r="Q426" s="142">
        <f>P426*N426/1000</f>
        <v>27.341368434730224</v>
      </c>
    </row>
    <row r="427" spans="1:17" ht="12.75" customHeight="1">
      <c r="A427" s="242"/>
      <c r="B427" s="19" t="s">
        <v>103</v>
      </c>
      <c r="C427" s="68" t="s">
        <v>99</v>
      </c>
      <c r="D427" s="35">
        <v>20</v>
      </c>
      <c r="E427" s="35">
        <v>1986</v>
      </c>
      <c r="F427" s="64">
        <v>13.415699999999999</v>
      </c>
      <c r="G427" s="64">
        <v>2.228361</v>
      </c>
      <c r="H427" s="64">
        <v>3.2</v>
      </c>
      <c r="I427" s="64">
        <v>7.9873399999999997</v>
      </c>
      <c r="J427" s="64">
        <v>1094.49</v>
      </c>
      <c r="K427" s="99">
        <v>7.9873399999999997</v>
      </c>
      <c r="L427" s="64">
        <v>1094.49</v>
      </c>
      <c r="M427" s="65">
        <v>7.2977733921735233E-3</v>
      </c>
      <c r="N427" s="64">
        <v>72.703000000000003</v>
      </c>
      <c r="O427" s="64">
        <v>0.53057001893119171</v>
      </c>
      <c r="P427" s="64">
        <v>437.86640353041139</v>
      </c>
      <c r="Q427" s="141">
        <v>31.834201135871499</v>
      </c>
    </row>
    <row r="428" spans="1:17" ht="12.75" customHeight="1">
      <c r="A428" s="242"/>
      <c r="B428" s="19" t="s">
        <v>75</v>
      </c>
      <c r="C428" s="83" t="s">
        <v>819</v>
      </c>
      <c r="D428" s="84">
        <v>8</v>
      </c>
      <c r="E428" s="84">
        <v>1976</v>
      </c>
      <c r="F428" s="64">
        <v>5.2569999999999997</v>
      </c>
      <c r="G428" s="64">
        <v>1.4279999999999999</v>
      </c>
      <c r="H428" s="64">
        <v>0.67</v>
      </c>
      <c r="I428" s="64">
        <v>3.1589990000000001</v>
      </c>
      <c r="J428" s="64">
        <v>432.82</v>
      </c>
      <c r="K428" s="99">
        <v>3.1589990000000001</v>
      </c>
      <c r="L428" s="64">
        <v>432.82</v>
      </c>
      <c r="M428" s="65">
        <v>7.298643778013955E-3</v>
      </c>
      <c r="N428" s="64">
        <v>71.177000000000007</v>
      </c>
      <c r="O428" s="64">
        <v>0.51949556818769937</v>
      </c>
      <c r="P428" s="64">
        <v>437.91862668083729</v>
      </c>
      <c r="Q428" s="141">
        <v>31.169734091261958</v>
      </c>
    </row>
    <row r="429" spans="1:17" ht="12.75" customHeight="1">
      <c r="A429" s="242"/>
      <c r="B429" s="20" t="s">
        <v>393</v>
      </c>
      <c r="C429" s="58" t="s">
        <v>402</v>
      </c>
      <c r="D429" s="17">
        <v>45</v>
      </c>
      <c r="E429" s="17">
        <v>1980</v>
      </c>
      <c r="F429" s="109">
        <v>28.853999999999999</v>
      </c>
      <c r="G429" s="109">
        <v>4.8170000000000002</v>
      </c>
      <c r="H429" s="109">
        <v>7.2009999999999996</v>
      </c>
      <c r="I429" s="109">
        <v>16.835999999999999</v>
      </c>
      <c r="J429" s="60">
        <v>2298</v>
      </c>
      <c r="K429" s="98">
        <v>16.835999999999999</v>
      </c>
      <c r="L429" s="60">
        <v>2298</v>
      </c>
      <c r="M429" s="122">
        <f>K429/L429</f>
        <v>7.3263707571801558E-3</v>
      </c>
      <c r="N429" s="109">
        <v>91.123999999999995</v>
      </c>
      <c r="O429" s="133">
        <f>M429*N429</f>
        <v>0.66760820887728445</v>
      </c>
      <c r="P429" s="133">
        <f>M429*60*1000</f>
        <v>439.58224543080939</v>
      </c>
      <c r="Q429" s="142">
        <f>P429*N429/1000</f>
        <v>40.056492532637073</v>
      </c>
    </row>
    <row r="430" spans="1:17" ht="12.75" customHeight="1">
      <c r="A430" s="242"/>
      <c r="B430" s="20" t="s">
        <v>37</v>
      </c>
      <c r="C430" s="22" t="s">
        <v>35</v>
      </c>
      <c r="D430" s="23">
        <v>18</v>
      </c>
      <c r="E430" s="23">
        <v>1989</v>
      </c>
      <c r="F430" s="109">
        <f>G430+H430+I430</f>
        <v>12.312000000000001</v>
      </c>
      <c r="G430" s="109">
        <v>2.0397600000000002</v>
      </c>
      <c r="H430" s="109">
        <v>2.88</v>
      </c>
      <c r="I430" s="109">
        <v>7.392240000000001</v>
      </c>
      <c r="J430" s="109">
        <v>999.98</v>
      </c>
      <c r="K430" s="98">
        <v>7.392240000000001</v>
      </c>
      <c r="L430" s="109">
        <v>999.98</v>
      </c>
      <c r="M430" s="122">
        <f>K430/L430</f>
        <v>7.392387847756956E-3</v>
      </c>
      <c r="N430" s="109">
        <v>46</v>
      </c>
      <c r="O430" s="133">
        <f>M430*N430</f>
        <v>0.34004984099681995</v>
      </c>
      <c r="P430" s="133">
        <f>M430*60*1000</f>
        <v>443.54327086541736</v>
      </c>
      <c r="Q430" s="142">
        <f>P430*N430/1000</f>
        <v>20.4029904598092</v>
      </c>
    </row>
    <row r="431" spans="1:17" ht="12.75" customHeight="1">
      <c r="A431" s="242"/>
      <c r="B431" s="20" t="s">
        <v>37</v>
      </c>
      <c r="C431" s="22" t="s">
        <v>552</v>
      </c>
      <c r="D431" s="23">
        <v>30</v>
      </c>
      <c r="E431" s="23">
        <v>1986</v>
      </c>
      <c r="F431" s="109">
        <f>G431+H431+I431</f>
        <v>19.767000000000003</v>
      </c>
      <c r="G431" s="109">
        <v>3.7962200000000004</v>
      </c>
      <c r="H431" s="109">
        <v>4.8</v>
      </c>
      <c r="I431" s="109">
        <v>11.170780000000001</v>
      </c>
      <c r="J431" s="109">
        <v>1510.75</v>
      </c>
      <c r="K431" s="98">
        <v>11.170780000000001</v>
      </c>
      <c r="L431" s="109">
        <v>1510.75</v>
      </c>
      <c r="M431" s="122">
        <f>K431/L431</f>
        <v>7.394194936289923E-3</v>
      </c>
      <c r="N431" s="109">
        <v>46</v>
      </c>
      <c r="O431" s="133">
        <f>M431*N431</f>
        <v>0.34013296706933643</v>
      </c>
      <c r="P431" s="133">
        <f>M431*60*1000</f>
        <v>443.65169617739537</v>
      </c>
      <c r="Q431" s="142">
        <f>P431*N431/1000</f>
        <v>20.407978024160187</v>
      </c>
    </row>
    <row r="432" spans="1:17" ht="12.75" customHeight="1">
      <c r="A432" s="242"/>
      <c r="B432" s="20" t="s">
        <v>37</v>
      </c>
      <c r="C432" s="22" t="s">
        <v>553</v>
      </c>
      <c r="D432" s="23">
        <v>45</v>
      </c>
      <c r="E432" s="23">
        <v>1976</v>
      </c>
      <c r="F432" s="109">
        <f>G432+H432+I432</f>
        <v>30.259</v>
      </c>
      <c r="G432" s="109">
        <v>5.7226599999999994</v>
      </c>
      <c r="H432" s="109">
        <v>7.2</v>
      </c>
      <c r="I432" s="109">
        <v>17.33634</v>
      </c>
      <c r="J432" s="109">
        <v>2328.9500000000003</v>
      </c>
      <c r="K432" s="98">
        <v>17.33634</v>
      </c>
      <c r="L432" s="109">
        <v>2328.9500000000003</v>
      </c>
      <c r="M432" s="122">
        <f>K432/L432</f>
        <v>7.4438437922669009E-3</v>
      </c>
      <c r="N432" s="109">
        <v>46</v>
      </c>
      <c r="O432" s="133">
        <f>M432*N432</f>
        <v>0.34241681444427746</v>
      </c>
      <c r="P432" s="133">
        <f>M432*60*1000</f>
        <v>446.63062753601406</v>
      </c>
      <c r="Q432" s="142">
        <f>P432*N432/1000</f>
        <v>20.545008866656648</v>
      </c>
    </row>
    <row r="433" spans="1:17" ht="12.75" customHeight="1">
      <c r="A433" s="242"/>
      <c r="B433" s="19" t="s">
        <v>103</v>
      </c>
      <c r="C433" s="68" t="s">
        <v>102</v>
      </c>
      <c r="D433" s="35">
        <v>20</v>
      </c>
      <c r="E433" s="35">
        <v>1985</v>
      </c>
      <c r="F433" s="64">
        <v>13.387</v>
      </c>
      <c r="G433" s="64">
        <v>2.3856670000000002</v>
      </c>
      <c r="H433" s="64">
        <v>3.2</v>
      </c>
      <c r="I433" s="64">
        <v>7.8013370000000002</v>
      </c>
      <c r="J433" s="64">
        <v>1045.6199999999999</v>
      </c>
      <c r="K433" s="99">
        <v>7.8013370000000002</v>
      </c>
      <c r="L433" s="64">
        <v>1045.6199999999999</v>
      </c>
      <c r="M433" s="65">
        <v>7.4609676555536441E-3</v>
      </c>
      <c r="N433" s="64">
        <v>72.703000000000003</v>
      </c>
      <c r="O433" s="64">
        <v>0.54243473146171661</v>
      </c>
      <c r="P433" s="64">
        <v>447.65805933321866</v>
      </c>
      <c r="Q433" s="141">
        <v>32.546083887702999</v>
      </c>
    </row>
    <row r="434" spans="1:17" ht="12.75" customHeight="1">
      <c r="A434" s="242"/>
      <c r="B434" s="19" t="s">
        <v>743</v>
      </c>
      <c r="C434" s="22" t="s">
        <v>725</v>
      </c>
      <c r="D434" s="23">
        <v>40</v>
      </c>
      <c r="E434" s="23">
        <v>1981</v>
      </c>
      <c r="F434" s="109">
        <v>27.7</v>
      </c>
      <c r="G434" s="109">
        <v>4.38</v>
      </c>
      <c r="H434" s="109">
        <v>6.4</v>
      </c>
      <c r="I434" s="109">
        <v>16.91</v>
      </c>
      <c r="J434" s="109">
        <v>2259</v>
      </c>
      <c r="K434" s="98">
        <v>16.91</v>
      </c>
      <c r="L434" s="109">
        <v>2259</v>
      </c>
      <c r="M434" s="122">
        <f>K434/L434</f>
        <v>7.4856131031429841E-3</v>
      </c>
      <c r="N434" s="109">
        <v>81</v>
      </c>
      <c r="O434" s="133">
        <f>M434*N434</f>
        <v>0.60633466135458169</v>
      </c>
      <c r="P434" s="133">
        <f>M434*60*1000</f>
        <v>449.13678618857904</v>
      </c>
      <c r="Q434" s="142">
        <f>P434*N434/1000</f>
        <v>36.3800796812749</v>
      </c>
    </row>
    <row r="435" spans="1:17" ht="12.75" customHeight="1">
      <c r="A435" s="242"/>
      <c r="B435" s="19" t="s">
        <v>461</v>
      </c>
      <c r="C435" s="85" t="s">
        <v>442</v>
      </c>
      <c r="D435" s="86">
        <v>52</v>
      </c>
      <c r="E435" s="86">
        <v>1985</v>
      </c>
      <c r="F435" s="113">
        <v>34.085999999999999</v>
      </c>
      <c r="G435" s="113">
        <v>5.8006799999999998</v>
      </c>
      <c r="H435" s="113">
        <v>7.6783999999999999</v>
      </c>
      <c r="I435" s="113">
        <v>20.606919999999999</v>
      </c>
      <c r="J435" s="113">
        <v>2741.26</v>
      </c>
      <c r="K435" s="100">
        <v>20.606919999999999</v>
      </c>
      <c r="L435" s="113">
        <v>2741.26</v>
      </c>
      <c r="M435" s="128">
        <v>7.5173168542932798E-3</v>
      </c>
      <c r="N435" s="113">
        <v>79.243000000000009</v>
      </c>
      <c r="O435" s="113">
        <v>0.59569473948476248</v>
      </c>
      <c r="P435" s="113">
        <v>451.03901125759677</v>
      </c>
      <c r="Q435" s="148">
        <v>35.741684369085739</v>
      </c>
    </row>
    <row r="436" spans="1:17" ht="12.75" customHeight="1">
      <c r="A436" s="242"/>
      <c r="B436" s="20" t="s">
        <v>117</v>
      </c>
      <c r="C436" s="62" t="s">
        <v>853</v>
      </c>
      <c r="D436" s="63">
        <v>50</v>
      </c>
      <c r="E436" s="63">
        <v>1974</v>
      </c>
      <c r="F436" s="113">
        <v>31.672999999999998</v>
      </c>
      <c r="G436" s="113">
        <v>4.08</v>
      </c>
      <c r="H436" s="113">
        <v>8</v>
      </c>
      <c r="I436" s="113">
        <v>19.593</v>
      </c>
      <c r="J436" s="113">
        <v>2591.85</v>
      </c>
      <c r="K436" s="100">
        <v>19.593</v>
      </c>
      <c r="L436" s="113">
        <v>2591.85</v>
      </c>
      <c r="M436" s="128">
        <v>7.5594652468314143E-3</v>
      </c>
      <c r="N436" s="113">
        <v>79.352000000000004</v>
      </c>
      <c r="O436" s="113">
        <v>0.59985868626656647</v>
      </c>
      <c r="P436" s="113">
        <v>453.56791480988483</v>
      </c>
      <c r="Q436" s="148">
        <v>35.991521175993988</v>
      </c>
    </row>
    <row r="437" spans="1:17" ht="12.75" customHeight="1">
      <c r="A437" s="242"/>
      <c r="B437" s="19" t="s">
        <v>743</v>
      </c>
      <c r="C437" s="22" t="s">
        <v>726</v>
      </c>
      <c r="D437" s="23">
        <v>20</v>
      </c>
      <c r="E437" s="23">
        <v>1970</v>
      </c>
      <c r="F437" s="109">
        <v>11.6</v>
      </c>
      <c r="G437" s="109">
        <v>1.1499999999999999</v>
      </c>
      <c r="H437" s="109">
        <v>3.2</v>
      </c>
      <c r="I437" s="109">
        <v>7.23</v>
      </c>
      <c r="J437" s="109">
        <v>952</v>
      </c>
      <c r="K437" s="98">
        <v>7.23</v>
      </c>
      <c r="L437" s="109">
        <v>952</v>
      </c>
      <c r="M437" s="122">
        <f>K437/L437</f>
        <v>7.594537815126051E-3</v>
      </c>
      <c r="N437" s="109">
        <v>81</v>
      </c>
      <c r="O437" s="133">
        <f>M437*N437</f>
        <v>0.61515756302521019</v>
      </c>
      <c r="P437" s="133">
        <f>M437*60*1000</f>
        <v>455.67226890756308</v>
      </c>
      <c r="Q437" s="142">
        <f>P437*N437/1000</f>
        <v>36.90945378151261</v>
      </c>
    </row>
    <row r="438" spans="1:17" ht="12.75" customHeight="1">
      <c r="A438" s="242"/>
      <c r="B438" s="20" t="s">
        <v>37</v>
      </c>
      <c r="C438" s="22" t="s">
        <v>554</v>
      </c>
      <c r="D438" s="23">
        <v>45</v>
      </c>
      <c r="E438" s="23">
        <v>1989</v>
      </c>
      <c r="F438" s="109">
        <f>G438+H438+I438</f>
        <v>30.536999999999999</v>
      </c>
      <c r="G438" s="109">
        <v>5.6660000000000004</v>
      </c>
      <c r="H438" s="109">
        <v>7.2</v>
      </c>
      <c r="I438" s="109">
        <v>17.670999999999999</v>
      </c>
      <c r="J438" s="109">
        <v>2323.35</v>
      </c>
      <c r="K438" s="98">
        <v>17.670999999999999</v>
      </c>
      <c r="L438" s="109">
        <v>2323.35</v>
      </c>
      <c r="M438" s="122">
        <f>K438/L438</f>
        <v>7.6058277917661994E-3</v>
      </c>
      <c r="N438" s="109">
        <v>46</v>
      </c>
      <c r="O438" s="133">
        <f>M438*N438</f>
        <v>0.34986807842124518</v>
      </c>
      <c r="P438" s="133">
        <f>M438*60*1000</f>
        <v>456.34966750597192</v>
      </c>
      <c r="Q438" s="142">
        <f>P438*N438/1000</f>
        <v>20.99208470527471</v>
      </c>
    </row>
    <row r="439" spans="1:17" ht="12.75" customHeight="1">
      <c r="A439" s="242"/>
      <c r="B439" s="20" t="s">
        <v>393</v>
      </c>
      <c r="C439" s="58" t="s">
        <v>396</v>
      </c>
      <c r="D439" s="17">
        <v>30</v>
      </c>
      <c r="E439" s="17">
        <v>1989</v>
      </c>
      <c r="F439" s="109">
        <v>19.454000000000001</v>
      </c>
      <c r="G439" s="109">
        <v>2.5499999999999998</v>
      </c>
      <c r="H439" s="109">
        <v>4.7210000000000001</v>
      </c>
      <c r="I439" s="109">
        <v>12.183</v>
      </c>
      <c r="J439" s="60">
        <v>1599.2</v>
      </c>
      <c r="K439" s="98">
        <v>12.183</v>
      </c>
      <c r="L439" s="60">
        <v>1599.2</v>
      </c>
      <c r="M439" s="122">
        <f>K439/L439</f>
        <v>7.6181840920460228E-3</v>
      </c>
      <c r="N439" s="109">
        <v>91.123999999999995</v>
      </c>
      <c r="O439" s="133">
        <f>M439*N439</f>
        <v>0.69419940720360174</v>
      </c>
      <c r="P439" s="133">
        <f>M439*60*1000</f>
        <v>457.09104552276136</v>
      </c>
      <c r="Q439" s="142">
        <f>P439*N439/1000</f>
        <v>41.651964432216104</v>
      </c>
    </row>
    <row r="440" spans="1:17" ht="12.75" customHeight="1">
      <c r="A440" s="242"/>
      <c r="B440" s="19" t="s">
        <v>743</v>
      </c>
      <c r="C440" s="22" t="s">
        <v>727</v>
      </c>
      <c r="D440" s="23">
        <v>38</v>
      </c>
      <c r="E440" s="23">
        <v>1969</v>
      </c>
      <c r="F440" s="109">
        <v>20.9</v>
      </c>
      <c r="G440" s="109">
        <v>2.85</v>
      </c>
      <c r="H440" s="109">
        <v>5.84</v>
      </c>
      <c r="I440" s="109">
        <v>12.2</v>
      </c>
      <c r="J440" s="109">
        <v>1587.1</v>
      </c>
      <c r="K440" s="98">
        <v>12.2</v>
      </c>
      <c r="L440" s="109">
        <v>1587.08</v>
      </c>
      <c r="M440" s="122">
        <f>K440/L440</f>
        <v>7.6870731154069106E-3</v>
      </c>
      <c r="N440" s="109">
        <v>81</v>
      </c>
      <c r="O440" s="133">
        <f>M440*N440</f>
        <v>0.62265292234795977</v>
      </c>
      <c r="P440" s="133">
        <f>M440*60*1000</f>
        <v>461.22438692441466</v>
      </c>
      <c r="Q440" s="142">
        <f>P440*N440/1000</f>
        <v>37.359175340877584</v>
      </c>
    </row>
    <row r="441" spans="1:17" ht="12.75" customHeight="1">
      <c r="A441" s="242"/>
      <c r="B441" s="19" t="s">
        <v>461</v>
      </c>
      <c r="C441" s="85" t="s">
        <v>447</v>
      </c>
      <c r="D441" s="86">
        <v>25</v>
      </c>
      <c r="E441" s="86">
        <v>1982</v>
      </c>
      <c r="F441" s="113">
        <v>16.282</v>
      </c>
      <c r="G441" s="113">
        <v>1.9872700000000001</v>
      </c>
      <c r="H441" s="113">
        <v>3.84</v>
      </c>
      <c r="I441" s="113">
        <v>10.45473</v>
      </c>
      <c r="J441" s="113">
        <v>1353.96</v>
      </c>
      <c r="K441" s="100">
        <v>10.45473</v>
      </c>
      <c r="L441" s="113">
        <v>1353.96</v>
      </c>
      <c r="M441" s="128">
        <v>7.7215944341044044E-3</v>
      </c>
      <c r="N441" s="113">
        <v>79.243000000000009</v>
      </c>
      <c r="O441" s="113">
        <v>0.61188230774173535</v>
      </c>
      <c r="P441" s="113">
        <v>463.29566604626427</v>
      </c>
      <c r="Q441" s="148">
        <v>36.71293846450412</v>
      </c>
    </row>
    <row r="442" spans="1:17" ht="12.75" customHeight="1">
      <c r="A442" s="242"/>
      <c r="B442" s="19" t="s">
        <v>461</v>
      </c>
      <c r="C442" s="85" t="s">
        <v>445</v>
      </c>
      <c r="D442" s="86">
        <v>37</v>
      </c>
      <c r="E442" s="86">
        <v>1983</v>
      </c>
      <c r="F442" s="113">
        <v>26.236000000000001</v>
      </c>
      <c r="G442" s="113">
        <v>4.1537199999999999</v>
      </c>
      <c r="H442" s="113">
        <v>5.76</v>
      </c>
      <c r="I442" s="113">
        <v>16.322285000000001</v>
      </c>
      <c r="J442" s="113">
        <v>2108.85</v>
      </c>
      <c r="K442" s="100">
        <v>16.322285000000001</v>
      </c>
      <c r="L442" s="113">
        <v>2108.85</v>
      </c>
      <c r="M442" s="128">
        <v>7.7398985228916244E-3</v>
      </c>
      <c r="N442" s="113">
        <v>79.243000000000009</v>
      </c>
      <c r="O442" s="113">
        <v>0.61333277864950109</v>
      </c>
      <c r="P442" s="113">
        <v>464.39391137349747</v>
      </c>
      <c r="Q442" s="148">
        <v>36.799966718970062</v>
      </c>
    </row>
    <row r="443" spans="1:17" ht="12.75" customHeight="1">
      <c r="A443" s="242"/>
      <c r="B443" s="19" t="s">
        <v>461</v>
      </c>
      <c r="C443" s="85" t="s">
        <v>443</v>
      </c>
      <c r="D443" s="86">
        <v>15</v>
      </c>
      <c r="E443" s="86">
        <v>1979</v>
      </c>
      <c r="F443" s="113">
        <v>8.9640000000000004</v>
      </c>
      <c r="G443" s="113">
        <v>1.55759</v>
      </c>
      <c r="H443" s="113">
        <v>1.93</v>
      </c>
      <c r="I443" s="113">
        <v>5.476407</v>
      </c>
      <c r="J443" s="113">
        <v>706.88</v>
      </c>
      <c r="K443" s="100">
        <v>5.476407</v>
      </c>
      <c r="L443" s="113">
        <v>706.88</v>
      </c>
      <c r="M443" s="128">
        <v>7.7472937415119965E-3</v>
      </c>
      <c r="N443" s="113">
        <v>79.243000000000009</v>
      </c>
      <c r="O443" s="113">
        <v>0.61391879795863524</v>
      </c>
      <c r="P443" s="113">
        <v>464.8376244907198</v>
      </c>
      <c r="Q443" s="148">
        <v>36.835127877518111</v>
      </c>
    </row>
    <row r="444" spans="1:17" ht="12.75" customHeight="1">
      <c r="A444" s="242"/>
      <c r="B444" s="19" t="s">
        <v>136</v>
      </c>
      <c r="C444" s="94" t="s">
        <v>128</v>
      </c>
      <c r="D444" s="95">
        <v>20</v>
      </c>
      <c r="E444" s="95">
        <v>1973</v>
      </c>
      <c r="F444" s="121">
        <v>11.961</v>
      </c>
      <c r="G444" s="121">
        <v>1.5609569999999999</v>
      </c>
      <c r="H444" s="121">
        <v>3.2</v>
      </c>
      <c r="I444" s="121">
        <v>7.2000440000000001</v>
      </c>
      <c r="J444" s="121">
        <v>929.05</v>
      </c>
      <c r="K444" s="108">
        <v>7.2000440000000001</v>
      </c>
      <c r="L444" s="121">
        <v>929.05</v>
      </c>
      <c r="M444" s="132">
        <v>7.7498993595608422E-3</v>
      </c>
      <c r="N444" s="121">
        <v>67.906999999999996</v>
      </c>
      <c r="O444" s="121">
        <v>0.52627241580969808</v>
      </c>
      <c r="P444" s="121">
        <v>464.99396157365055</v>
      </c>
      <c r="Q444" s="211">
        <v>31.576344948581884</v>
      </c>
    </row>
    <row r="445" spans="1:17" ht="12.75" customHeight="1">
      <c r="A445" s="242"/>
      <c r="B445" s="19" t="s">
        <v>743</v>
      </c>
      <c r="C445" s="22" t="s">
        <v>728</v>
      </c>
      <c r="D445" s="23">
        <v>12</v>
      </c>
      <c r="E445" s="23">
        <v>1975</v>
      </c>
      <c r="F445" s="109">
        <v>8.9499999999999993</v>
      </c>
      <c r="G445" s="109">
        <v>1.52</v>
      </c>
      <c r="H445" s="109">
        <v>1.92</v>
      </c>
      <c r="I445" s="109">
        <v>5.5</v>
      </c>
      <c r="J445" s="109">
        <v>707</v>
      </c>
      <c r="K445" s="98">
        <v>5.5</v>
      </c>
      <c r="L445" s="109">
        <v>707</v>
      </c>
      <c r="M445" s="122">
        <f>K445/L445</f>
        <v>7.7793493635077791E-3</v>
      </c>
      <c r="N445" s="109">
        <v>81</v>
      </c>
      <c r="O445" s="133">
        <f>M445*N445</f>
        <v>0.63012729844413007</v>
      </c>
      <c r="P445" s="133">
        <f>M445*60*1000</f>
        <v>466.76096181046671</v>
      </c>
      <c r="Q445" s="142">
        <f>P445*N445/1000</f>
        <v>37.807637906647805</v>
      </c>
    </row>
    <row r="446" spans="1:17" ht="12.75" customHeight="1">
      <c r="A446" s="242"/>
      <c r="B446" s="19" t="s">
        <v>123</v>
      </c>
      <c r="C446" s="92" t="s">
        <v>888</v>
      </c>
      <c r="D446" s="93">
        <v>10</v>
      </c>
      <c r="E446" s="93">
        <v>1977</v>
      </c>
      <c r="F446" s="119">
        <v>6.8795999999999999</v>
      </c>
      <c r="G446" s="119">
        <v>0.76500000000000001</v>
      </c>
      <c r="H446" s="119">
        <v>1.6</v>
      </c>
      <c r="I446" s="119">
        <v>4.5145999999999997</v>
      </c>
      <c r="J446" s="119">
        <v>580.30999999999995</v>
      </c>
      <c r="K446" s="106">
        <v>4.5145999999999997</v>
      </c>
      <c r="L446" s="119">
        <v>580.30999999999995</v>
      </c>
      <c r="M446" s="130">
        <v>7.7796350226603025E-3</v>
      </c>
      <c r="N446" s="119">
        <v>57.988000000000007</v>
      </c>
      <c r="O446" s="119">
        <v>0.45112547569402567</v>
      </c>
      <c r="P446" s="119">
        <v>466.77810135961818</v>
      </c>
      <c r="Q446" s="147">
        <v>27.067528541641543</v>
      </c>
    </row>
    <row r="447" spans="1:17" ht="12.75" customHeight="1">
      <c r="A447" s="242"/>
      <c r="B447" s="20" t="s">
        <v>37</v>
      </c>
      <c r="C447" s="22" t="s">
        <v>555</v>
      </c>
      <c r="D447" s="23">
        <v>45</v>
      </c>
      <c r="E447" s="23">
        <v>1986</v>
      </c>
      <c r="F447" s="109">
        <f>G447+H447+I447</f>
        <v>30.003</v>
      </c>
      <c r="G447" s="109">
        <v>4.7027800000000006</v>
      </c>
      <c r="H447" s="109">
        <v>7.2</v>
      </c>
      <c r="I447" s="109">
        <v>18.10022</v>
      </c>
      <c r="J447" s="109">
        <v>2324.9</v>
      </c>
      <c r="K447" s="98">
        <v>18.10022</v>
      </c>
      <c r="L447" s="109">
        <v>2324.9</v>
      </c>
      <c r="M447" s="122">
        <f>K447/L447</f>
        <v>7.7853757150845191E-3</v>
      </c>
      <c r="N447" s="109">
        <v>46</v>
      </c>
      <c r="O447" s="133">
        <f>M447*N447</f>
        <v>0.3581272828938879</v>
      </c>
      <c r="P447" s="133">
        <f>M447*60*1000</f>
        <v>467.12254290507116</v>
      </c>
      <c r="Q447" s="142">
        <f>P447*N447/1000</f>
        <v>21.487636973633276</v>
      </c>
    </row>
    <row r="448" spans="1:17" ht="12.75" customHeight="1">
      <c r="A448" s="242"/>
      <c r="B448" s="20" t="s">
        <v>37</v>
      </c>
      <c r="C448" s="22" t="s">
        <v>556</v>
      </c>
      <c r="D448" s="23">
        <v>45</v>
      </c>
      <c r="E448" s="23">
        <v>1979</v>
      </c>
      <c r="F448" s="109">
        <f>G448+H448+I448</f>
        <v>30.478999999999999</v>
      </c>
      <c r="G448" s="109">
        <v>5.4393600000000006</v>
      </c>
      <c r="H448" s="109">
        <v>7.2</v>
      </c>
      <c r="I448" s="109">
        <v>17.839639999999999</v>
      </c>
      <c r="J448" s="109">
        <v>2290.2800000000002</v>
      </c>
      <c r="K448" s="98">
        <v>17.839639999999999</v>
      </c>
      <c r="L448" s="109">
        <v>2290.2800000000002</v>
      </c>
      <c r="M448" s="122">
        <f>K448/L448</f>
        <v>7.7892834063957236E-3</v>
      </c>
      <c r="N448" s="109">
        <v>46</v>
      </c>
      <c r="O448" s="133">
        <f>M448*N448</f>
        <v>0.35830703669420327</v>
      </c>
      <c r="P448" s="133">
        <f>M448*60*1000</f>
        <v>467.3570043837434</v>
      </c>
      <c r="Q448" s="142">
        <f>P448*N448/1000</f>
        <v>21.498422201652197</v>
      </c>
    </row>
    <row r="449" spans="1:17" ht="12.75" customHeight="1">
      <c r="A449" s="242"/>
      <c r="B449" s="20" t="s">
        <v>367</v>
      </c>
      <c r="C449" s="62" t="s">
        <v>358</v>
      </c>
      <c r="D449" s="63">
        <v>20</v>
      </c>
      <c r="E449" s="63">
        <v>1979</v>
      </c>
      <c r="F449" s="113">
        <f>SUM(G449+H449+I449)</f>
        <v>13.059999999999999</v>
      </c>
      <c r="G449" s="113">
        <v>1.6</v>
      </c>
      <c r="H449" s="113">
        <v>3.1</v>
      </c>
      <c r="I449" s="113">
        <v>8.36</v>
      </c>
      <c r="J449" s="113">
        <v>1072.6199999999999</v>
      </c>
      <c r="K449" s="100">
        <v>8.36</v>
      </c>
      <c r="L449" s="113">
        <v>1072.6199999999999</v>
      </c>
      <c r="M449" s="122">
        <f>K449/L449</f>
        <v>7.7939997389569471E-3</v>
      </c>
      <c r="N449" s="109">
        <v>51.18</v>
      </c>
      <c r="O449" s="133">
        <f>M449*N449</f>
        <v>0.39889690663981653</v>
      </c>
      <c r="P449" s="133">
        <f>M449*60*1000</f>
        <v>467.63998433741682</v>
      </c>
      <c r="Q449" s="142">
        <f>P449*N449/1000</f>
        <v>23.933814398388993</v>
      </c>
    </row>
    <row r="450" spans="1:17" ht="12.75" customHeight="1">
      <c r="A450" s="242"/>
      <c r="B450" s="20" t="s">
        <v>117</v>
      </c>
      <c r="C450" s="62" t="s">
        <v>855</v>
      </c>
      <c r="D450" s="63">
        <v>45</v>
      </c>
      <c r="E450" s="63">
        <v>1985</v>
      </c>
      <c r="F450" s="113">
        <v>29.32</v>
      </c>
      <c r="G450" s="113">
        <v>3.8504999999999998</v>
      </c>
      <c r="H450" s="113">
        <v>7.2</v>
      </c>
      <c r="I450" s="113">
        <v>18.269494999999999</v>
      </c>
      <c r="J450" s="113">
        <v>2334.15</v>
      </c>
      <c r="K450" s="100">
        <v>18.269494999999999</v>
      </c>
      <c r="L450" s="113">
        <v>2334.15</v>
      </c>
      <c r="M450" s="128">
        <v>7.8270441059914743E-3</v>
      </c>
      <c r="N450" s="113">
        <v>79.352000000000004</v>
      </c>
      <c r="O450" s="113">
        <v>0.62109160389863549</v>
      </c>
      <c r="P450" s="113">
        <v>469.6226463594885</v>
      </c>
      <c r="Q450" s="148">
        <v>37.265496233918135</v>
      </c>
    </row>
    <row r="451" spans="1:17" ht="12.75" customHeight="1">
      <c r="A451" s="242"/>
      <c r="B451" s="20" t="s">
        <v>117</v>
      </c>
      <c r="C451" s="62" t="s">
        <v>854</v>
      </c>
      <c r="D451" s="63">
        <v>46</v>
      </c>
      <c r="E451" s="63">
        <v>1988</v>
      </c>
      <c r="F451" s="113">
        <v>19.917999999999999</v>
      </c>
      <c r="G451" s="113">
        <v>2.3582399999999999</v>
      </c>
      <c r="H451" s="113">
        <v>0.46</v>
      </c>
      <c r="I451" s="113">
        <v>17.09976</v>
      </c>
      <c r="J451" s="113">
        <v>2184.25</v>
      </c>
      <c r="K451" s="100">
        <v>17.09976</v>
      </c>
      <c r="L451" s="113">
        <v>2184.25</v>
      </c>
      <c r="M451" s="128">
        <v>7.8286643012475676E-3</v>
      </c>
      <c r="N451" s="113">
        <v>79.352000000000004</v>
      </c>
      <c r="O451" s="113">
        <v>0.62122016963259696</v>
      </c>
      <c r="P451" s="113">
        <v>469.71985807485407</v>
      </c>
      <c r="Q451" s="148">
        <v>37.273210177955825</v>
      </c>
    </row>
    <row r="452" spans="1:17" ht="12.75" customHeight="1">
      <c r="A452" s="242"/>
      <c r="B452" s="19" t="s">
        <v>75</v>
      </c>
      <c r="C452" s="83" t="s">
        <v>820</v>
      </c>
      <c r="D452" s="84">
        <v>5</v>
      </c>
      <c r="E452" s="84">
        <v>1951</v>
      </c>
      <c r="F452" s="64">
        <v>2.1579000000000002</v>
      </c>
      <c r="G452" s="64">
        <v>0.35699999999999998</v>
      </c>
      <c r="H452" s="64">
        <v>0.05</v>
      </c>
      <c r="I452" s="64">
        <v>1.750901</v>
      </c>
      <c r="J452" s="64">
        <v>223.63</v>
      </c>
      <c r="K452" s="99">
        <v>1.750901</v>
      </c>
      <c r="L452" s="64">
        <v>223.63</v>
      </c>
      <c r="M452" s="65">
        <v>7.8294549031883032E-3</v>
      </c>
      <c r="N452" s="64">
        <v>71.177000000000007</v>
      </c>
      <c r="O452" s="64">
        <v>0.55727711164423388</v>
      </c>
      <c r="P452" s="64">
        <v>469.76729419129822</v>
      </c>
      <c r="Q452" s="141">
        <v>33.436626698654038</v>
      </c>
    </row>
    <row r="453" spans="1:17" ht="12.75" customHeight="1">
      <c r="A453" s="242"/>
      <c r="B453" s="19" t="s">
        <v>437</v>
      </c>
      <c r="C453" s="81" t="s">
        <v>754</v>
      </c>
      <c r="D453" s="82">
        <v>80</v>
      </c>
      <c r="E453" s="82" t="s">
        <v>34</v>
      </c>
      <c r="F453" s="115">
        <f>G453+H453+I453</f>
        <v>45</v>
      </c>
      <c r="G453" s="115">
        <v>5.8018999999999998</v>
      </c>
      <c r="H453" s="115">
        <v>12.8</v>
      </c>
      <c r="I453" s="115">
        <v>26.398099999999999</v>
      </c>
      <c r="J453" s="115">
        <v>3335.75</v>
      </c>
      <c r="K453" s="102">
        <f>I453</f>
        <v>26.398099999999999</v>
      </c>
      <c r="L453" s="115">
        <f>J453</f>
        <v>3335.75</v>
      </c>
      <c r="M453" s="125">
        <f t="shared" ref="M453:M458" si="54">K453/L453</f>
        <v>7.9136925728846581E-3</v>
      </c>
      <c r="N453" s="115">
        <v>48.2</v>
      </c>
      <c r="O453" s="135">
        <f t="shared" ref="O453:O458" si="55">M453*N453</f>
        <v>0.38143998201304052</v>
      </c>
      <c r="P453" s="135">
        <f t="shared" ref="P453:P458" si="56">M453*60*1000</f>
        <v>474.82155437307949</v>
      </c>
      <c r="Q453" s="220">
        <f t="shared" ref="Q453:Q458" si="57">P453*N453/1000</f>
        <v>22.886398920782433</v>
      </c>
    </row>
    <row r="454" spans="1:17" ht="12.75" customHeight="1">
      <c r="A454" s="242"/>
      <c r="B454" s="19" t="s">
        <v>743</v>
      </c>
      <c r="C454" s="22" t="s">
        <v>729</v>
      </c>
      <c r="D454" s="23">
        <v>76</v>
      </c>
      <c r="E454" s="23">
        <v>1980</v>
      </c>
      <c r="F454" s="109">
        <v>50.6</v>
      </c>
      <c r="G454" s="109">
        <v>6.9</v>
      </c>
      <c r="H454" s="109">
        <v>11.6</v>
      </c>
      <c r="I454" s="109">
        <v>32.1</v>
      </c>
      <c r="J454" s="109">
        <v>4110.3999999999996</v>
      </c>
      <c r="K454" s="98">
        <v>32.1</v>
      </c>
      <c r="L454" s="109">
        <v>4047</v>
      </c>
      <c r="M454" s="122">
        <f t="shared" si="54"/>
        <v>7.9318013343217201E-3</v>
      </c>
      <c r="N454" s="109">
        <v>81</v>
      </c>
      <c r="O454" s="133">
        <f t="shared" si="55"/>
        <v>0.64247590808005928</v>
      </c>
      <c r="P454" s="133">
        <f t="shared" si="56"/>
        <v>475.90808005930319</v>
      </c>
      <c r="Q454" s="142">
        <f t="shared" si="57"/>
        <v>38.54855448480356</v>
      </c>
    </row>
    <row r="455" spans="1:17" ht="12.75" customHeight="1">
      <c r="A455" s="242"/>
      <c r="B455" s="19" t="s">
        <v>743</v>
      </c>
      <c r="C455" s="22" t="s">
        <v>730</v>
      </c>
      <c r="D455" s="23">
        <v>35</v>
      </c>
      <c r="E455" s="23">
        <v>1985</v>
      </c>
      <c r="F455" s="109">
        <v>24</v>
      </c>
      <c r="G455" s="109">
        <v>3.75</v>
      </c>
      <c r="H455" s="109">
        <v>5.6</v>
      </c>
      <c r="I455" s="109">
        <v>14.64</v>
      </c>
      <c r="J455" s="109">
        <v>1839</v>
      </c>
      <c r="K455" s="98">
        <v>14.64</v>
      </c>
      <c r="L455" s="109">
        <v>1839</v>
      </c>
      <c r="M455" s="122">
        <f t="shared" si="54"/>
        <v>7.9608482871125607E-3</v>
      </c>
      <c r="N455" s="109">
        <v>81</v>
      </c>
      <c r="O455" s="133">
        <f t="shared" si="55"/>
        <v>0.6448287112561174</v>
      </c>
      <c r="P455" s="133">
        <f t="shared" si="56"/>
        <v>477.65089722675361</v>
      </c>
      <c r="Q455" s="142">
        <f t="shared" si="57"/>
        <v>38.689722675367037</v>
      </c>
    </row>
    <row r="456" spans="1:17" ht="12.75" customHeight="1">
      <c r="A456" s="242"/>
      <c r="B456" s="20" t="s">
        <v>367</v>
      </c>
      <c r="C456" s="62" t="s">
        <v>356</v>
      </c>
      <c r="D456" s="63">
        <v>40</v>
      </c>
      <c r="E456" s="63">
        <v>1980</v>
      </c>
      <c r="F456" s="113">
        <f>SUM(G456+H456+I456)</f>
        <v>26.7</v>
      </c>
      <c r="G456" s="113">
        <v>2.6</v>
      </c>
      <c r="H456" s="113">
        <v>6.4</v>
      </c>
      <c r="I456" s="113">
        <v>17.7</v>
      </c>
      <c r="J456" s="113">
        <v>2208.7600000000002</v>
      </c>
      <c r="K456" s="100">
        <v>17.7</v>
      </c>
      <c r="L456" s="113">
        <v>2208.8000000000002</v>
      </c>
      <c r="M456" s="122">
        <f t="shared" si="54"/>
        <v>8.0134009416877941E-3</v>
      </c>
      <c r="N456" s="109">
        <v>51.18</v>
      </c>
      <c r="O456" s="133">
        <f t="shared" si="55"/>
        <v>0.41012586019558128</v>
      </c>
      <c r="P456" s="133">
        <f t="shared" si="56"/>
        <v>480.80405650126767</v>
      </c>
      <c r="Q456" s="142">
        <f t="shared" si="57"/>
        <v>24.607551611734877</v>
      </c>
    </row>
    <row r="457" spans="1:17" ht="12.75" customHeight="1">
      <c r="A457" s="242"/>
      <c r="B457" s="19" t="s">
        <v>743</v>
      </c>
      <c r="C457" s="22" t="s">
        <v>731</v>
      </c>
      <c r="D457" s="23">
        <v>22</v>
      </c>
      <c r="E457" s="23">
        <v>1983</v>
      </c>
      <c r="F457" s="109">
        <v>14.5</v>
      </c>
      <c r="G457" s="109">
        <v>1.36</v>
      </c>
      <c r="H457" s="109">
        <v>3.52</v>
      </c>
      <c r="I457" s="109">
        <v>9.6</v>
      </c>
      <c r="J457" s="109">
        <v>1196</v>
      </c>
      <c r="K457" s="98">
        <v>9.6</v>
      </c>
      <c r="L457" s="109">
        <v>1196</v>
      </c>
      <c r="M457" s="122">
        <f t="shared" si="54"/>
        <v>8.0267558528428085E-3</v>
      </c>
      <c r="N457" s="109">
        <v>81</v>
      </c>
      <c r="O457" s="133">
        <f t="shared" si="55"/>
        <v>0.6501672240802675</v>
      </c>
      <c r="P457" s="133">
        <f t="shared" si="56"/>
        <v>481.6053511705685</v>
      </c>
      <c r="Q457" s="142">
        <f t="shared" si="57"/>
        <v>39.010033444816052</v>
      </c>
    </row>
    <row r="458" spans="1:17" ht="12.75" customHeight="1">
      <c r="A458" s="242"/>
      <c r="B458" s="19" t="s">
        <v>30</v>
      </c>
      <c r="C458" s="22" t="s">
        <v>29</v>
      </c>
      <c r="D458" s="23">
        <v>20</v>
      </c>
      <c r="E458" s="23">
        <v>1987</v>
      </c>
      <c r="F458" s="109">
        <v>13.875003</v>
      </c>
      <c r="G458" s="109">
        <v>1.7679849999999999</v>
      </c>
      <c r="H458" s="109">
        <v>3.4</v>
      </c>
      <c r="I458" s="109">
        <v>8.7070179999999997</v>
      </c>
      <c r="J458" s="109">
        <v>1081.5999999999999</v>
      </c>
      <c r="K458" s="98">
        <v>8.7070179999999997</v>
      </c>
      <c r="L458" s="109">
        <v>1081.5999999999999</v>
      </c>
      <c r="M458" s="122">
        <f t="shared" si="54"/>
        <v>8.0501275887573977E-3</v>
      </c>
      <c r="N458" s="109">
        <v>89.3</v>
      </c>
      <c r="O458" s="133">
        <f t="shared" si="55"/>
        <v>0.71887639367603562</v>
      </c>
      <c r="P458" s="133">
        <f t="shared" si="56"/>
        <v>483.00765532544386</v>
      </c>
      <c r="Q458" s="142">
        <f t="shared" si="57"/>
        <v>43.132583620562137</v>
      </c>
    </row>
    <row r="459" spans="1:17" ht="12.75" customHeight="1">
      <c r="A459" s="242"/>
      <c r="B459" s="20" t="s">
        <v>117</v>
      </c>
      <c r="C459" s="62" t="s">
        <v>856</v>
      </c>
      <c r="D459" s="63">
        <v>22</v>
      </c>
      <c r="E459" s="63">
        <v>1989</v>
      </c>
      <c r="F459" s="113">
        <v>14.268000000000001</v>
      </c>
      <c r="G459" s="113">
        <v>1.377</v>
      </c>
      <c r="H459" s="113">
        <v>3.52</v>
      </c>
      <c r="I459" s="113">
        <v>9.3710000000000004</v>
      </c>
      <c r="J459" s="113">
        <v>1148.3</v>
      </c>
      <c r="K459" s="100">
        <v>9.3710000000000004</v>
      </c>
      <c r="L459" s="113">
        <v>1148.3</v>
      </c>
      <c r="M459" s="128">
        <v>8.1607593834363851E-3</v>
      </c>
      <c r="N459" s="113">
        <v>79.352000000000004</v>
      </c>
      <c r="O459" s="113">
        <v>0.64757257859444406</v>
      </c>
      <c r="P459" s="113">
        <v>489.64556300618312</v>
      </c>
      <c r="Q459" s="148">
        <v>38.854354715666645</v>
      </c>
    </row>
    <row r="460" spans="1:17" ht="12.75" customHeight="1">
      <c r="A460" s="242"/>
      <c r="B460" s="20" t="s">
        <v>367</v>
      </c>
      <c r="C460" s="62" t="s">
        <v>354</v>
      </c>
      <c r="D460" s="63">
        <v>40</v>
      </c>
      <c r="E460" s="63">
        <v>1975</v>
      </c>
      <c r="F460" s="113">
        <f>SUM(G460+H460+I460)</f>
        <v>27.38</v>
      </c>
      <c r="G460" s="113">
        <v>2.4</v>
      </c>
      <c r="H460" s="113">
        <v>6.4</v>
      </c>
      <c r="I460" s="113">
        <v>18.579999999999998</v>
      </c>
      <c r="J460" s="113">
        <v>2260.9299999999998</v>
      </c>
      <c r="K460" s="100">
        <v>18.579999999999998</v>
      </c>
      <c r="L460" s="113">
        <v>2260.9</v>
      </c>
      <c r="M460" s="122">
        <f>K460/L460</f>
        <v>8.2179662966075442E-3</v>
      </c>
      <c r="N460" s="109">
        <v>51.18</v>
      </c>
      <c r="O460" s="133">
        <f>M460*N460</f>
        <v>0.42059551506037413</v>
      </c>
      <c r="P460" s="133">
        <f>M460*60*1000</f>
        <v>493.07797779645267</v>
      </c>
      <c r="Q460" s="142">
        <f>P460*N460/1000</f>
        <v>25.235730903622446</v>
      </c>
    </row>
    <row r="461" spans="1:17" ht="12.75" customHeight="1">
      <c r="A461" s="242"/>
      <c r="B461" s="19" t="s">
        <v>30</v>
      </c>
      <c r="C461" s="22" t="s">
        <v>202</v>
      </c>
      <c r="D461" s="23">
        <v>44</v>
      </c>
      <c r="E461" s="23">
        <v>1966</v>
      </c>
      <c r="F461" s="109">
        <v>24.72101</v>
      </c>
      <c r="G461" s="109">
        <v>2.4098950000000001</v>
      </c>
      <c r="H461" s="109">
        <v>7.04</v>
      </c>
      <c r="I461" s="109">
        <v>15.271115</v>
      </c>
      <c r="J461" s="109">
        <v>1849.19</v>
      </c>
      <c r="K461" s="98">
        <v>15.271115</v>
      </c>
      <c r="L461" s="109">
        <v>1849.19</v>
      </c>
      <c r="M461" s="122">
        <f>K461/L461</f>
        <v>8.2582725409503614E-3</v>
      </c>
      <c r="N461" s="109">
        <v>89.3</v>
      </c>
      <c r="O461" s="133">
        <f>M461*N461</f>
        <v>0.73746373790686726</v>
      </c>
      <c r="P461" s="133">
        <f>M461*60*1000</f>
        <v>495.49635245702166</v>
      </c>
      <c r="Q461" s="142">
        <f>P461*N461/1000</f>
        <v>44.247824274412039</v>
      </c>
    </row>
    <row r="462" spans="1:17" ht="12.75" customHeight="1">
      <c r="A462" s="242"/>
      <c r="B462" s="19" t="s">
        <v>437</v>
      </c>
      <c r="C462" s="81" t="s">
        <v>756</v>
      </c>
      <c r="D462" s="82">
        <v>9</v>
      </c>
      <c r="E462" s="82">
        <v>1993</v>
      </c>
      <c r="F462" s="115">
        <f>G462+H462+I462</f>
        <v>6.2</v>
      </c>
      <c r="G462" s="115">
        <v>1.0915999999999999</v>
      </c>
      <c r="H462" s="115">
        <v>1.44</v>
      </c>
      <c r="I462" s="115">
        <v>3.6684000000000001</v>
      </c>
      <c r="J462" s="115">
        <v>443.61</v>
      </c>
      <c r="K462" s="102">
        <f>I462</f>
        <v>3.6684000000000001</v>
      </c>
      <c r="L462" s="115">
        <f>J462</f>
        <v>443.61</v>
      </c>
      <c r="M462" s="125">
        <f>K462/L462</f>
        <v>8.2694258470277955E-3</v>
      </c>
      <c r="N462" s="115">
        <v>48.2</v>
      </c>
      <c r="O462" s="135">
        <f>M462*N462</f>
        <v>0.39858632582673975</v>
      </c>
      <c r="P462" s="135">
        <f>M462*60*1000</f>
        <v>496.16555082166775</v>
      </c>
      <c r="Q462" s="220">
        <f>P462*N462/1000</f>
        <v>23.915179549604389</v>
      </c>
    </row>
    <row r="463" spans="1:17" ht="12.75" customHeight="1">
      <c r="A463" s="242"/>
      <c r="B463" s="19" t="s">
        <v>743</v>
      </c>
      <c r="C463" s="22" t="s">
        <v>732</v>
      </c>
      <c r="D463" s="23">
        <v>22</v>
      </c>
      <c r="E463" s="23">
        <v>1977</v>
      </c>
      <c r="F463" s="109">
        <v>14.3</v>
      </c>
      <c r="G463" s="109">
        <v>1.36</v>
      </c>
      <c r="H463" s="109">
        <v>3.52</v>
      </c>
      <c r="I463" s="109">
        <v>9.3699999999999992</v>
      </c>
      <c r="J463" s="109">
        <v>1130</v>
      </c>
      <c r="K463" s="98">
        <v>9.3699999999999992</v>
      </c>
      <c r="L463" s="109">
        <v>1130</v>
      </c>
      <c r="M463" s="122">
        <f>K463/L463</f>
        <v>8.2920353982300875E-3</v>
      </c>
      <c r="N463" s="109">
        <v>81</v>
      </c>
      <c r="O463" s="133">
        <f>M463*N463</f>
        <v>0.67165486725663703</v>
      </c>
      <c r="P463" s="133">
        <f>M463*60*1000</f>
        <v>497.52212389380526</v>
      </c>
      <c r="Q463" s="142">
        <f>P463*N463/1000</f>
        <v>40.299292035398224</v>
      </c>
    </row>
    <row r="464" spans="1:17" ht="12.75" customHeight="1">
      <c r="A464" s="242"/>
      <c r="B464" s="19" t="s">
        <v>743</v>
      </c>
      <c r="C464" s="22" t="s">
        <v>733</v>
      </c>
      <c r="D464" s="23">
        <v>41</v>
      </c>
      <c r="E464" s="23">
        <v>1978</v>
      </c>
      <c r="F464" s="109">
        <v>29.7</v>
      </c>
      <c r="G464" s="109">
        <v>5.2</v>
      </c>
      <c r="H464" s="109">
        <v>6.4</v>
      </c>
      <c r="I464" s="109">
        <v>18.09</v>
      </c>
      <c r="J464" s="109">
        <v>2176</v>
      </c>
      <c r="K464" s="98">
        <v>18.09</v>
      </c>
      <c r="L464" s="109">
        <v>2176</v>
      </c>
      <c r="M464" s="122">
        <f>K464/L464</f>
        <v>8.3134191176470595E-3</v>
      </c>
      <c r="N464" s="109">
        <v>81</v>
      </c>
      <c r="O464" s="133">
        <f>M464*N464</f>
        <v>0.67338694852941183</v>
      </c>
      <c r="P464" s="133">
        <f>M464*60*1000</f>
        <v>498.80514705882354</v>
      </c>
      <c r="Q464" s="142">
        <f>P464*N464/1000</f>
        <v>40.403216911764709</v>
      </c>
    </row>
    <row r="465" spans="1:17" ht="12.75" customHeight="1">
      <c r="A465" s="242"/>
      <c r="B465" s="19" t="s">
        <v>461</v>
      </c>
      <c r="C465" s="85" t="s">
        <v>444</v>
      </c>
      <c r="D465" s="86">
        <v>26</v>
      </c>
      <c r="E465" s="86">
        <v>1982</v>
      </c>
      <c r="F465" s="113">
        <v>17.105</v>
      </c>
      <c r="G465" s="113">
        <v>1.988774</v>
      </c>
      <c r="H465" s="113">
        <v>3.84</v>
      </c>
      <c r="I465" s="113">
        <v>11.276225999999999</v>
      </c>
      <c r="J465" s="113">
        <v>1351.11</v>
      </c>
      <c r="K465" s="100">
        <v>11.276225999999999</v>
      </c>
      <c r="L465" s="113">
        <v>1351.11</v>
      </c>
      <c r="M465" s="128">
        <v>8.3458978173501785E-3</v>
      </c>
      <c r="N465" s="113">
        <v>79.243000000000009</v>
      </c>
      <c r="O465" s="113">
        <v>0.66135398074028029</v>
      </c>
      <c r="P465" s="113">
        <v>500.75386904101072</v>
      </c>
      <c r="Q465" s="148">
        <v>39.681238844416818</v>
      </c>
    </row>
    <row r="466" spans="1:17" ht="12.75" customHeight="1">
      <c r="A466" s="242"/>
      <c r="B466" s="19" t="s">
        <v>75</v>
      </c>
      <c r="C466" s="83" t="s">
        <v>822</v>
      </c>
      <c r="D466" s="84">
        <v>36</v>
      </c>
      <c r="E466" s="84">
        <v>1964</v>
      </c>
      <c r="F466" s="64">
        <v>17.056999999999999</v>
      </c>
      <c r="G466" s="64">
        <v>1.163081</v>
      </c>
      <c r="H466" s="64">
        <v>3.2290299999999998</v>
      </c>
      <c r="I466" s="64">
        <v>12.664891000000001</v>
      </c>
      <c r="J466" s="64">
        <v>1514.36</v>
      </c>
      <c r="K466" s="99">
        <v>12.664891000000001</v>
      </c>
      <c r="L466" s="64">
        <v>1514.36</v>
      </c>
      <c r="M466" s="65">
        <v>8.3631969941097232E-3</v>
      </c>
      <c r="N466" s="64">
        <v>71.177000000000007</v>
      </c>
      <c r="O466" s="64">
        <v>0.59526727244974786</v>
      </c>
      <c r="P466" s="64">
        <v>501.79181964658335</v>
      </c>
      <c r="Q466" s="141">
        <v>35.716036346984865</v>
      </c>
    </row>
    <row r="467" spans="1:17" ht="12.75" customHeight="1">
      <c r="A467" s="242"/>
      <c r="B467" s="19" t="s">
        <v>200</v>
      </c>
      <c r="C467" s="68" t="s">
        <v>171</v>
      </c>
      <c r="D467" s="35">
        <v>35</v>
      </c>
      <c r="E467" s="35" t="s">
        <v>34</v>
      </c>
      <c r="F467" s="64">
        <v>32.869</v>
      </c>
      <c r="G467" s="64">
        <v>5.7019960000000003</v>
      </c>
      <c r="H467" s="64">
        <v>8.64</v>
      </c>
      <c r="I467" s="64">
        <v>18.527010000000001</v>
      </c>
      <c r="J467" s="64">
        <v>2212.0500000000002</v>
      </c>
      <c r="K467" s="99">
        <v>18.527010000000001</v>
      </c>
      <c r="L467" s="64">
        <v>2212.0500000000002</v>
      </c>
      <c r="M467" s="65">
        <v>8.375493320675392E-3</v>
      </c>
      <c r="N467" s="64">
        <v>55.808000000000007</v>
      </c>
      <c r="O467" s="64">
        <v>0.46741953124025232</v>
      </c>
      <c r="P467" s="64">
        <v>502.52959924052357</v>
      </c>
      <c r="Q467" s="141">
        <v>28.045171874415143</v>
      </c>
    </row>
    <row r="468" spans="1:17" ht="12.75" customHeight="1">
      <c r="A468" s="242"/>
      <c r="B468" s="19" t="s">
        <v>200</v>
      </c>
      <c r="C468" s="68" t="s">
        <v>188</v>
      </c>
      <c r="D468" s="35">
        <v>25</v>
      </c>
      <c r="E468" s="35">
        <v>1940</v>
      </c>
      <c r="F468" s="64">
        <v>25.021000000000001</v>
      </c>
      <c r="G468" s="64">
        <v>8.5432790000000001</v>
      </c>
      <c r="H468" s="64">
        <v>3.52</v>
      </c>
      <c r="I468" s="64">
        <v>12.957723</v>
      </c>
      <c r="J468" s="64">
        <v>1544.26</v>
      </c>
      <c r="K468" s="99">
        <v>12.957723</v>
      </c>
      <c r="L468" s="64">
        <v>1544.26</v>
      </c>
      <c r="M468" s="65">
        <v>8.3908946679963209E-3</v>
      </c>
      <c r="N468" s="64">
        <v>55.808000000000007</v>
      </c>
      <c r="O468" s="64">
        <v>0.46827904963153871</v>
      </c>
      <c r="P468" s="64">
        <v>503.4536800797793</v>
      </c>
      <c r="Q468" s="141">
        <v>28.096742977892326</v>
      </c>
    </row>
    <row r="469" spans="1:17" ht="12.75" customHeight="1">
      <c r="A469" s="242"/>
      <c r="B469" s="19" t="s">
        <v>566</v>
      </c>
      <c r="C469" s="24" t="s">
        <v>60</v>
      </c>
      <c r="D469" s="17">
        <v>107</v>
      </c>
      <c r="E469" s="17">
        <v>1974</v>
      </c>
      <c r="F469" s="60">
        <v>47.38</v>
      </c>
      <c r="G469" s="60">
        <v>8.77</v>
      </c>
      <c r="H469" s="60">
        <v>17.12</v>
      </c>
      <c r="I469" s="60">
        <f>F469-G469-H469</f>
        <v>21.49</v>
      </c>
      <c r="J469" s="60">
        <v>2559.98</v>
      </c>
      <c r="K469" s="97">
        <f>I469/J469*L469</f>
        <v>21.012347440214377</v>
      </c>
      <c r="L469" s="60">
        <v>2503.08</v>
      </c>
      <c r="M469" s="123">
        <f>K469/L469</f>
        <v>8.3945968327877561E-3</v>
      </c>
      <c r="N469" s="60">
        <v>49.921999999999997</v>
      </c>
      <c r="O469" s="60">
        <f>M469*N469</f>
        <v>0.41907506308643033</v>
      </c>
      <c r="P469" s="60">
        <f>M469*60*1000</f>
        <v>503.67580996726537</v>
      </c>
      <c r="Q469" s="143">
        <f>P469*N469/1000</f>
        <v>25.144503785185822</v>
      </c>
    </row>
    <row r="470" spans="1:17" ht="12.75" customHeight="1">
      <c r="A470" s="242"/>
      <c r="B470" s="19" t="s">
        <v>437</v>
      </c>
      <c r="C470" s="81" t="s">
        <v>755</v>
      </c>
      <c r="D470" s="82">
        <v>22</v>
      </c>
      <c r="E470" s="82" t="s">
        <v>34</v>
      </c>
      <c r="F470" s="115">
        <f>G470+H470+I470</f>
        <v>15.29</v>
      </c>
      <c r="G470" s="115">
        <v>1.5282</v>
      </c>
      <c r="H470" s="115">
        <v>3.52</v>
      </c>
      <c r="I470" s="115">
        <v>10.2418</v>
      </c>
      <c r="J470" s="115">
        <v>1219.5999999999999</v>
      </c>
      <c r="K470" s="102">
        <f>I470</f>
        <v>10.2418</v>
      </c>
      <c r="L470" s="115">
        <f>J470</f>
        <v>1219.5999999999999</v>
      </c>
      <c r="M470" s="125">
        <f>K470/L470</f>
        <v>8.3976713676615286E-3</v>
      </c>
      <c r="N470" s="115">
        <v>48.2</v>
      </c>
      <c r="O470" s="135">
        <f>M470*N470</f>
        <v>0.40476775992128572</v>
      </c>
      <c r="P470" s="135">
        <f>M470*60*1000</f>
        <v>503.86028205969171</v>
      </c>
      <c r="Q470" s="220">
        <f>P470*N470/1000</f>
        <v>24.28606559527714</v>
      </c>
    </row>
    <row r="471" spans="1:17" ht="12.75" customHeight="1">
      <c r="A471" s="242"/>
      <c r="B471" s="19" t="s">
        <v>288</v>
      </c>
      <c r="C471" s="52" t="s">
        <v>273</v>
      </c>
      <c r="D471" s="49">
        <v>76</v>
      </c>
      <c r="E471" s="50" t="s">
        <v>34</v>
      </c>
      <c r="F471" s="110">
        <v>21.64</v>
      </c>
      <c r="G471" s="110">
        <v>4.6399999999999997</v>
      </c>
      <c r="H471" s="110">
        <v>0.74</v>
      </c>
      <c r="I471" s="110">
        <v>16.260000000000002</v>
      </c>
      <c r="J471" s="111">
        <v>1931.61</v>
      </c>
      <c r="K471" s="96">
        <v>16.260000000000002</v>
      </c>
      <c r="L471" s="111">
        <v>1931.61</v>
      </c>
      <c r="M471" s="122">
        <f>K471/L471</f>
        <v>8.4178483234193247E-3</v>
      </c>
      <c r="N471" s="109">
        <v>63</v>
      </c>
      <c r="O471" s="133">
        <f>M471*N471</f>
        <v>0.53032444437541748</v>
      </c>
      <c r="P471" s="133">
        <f>M471*60*1000</f>
        <v>505.07089940515948</v>
      </c>
      <c r="Q471" s="142">
        <f>P471*N471/1000</f>
        <v>31.819466662525045</v>
      </c>
    </row>
    <row r="472" spans="1:17" ht="12.75" customHeight="1">
      <c r="A472" s="242"/>
      <c r="B472" s="19" t="s">
        <v>200</v>
      </c>
      <c r="C472" s="68" t="s">
        <v>177</v>
      </c>
      <c r="D472" s="35">
        <v>60</v>
      </c>
      <c r="E472" s="35">
        <v>1980</v>
      </c>
      <c r="F472" s="64">
        <v>45.606999999999999</v>
      </c>
      <c r="G472" s="64">
        <v>8.6206859999999992</v>
      </c>
      <c r="H472" s="64">
        <v>9.6</v>
      </c>
      <c r="I472" s="64">
        <v>27.386303999999999</v>
      </c>
      <c r="J472" s="64">
        <v>3250.97</v>
      </c>
      <c r="K472" s="99">
        <v>27.386303999999999</v>
      </c>
      <c r="L472" s="64">
        <v>3250.97</v>
      </c>
      <c r="M472" s="65">
        <v>8.4240408247384622E-3</v>
      </c>
      <c r="N472" s="64">
        <v>55.808000000000007</v>
      </c>
      <c r="O472" s="64">
        <v>0.47012887034700418</v>
      </c>
      <c r="P472" s="64">
        <v>505.4424494843077</v>
      </c>
      <c r="Q472" s="141">
        <v>28.207732220820251</v>
      </c>
    </row>
    <row r="473" spans="1:17" ht="12.75" customHeight="1">
      <c r="A473" s="242"/>
      <c r="B473" s="19" t="s">
        <v>200</v>
      </c>
      <c r="C473" s="68" t="s">
        <v>169</v>
      </c>
      <c r="D473" s="35">
        <v>20</v>
      </c>
      <c r="E473" s="35">
        <v>1991</v>
      </c>
      <c r="F473" s="64">
        <v>15.051</v>
      </c>
      <c r="G473" s="64">
        <v>2.8204549999999999</v>
      </c>
      <c r="H473" s="64">
        <v>3.2</v>
      </c>
      <c r="I473" s="64">
        <v>9.0305490000000006</v>
      </c>
      <c r="J473" s="64">
        <v>1071.33</v>
      </c>
      <c r="K473" s="99">
        <v>9.0305490000000006</v>
      </c>
      <c r="L473" s="64">
        <v>1071.33</v>
      </c>
      <c r="M473" s="65">
        <v>8.4292878944862946E-3</v>
      </c>
      <c r="N473" s="64">
        <v>55.808000000000007</v>
      </c>
      <c r="O473" s="64">
        <v>0.47042169881549117</v>
      </c>
      <c r="P473" s="64">
        <v>505.75727366917766</v>
      </c>
      <c r="Q473" s="141">
        <v>28.225301928929472</v>
      </c>
    </row>
    <row r="474" spans="1:17" ht="12.75" customHeight="1">
      <c r="A474" s="242"/>
      <c r="B474" s="19" t="s">
        <v>288</v>
      </c>
      <c r="C474" s="54" t="s">
        <v>270</v>
      </c>
      <c r="D474" s="49">
        <v>45</v>
      </c>
      <c r="E474" s="50" t="s">
        <v>34</v>
      </c>
      <c r="F474" s="110">
        <v>30.56</v>
      </c>
      <c r="G474" s="110">
        <v>3.52</v>
      </c>
      <c r="H474" s="110">
        <v>7.2</v>
      </c>
      <c r="I474" s="110">
        <v>19.84</v>
      </c>
      <c r="J474" s="111">
        <v>2350.1</v>
      </c>
      <c r="K474" s="96">
        <v>19.84</v>
      </c>
      <c r="L474" s="111">
        <v>2350.1</v>
      </c>
      <c r="M474" s="122">
        <f>K474/L474</f>
        <v>8.4421939491936514E-3</v>
      </c>
      <c r="N474" s="109">
        <v>63</v>
      </c>
      <c r="O474" s="133">
        <f>M474*N474</f>
        <v>0.53185821879920003</v>
      </c>
      <c r="P474" s="133">
        <f>M474*60*1000</f>
        <v>506.53163695161908</v>
      </c>
      <c r="Q474" s="142">
        <f>P474*N474/1000</f>
        <v>31.911493127952003</v>
      </c>
    </row>
    <row r="475" spans="1:17" ht="12.75" customHeight="1">
      <c r="A475" s="242"/>
      <c r="B475" s="19" t="s">
        <v>30</v>
      </c>
      <c r="C475" s="22" t="s">
        <v>489</v>
      </c>
      <c r="D475" s="23">
        <v>12</v>
      </c>
      <c r="E475" s="23">
        <v>1988</v>
      </c>
      <c r="F475" s="109">
        <v>7.8049999999999997</v>
      </c>
      <c r="G475" s="109">
        <v>0.84183699999999995</v>
      </c>
      <c r="H475" s="109">
        <v>1.92</v>
      </c>
      <c r="I475" s="109">
        <v>5.0431629999999998</v>
      </c>
      <c r="J475" s="109">
        <v>597.29999999999995</v>
      </c>
      <c r="K475" s="98">
        <v>5.0431629999999998</v>
      </c>
      <c r="L475" s="109">
        <v>597.29999999999995</v>
      </c>
      <c r="M475" s="122">
        <f>K475/L475</f>
        <v>8.4432663653105644E-3</v>
      </c>
      <c r="N475" s="109">
        <v>89.3</v>
      </c>
      <c r="O475" s="133">
        <f>M475*N475</f>
        <v>0.75398368642223335</v>
      </c>
      <c r="P475" s="133">
        <f>M475*60*1000</f>
        <v>506.59598191863387</v>
      </c>
      <c r="Q475" s="142">
        <f>P475*N475/1000</f>
        <v>45.239021185334003</v>
      </c>
    </row>
    <row r="476" spans="1:17" ht="12.75" customHeight="1">
      <c r="A476" s="242"/>
      <c r="B476" s="19" t="s">
        <v>461</v>
      </c>
      <c r="C476" s="85" t="s">
        <v>448</v>
      </c>
      <c r="D476" s="86">
        <v>26</v>
      </c>
      <c r="E476" s="86">
        <v>1984</v>
      </c>
      <c r="F476" s="113">
        <v>16.981999999999999</v>
      </c>
      <c r="G476" s="113">
        <v>1.732523</v>
      </c>
      <c r="H476" s="113">
        <v>3.76</v>
      </c>
      <c r="I476" s="113">
        <v>11.489475000000001</v>
      </c>
      <c r="J476" s="113">
        <v>1357.72</v>
      </c>
      <c r="K476" s="100">
        <v>11.489475000000001</v>
      </c>
      <c r="L476" s="113">
        <v>1357.72</v>
      </c>
      <c r="M476" s="128">
        <v>8.4623302300916251E-3</v>
      </c>
      <c r="N476" s="113">
        <v>79.243000000000009</v>
      </c>
      <c r="O476" s="113">
        <v>0.67058043442315074</v>
      </c>
      <c r="P476" s="113">
        <v>507.73981380549748</v>
      </c>
      <c r="Q476" s="148">
        <v>40.234826065389036</v>
      </c>
    </row>
    <row r="477" spans="1:17" ht="12.75" customHeight="1">
      <c r="A477" s="242"/>
      <c r="B477" s="19" t="s">
        <v>123</v>
      </c>
      <c r="C477" s="92" t="s">
        <v>119</v>
      </c>
      <c r="D477" s="93">
        <v>50</v>
      </c>
      <c r="E477" s="93">
        <v>1985</v>
      </c>
      <c r="F477" s="119">
        <v>40.377000000000002</v>
      </c>
      <c r="G477" s="119">
        <v>4.6920000000000002</v>
      </c>
      <c r="H477" s="119">
        <v>8</v>
      </c>
      <c r="I477" s="119">
        <v>27.684999999999999</v>
      </c>
      <c r="J477" s="119">
        <v>3248.27</v>
      </c>
      <c r="K477" s="106">
        <v>27.684999999999999</v>
      </c>
      <c r="L477" s="119">
        <v>3248.27</v>
      </c>
      <c r="M477" s="130">
        <v>8.5229983960692923E-3</v>
      </c>
      <c r="N477" s="119">
        <v>57.988000000000007</v>
      </c>
      <c r="O477" s="119">
        <v>0.49423163099126616</v>
      </c>
      <c r="P477" s="119">
        <v>511.37990376415752</v>
      </c>
      <c r="Q477" s="147">
        <v>29.653897859475968</v>
      </c>
    </row>
    <row r="478" spans="1:17" ht="12.75" customHeight="1">
      <c r="A478" s="242"/>
      <c r="B478" s="19" t="s">
        <v>75</v>
      </c>
      <c r="C478" s="83" t="s">
        <v>821</v>
      </c>
      <c r="D478" s="84">
        <v>41</v>
      </c>
      <c r="E478" s="84">
        <v>1981</v>
      </c>
      <c r="F478" s="64">
        <v>25.312999999999999</v>
      </c>
      <c r="G478" s="64">
        <v>3.5240930000000001</v>
      </c>
      <c r="H478" s="64">
        <v>2.65</v>
      </c>
      <c r="I478" s="64">
        <v>19.138907</v>
      </c>
      <c r="J478" s="64">
        <v>2245.19</v>
      </c>
      <c r="K478" s="99">
        <v>19.138907</v>
      </c>
      <c r="L478" s="64">
        <v>2245.19</v>
      </c>
      <c r="M478" s="65">
        <v>8.5244041706937935E-3</v>
      </c>
      <c r="N478" s="64">
        <v>68.234000000000009</v>
      </c>
      <c r="O478" s="64">
        <v>0.58165419418312037</v>
      </c>
      <c r="P478" s="64">
        <v>511.46425024162755</v>
      </c>
      <c r="Q478" s="141">
        <v>34.899251650987225</v>
      </c>
    </row>
    <row r="479" spans="1:17" ht="12.75" customHeight="1">
      <c r="A479" s="242"/>
      <c r="B479" s="19" t="s">
        <v>437</v>
      </c>
      <c r="C479" s="81" t="s">
        <v>757</v>
      </c>
      <c r="D479" s="82">
        <v>55</v>
      </c>
      <c r="E479" s="82" t="s">
        <v>34</v>
      </c>
      <c r="F479" s="115">
        <f>G479+H479+I479</f>
        <v>34.72</v>
      </c>
      <c r="G479" s="115">
        <v>4.6120000000000001</v>
      </c>
      <c r="H479" s="115">
        <v>8.8000000000000007</v>
      </c>
      <c r="I479" s="115">
        <v>21.308</v>
      </c>
      <c r="J479" s="115">
        <v>2498.98</v>
      </c>
      <c r="K479" s="102">
        <f>I479</f>
        <v>21.308</v>
      </c>
      <c r="L479" s="115">
        <f>J479</f>
        <v>2498.98</v>
      </c>
      <c r="M479" s="125">
        <f>K479/L479</f>
        <v>8.5266788849850741E-3</v>
      </c>
      <c r="N479" s="115">
        <v>48.2</v>
      </c>
      <c r="O479" s="135">
        <f>M479*N479</f>
        <v>0.41098592225628061</v>
      </c>
      <c r="P479" s="135">
        <f>M479*60*1000</f>
        <v>511.6007330991045</v>
      </c>
      <c r="Q479" s="220">
        <f>P479*N479/1000</f>
        <v>24.659155335376841</v>
      </c>
    </row>
    <row r="480" spans="1:17" ht="12.75" customHeight="1">
      <c r="A480" s="242"/>
      <c r="B480" s="19" t="s">
        <v>136</v>
      </c>
      <c r="C480" s="94" t="s">
        <v>127</v>
      </c>
      <c r="D480" s="95">
        <v>50</v>
      </c>
      <c r="E480" s="95">
        <v>1971</v>
      </c>
      <c r="F480" s="121">
        <v>33.691000000000003</v>
      </c>
      <c r="G480" s="121">
        <v>4.2009210000000001</v>
      </c>
      <c r="H480" s="121">
        <v>8</v>
      </c>
      <c r="I480" s="121">
        <v>21.490079999999999</v>
      </c>
      <c r="J480" s="121">
        <v>2518.19</v>
      </c>
      <c r="K480" s="108">
        <v>21.490079999999999</v>
      </c>
      <c r="L480" s="121">
        <v>2518.19</v>
      </c>
      <c r="M480" s="132">
        <v>8.5339390594037778E-3</v>
      </c>
      <c r="N480" s="121">
        <v>67.906999999999996</v>
      </c>
      <c r="O480" s="121">
        <v>0.5795141997069323</v>
      </c>
      <c r="P480" s="121">
        <v>512.03634356422663</v>
      </c>
      <c r="Q480" s="211">
        <v>34.770851982415941</v>
      </c>
    </row>
    <row r="481" spans="1:17" ht="12.75" customHeight="1">
      <c r="A481" s="242"/>
      <c r="B481" s="19" t="s">
        <v>200</v>
      </c>
      <c r="C481" s="68" t="s">
        <v>176</v>
      </c>
      <c r="D481" s="35">
        <v>70</v>
      </c>
      <c r="E481" s="35" t="s">
        <v>34</v>
      </c>
      <c r="F481" s="64">
        <v>24.911000000000001</v>
      </c>
      <c r="G481" s="64">
        <v>6.6872930000000004</v>
      </c>
      <c r="H481" s="64">
        <v>0.48</v>
      </c>
      <c r="I481" s="64">
        <v>17.743707000000001</v>
      </c>
      <c r="J481" s="64">
        <v>2072.2600000000002</v>
      </c>
      <c r="K481" s="99">
        <v>17.743707000000001</v>
      </c>
      <c r="L481" s="64">
        <v>2072.2600000000002</v>
      </c>
      <c r="M481" s="65">
        <v>8.5624907106251133E-3</v>
      </c>
      <c r="N481" s="64">
        <v>55.808000000000007</v>
      </c>
      <c r="O481" s="64">
        <v>0.47785548157856639</v>
      </c>
      <c r="P481" s="64">
        <v>513.74944263750672</v>
      </c>
      <c r="Q481" s="141">
        <v>28.671328894713977</v>
      </c>
    </row>
    <row r="482" spans="1:17" ht="12.75" customHeight="1">
      <c r="A482" s="242"/>
      <c r="B482" s="19" t="s">
        <v>136</v>
      </c>
      <c r="C482" s="94" t="s">
        <v>130</v>
      </c>
      <c r="D482" s="95">
        <v>43</v>
      </c>
      <c r="E482" s="95">
        <v>1971</v>
      </c>
      <c r="F482" s="121">
        <v>15.113</v>
      </c>
      <c r="G482" s="121">
        <v>0</v>
      </c>
      <c r="H482" s="121">
        <v>0</v>
      </c>
      <c r="I482" s="121">
        <v>15.112999</v>
      </c>
      <c r="J482" s="121">
        <v>1764.69</v>
      </c>
      <c r="K482" s="108">
        <v>15.112999</v>
      </c>
      <c r="L482" s="121">
        <v>1764.69</v>
      </c>
      <c r="M482" s="132">
        <v>8.5641098436552588E-3</v>
      </c>
      <c r="N482" s="121">
        <v>67.906999999999996</v>
      </c>
      <c r="O482" s="121">
        <v>0.58156300715309761</v>
      </c>
      <c r="P482" s="121">
        <v>513.84659061931552</v>
      </c>
      <c r="Q482" s="211">
        <v>34.893780429185853</v>
      </c>
    </row>
    <row r="483" spans="1:17" ht="12.75" customHeight="1">
      <c r="A483" s="242"/>
      <c r="B483" s="19" t="s">
        <v>30</v>
      </c>
      <c r="C483" s="22" t="s">
        <v>239</v>
      </c>
      <c r="D483" s="23">
        <v>44</v>
      </c>
      <c r="E483" s="23">
        <v>1966</v>
      </c>
      <c r="F483" s="109">
        <v>25.206008000000001</v>
      </c>
      <c r="G483" s="109">
        <v>2.3483969999999998</v>
      </c>
      <c r="H483" s="109">
        <v>7.04</v>
      </c>
      <c r="I483" s="109">
        <v>15.817610999999999</v>
      </c>
      <c r="J483" s="109">
        <v>1845.5</v>
      </c>
      <c r="K483" s="98">
        <v>15.817610999999999</v>
      </c>
      <c r="L483" s="109">
        <v>1845.5</v>
      </c>
      <c r="M483" s="122">
        <f t="shared" ref="M483:M490" si="58">K483/L483</f>
        <v>8.5709081549715516E-3</v>
      </c>
      <c r="N483" s="109">
        <v>89.3</v>
      </c>
      <c r="O483" s="133">
        <f t="shared" ref="O483:O490" si="59">M483*N483</f>
        <v>0.76538209823895953</v>
      </c>
      <c r="P483" s="133">
        <f t="shared" ref="P483:P490" si="60">M483*60*1000</f>
        <v>514.25448929829304</v>
      </c>
      <c r="Q483" s="142">
        <f t="shared" ref="Q483:Q490" si="61">P483*N483/1000</f>
        <v>45.922925894337567</v>
      </c>
    </row>
    <row r="484" spans="1:17" ht="12.75" customHeight="1">
      <c r="A484" s="242"/>
      <c r="B484" s="19" t="s">
        <v>288</v>
      </c>
      <c r="C484" s="52" t="s">
        <v>277</v>
      </c>
      <c r="D484" s="49">
        <v>108</v>
      </c>
      <c r="E484" s="50" t="s">
        <v>34</v>
      </c>
      <c r="F484" s="110">
        <v>45.41</v>
      </c>
      <c r="G484" s="110">
        <v>6.16</v>
      </c>
      <c r="H484" s="110">
        <v>17.28</v>
      </c>
      <c r="I484" s="110">
        <v>21.97</v>
      </c>
      <c r="J484" s="111">
        <v>2561.06</v>
      </c>
      <c r="K484" s="96">
        <v>21.97</v>
      </c>
      <c r="L484" s="111">
        <v>2561.06</v>
      </c>
      <c r="M484" s="122">
        <f t="shared" si="58"/>
        <v>8.5784792234465407E-3</v>
      </c>
      <c r="N484" s="109">
        <v>63</v>
      </c>
      <c r="O484" s="133">
        <f t="shared" si="59"/>
        <v>0.54044419107713204</v>
      </c>
      <c r="P484" s="133">
        <f t="shared" si="60"/>
        <v>514.70875340679243</v>
      </c>
      <c r="Q484" s="142">
        <f t="shared" si="61"/>
        <v>32.426651464627923</v>
      </c>
    </row>
    <row r="485" spans="1:17" ht="12.75" customHeight="1">
      <c r="A485" s="242"/>
      <c r="B485" s="19" t="s">
        <v>743</v>
      </c>
      <c r="C485" s="22" t="s">
        <v>417</v>
      </c>
      <c r="D485" s="23">
        <v>20</v>
      </c>
      <c r="E485" s="23">
        <v>1983</v>
      </c>
      <c r="F485" s="109">
        <v>14.7</v>
      </c>
      <c r="G485" s="109">
        <v>2.23</v>
      </c>
      <c r="H485" s="109">
        <v>3.2</v>
      </c>
      <c r="I485" s="109">
        <v>9.1999999999999993</v>
      </c>
      <c r="J485" s="109">
        <v>1071</v>
      </c>
      <c r="K485" s="98">
        <v>9.1999999999999993</v>
      </c>
      <c r="L485" s="109">
        <v>1071</v>
      </c>
      <c r="M485" s="122">
        <f t="shared" si="58"/>
        <v>8.5901027077497655E-3</v>
      </c>
      <c r="N485" s="109">
        <v>81</v>
      </c>
      <c r="O485" s="133">
        <f t="shared" si="59"/>
        <v>0.69579831932773106</v>
      </c>
      <c r="P485" s="133">
        <f t="shared" si="60"/>
        <v>515.40616246498598</v>
      </c>
      <c r="Q485" s="142">
        <f t="shared" si="61"/>
        <v>41.747899159663866</v>
      </c>
    </row>
    <row r="486" spans="1:17" ht="12.75" customHeight="1">
      <c r="A486" s="242"/>
      <c r="B486" s="20" t="s">
        <v>33</v>
      </c>
      <c r="C486" s="22" t="s">
        <v>527</v>
      </c>
      <c r="D486" s="23">
        <v>8</v>
      </c>
      <c r="E486" s="23">
        <v>1981</v>
      </c>
      <c r="F486" s="109">
        <v>4.6100000000000003</v>
      </c>
      <c r="G486" s="109">
        <v>0.214</v>
      </c>
      <c r="H486" s="109">
        <v>1.28</v>
      </c>
      <c r="I486" s="109">
        <v>3.1160000000000001</v>
      </c>
      <c r="J486" s="109">
        <v>361.53</v>
      </c>
      <c r="K486" s="98">
        <v>3.1160000000000001</v>
      </c>
      <c r="L486" s="109">
        <v>361.53</v>
      </c>
      <c r="M486" s="122">
        <f t="shared" si="58"/>
        <v>8.6189251237794931E-3</v>
      </c>
      <c r="N486" s="109">
        <v>62.5</v>
      </c>
      <c r="O486" s="133">
        <f t="shared" si="59"/>
        <v>0.53868282023621827</v>
      </c>
      <c r="P486" s="133">
        <f t="shared" si="60"/>
        <v>517.13550742676966</v>
      </c>
      <c r="Q486" s="142">
        <f t="shared" si="61"/>
        <v>32.320969214173104</v>
      </c>
    </row>
    <row r="487" spans="1:17" ht="12.75" customHeight="1">
      <c r="A487" s="242"/>
      <c r="B487" s="20" t="s">
        <v>33</v>
      </c>
      <c r="C487" s="22" t="s">
        <v>526</v>
      </c>
      <c r="D487" s="23">
        <v>8</v>
      </c>
      <c r="E487" s="23">
        <v>1970</v>
      </c>
      <c r="F487" s="109">
        <v>5.2270000000000003</v>
      </c>
      <c r="G487" s="109">
        <v>0.48099999999999998</v>
      </c>
      <c r="H487" s="109">
        <v>1.28</v>
      </c>
      <c r="I487" s="109">
        <v>3.4660000000000002</v>
      </c>
      <c r="J487" s="109">
        <v>400.74</v>
      </c>
      <c r="K487" s="98">
        <v>3.4660000000000002</v>
      </c>
      <c r="L487" s="109">
        <v>400.74</v>
      </c>
      <c r="M487" s="122">
        <f t="shared" si="58"/>
        <v>8.6489993512002799E-3</v>
      </c>
      <c r="N487" s="109">
        <v>62.5</v>
      </c>
      <c r="O487" s="133">
        <f t="shared" si="59"/>
        <v>0.54056245945001746</v>
      </c>
      <c r="P487" s="133">
        <f t="shared" si="60"/>
        <v>518.93996107201679</v>
      </c>
      <c r="Q487" s="142">
        <f t="shared" si="61"/>
        <v>32.433747567001049</v>
      </c>
    </row>
    <row r="488" spans="1:17" ht="12.75" customHeight="1">
      <c r="A488" s="242"/>
      <c r="B488" s="20" t="s">
        <v>367</v>
      </c>
      <c r="C488" s="62" t="s">
        <v>353</v>
      </c>
      <c r="D488" s="63">
        <v>10</v>
      </c>
      <c r="E488" s="63">
        <v>1968</v>
      </c>
      <c r="F488" s="113">
        <f>SUM(G488+H488+I488)</f>
        <v>13.76</v>
      </c>
      <c r="G488" s="113">
        <v>6.4</v>
      </c>
      <c r="H488" s="113">
        <v>1.6</v>
      </c>
      <c r="I488" s="113">
        <v>5.76</v>
      </c>
      <c r="J488" s="113">
        <v>665.8</v>
      </c>
      <c r="K488" s="100">
        <v>5.76</v>
      </c>
      <c r="L488" s="113">
        <v>665.81</v>
      </c>
      <c r="M488" s="122">
        <f t="shared" si="58"/>
        <v>8.6511166849401484E-3</v>
      </c>
      <c r="N488" s="109">
        <v>51.18</v>
      </c>
      <c r="O488" s="133">
        <f t="shared" si="59"/>
        <v>0.44276415193523677</v>
      </c>
      <c r="P488" s="133">
        <f t="shared" si="60"/>
        <v>519.06700109640894</v>
      </c>
      <c r="Q488" s="142">
        <f t="shared" si="61"/>
        <v>26.565849116114208</v>
      </c>
    </row>
    <row r="489" spans="1:17" ht="12.75" customHeight="1">
      <c r="A489" s="242"/>
      <c r="B489" s="19" t="s">
        <v>566</v>
      </c>
      <c r="C489" s="24" t="s">
        <v>58</v>
      </c>
      <c r="D489" s="17">
        <v>59</v>
      </c>
      <c r="E489" s="17">
        <v>1981</v>
      </c>
      <c r="F489" s="60">
        <v>46.27</v>
      </c>
      <c r="G489" s="60">
        <v>7.09</v>
      </c>
      <c r="H489" s="60">
        <v>9.6</v>
      </c>
      <c r="I489" s="60">
        <f>F489-G489-H489</f>
        <v>29.580000000000005</v>
      </c>
      <c r="J489" s="60">
        <v>3418.76</v>
      </c>
      <c r="K489" s="97">
        <f>I489/J489*L489</f>
        <v>29.039406802466395</v>
      </c>
      <c r="L489" s="60">
        <v>3356.28</v>
      </c>
      <c r="M489" s="123">
        <f t="shared" si="58"/>
        <v>8.6522598837005232E-3</v>
      </c>
      <c r="N489" s="60">
        <v>49.921999999999997</v>
      </c>
      <c r="O489" s="60">
        <f t="shared" si="59"/>
        <v>0.43193811791409747</v>
      </c>
      <c r="P489" s="60">
        <f t="shared" si="60"/>
        <v>519.13559302203134</v>
      </c>
      <c r="Q489" s="143">
        <f t="shared" si="61"/>
        <v>25.916287074845847</v>
      </c>
    </row>
    <row r="490" spans="1:17" ht="12.75" customHeight="1">
      <c r="A490" s="242"/>
      <c r="B490" s="19" t="s">
        <v>437</v>
      </c>
      <c r="C490" s="81" t="s">
        <v>758</v>
      </c>
      <c r="D490" s="82">
        <v>12</v>
      </c>
      <c r="E490" s="82" t="s">
        <v>34</v>
      </c>
      <c r="F490" s="115">
        <f>G490+H490+I490</f>
        <v>9.1999999999999993</v>
      </c>
      <c r="G490" s="115">
        <v>1.1462000000000001</v>
      </c>
      <c r="H490" s="115">
        <v>1.92</v>
      </c>
      <c r="I490" s="115">
        <v>6.1337999999999999</v>
      </c>
      <c r="J490" s="115">
        <v>706.92</v>
      </c>
      <c r="K490" s="102">
        <f>I490</f>
        <v>6.1337999999999999</v>
      </c>
      <c r="L490" s="115">
        <f>J490</f>
        <v>706.92</v>
      </c>
      <c r="M490" s="125">
        <f t="shared" si="58"/>
        <v>8.6767951111865558E-3</v>
      </c>
      <c r="N490" s="115">
        <v>48.2</v>
      </c>
      <c r="O490" s="135">
        <f t="shared" si="59"/>
        <v>0.41822152435919202</v>
      </c>
      <c r="P490" s="135">
        <f t="shared" si="60"/>
        <v>520.60770667119334</v>
      </c>
      <c r="Q490" s="220">
        <f t="shared" si="61"/>
        <v>25.093291461551523</v>
      </c>
    </row>
    <row r="491" spans="1:17" ht="12.75" customHeight="1">
      <c r="A491" s="242"/>
      <c r="B491" s="19" t="s">
        <v>75</v>
      </c>
      <c r="C491" s="83" t="s">
        <v>823</v>
      </c>
      <c r="D491" s="84">
        <v>9</v>
      </c>
      <c r="E491" s="84">
        <v>1986</v>
      </c>
      <c r="F491" s="64">
        <v>5.8780000000000001</v>
      </c>
      <c r="G491" s="64">
        <v>0.29595300000000002</v>
      </c>
      <c r="H491" s="64">
        <v>0.89462399999999997</v>
      </c>
      <c r="I491" s="64">
        <v>4.6874219999999998</v>
      </c>
      <c r="J491" s="64">
        <v>536.30999999999995</v>
      </c>
      <c r="K491" s="99">
        <v>4.6874219999999998</v>
      </c>
      <c r="L491" s="64">
        <v>536.30999999999995</v>
      </c>
      <c r="M491" s="65">
        <v>8.740135369469151E-3</v>
      </c>
      <c r="N491" s="64">
        <v>71.177000000000007</v>
      </c>
      <c r="O491" s="64">
        <v>0.62209661519270587</v>
      </c>
      <c r="P491" s="64">
        <v>524.40812216814902</v>
      </c>
      <c r="Q491" s="141">
        <v>37.32579691156235</v>
      </c>
    </row>
    <row r="492" spans="1:17" ht="12.75" customHeight="1">
      <c r="A492" s="242"/>
      <c r="B492" s="19" t="s">
        <v>461</v>
      </c>
      <c r="C492" s="85" t="s">
        <v>446</v>
      </c>
      <c r="D492" s="86">
        <v>37</v>
      </c>
      <c r="E492" s="86">
        <v>1987</v>
      </c>
      <c r="F492" s="113">
        <v>22.654</v>
      </c>
      <c r="G492" s="113">
        <v>1.7724299999999999</v>
      </c>
      <c r="H492" s="113">
        <v>4.84</v>
      </c>
      <c r="I492" s="113">
        <v>16.041573</v>
      </c>
      <c r="J492" s="113">
        <v>1832.06</v>
      </c>
      <c r="K492" s="100">
        <v>16.041573</v>
      </c>
      <c r="L492" s="113">
        <v>1832.06</v>
      </c>
      <c r="M492" s="128">
        <v>8.7560303701843829E-3</v>
      </c>
      <c r="N492" s="113">
        <v>79.243000000000009</v>
      </c>
      <c r="O492" s="113">
        <v>0.69385411462452118</v>
      </c>
      <c r="P492" s="113">
        <v>525.36182221106299</v>
      </c>
      <c r="Q492" s="148">
        <v>41.63124687747127</v>
      </c>
    </row>
    <row r="493" spans="1:17" ht="12.75" customHeight="1">
      <c r="A493" s="242"/>
      <c r="B493" s="20" t="s">
        <v>393</v>
      </c>
      <c r="C493" s="58" t="s">
        <v>401</v>
      </c>
      <c r="D493" s="17">
        <v>37</v>
      </c>
      <c r="E493" s="17">
        <v>1972</v>
      </c>
      <c r="F493" s="109">
        <v>25.72</v>
      </c>
      <c r="G493" s="109">
        <v>2.89</v>
      </c>
      <c r="H493" s="109">
        <v>5.8639999999999999</v>
      </c>
      <c r="I493" s="109">
        <v>16.966000000000001</v>
      </c>
      <c r="J493" s="60">
        <v>1935.1</v>
      </c>
      <c r="K493" s="98">
        <v>16.966000000000001</v>
      </c>
      <c r="L493" s="60">
        <v>1935.1</v>
      </c>
      <c r="M493" s="122">
        <f>K493/L493</f>
        <v>8.7675055552684632E-3</v>
      </c>
      <c r="N493" s="109">
        <v>91.123999999999995</v>
      </c>
      <c r="O493" s="133">
        <f>M493*N493</f>
        <v>0.79893017621828344</v>
      </c>
      <c r="P493" s="133">
        <f>M493*60*1000</f>
        <v>526.05033331610787</v>
      </c>
      <c r="Q493" s="142">
        <f>P493*N493/1000</f>
        <v>47.935810573097015</v>
      </c>
    </row>
    <row r="494" spans="1:17" ht="12.75" customHeight="1">
      <c r="A494" s="242"/>
      <c r="B494" s="19" t="s">
        <v>437</v>
      </c>
      <c r="C494" s="81" t="s">
        <v>429</v>
      </c>
      <c r="D494" s="82">
        <v>20</v>
      </c>
      <c r="E494" s="82" t="s">
        <v>34</v>
      </c>
      <c r="F494" s="115">
        <f>G494+H494+I494</f>
        <v>14.085000000000001</v>
      </c>
      <c r="G494" s="115">
        <v>1.6374</v>
      </c>
      <c r="H494" s="115">
        <v>3.2</v>
      </c>
      <c r="I494" s="115">
        <v>9.2476000000000003</v>
      </c>
      <c r="J494" s="115">
        <v>1053.97</v>
      </c>
      <c r="K494" s="102">
        <f>I494</f>
        <v>9.2476000000000003</v>
      </c>
      <c r="L494" s="115">
        <f>J494</f>
        <v>1053.97</v>
      </c>
      <c r="M494" s="125">
        <f>K494/L494</f>
        <v>8.7740637779063924E-3</v>
      </c>
      <c r="N494" s="115">
        <v>48.2</v>
      </c>
      <c r="O494" s="135">
        <f>M494*N494</f>
        <v>0.42290987409508812</v>
      </c>
      <c r="P494" s="135">
        <f>M494*60*1000</f>
        <v>526.44382667438344</v>
      </c>
      <c r="Q494" s="220">
        <f>P494*N494/1000</f>
        <v>25.374592445705282</v>
      </c>
    </row>
    <row r="495" spans="1:17" ht="12.75" customHeight="1">
      <c r="A495" s="242"/>
      <c r="B495" s="19" t="s">
        <v>123</v>
      </c>
      <c r="C495" s="92" t="s">
        <v>227</v>
      </c>
      <c r="D495" s="93">
        <v>19</v>
      </c>
      <c r="E495" s="93">
        <v>1969</v>
      </c>
      <c r="F495" s="119">
        <v>11.569000000000001</v>
      </c>
      <c r="G495" s="119">
        <v>1.4790000000000001</v>
      </c>
      <c r="H495" s="119">
        <v>0</v>
      </c>
      <c r="I495" s="119">
        <v>10.089998</v>
      </c>
      <c r="J495" s="119">
        <v>1148.45</v>
      </c>
      <c r="K495" s="106">
        <v>10.089998</v>
      </c>
      <c r="L495" s="119">
        <v>1148.45</v>
      </c>
      <c r="M495" s="130">
        <v>8.7857529713962282E-3</v>
      </c>
      <c r="N495" s="119">
        <v>57.988000000000007</v>
      </c>
      <c r="O495" s="119">
        <v>0.50946824330532459</v>
      </c>
      <c r="P495" s="119">
        <v>527.1451782837737</v>
      </c>
      <c r="Q495" s="147">
        <v>30.568094598319473</v>
      </c>
    </row>
    <row r="496" spans="1:17" ht="12.75" customHeight="1">
      <c r="A496" s="242"/>
      <c r="B496" s="19" t="s">
        <v>461</v>
      </c>
      <c r="C496" s="85" t="s">
        <v>450</v>
      </c>
      <c r="D496" s="86">
        <v>12</v>
      </c>
      <c r="E496" s="86">
        <v>1981</v>
      </c>
      <c r="F496" s="113">
        <v>9.2149999999999999</v>
      </c>
      <c r="G496" s="113">
        <v>1.047345</v>
      </c>
      <c r="H496" s="113">
        <v>1.84</v>
      </c>
      <c r="I496" s="113">
        <v>6.3276560000000002</v>
      </c>
      <c r="J496" s="113">
        <v>716.05</v>
      </c>
      <c r="K496" s="100">
        <v>6.3276560000000002</v>
      </c>
      <c r="L496" s="113">
        <v>716.05</v>
      </c>
      <c r="M496" s="128">
        <v>8.8368912785420015E-3</v>
      </c>
      <c r="N496" s="113">
        <v>79.243000000000009</v>
      </c>
      <c r="O496" s="113">
        <v>0.70026177558550395</v>
      </c>
      <c r="P496" s="113">
        <v>530.21347671252011</v>
      </c>
      <c r="Q496" s="148">
        <v>42.015706535130235</v>
      </c>
    </row>
    <row r="497" spans="1:17" ht="12.75" customHeight="1">
      <c r="A497" s="242"/>
      <c r="B497" s="19" t="s">
        <v>30</v>
      </c>
      <c r="C497" s="22" t="s">
        <v>204</v>
      </c>
      <c r="D497" s="23">
        <v>22</v>
      </c>
      <c r="E497" s="23">
        <v>1987</v>
      </c>
      <c r="F497" s="109">
        <v>16.574994</v>
      </c>
      <c r="G497" s="109">
        <v>2.1071360000000001</v>
      </c>
      <c r="H497" s="109">
        <v>3.80579</v>
      </c>
      <c r="I497" s="109">
        <v>10.662068</v>
      </c>
      <c r="J497" s="109">
        <v>1206.5</v>
      </c>
      <c r="K497" s="98">
        <v>10.662068</v>
      </c>
      <c r="L497" s="109">
        <v>1206.5</v>
      </c>
      <c r="M497" s="122">
        <f>K497/L497</f>
        <v>8.8371885619560712E-3</v>
      </c>
      <c r="N497" s="109">
        <v>89.3</v>
      </c>
      <c r="O497" s="133">
        <f>M497*N497</f>
        <v>0.78916093858267711</v>
      </c>
      <c r="P497" s="133">
        <f>M497*60*1000</f>
        <v>530.23131371736429</v>
      </c>
      <c r="Q497" s="142">
        <f>P497*N497/1000</f>
        <v>47.349656314960633</v>
      </c>
    </row>
    <row r="498" spans="1:17" ht="12.75" customHeight="1">
      <c r="A498" s="242"/>
      <c r="B498" s="19" t="s">
        <v>288</v>
      </c>
      <c r="C498" s="52" t="s">
        <v>272</v>
      </c>
      <c r="D498" s="49">
        <v>107</v>
      </c>
      <c r="E498" s="50" t="s">
        <v>34</v>
      </c>
      <c r="F498" s="110">
        <v>46.18</v>
      </c>
      <c r="G498" s="110">
        <v>5.51</v>
      </c>
      <c r="H498" s="110">
        <v>17.28</v>
      </c>
      <c r="I498" s="110">
        <v>23.39</v>
      </c>
      <c r="J498" s="111">
        <v>2632.02</v>
      </c>
      <c r="K498" s="96">
        <v>23.2</v>
      </c>
      <c r="L498" s="111">
        <v>2611.6799999999998</v>
      </c>
      <c r="M498" s="122">
        <f>K498/L498</f>
        <v>8.8831709857256635E-3</v>
      </c>
      <c r="N498" s="109">
        <v>63</v>
      </c>
      <c r="O498" s="133">
        <f>M498*N498</f>
        <v>0.5596397721007168</v>
      </c>
      <c r="P498" s="133">
        <f>M498*60*1000</f>
        <v>532.99025914353979</v>
      </c>
      <c r="Q498" s="142">
        <f>P498*N498/1000</f>
        <v>33.57838632604301</v>
      </c>
    </row>
    <row r="499" spans="1:17" ht="12.75" customHeight="1">
      <c r="A499" s="242"/>
      <c r="B499" s="19" t="s">
        <v>437</v>
      </c>
      <c r="C499" s="81" t="s">
        <v>760</v>
      </c>
      <c r="D499" s="82">
        <v>20</v>
      </c>
      <c r="E499" s="82" t="s">
        <v>34</v>
      </c>
      <c r="F499" s="115">
        <f>G499+H499+I499</f>
        <v>15.57</v>
      </c>
      <c r="G499" s="115">
        <v>2.7290000000000001</v>
      </c>
      <c r="H499" s="115">
        <v>3.2</v>
      </c>
      <c r="I499" s="115">
        <v>9.641</v>
      </c>
      <c r="J499" s="115">
        <v>1080.01</v>
      </c>
      <c r="K499" s="102">
        <f>I499</f>
        <v>9.641</v>
      </c>
      <c r="L499" s="115">
        <f>J499</f>
        <v>1080.01</v>
      </c>
      <c r="M499" s="125">
        <f>K499/L499</f>
        <v>8.9267691965815125E-3</v>
      </c>
      <c r="N499" s="115">
        <v>48.2</v>
      </c>
      <c r="O499" s="135">
        <f>M499*N499</f>
        <v>0.43027027527522893</v>
      </c>
      <c r="P499" s="135">
        <f>M499*60*1000</f>
        <v>535.60615179489082</v>
      </c>
      <c r="Q499" s="220">
        <f>P499*N499/1000</f>
        <v>25.816216516513737</v>
      </c>
    </row>
    <row r="500" spans="1:17" ht="12.75" customHeight="1">
      <c r="A500" s="242"/>
      <c r="B500" s="19" t="s">
        <v>437</v>
      </c>
      <c r="C500" s="81" t="s">
        <v>759</v>
      </c>
      <c r="D500" s="82">
        <v>10</v>
      </c>
      <c r="E500" s="82" t="s">
        <v>34</v>
      </c>
      <c r="F500" s="115">
        <f>G500+H500+I500</f>
        <v>8.0500000000000007</v>
      </c>
      <c r="G500" s="115">
        <v>0.62770000000000004</v>
      </c>
      <c r="H500" s="115">
        <v>1.6</v>
      </c>
      <c r="I500" s="115">
        <v>5.8223000000000003</v>
      </c>
      <c r="J500" s="115">
        <v>649.88</v>
      </c>
      <c r="K500" s="102">
        <f>I500</f>
        <v>5.8223000000000003</v>
      </c>
      <c r="L500" s="115">
        <f>J500</f>
        <v>649.88</v>
      </c>
      <c r="M500" s="125">
        <f>K500/L500</f>
        <v>8.9590385917400137E-3</v>
      </c>
      <c r="N500" s="115">
        <v>48.2</v>
      </c>
      <c r="O500" s="135">
        <f>M500*N500</f>
        <v>0.43182566012186868</v>
      </c>
      <c r="P500" s="135">
        <f>M500*60*1000</f>
        <v>537.54231550440079</v>
      </c>
      <c r="Q500" s="220">
        <f>P500*N500/1000</f>
        <v>25.909539607312119</v>
      </c>
    </row>
    <row r="501" spans="1:17" ht="12.75" customHeight="1">
      <c r="A501" s="242"/>
      <c r="B501" s="20" t="s">
        <v>33</v>
      </c>
      <c r="C501" s="22" t="s">
        <v>528</v>
      </c>
      <c r="D501" s="23">
        <v>6</v>
      </c>
      <c r="E501" s="23">
        <v>1992</v>
      </c>
      <c r="F501" s="109">
        <v>4.8680000000000003</v>
      </c>
      <c r="G501" s="109">
        <v>0.53400000000000003</v>
      </c>
      <c r="H501" s="109">
        <v>0.96</v>
      </c>
      <c r="I501" s="109">
        <v>3.3740000000000001</v>
      </c>
      <c r="J501" s="109">
        <v>374.96</v>
      </c>
      <c r="K501" s="98">
        <v>3.3740000000000001</v>
      </c>
      <c r="L501" s="109">
        <v>374.96</v>
      </c>
      <c r="M501" s="122">
        <f>K501/L501</f>
        <v>8.9982931512694701E-3</v>
      </c>
      <c r="N501" s="109">
        <v>62.5</v>
      </c>
      <c r="O501" s="133">
        <f>M501*N501</f>
        <v>0.56239332195434188</v>
      </c>
      <c r="P501" s="133">
        <f>M501*60*1000</f>
        <v>539.89758907616829</v>
      </c>
      <c r="Q501" s="142">
        <f>P501*N501/1000</f>
        <v>33.743599317260518</v>
      </c>
    </row>
    <row r="502" spans="1:17" ht="12.75" customHeight="1">
      <c r="A502" s="242"/>
      <c r="B502" s="20" t="s">
        <v>117</v>
      </c>
      <c r="C502" s="62" t="s">
        <v>857</v>
      </c>
      <c r="D502" s="63">
        <v>45</v>
      </c>
      <c r="E502" s="63">
        <v>1979</v>
      </c>
      <c r="F502" s="113">
        <v>32.003999999999998</v>
      </c>
      <c r="G502" s="113">
        <v>3.774</v>
      </c>
      <c r="H502" s="113">
        <v>7.2</v>
      </c>
      <c r="I502" s="113">
        <v>21.030000999999999</v>
      </c>
      <c r="J502" s="113">
        <v>2335.3000000000002</v>
      </c>
      <c r="K502" s="100">
        <v>21.030000999999999</v>
      </c>
      <c r="L502" s="113">
        <v>2335.3000000000002</v>
      </c>
      <c r="M502" s="128">
        <v>9.0052674174624231E-3</v>
      </c>
      <c r="N502" s="113">
        <v>79.352000000000004</v>
      </c>
      <c r="O502" s="113">
        <v>0.71458598011047825</v>
      </c>
      <c r="P502" s="113">
        <v>540.31604504774532</v>
      </c>
      <c r="Q502" s="148">
        <v>42.875158806628683</v>
      </c>
    </row>
    <row r="503" spans="1:17" ht="12.75" customHeight="1">
      <c r="A503" s="242"/>
      <c r="B503" s="20" t="s">
        <v>327</v>
      </c>
      <c r="C503" s="24" t="s">
        <v>315</v>
      </c>
      <c r="D503" s="17">
        <v>60</v>
      </c>
      <c r="E503" s="17">
        <v>1985</v>
      </c>
      <c r="F503" s="60">
        <v>50.17</v>
      </c>
      <c r="G503" s="60">
        <v>5.5804200000000002</v>
      </c>
      <c r="H503" s="60">
        <v>9.36</v>
      </c>
      <c r="I503" s="60">
        <v>35.229570000000002</v>
      </c>
      <c r="J503" s="60">
        <v>3912.05</v>
      </c>
      <c r="K503" s="97">
        <v>35.229570000000002</v>
      </c>
      <c r="L503" s="60">
        <v>3912.05</v>
      </c>
      <c r="M503" s="123">
        <f>K503/L503</f>
        <v>9.0053987040042954E-3</v>
      </c>
      <c r="N503" s="60">
        <v>58.533000000000001</v>
      </c>
      <c r="O503" s="60">
        <f>K503*N503/J503</f>
        <v>0.52711300234148339</v>
      </c>
      <c r="P503" s="60">
        <f>M503*60*1000</f>
        <v>540.32392224025773</v>
      </c>
      <c r="Q503" s="143">
        <f>O503*60</f>
        <v>31.626780140489004</v>
      </c>
    </row>
    <row r="504" spans="1:17" ht="12.75" customHeight="1">
      <c r="A504" s="242"/>
      <c r="B504" s="20" t="s">
        <v>117</v>
      </c>
      <c r="C504" s="62" t="s">
        <v>858</v>
      </c>
      <c r="D504" s="63">
        <v>40</v>
      </c>
      <c r="E504" s="63">
        <v>1973</v>
      </c>
      <c r="F504" s="113">
        <v>29.82</v>
      </c>
      <c r="G504" s="113">
        <v>3.1619999999999999</v>
      </c>
      <c r="H504" s="113">
        <v>6.4</v>
      </c>
      <c r="I504" s="113">
        <v>20.257999999999999</v>
      </c>
      <c r="J504" s="113">
        <v>2247.54</v>
      </c>
      <c r="K504" s="100">
        <v>20.257999999999999</v>
      </c>
      <c r="L504" s="113">
        <v>2247.54</v>
      </c>
      <c r="M504" s="128">
        <v>9.0134102173932383E-3</v>
      </c>
      <c r="N504" s="113">
        <v>79.352000000000004</v>
      </c>
      <c r="O504" s="113">
        <v>0.71523212757058829</v>
      </c>
      <c r="P504" s="113">
        <v>540.80461304359426</v>
      </c>
      <c r="Q504" s="148">
        <v>42.913927654235295</v>
      </c>
    </row>
    <row r="505" spans="1:17" ht="12.75" customHeight="1">
      <c r="A505" s="242"/>
      <c r="B505" s="19" t="s">
        <v>75</v>
      </c>
      <c r="C505" s="68" t="s">
        <v>826</v>
      </c>
      <c r="D505" s="35">
        <v>5</v>
      </c>
      <c r="E505" s="35">
        <v>1935</v>
      </c>
      <c r="F505" s="64">
        <v>3.4169999999999998</v>
      </c>
      <c r="G505" s="64">
        <v>0.18620100000000001</v>
      </c>
      <c r="H505" s="64">
        <v>0.32</v>
      </c>
      <c r="I505" s="64">
        <v>2.9107989999999999</v>
      </c>
      <c r="J505" s="64">
        <v>321.79000000000002</v>
      </c>
      <c r="K505" s="99">
        <v>2.9107989999999999</v>
      </c>
      <c r="L505" s="64">
        <v>321.79000000000002</v>
      </c>
      <c r="M505" s="65">
        <v>9.0456477827154345E-3</v>
      </c>
      <c r="N505" s="64">
        <v>71.177000000000007</v>
      </c>
      <c r="O505" s="64">
        <v>0.64384207223033652</v>
      </c>
      <c r="P505" s="64">
        <v>542.73886696292607</v>
      </c>
      <c r="Q505" s="141">
        <v>38.63052433382019</v>
      </c>
    </row>
    <row r="506" spans="1:17" ht="12.75" customHeight="1">
      <c r="A506" s="242"/>
      <c r="B506" s="19" t="s">
        <v>437</v>
      </c>
      <c r="C506" s="81" t="s">
        <v>430</v>
      </c>
      <c r="D506" s="82">
        <v>22</v>
      </c>
      <c r="E506" s="82" t="s">
        <v>34</v>
      </c>
      <c r="F506" s="115">
        <f>G506+H506+I506</f>
        <v>15.700000000000001</v>
      </c>
      <c r="G506" s="115">
        <v>2.1558999999999999</v>
      </c>
      <c r="H506" s="115">
        <v>3.52</v>
      </c>
      <c r="I506" s="115">
        <v>10.024100000000001</v>
      </c>
      <c r="J506" s="115">
        <v>1107.8599999999999</v>
      </c>
      <c r="K506" s="102">
        <f>I506</f>
        <v>10.024100000000001</v>
      </c>
      <c r="L506" s="115">
        <f>J506</f>
        <v>1107.8599999999999</v>
      </c>
      <c r="M506" s="125">
        <f>K506/L506</f>
        <v>9.0481649305868984E-3</v>
      </c>
      <c r="N506" s="115">
        <v>48.2</v>
      </c>
      <c r="O506" s="135">
        <f>M506*N506</f>
        <v>0.43612154965428851</v>
      </c>
      <c r="P506" s="135">
        <f>M506*60*1000</f>
        <v>542.88989583521391</v>
      </c>
      <c r="Q506" s="220">
        <f>P506*N506/1000</f>
        <v>26.167292979257311</v>
      </c>
    </row>
    <row r="507" spans="1:17" ht="12.75" customHeight="1">
      <c r="A507" s="242"/>
      <c r="B507" s="20" t="s">
        <v>117</v>
      </c>
      <c r="C507" s="62" t="s">
        <v>859</v>
      </c>
      <c r="D507" s="63">
        <v>55</v>
      </c>
      <c r="E507" s="63">
        <v>1968</v>
      </c>
      <c r="F507" s="113">
        <v>36.478999999999999</v>
      </c>
      <c r="G507" s="113">
        <v>4.9470000000000001</v>
      </c>
      <c r="H507" s="113">
        <v>8.8000000000000007</v>
      </c>
      <c r="I507" s="113">
        <v>22.731998999999998</v>
      </c>
      <c r="J507" s="113">
        <v>2493.39</v>
      </c>
      <c r="K507" s="100">
        <v>22.731998999999998</v>
      </c>
      <c r="L507" s="113">
        <v>2493.39</v>
      </c>
      <c r="M507" s="128">
        <v>9.1169046960162675E-3</v>
      </c>
      <c r="N507" s="113">
        <v>79.352000000000004</v>
      </c>
      <c r="O507" s="113">
        <v>0.72344462143828292</v>
      </c>
      <c r="P507" s="113">
        <v>547.01428176097602</v>
      </c>
      <c r="Q507" s="148">
        <v>43.406677286296976</v>
      </c>
    </row>
    <row r="508" spans="1:17" ht="12.75" customHeight="1">
      <c r="A508" s="242"/>
      <c r="B508" s="19" t="s">
        <v>30</v>
      </c>
      <c r="C508" s="22" t="s">
        <v>238</v>
      </c>
      <c r="D508" s="23">
        <v>9</v>
      </c>
      <c r="E508" s="23">
        <v>1992</v>
      </c>
      <c r="F508" s="109">
        <v>6.4850009999999996</v>
      </c>
      <c r="G508" s="109">
        <v>0.797817</v>
      </c>
      <c r="H508" s="109">
        <v>1.44</v>
      </c>
      <c r="I508" s="109">
        <v>4.2471839999999998</v>
      </c>
      <c r="J508" s="109">
        <v>464.07</v>
      </c>
      <c r="K508" s="98">
        <v>4.2471839999999998</v>
      </c>
      <c r="L508" s="109">
        <v>464.07</v>
      </c>
      <c r="M508" s="122">
        <f>K508/L508</f>
        <v>9.1520330984549737E-3</v>
      </c>
      <c r="N508" s="109">
        <v>89.3</v>
      </c>
      <c r="O508" s="133">
        <f>M508*N508</f>
        <v>0.81727655569202917</v>
      </c>
      <c r="P508" s="133">
        <f>M508*60*1000</f>
        <v>549.12198590729849</v>
      </c>
      <c r="Q508" s="142">
        <f>P508*N508/1000</f>
        <v>49.036593341521751</v>
      </c>
    </row>
    <row r="509" spans="1:17" ht="12.75" customHeight="1">
      <c r="A509" s="242"/>
      <c r="B509" s="19" t="s">
        <v>30</v>
      </c>
      <c r="C509" s="22" t="s">
        <v>203</v>
      </c>
      <c r="D509" s="23">
        <v>22</v>
      </c>
      <c r="E509" s="23">
        <v>1985</v>
      </c>
      <c r="F509" s="109">
        <v>16.308416999999999</v>
      </c>
      <c r="G509" s="109">
        <v>2.233908</v>
      </c>
      <c r="H509" s="109">
        <v>3.74</v>
      </c>
      <c r="I509" s="109">
        <v>10.334509000000001</v>
      </c>
      <c r="J509" s="109">
        <v>1124.8</v>
      </c>
      <c r="K509" s="98">
        <v>10.334509000000001</v>
      </c>
      <c r="L509" s="109">
        <v>1124.8</v>
      </c>
      <c r="M509" s="122">
        <f>K509/L509</f>
        <v>9.1878636201991482E-3</v>
      </c>
      <c r="N509" s="109">
        <v>89.3</v>
      </c>
      <c r="O509" s="133">
        <f>M509*N509</f>
        <v>0.82047622128378395</v>
      </c>
      <c r="P509" s="133">
        <f>M509*60*1000</f>
        <v>551.27181721194881</v>
      </c>
      <c r="Q509" s="142">
        <f>P509*N509/1000</f>
        <v>49.228573277027024</v>
      </c>
    </row>
    <row r="510" spans="1:17" ht="12.75" customHeight="1">
      <c r="A510" s="242"/>
      <c r="B510" s="19" t="s">
        <v>200</v>
      </c>
      <c r="C510" s="68" t="s">
        <v>172</v>
      </c>
      <c r="D510" s="35">
        <v>72</v>
      </c>
      <c r="E510" s="35">
        <v>1989</v>
      </c>
      <c r="F510" s="64">
        <v>65.864000000000004</v>
      </c>
      <c r="G510" s="64">
        <v>9.9556579999999997</v>
      </c>
      <c r="H510" s="64">
        <v>17.28</v>
      </c>
      <c r="I510" s="64">
        <v>38.628349</v>
      </c>
      <c r="J510" s="64">
        <v>4195.87</v>
      </c>
      <c r="K510" s="99">
        <v>38.628349</v>
      </c>
      <c r="L510" s="64">
        <v>4195.87</v>
      </c>
      <c r="M510" s="65">
        <v>9.2062787931942603E-3</v>
      </c>
      <c r="N510" s="64">
        <v>55.808000000000007</v>
      </c>
      <c r="O510" s="64">
        <v>0.51378400689058534</v>
      </c>
      <c r="P510" s="64">
        <v>552.37672759165559</v>
      </c>
      <c r="Q510" s="141">
        <v>30.827040413435121</v>
      </c>
    </row>
    <row r="511" spans="1:17" ht="12.75" customHeight="1">
      <c r="A511" s="242"/>
      <c r="B511" s="19" t="s">
        <v>200</v>
      </c>
      <c r="C511" s="68" t="s">
        <v>178</v>
      </c>
      <c r="D511" s="35">
        <v>88</v>
      </c>
      <c r="E511" s="35">
        <v>1986</v>
      </c>
      <c r="F511" s="64">
        <v>81.147000000000006</v>
      </c>
      <c r="G511" s="64">
        <v>13.780628999999999</v>
      </c>
      <c r="H511" s="64">
        <v>19.52</v>
      </c>
      <c r="I511" s="64">
        <v>47.846381999999998</v>
      </c>
      <c r="J511" s="64">
        <v>5195.53</v>
      </c>
      <c r="K511" s="99">
        <v>47.846381999999998</v>
      </c>
      <c r="L511" s="64">
        <v>5195.53</v>
      </c>
      <c r="M511" s="65">
        <v>9.2091436292351305E-3</v>
      </c>
      <c r="N511" s="64">
        <v>55.808000000000007</v>
      </c>
      <c r="O511" s="64">
        <v>0.51394388766035426</v>
      </c>
      <c r="P511" s="64">
        <v>552.5486177541078</v>
      </c>
      <c r="Q511" s="141">
        <v>30.836633259621252</v>
      </c>
    </row>
    <row r="512" spans="1:17" ht="12.75" customHeight="1">
      <c r="A512" s="242"/>
      <c r="B512" s="19" t="s">
        <v>437</v>
      </c>
      <c r="C512" s="81" t="s">
        <v>761</v>
      </c>
      <c r="D512" s="82">
        <v>48</v>
      </c>
      <c r="E512" s="82" t="s">
        <v>34</v>
      </c>
      <c r="F512" s="115">
        <f>G512+H512+I512</f>
        <v>29.57</v>
      </c>
      <c r="G512" s="115">
        <v>4.0583999999999998</v>
      </c>
      <c r="H512" s="115">
        <v>7.68</v>
      </c>
      <c r="I512" s="115">
        <v>17.831600000000002</v>
      </c>
      <c r="J512" s="115">
        <v>1934.15</v>
      </c>
      <c r="K512" s="102">
        <f>I512</f>
        <v>17.831600000000002</v>
      </c>
      <c r="L512" s="115">
        <f>J512</f>
        <v>1934.15</v>
      </c>
      <c r="M512" s="125">
        <f>K512/L512</f>
        <v>9.2193469999741484E-3</v>
      </c>
      <c r="N512" s="115">
        <v>48.2</v>
      </c>
      <c r="O512" s="135">
        <f>M512*N512</f>
        <v>0.44437252539875399</v>
      </c>
      <c r="P512" s="135">
        <f>M512*60*1000</f>
        <v>553.16081999844891</v>
      </c>
      <c r="Q512" s="220">
        <f>P512*N512/1000</f>
        <v>26.662351523925242</v>
      </c>
    </row>
    <row r="513" spans="1:17" ht="12.75" customHeight="1">
      <c r="A513" s="242"/>
      <c r="B513" s="20" t="s">
        <v>117</v>
      </c>
      <c r="C513" s="62" t="s">
        <v>860</v>
      </c>
      <c r="D513" s="63">
        <v>22</v>
      </c>
      <c r="E513" s="63">
        <v>1991</v>
      </c>
      <c r="F513" s="113">
        <v>16.452999999999999</v>
      </c>
      <c r="G513" s="113">
        <v>2.1930000000000001</v>
      </c>
      <c r="H513" s="113">
        <v>3.52</v>
      </c>
      <c r="I513" s="113">
        <v>10.739998999999999</v>
      </c>
      <c r="J513" s="113">
        <v>1164.8399999999999</v>
      </c>
      <c r="K513" s="100">
        <v>10.739998999999999</v>
      </c>
      <c r="L513" s="113">
        <v>1164.8399999999999</v>
      </c>
      <c r="M513" s="128">
        <v>9.2201495484358371E-3</v>
      </c>
      <c r="N513" s="113">
        <v>79.352000000000004</v>
      </c>
      <c r="O513" s="113">
        <v>0.73163730696748053</v>
      </c>
      <c r="P513" s="113">
        <v>553.20897290615028</v>
      </c>
      <c r="Q513" s="148">
        <v>43.898238418048834</v>
      </c>
    </row>
    <row r="514" spans="1:17" ht="12.75" customHeight="1">
      <c r="A514" s="242"/>
      <c r="B514" s="19" t="s">
        <v>103</v>
      </c>
      <c r="C514" s="68" t="s">
        <v>98</v>
      </c>
      <c r="D514" s="35">
        <v>20</v>
      </c>
      <c r="E514" s="35">
        <v>1985</v>
      </c>
      <c r="F514" s="64">
        <v>15.090999999999999</v>
      </c>
      <c r="G514" s="64">
        <v>1.7318549999999999</v>
      </c>
      <c r="H514" s="64">
        <v>3.2</v>
      </c>
      <c r="I514" s="64">
        <v>10.159141999999999</v>
      </c>
      <c r="J514" s="64">
        <v>1099.8</v>
      </c>
      <c r="K514" s="99">
        <v>10.159141999999999</v>
      </c>
      <c r="L514" s="64">
        <v>1099.8</v>
      </c>
      <c r="M514" s="65">
        <v>9.2372631387524998E-3</v>
      </c>
      <c r="N514" s="64">
        <v>72.703000000000003</v>
      </c>
      <c r="O514" s="64">
        <v>0.67157674197672301</v>
      </c>
      <c r="P514" s="64">
        <v>554.23578832515</v>
      </c>
      <c r="Q514" s="141">
        <v>40.294604518603379</v>
      </c>
    </row>
    <row r="515" spans="1:17" ht="12.75" customHeight="1">
      <c r="A515" s="242"/>
      <c r="B515" s="19" t="s">
        <v>200</v>
      </c>
      <c r="C515" s="68" t="s">
        <v>179</v>
      </c>
      <c r="D515" s="35">
        <v>40</v>
      </c>
      <c r="E515" s="35">
        <v>1987</v>
      </c>
      <c r="F515" s="64">
        <v>31.431999999999999</v>
      </c>
      <c r="G515" s="64">
        <v>5.1123750000000001</v>
      </c>
      <c r="H515" s="64">
        <v>6.4</v>
      </c>
      <c r="I515" s="64">
        <v>19.919620999999999</v>
      </c>
      <c r="J515" s="64">
        <v>2155.0100000000002</v>
      </c>
      <c r="K515" s="99">
        <v>19.919620999999999</v>
      </c>
      <c r="L515" s="64">
        <v>2155.0100000000002</v>
      </c>
      <c r="M515" s="65">
        <v>9.2434007266787611E-3</v>
      </c>
      <c r="N515" s="64">
        <v>55.808000000000007</v>
      </c>
      <c r="O515" s="64">
        <v>0.51585570775448841</v>
      </c>
      <c r="P515" s="64">
        <v>554.60404360072573</v>
      </c>
      <c r="Q515" s="141">
        <v>30.951342465269306</v>
      </c>
    </row>
    <row r="516" spans="1:17" ht="12.75" customHeight="1">
      <c r="A516" s="242"/>
      <c r="B516" s="20" t="s">
        <v>327</v>
      </c>
      <c r="C516" s="24" t="s">
        <v>292</v>
      </c>
      <c r="D516" s="17">
        <v>35</v>
      </c>
      <c r="E516" s="17">
        <v>1993</v>
      </c>
      <c r="F516" s="60">
        <v>27.5</v>
      </c>
      <c r="G516" s="60">
        <v>3.1184699999999999</v>
      </c>
      <c r="H516" s="60">
        <v>5.44</v>
      </c>
      <c r="I516" s="60">
        <v>18.941534999999998</v>
      </c>
      <c r="J516" s="60">
        <v>2047.51</v>
      </c>
      <c r="K516" s="97">
        <v>18.941534999999998</v>
      </c>
      <c r="L516" s="60">
        <v>2047.51</v>
      </c>
      <c r="M516" s="123">
        <f>K516/L516</f>
        <v>9.2510097630780792E-3</v>
      </c>
      <c r="N516" s="60">
        <v>58.533000000000001</v>
      </c>
      <c r="O516" s="60">
        <f>K516*N516/J516</f>
        <v>0.54148935446224922</v>
      </c>
      <c r="P516" s="60">
        <f>M516*60*1000</f>
        <v>555.0605857846848</v>
      </c>
      <c r="Q516" s="143">
        <f>O516*60</f>
        <v>32.489361267734949</v>
      </c>
    </row>
    <row r="517" spans="1:17" ht="12.75" customHeight="1">
      <c r="A517" s="242"/>
      <c r="B517" s="19" t="s">
        <v>145</v>
      </c>
      <c r="C517" s="22" t="s">
        <v>249</v>
      </c>
      <c r="D517" s="23">
        <v>13</v>
      </c>
      <c r="E517" s="23" t="s">
        <v>34</v>
      </c>
      <c r="F517" s="109">
        <f>G517+H517+I517</f>
        <v>24.238</v>
      </c>
      <c r="G517" s="109">
        <v>5.0999999999999997E-2</v>
      </c>
      <c r="H517" s="109">
        <v>0.12</v>
      </c>
      <c r="I517" s="109">
        <v>24.067</v>
      </c>
      <c r="J517" s="109">
        <v>2599.5700000000002</v>
      </c>
      <c r="K517" s="98">
        <v>24.067</v>
      </c>
      <c r="L517" s="109">
        <v>2599.5700000000002</v>
      </c>
      <c r="M517" s="122">
        <f>K517/L517</f>
        <v>9.2580696038190927E-3</v>
      </c>
      <c r="N517" s="109">
        <v>47.9</v>
      </c>
      <c r="O517" s="133">
        <f>M517*N517</f>
        <v>0.44346153402293453</v>
      </c>
      <c r="P517" s="133">
        <f>M517*60*1000</f>
        <v>555.48417622914553</v>
      </c>
      <c r="Q517" s="142">
        <f>P517*N517/1000</f>
        <v>26.607692041376072</v>
      </c>
    </row>
    <row r="518" spans="1:17" ht="11.25" customHeight="1">
      <c r="A518" s="242"/>
      <c r="B518" s="19" t="s">
        <v>145</v>
      </c>
      <c r="C518" s="22" t="s">
        <v>587</v>
      </c>
      <c r="D518" s="23">
        <v>30</v>
      </c>
      <c r="E518" s="23" t="s">
        <v>34</v>
      </c>
      <c r="F518" s="109">
        <f>G518+H518+I518</f>
        <v>25.856998000000004</v>
      </c>
      <c r="G518" s="109">
        <v>3.3149999999999999</v>
      </c>
      <c r="H518" s="109">
        <v>4.8</v>
      </c>
      <c r="I518" s="109">
        <v>17.741998000000002</v>
      </c>
      <c r="J518" s="109">
        <v>1906.41</v>
      </c>
      <c r="K518" s="98">
        <v>17.741998000000002</v>
      </c>
      <c r="L518" s="109">
        <v>1906.41</v>
      </c>
      <c r="M518" s="122">
        <f>K518/L518</f>
        <v>9.3064965039000008E-3</v>
      </c>
      <c r="N518" s="109">
        <v>47.9</v>
      </c>
      <c r="O518" s="133">
        <f>M518*N518</f>
        <v>0.44578118253681004</v>
      </c>
      <c r="P518" s="133">
        <f>M518*60*1000</f>
        <v>558.38979023400009</v>
      </c>
      <c r="Q518" s="142">
        <f>P518*N518/1000</f>
        <v>26.746870952208603</v>
      </c>
    </row>
    <row r="519" spans="1:17" ht="12.75" customHeight="1">
      <c r="A519" s="242"/>
      <c r="B519" s="19" t="s">
        <v>200</v>
      </c>
      <c r="C519" s="68" t="s">
        <v>208</v>
      </c>
      <c r="D519" s="35">
        <v>31</v>
      </c>
      <c r="E519" s="35">
        <v>1986</v>
      </c>
      <c r="F519" s="64">
        <v>26.975000000000001</v>
      </c>
      <c r="G519" s="64">
        <v>4.5825009999999997</v>
      </c>
      <c r="H519" s="64">
        <v>4.96</v>
      </c>
      <c r="I519" s="64">
        <v>17.432500999999998</v>
      </c>
      <c r="J519" s="64">
        <v>1870.28</v>
      </c>
      <c r="K519" s="99">
        <v>17.432500999999998</v>
      </c>
      <c r="L519" s="64">
        <v>1870.28</v>
      </c>
      <c r="M519" s="65">
        <v>9.3207974207070599E-3</v>
      </c>
      <c r="N519" s="64">
        <v>55.808000000000007</v>
      </c>
      <c r="O519" s="64">
        <v>0.5201750624548197</v>
      </c>
      <c r="P519" s="64">
        <v>559.24784524242352</v>
      </c>
      <c r="Q519" s="141">
        <v>31.210503747289174</v>
      </c>
    </row>
    <row r="520" spans="1:17" ht="12.75" customHeight="1">
      <c r="A520" s="242"/>
      <c r="B520" s="19" t="s">
        <v>145</v>
      </c>
      <c r="C520" s="22" t="s">
        <v>588</v>
      </c>
      <c r="D520" s="23">
        <v>45</v>
      </c>
      <c r="E520" s="23" t="s">
        <v>34</v>
      </c>
      <c r="F520" s="109">
        <f>G520+H520+I520</f>
        <v>31.980003</v>
      </c>
      <c r="G520" s="109">
        <v>3.0089999999999999</v>
      </c>
      <c r="H520" s="109">
        <v>7.2</v>
      </c>
      <c r="I520" s="109">
        <v>21.771003</v>
      </c>
      <c r="J520" s="109">
        <v>2332.9700000000003</v>
      </c>
      <c r="K520" s="98">
        <v>21.771003</v>
      </c>
      <c r="L520" s="109">
        <v>2332.9700000000003</v>
      </c>
      <c r="M520" s="122">
        <f>K520/L520</f>
        <v>9.3318829646330641E-3</v>
      </c>
      <c r="N520" s="109">
        <v>47.9</v>
      </c>
      <c r="O520" s="133">
        <f>M520*N520</f>
        <v>0.44699719400592375</v>
      </c>
      <c r="P520" s="133">
        <f>M520*60*1000</f>
        <v>559.91297787798385</v>
      </c>
      <c r="Q520" s="142">
        <f>P520*N520/1000</f>
        <v>26.819831640355428</v>
      </c>
    </row>
    <row r="521" spans="1:17" ht="12.75" customHeight="1">
      <c r="A521" s="242"/>
      <c r="B521" s="20" t="s">
        <v>393</v>
      </c>
      <c r="C521" s="58" t="s">
        <v>391</v>
      </c>
      <c r="D521" s="17">
        <v>45</v>
      </c>
      <c r="E521" s="17">
        <v>1985</v>
      </c>
      <c r="F521" s="109">
        <v>9.8000000000000007</v>
      </c>
      <c r="G521" s="109">
        <v>1.587</v>
      </c>
      <c r="H521" s="109">
        <v>1.92</v>
      </c>
      <c r="I521" s="109">
        <v>6.2930000000000001</v>
      </c>
      <c r="J521" s="60">
        <v>672.3</v>
      </c>
      <c r="K521" s="98">
        <v>6.2930000000000001</v>
      </c>
      <c r="L521" s="60">
        <v>672.3</v>
      </c>
      <c r="M521" s="122">
        <f>K521/L521</f>
        <v>9.3604045812881159E-3</v>
      </c>
      <c r="N521" s="109">
        <v>91.123999999999995</v>
      </c>
      <c r="O521" s="133">
        <f>M521*N521</f>
        <v>0.85295750706529827</v>
      </c>
      <c r="P521" s="133">
        <f>M521*60*1000</f>
        <v>561.62427487728689</v>
      </c>
      <c r="Q521" s="142">
        <f>P521*N521/1000</f>
        <v>51.177450423917882</v>
      </c>
    </row>
    <row r="522" spans="1:17" ht="12.75" customHeight="1">
      <c r="A522" s="242"/>
      <c r="B522" s="20" t="s">
        <v>629</v>
      </c>
      <c r="C522" s="22" t="s">
        <v>611</v>
      </c>
      <c r="D522" s="23">
        <v>20</v>
      </c>
      <c r="E522" s="23" t="s">
        <v>34</v>
      </c>
      <c r="F522" s="109">
        <v>3.43</v>
      </c>
      <c r="G522" s="109">
        <v>0</v>
      </c>
      <c r="H522" s="109">
        <v>0</v>
      </c>
      <c r="I522" s="109">
        <v>3.43</v>
      </c>
      <c r="J522" s="109">
        <v>366.13</v>
      </c>
      <c r="K522" s="98">
        <v>3.43</v>
      </c>
      <c r="L522" s="109">
        <v>366.13</v>
      </c>
      <c r="M522" s="122">
        <f>K522/L522</f>
        <v>9.3682571764127504E-3</v>
      </c>
      <c r="N522" s="109">
        <v>72.5</v>
      </c>
      <c r="O522" s="133">
        <f>M522*N522</f>
        <v>0.67919864528992435</v>
      </c>
      <c r="P522" s="133">
        <f>M522*60*1000</f>
        <v>562.09543058476493</v>
      </c>
      <c r="Q522" s="142">
        <f>P522*N522/1000</f>
        <v>40.751918717395455</v>
      </c>
    </row>
    <row r="523" spans="1:17" ht="12.75" customHeight="1">
      <c r="A523" s="242"/>
      <c r="B523" s="19" t="s">
        <v>75</v>
      </c>
      <c r="C523" s="68" t="s">
        <v>827</v>
      </c>
      <c r="D523" s="35">
        <v>8</v>
      </c>
      <c r="E523" s="35">
        <v>1956</v>
      </c>
      <c r="F523" s="64">
        <v>4.4029999999999996</v>
      </c>
      <c r="G523" s="64">
        <v>0</v>
      </c>
      <c r="H523" s="64">
        <v>0</v>
      </c>
      <c r="I523" s="64">
        <v>4.4029990000000003</v>
      </c>
      <c r="J523" s="64">
        <v>469.85</v>
      </c>
      <c r="K523" s="99">
        <v>4.4029990000000003</v>
      </c>
      <c r="L523" s="64">
        <v>469.85</v>
      </c>
      <c r="M523" s="65">
        <v>9.3710737469405135E-3</v>
      </c>
      <c r="N523" s="64">
        <v>71.177000000000007</v>
      </c>
      <c r="O523" s="64">
        <v>0.667004916085985</v>
      </c>
      <c r="P523" s="64">
        <v>562.26442481643085</v>
      </c>
      <c r="Q523" s="141">
        <v>40.020294965159103</v>
      </c>
    </row>
    <row r="524" spans="1:17" ht="12.75" customHeight="1">
      <c r="A524" s="242"/>
      <c r="B524" s="20" t="s">
        <v>629</v>
      </c>
      <c r="C524" s="22" t="s">
        <v>612</v>
      </c>
      <c r="D524" s="23">
        <v>8</v>
      </c>
      <c r="E524" s="23" t="s">
        <v>34</v>
      </c>
      <c r="F524" s="109">
        <v>3.9719999999999995</v>
      </c>
      <c r="G524" s="109">
        <v>0.35699999999999998</v>
      </c>
      <c r="H524" s="109">
        <v>0.96</v>
      </c>
      <c r="I524" s="109">
        <v>2.6549999999999998</v>
      </c>
      <c r="J524" s="109">
        <v>280.83</v>
      </c>
      <c r="K524" s="98">
        <v>2.6549999999999998</v>
      </c>
      <c r="L524" s="109">
        <v>280.83</v>
      </c>
      <c r="M524" s="122">
        <f>K524/L524</f>
        <v>9.4541181497703238E-3</v>
      </c>
      <c r="N524" s="109">
        <v>72.5</v>
      </c>
      <c r="O524" s="133">
        <f>M524*N524</f>
        <v>0.68542356585834852</v>
      </c>
      <c r="P524" s="133">
        <f>M524*60*1000</f>
        <v>567.24708898621941</v>
      </c>
      <c r="Q524" s="142">
        <f>P524*N524/1000</f>
        <v>41.12541395150091</v>
      </c>
    </row>
    <row r="525" spans="1:17" ht="12.75" customHeight="1">
      <c r="A525" s="242"/>
      <c r="B525" s="19" t="s">
        <v>145</v>
      </c>
      <c r="C525" s="22" t="s">
        <v>140</v>
      </c>
      <c r="D525" s="23">
        <v>10</v>
      </c>
      <c r="E525" s="23" t="s">
        <v>34</v>
      </c>
      <c r="F525" s="109">
        <f>G525+H525+I525</f>
        <v>6.8100010000000006</v>
      </c>
      <c r="G525" s="109">
        <v>0.153</v>
      </c>
      <c r="H525" s="109">
        <v>1.1300000000000001</v>
      </c>
      <c r="I525" s="109">
        <v>5.5270010000000003</v>
      </c>
      <c r="J525" s="109">
        <v>584.33000000000004</v>
      </c>
      <c r="K525" s="98">
        <v>5.5270010000000003</v>
      </c>
      <c r="L525" s="109">
        <v>584.33000000000004</v>
      </c>
      <c r="M525" s="122">
        <f>K525/L525</f>
        <v>9.4586979959954132E-3</v>
      </c>
      <c r="N525" s="109">
        <v>47.9</v>
      </c>
      <c r="O525" s="133">
        <f>M525*N525</f>
        <v>0.45307163400818029</v>
      </c>
      <c r="P525" s="133">
        <f>M525*60*1000</f>
        <v>567.52187975972481</v>
      </c>
      <c r="Q525" s="142">
        <f>P525*N525/1000</f>
        <v>27.18429804049082</v>
      </c>
    </row>
    <row r="526" spans="1:17" ht="12.75" customHeight="1">
      <c r="A526" s="242"/>
      <c r="B526" s="19" t="s">
        <v>145</v>
      </c>
      <c r="C526" s="22" t="s">
        <v>137</v>
      </c>
      <c r="D526" s="23">
        <v>27</v>
      </c>
      <c r="E526" s="23" t="s">
        <v>34</v>
      </c>
      <c r="F526" s="109">
        <f>G526+H526+I526</f>
        <v>13.2</v>
      </c>
      <c r="G526" s="109">
        <v>0</v>
      </c>
      <c r="H526" s="109">
        <v>0.27</v>
      </c>
      <c r="I526" s="109">
        <v>12.93</v>
      </c>
      <c r="J526" s="109">
        <v>1364.56</v>
      </c>
      <c r="K526" s="98">
        <v>12.93</v>
      </c>
      <c r="L526" s="109">
        <v>1364.56</v>
      </c>
      <c r="M526" s="122">
        <f>K526/L526</f>
        <v>9.4755818725449966E-3</v>
      </c>
      <c r="N526" s="109">
        <v>47.9</v>
      </c>
      <c r="O526" s="133">
        <f>M526*N526</f>
        <v>0.4538803716949053</v>
      </c>
      <c r="P526" s="133">
        <f>M526*60*1000</f>
        <v>568.53491235269985</v>
      </c>
      <c r="Q526" s="142">
        <f>P526*N526/1000</f>
        <v>27.232822301694323</v>
      </c>
    </row>
    <row r="527" spans="1:17" ht="12.75" customHeight="1">
      <c r="A527" s="242"/>
      <c r="B527" s="19" t="s">
        <v>200</v>
      </c>
      <c r="C527" s="68" t="s">
        <v>175</v>
      </c>
      <c r="D527" s="35">
        <v>71</v>
      </c>
      <c r="E527" s="35">
        <v>1985</v>
      </c>
      <c r="F527" s="64">
        <v>68.644000000000005</v>
      </c>
      <c r="G527" s="64">
        <v>10.363035</v>
      </c>
      <c r="H527" s="64">
        <v>17.28</v>
      </c>
      <c r="I527" s="64">
        <v>41.000967000000003</v>
      </c>
      <c r="J527" s="64">
        <v>4324.5</v>
      </c>
      <c r="K527" s="99">
        <v>41.000967000000003</v>
      </c>
      <c r="L527" s="64">
        <v>4324.5</v>
      </c>
      <c r="M527" s="65">
        <v>9.4810884495317386E-3</v>
      </c>
      <c r="N527" s="64">
        <v>55.808000000000007</v>
      </c>
      <c r="O527" s="64">
        <v>0.52912058419146735</v>
      </c>
      <c r="P527" s="64">
        <v>568.86530697190426</v>
      </c>
      <c r="Q527" s="141">
        <v>31.747235051488037</v>
      </c>
    </row>
    <row r="528" spans="1:17" ht="12.75" customHeight="1">
      <c r="A528" s="242"/>
      <c r="B528" s="19" t="s">
        <v>145</v>
      </c>
      <c r="C528" s="22" t="s">
        <v>589</v>
      </c>
      <c r="D528" s="23">
        <v>45</v>
      </c>
      <c r="E528" s="23" t="s">
        <v>34</v>
      </c>
      <c r="F528" s="109">
        <f>G528+H528+I528</f>
        <v>39.356000000000002</v>
      </c>
      <c r="G528" s="109">
        <v>4.8959999999999999</v>
      </c>
      <c r="H528" s="109">
        <v>7.2</v>
      </c>
      <c r="I528" s="109">
        <v>27.26</v>
      </c>
      <c r="J528" s="109">
        <v>2869.6</v>
      </c>
      <c r="K528" s="98">
        <v>27.26</v>
      </c>
      <c r="L528" s="109">
        <v>2869.6</v>
      </c>
      <c r="M528" s="122">
        <f>K528/L528</f>
        <v>9.4995818232506274E-3</v>
      </c>
      <c r="N528" s="109">
        <v>47.9</v>
      </c>
      <c r="O528" s="133">
        <f>M528*N528</f>
        <v>0.45502996933370504</v>
      </c>
      <c r="P528" s="133">
        <f>M528*60*1000</f>
        <v>569.97490939503768</v>
      </c>
      <c r="Q528" s="142">
        <f>P528*N528/1000</f>
        <v>27.301798160022305</v>
      </c>
    </row>
    <row r="529" spans="1:17" ht="13.5" customHeight="1">
      <c r="A529" s="242"/>
      <c r="B529" s="19" t="s">
        <v>30</v>
      </c>
      <c r="C529" s="22" t="s">
        <v>240</v>
      </c>
      <c r="D529" s="23">
        <v>20</v>
      </c>
      <c r="E529" s="23">
        <v>1983</v>
      </c>
      <c r="F529" s="109">
        <v>15.545709</v>
      </c>
      <c r="G529" s="109">
        <v>1.6527179999999999</v>
      </c>
      <c r="H529" s="109">
        <v>3.2</v>
      </c>
      <c r="I529" s="109">
        <v>10.692990999999999</v>
      </c>
      <c r="J529" s="109">
        <v>1123.9000000000001</v>
      </c>
      <c r="K529" s="98">
        <v>10.692990999999999</v>
      </c>
      <c r="L529" s="109">
        <v>1123.9000000000001</v>
      </c>
      <c r="M529" s="122">
        <f>K529/L529</f>
        <v>9.5141836462318691E-3</v>
      </c>
      <c r="N529" s="109">
        <v>89.3</v>
      </c>
      <c r="O529" s="133">
        <f>M529*N529</f>
        <v>0.84961659960850588</v>
      </c>
      <c r="P529" s="133">
        <f>M529*60*1000</f>
        <v>570.85101877391219</v>
      </c>
      <c r="Q529" s="142">
        <f>P529*N529/1000</f>
        <v>50.976995976510359</v>
      </c>
    </row>
    <row r="530" spans="1:17" ht="12.75" customHeight="1">
      <c r="A530" s="242"/>
      <c r="B530" s="20" t="s">
        <v>126</v>
      </c>
      <c r="C530" s="88" t="s">
        <v>124</v>
      </c>
      <c r="D530" s="89">
        <v>45</v>
      </c>
      <c r="E530" s="89">
        <v>1972</v>
      </c>
      <c r="F530" s="118">
        <v>28.14</v>
      </c>
      <c r="G530" s="118">
        <v>3.367632</v>
      </c>
      <c r="H530" s="118">
        <v>7.2</v>
      </c>
      <c r="I530" s="118">
        <v>17.572368000000001</v>
      </c>
      <c r="J530" s="118">
        <v>1840.92</v>
      </c>
      <c r="K530" s="105">
        <v>17.572368000000001</v>
      </c>
      <c r="L530" s="118">
        <v>1840.92</v>
      </c>
      <c r="M530" s="129">
        <v>9.5454272863568224E-3</v>
      </c>
      <c r="N530" s="118">
        <v>64.637</v>
      </c>
      <c r="O530" s="118">
        <v>0.6169877835082459</v>
      </c>
      <c r="P530" s="118">
        <v>572.7256371814093</v>
      </c>
      <c r="Q530" s="146">
        <v>37.019267010494751</v>
      </c>
    </row>
    <row r="531" spans="1:17" ht="12.75" customHeight="1">
      <c r="A531" s="242"/>
      <c r="B531" s="19" t="s">
        <v>200</v>
      </c>
      <c r="C531" s="68" t="s">
        <v>185</v>
      </c>
      <c r="D531" s="35">
        <v>108</v>
      </c>
      <c r="E531" s="35">
        <v>1990</v>
      </c>
      <c r="F531" s="64">
        <v>52.734999999999999</v>
      </c>
      <c r="G531" s="64">
        <v>10.037519</v>
      </c>
      <c r="H531" s="64">
        <v>17.2</v>
      </c>
      <c r="I531" s="64">
        <v>25.497484</v>
      </c>
      <c r="J531" s="64">
        <v>2642.7</v>
      </c>
      <c r="K531" s="99">
        <v>25.497484</v>
      </c>
      <c r="L531" s="64">
        <v>2642.7</v>
      </c>
      <c r="M531" s="65">
        <v>9.6482703295871653E-3</v>
      </c>
      <c r="N531" s="64">
        <v>55.808000000000007</v>
      </c>
      <c r="O531" s="64">
        <v>0.53845067055360063</v>
      </c>
      <c r="P531" s="64">
        <v>578.89621977522984</v>
      </c>
      <c r="Q531" s="141">
        <v>32.307040233216028</v>
      </c>
    </row>
    <row r="532" spans="1:17" ht="12.75" customHeight="1">
      <c r="A532" s="242"/>
      <c r="B532" s="19" t="s">
        <v>123</v>
      </c>
      <c r="C532" s="92" t="s">
        <v>889</v>
      </c>
      <c r="D532" s="93">
        <v>11</v>
      </c>
      <c r="E532" s="93">
        <v>1976</v>
      </c>
      <c r="F532" s="119">
        <v>7.8059000000000003</v>
      </c>
      <c r="G532" s="119">
        <v>0.71399999999999997</v>
      </c>
      <c r="H532" s="119">
        <v>1.6</v>
      </c>
      <c r="I532" s="119">
        <v>5.4918979999999999</v>
      </c>
      <c r="J532" s="119">
        <v>568.63</v>
      </c>
      <c r="K532" s="106">
        <v>5.4918979999999999</v>
      </c>
      <c r="L532" s="119">
        <v>568.63</v>
      </c>
      <c r="M532" s="130">
        <v>9.6581221532455203E-3</v>
      </c>
      <c r="N532" s="119">
        <v>57.988000000000007</v>
      </c>
      <c r="O532" s="119">
        <v>0.56005518742240135</v>
      </c>
      <c r="P532" s="119">
        <v>579.48732919473127</v>
      </c>
      <c r="Q532" s="147">
        <v>33.603311245344088</v>
      </c>
    </row>
    <row r="533" spans="1:17" ht="12.75" customHeight="1">
      <c r="A533" s="242"/>
      <c r="B533" s="20" t="s">
        <v>327</v>
      </c>
      <c r="C533" s="24" t="s">
        <v>314</v>
      </c>
      <c r="D533" s="17">
        <v>50</v>
      </c>
      <c r="E533" s="17">
        <v>1988</v>
      </c>
      <c r="F533" s="60">
        <v>35.47</v>
      </c>
      <c r="G533" s="60">
        <v>4.4315100000000003</v>
      </c>
      <c r="H533" s="60">
        <v>7.84</v>
      </c>
      <c r="I533" s="60">
        <v>23.19849</v>
      </c>
      <c r="J533" s="60">
        <v>2389.81</v>
      </c>
      <c r="K533" s="97">
        <v>23.19849</v>
      </c>
      <c r="L533" s="60">
        <v>2389.81</v>
      </c>
      <c r="M533" s="123">
        <f>K533/L533</f>
        <v>9.7072528778438458E-3</v>
      </c>
      <c r="N533" s="60">
        <v>58.533000000000001</v>
      </c>
      <c r="O533" s="60">
        <f>K533*N533/J533</f>
        <v>0.56819463269883386</v>
      </c>
      <c r="P533" s="60">
        <f>M533*60*1000</f>
        <v>582.43517267063066</v>
      </c>
      <c r="Q533" s="143">
        <f>O533*60</f>
        <v>34.091677961930031</v>
      </c>
    </row>
    <row r="534" spans="1:17" ht="12.75" customHeight="1">
      <c r="A534" s="242"/>
      <c r="B534" s="20" t="s">
        <v>412</v>
      </c>
      <c r="C534" s="22" t="s">
        <v>699</v>
      </c>
      <c r="D534" s="23">
        <v>22</v>
      </c>
      <c r="E534" s="23">
        <v>1986</v>
      </c>
      <c r="F534" s="109">
        <v>17.23</v>
      </c>
      <c r="G534" s="109">
        <v>2.032</v>
      </c>
      <c r="H534" s="109">
        <v>3.52</v>
      </c>
      <c r="I534" s="109">
        <f>F534-G534-H534</f>
        <v>11.678000000000001</v>
      </c>
      <c r="J534" s="109">
        <v>1186.74</v>
      </c>
      <c r="K534" s="98">
        <v>11.678000000000001</v>
      </c>
      <c r="L534" s="109">
        <v>1186.74</v>
      </c>
      <c r="M534" s="122">
        <f>K534/L534</f>
        <v>9.8404031211554357E-3</v>
      </c>
      <c r="N534" s="109">
        <v>50.03</v>
      </c>
      <c r="O534" s="133">
        <f>M534*N534</f>
        <v>0.49231536815140647</v>
      </c>
      <c r="P534" s="133">
        <f>M534*60*1000</f>
        <v>590.42418726932613</v>
      </c>
      <c r="Q534" s="142">
        <f>P534*N534/1000</f>
        <v>29.538922089084387</v>
      </c>
    </row>
    <row r="535" spans="1:17" ht="12.75" customHeight="1">
      <c r="A535" s="242"/>
      <c r="B535" s="20" t="s">
        <v>412</v>
      </c>
      <c r="C535" s="22" t="s">
        <v>700</v>
      </c>
      <c r="D535" s="23">
        <v>12</v>
      </c>
      <c r="E535" s="23">
        <v>1964</v>
      </c>
      <c r="F535" s="109">
        <v>5.2169999999999996</v>
      </c>
      <c r="G535" s="109">
        <v>0</v>
      </c>
      <c r="H535" s="109">
        <v>0</v>
      </c>
      <c r="I535" s="109">
        <f>F535-G535-H535</f>
        <v>5.2169999999999996</v>
      </c>
      <c r="J535" s="109">
        <v>529.39</v>
      </c>
      <c r="K535" s="98">
        <v>5.2169999999999996</v>
      </c>
      <c r="L535" s="109">
        <v>529.39</v>
      </c>
      <c r="M535" s="122">
        <f>K535/L535</f>
        <v>9.8547384725816509E-3</v>
      </c>
      <c r="N535" s="109">
        <v>50.03</v>
      </c>
      <c r="O535" s="133">
        <f>M535*N535</f>
        <v>0.49303256578325999</v>
      </c>
      <c r="P535" s="133">
        <f>M535*60*1000</f>
        <v>591.28430835489905</v>
      </c>
      <c r="Q535" s="142">
        <f>P535*N535/1000</f>
        <v>29.581953946995601</v>
      </c>
    </row>
    <row r="536" spans="1:17" ht="12.75" customHeight="1">
      <c r="A536" s="242"/>
      <c r="B536" s="19" t="s">
        <v>200</v>
      </c>
      <c r="C536" s="68" t="s">
        <v>180</v>
      </c>
      <c r="D536" s="35">
        <v>32</v>
      </c>
      <c r="E536" s="35">
        <v>1986</v>
      </c>
      <c r="F536" s="64">
        <v>31.981999999999999</v>
      </c>
      <c r="G536" s="64">
        <v>5.2368059999999996</v>
      </c>
      <c r="H536" s="64">
        <v>7.68</v>
      </c>
      <c r="I536" s="64">
        <v>19.065200999999998</v>
      </c>
      <c r="J536" s="64">
        <v>1927.93</v>
      </c>
      <c r="K536" s="99">
        <v>19.065200999999998</v>
      </c>
      <c r="L536" s="64">
        <v>1927.93</v>
      </c>
      <c r="M536" s="65">
        <v>9.888948768886836E-3</v>
      </c>
      <c r="N536" s="64">
        <v>55.808000000000007</v>
      </c>
      <c r="O536" s="64">
        <v>0.55188245289403659</v>
      </c>
      <c r="P536" s="64">
        <v>593.33692613321023</v>
      </c>
      <c r="Q536" s="141">
        <v>33.112947173642198</v>
      </c>
    </row>
    <row r="537" spans="1:17" ht="12.75" customHeight="1">
      <c r="A537" s="242"/>
      <c r="B537" s="19" t="s">
        <v>145</v>
      </c>
      <c r="C537" s="22" t="s">
        <v>139</v>
      </c>
      <c r="D537" s="23">
        <v>54</v>
      </c>
      <c r="E537" s="23" t="s">
        <v>34</v>
      </c>
      <c r="F537" s="109">
        <f>G537+H537+I537</f>
        <v>35.759999000000001</v>
      </c>
      <c r="G537" s="109">
        <v>3.6644520000000003</v>
      </c>
      <c r="H537" s="109">
        <v>8.4</v>
      </c>
      <c r="I537" s="109">
        <v>23.695547000000001</v>
      </c>
      <c r="J537" s="109">
        <v>2392.67</v>
      </c>
      <c r="K537" s="98">
        <v>23.695547000000001</v>
      </c>
      <c r="L537" s="109">
        <v>2392.67</v>
      </c>
      <c r="M537" s="122">
        <f>K537/L537</f>
        <v>9.9033911905946088E-3</v>
      </c>
      <c r="N537" s="109">
        <v>47.9</v>
      </c>
      <c r="O537" s="133">
        <f>M537*N537</f>
        <v>0.47437243802948176</v>
      </c>
      <c r="P537" s="133">
        <f>M537*60*1000</f>
        <v>594.20347143567653</v>
      </c>
      <c r="Q537" s="142">
        <f>P537*N537/1000</f>
        <v>28.462346281768905</v>
      </c>
    </row>
    <row r="538" spans="1:17" ht="12.75" customHeight="1">
      <c r="A538" s="242"/>
      <c r="B538" s="19" t="s">
        <v>123</v>
      </c>
      <c r="C538" s="92" t="s">
        <v>226</v>
      </c>
      <c r="D538" s="93">
        <v>37</v>
      </c>
      <c r="E538" s="93">
        <v>1986</v>
      </c>
      <c r="F538" s="119">
        <v>31.890999999999998</v>
      </c>
      <c r="G538" s="119">
        <v>3.7229999999999999</v>
      </c>
      <c r="H538" s="119">
        <v>5.92</v>
      </c>
      <c r="I538" s="119">
        <v>22.248007000000001</v>
      </c>
      <c r="J538" s="119">
        <v>2244.37</v>
      </c>
      <c r="K538" s="106">
        <v>22.248007000000001</v>
      </c>
      <c r="L538" s="119">
        <v>2244.37</v>
      </c>
      <c r="M538" s="130">
        <v>9.9128071574651252E-3</v>
      </c>
      <c r="N538" s="119">
        <v>57.988000000000007</v>
      </c>
      <c r="O538" s="119">
        <v>0.57482386144708775</v>
      </c>
      <c r="P538" s="119">
        <v>594.76842944790758</v>
      </c>
      <c r="Q538" s="147">
        <v>34.48943168682527</v>
      </c>
    </row>
    <row r="539" spans="1:17" ht="12.75" customHeight="1">
      <c r="A539" s="242"/>
      <c r="B539" s="20" t="s">
        <v>117</v>
      </c>
      <c r="C539" s="62" t="s">
        <v>861</v>
      </c>
      <c r="D539" s="63">
        <v>40</v>
      </c>
      <c r="E539" s="63">
        <v>1972</v>
      </c>
      <c r="F539" s="113">
        <v>32.177999999999997</v>
      </c>
      <c r="G539" s="113">
        <v>3.57</v>
      </c>
      <c r="H539" s="113">
        <v>6.4</v>
      </c>
      <c r="I539" s="113">
        <v>22.207999000000001</v>
      </c>
      <c r="J539" s="113">
        <v>2236.87</v>
      </c>
      <c r="K539" s="100">
        <v>22.207999000000001</v>
      </c>
      <c r="L539" s="113">
        <v>2236.87</v>
      </c>
      <c r="M539" s="128">
        <v>9.9281580959108048E-3</v>
      </c>
      <c r="N539" s="113">
        <v>79.352000000000004</v>
      </c>
      <c r="O539" s="113">
        <v>0.78781920122671423</v>
      </c>
      <c r="P539" s="113">
        <v>595.68948575464833</v>
      </c>
      <c r="Q539" s="148">
        <v>47.269152073602854</v>
      </c>
    </row>
    <row r="540" spans="1:17" ht="12.75" customHeight="1">
      <c r="A540" s="242"/>
      <c r="B540" s="20" t="s">
        <v>412</v>
      </c>
      <c r="C540" s="22" t="s">
        <v>701</v>
      </c>
      <c r="D540" s="23">
        <v>21</v>
      </c>
      <c r="E540" s="23">
        <v>1980</v>
      </c>
      <c r="F540" s="109">
        <v>15.4</v>
      </c>
      <c r="G540" s="109">
        <v>1.7230000000000001</v>
      </c>
      <c r="H540" s="109">
        <v>3.2450000000000001</v>
      </c>
      <c r="I540" s="109">
        <f>F540-G540-H540</f>
        <v>10.431999999999999</v>
      </c>
      <c r="J540" s="109">
        <v>1048.75</v>
      </c>
      <c r="K540" s="98">
        <v>9.1259999999999994</v>
      </c>
      <c r="L540" s="109">
        <v>917.47</v>
      </c>
      <c r="M540" s="122">
        <f>K540/L540</f>
        <v>9.9469192453159223E-3</v>
      </c>
      <c r="N540" s="109">
        <v>50.03</v>
      </c>
      <c r="O540" s="133">
        <f>M540*N540</f>
        <v>0.49764436984315563</v>
      </c>
      <c r="P540" s="133">
        <f>M540*60*1000</f>
        <v>596.81515471895534</v>
      </c>
      <c r="Q540" s="142">
        <f>P540*N540/1000</f>
        <v>29.858662190589339</v>
      </c>
    </row>
    <row r="541" spans="1:17" ht="12.75" customHeight="1">
      <c r="A541" s="242"/>
      <c r="B541" s="20" t="s">
        <v>412</v>
      </c>
      <c r="C541" s="22" t="s">
        <v>702</v>
      </c>
      <c r="D541" s="23">
        <v>22</v>
      </c>
      <c r="E541" s="23">
        <v>1986</v>
      </c>
      <c r="F541" s="109">
        <v>18.324999999999999</v>
      </c>
      <c r="G541" s="109">
        <v>2.4470000000000001</v>
      </c>
      <c r="H541" s="109">
        <v>3.52</v>
      </c>
      <c r="I541" s="109">
        <f>F541-G541-H541</f>
        <v>12.358000000000001</v>
      </c>
      <c r="J541" s="109">
        <v>1240.44</v>
      </c>
      <c r="K541" s="98">
        <v>12.358000000000001</v>
      </c>
      <c r="L541" s="109">
        <v>1240.44</v>
      </c>
      <c r="M541" s="122">
        <f>K541/L541</f>
        <v>9.9625939182870597E-3</v>
      </c>
      <c r="N541" s="109">
        <v>50.03</v>
      </c>
      <c r="O541" s="133">
        <f>M541*N541</f>
        <v>0.49842857373190164</v>
      </c>
      <c r="P541" s="133">
        <f>M541*60*1000</f>
        <v>597.7556350972236</v>
      </c>
      <c r="Q541" s="142">
        <f>P541*N541/1000</f>
        <v>29.905714423914098</v>
      </c>
    </row>
    <row r="542" spans="1:17" ht="12.75" customHeight="1">
      <c r="A542" s="242"/>
      <c r="B542" s="19" t="s">
        <v>145</v>
      </c>
      <c r="C542" s="22" t="s">
        <v>138</v>
      </c>
      <c r="D542" s="23">
        <v>28</v>
      </c>
      <c r="E542" s="23" t="s">
        <v>34</v>
      </c>
      <c r="F542" s="109">
        <f>G542+H542+I542</f>
        <v>13.4</v>
      </c>
      <c r="G542" s="109">
        <v>0.19645199999999999</v>
      </c>
      <c r="H542" s="109">
        <v>0.28000000000000003</v>
      </c>
      <c r="I542" s="109">
        <v>12.923548</v>
      </c>
      <c r="J542" s="109">
        <v>1295.3600000000001</v>
      </c>
      <c r="K542" s="98">
        <v>12.923548</v>
      </c>
      <c r="L542" s="109">
        <v>1295.3600000000001</v>
      </c>
      <c r="M542" s="122">
        <f>K542/L542</f>
        <v>9.9768002717391304E-3</v>
      </c>
      <c r="N542" s="109">
        <v>47.9</v>
      </c>
      <c r="O542" s="133">
        <f>M542*N542</f>
        <v>0.47788873301630436</v>
      </c>
      <c r="P542" s="133">
        <f>M542*60*1000</f>
        <v>598.60801630434776</v>
      </c>
      <c r="Q542" s="142">
        <f>P542*N542/1000</f>
        <v>28.673323980978257</v>
      </c>
    </row>
    <row r="543" spans="1:17" ht="12.75" customHeight="1">
      <c r="A543" s="242"/>
      <c r="B543" s="19" t="s">
        <v>200</v>
      </c>
      <c r="C543" s="68" t="s">
        <v>170</v>
      </c>
      <c r="D543" s="35">
        <v>36</v>
      </c>
      <c r="E543" s="35">
        <v>1986</v>
      </c>
      <c r="F543" s="64">
        <v>31.015000000000001</v>
      </c>
      <c r="G543" s="64">
        <v>5.3822780000000003</v>
      </c>
      <c r="H543" s="64">
        <v>5.76</v>
      </c>
      <c r="I543" s="64">
        <v>19.872724000000002</v>
      </c>
      <c r="J543" s="64">
        <v>1988.92</v>
      </c>
      <c r="K543" s="99">
        <v>19.872724000000002</v>
      </c>
      <c r="L543" s="64">
        <v>1988.92</v>
      </c>
      <c r="M543" s="65">
        <v>9.991716107234077E-3</v>
      </c>
      <c r="N543" s="64">
        <v>55.808000000000007</v>
      </c>
      <c r="O543" s="64">
        <v>0.55761769251251947</v>
      </c>
      <c r="P543" s="64">
        <v>599.50296643404465</v>
      </c>
      <c r="Q543" s="141">
        <v>33.45706155075117</v>
      </c>
    </row>
    <row r="544" spans="1:17" ht="12.75" customHeight="1">
      <c r="A544" s="242"/>
      <c r="B544" s="20" t="s">
        <v>327</v>
      </c>
      <c r="C544" s="24" t="s">
        <v>294</v>
      </c>
      <c r="D544" s="17">
        <v>20</v>
      </c>
      <c r="E544" s="17">
        <v>1994</v>
      </c>
      <c r="F544" s="60">
        <v>14.65</v>
      </c>
      <c r="G544" s="60">
        <v>0.71123000000000003</v>
      </c>
      <c r="H544" s="60">
        <v>2.72</v>
      </c>
      <c r="I544" s="60">
        <v>11.218769999999999</v>
      </c>
      <c r="J544" s="60">
        <v>1120.8599999999999</v>
      </c>
      <c r="K544" s="97">
        <v>11.218769999999999</v>
      </c>
      <c r="L544" s="60">
        <v>1120.8599999999999</v>
      </c>
      <c r="M544" s="123">
        <f>K544/L544</f>
        <v>1.0009073390075477E-2</v>
      </c>
      <c r="N544" s="60">
        <v>58.533000000000001</v>
      </c>
      <c r="O544" s="60">
        <f>K544*N544/J544</f>
        <v>0.58586109274128795</v>
      </c>
      <c r="P544" s="60">
        <f>M544*60*1000</f>
        <v>600.54440340452868</v>
      </c>
      <c r="Q544" s="143">
        <f>O544*60</f>
        <v>35.151665564477277</v>
      </c>
    </row>
    <row r="545" spans="1:17" ht="12.75" customHeight="1">
      <c r="A545" s="242"/>
      <c r="B545" s="19" t="s">
        <v>123</v>
      </c>
      <c r="C545" s="92" t="s">
        <v>890</v>
      </c>
      <c r="D545" s="93">
        <v>52</v>
      </c>
      <c r="E545" s="93">
        <v>1994</v>
      </c>
      <c r="F545" s="119">
        <v>43.991999999999997</v>
      </c>
      <c r="G545" s="119">
        <v>5.508</v>
      </c>
      <c r="H545" s="119">
        <v>8.32</v>
      </c>
      <c r="I545" s="119">
        <v>30.164003000000001</v>
      </c>
      <c r="J545" s="119">
        <v>3006.49</v>
      </c>
      <c r="K545" s="106">
        <v>30.164003000000001</v>
      </c>
      <c r="L545" s="119">
        <v>3006.49</v>
      </c>
      <c r="M545" s="130">
        <v>1.0032963023326206E-2</v>
      </c>
      <c r="N545" s="119">
        <v>57.988000000000007</v>
      </c>
      <c r="O545" s="119">
        <v>0.58179145979664015</v>
      </c>
      <c r="P545" s="119">
        <v>601.97778139957234</v>
      </c>
      <c r="Q545" s="147">
        <v>34.9074875877984</v>
      </c>
    </row>
    <row r="546" spans="1:17" ht="12.75" customHeight="1">
      <c r="A546" s="242"/>
      <c r="B546" s="19" t="s">
        <v>634</v>
      </c>
      <c r="C546" s="51" t="s">
        <v>631</v>
      </c>
      <c r="D546" s="49">
        <v>21</v>
      </c>
      <c r="E546" s="55" t="s">
        <v>34</v>
      </c>
      <c r="F546" s="110">
        <v>16.25</v>
      </c>
      <c r="G546" s="110">
        <v>1.92</v>
      </c>
      <c r="H546" s="110">
        <v>3.36</v>
      </c>
      <c r="I546" s="110">
        <v>10.97</v>
      </c>
      <c r="J546" s="111">
        <v>1088.6600000000001</v>
      </c>
      <c r="K546" s="96">
        <v>10.97</v>
      </c>
      <c r="L546" s="111">
        <v>1088.6600000000001</v>
      </c>
      <c r="M546" s="122">
        <f t="shared" ref="M546:M554" si="62">K546/L546</f>
        <v>1.0076607940036375E-2</v>
      </c>
      <c r="N546" s="109">
        <v>63</v>
      </c>
      <c r="O546" s="133">
        <f t="shared" ref="O546:O552" si="63">M546*N546</f>
        <v>0.63482630022229158</v>
      </c>
      <c r="P546" s="133">
        <f t="shared" ref="P546:P554" si="64">M546*60*1000</f>
        <v>604.59647640218247</v>
      </c>
      <c r="Q546" s="142">
        <f t="shared" ref="Q546:Q552" si="65">P546*N546/1000</f>
        <v>38.089578013337494</v>
      </c>
    </row>
    <row r="547" spans="1:17" ht="12.75" customHeight="1">
      <c r="A547" s="242"/>
      <c r="B547" s="20" t="s">
        <v>412</v>
      </c>
      <c r="C547" s="22" t="s">
        <v>703</v>
      </c>
      <c r="D547" s="23">
        <v>32</v>
      </c>
      <c r="E547" s="23">
        <v>1960</v>
      </c>
      <c r="F547" s="109">
        <v>11.91</v>
      </c>
      <c r="G547" s="109">
        <v>0</v>
      </c>
      <c r="H547" s="109">
        <v>0</v>
      </c>
      <c r="I547" s="109">
        <f>F547-G547-H547</f>
        <v>11.91</v>
      </c>
      <c r="J547" s="109">
        <v>1181.3</v>
      </c>
      <c r="K547" s="98">
        <v>11.91</v>
      </c>
      <c r="L547" s="109">
        <v>1181.3</v>
      </c>
      <c r="M547" s="122">
        <f t="shared" si="62"/>
        <v>1.0082112926436976E-2</v>
      </c>
      <c r="N547" s="109">
        <v>50.03</v>
      </c>
      <c r="O547" s="133">
        <f t="shared" si="63"/>
        <v>0.50440810970964189</v>
      </c>
      <c r="P547" s="133">
        <f t="shared" si="64"/>
        <v>604.92677558621858</v>
      </c>
      <c r="Q547" s="142">
        <f t="shared" si="65"/>
        <v>30.264486582578517</v>
      </c>
    </row>
    <row r="548" spans="1:17" ht="12.75" customHeight="1">
      <c r="A548" s="242"/>
      <c r="B548" s="19" t="s">
        <v>145</v>
      </c>
      <c r="C548" s="22" t="s">
        <v>590</v>
      </c>
      <c r="D548" s="23">
        <v>55</v>
      </c>
      <c r="E548" s="23" t="s">
        <v>34</v>
      </c>
      <c r="F548" s="109">
        <f>G548+H548+I548</f>
        <v>39.340001000000001</v>
      </c>
      <c r="G548" s="109">
        <v>4.6920000000000002</v>
      </c>
      <c r="H548" s="109">
        <v>8.8000000000000007</v>
      </c>
      <c r="I548" s="109">
        <v>25.848001</v>
      </c>
      <c r="J548" s="109">
        <v>2545.31</v>
      </c>
      <c r="K548" s="98">
        <v>25.848001</v>
      </c>
      <c r="L548" s="109">
        <v>2545.31</v>
      </c>
      <c r="M548" s="122">
        <f t="shared" si="62"/>
        <v>1.0155148488789185E-2</v>
      </c>
      <c r="N548" s="109">
        <v>47.9</v>
      </c>
      <c r="O548" s="133">
        <f t="shared" si="63"/>
        <v>0.486431612613002</v>
      </c>
      <c r="P548" s="133">
        <f t="shared" si="64"/>
        <v>609.3089093273511</v>
      </c>
      <c r="Q548" s="142">
        <f t="shared" si="65"/>
        <v>29.185896756780117</v>
      </c>
    </row>
    <row r="549" spans="1:17" ht="12.75" customHeight="1">
      <c r="A549" s="242"/>
      <c r="B549" s="20" t="s">
        <v>629</v>
      </c>
      <c r="C549" s="22" t="s">
        <v>613</v>
      </c>
      <c r="D549" s="23">
        <v>6</v>
      </c>
      <c r="E549" s="23" t="s">
        <v>34</v>
      </c>
      <c r="F549" s="109">
        <v>2.391</v>
      </c>
      <c r="G549" s="109">
        <v>0</v>
      </c>
      <c r="H549" s="109">
        <v>0</v>
      </c>
      <c r="I549" s="109">
        <v>2.391</v>
      </c>
      <c r="J549" s="109">
        <v>234.73</v>
      </c>
      <c r="K549" s="98">
        <v>2.391</v>
      </c>
      <c r="L549" s="109">
        <v>234.73</v>
      </c>
      <c r="M549" s="122">
        <f t="shared" si="62"/>
        <v>1.018617134580156E-2</v>
      </c>
      <c r="N549" s="109">
        <v>72.5</v>
      </c>
      <c r="O549" s="133">
        <f t="shared" si="63"/>
        <v>0.73849742257061313</v>
      </c>
      <c r="P549" s="133">
        <f t="shared" si="64"/>
        <v>611.17028074809366</v>
      </c>
      <c r="Q549" s="142">
        <f t="shared" si="65"/>
        <v>44.309845354236792</v>
      </c>
    </row>
    <row r="550" spans="1:17" ht="12.75" customHeight="1">
      <c r="A550" s="242"/>
      <c r="B550" s="20" t="s">
        <v>629</v>
      </c>
      <c r="C550" s="22" t="s">
        <v>614</v>
      </c>
      <c r="D550" s="23">
        <v>6</v>
      </c>
      <c r="E550" s="23" t="s">
        <v>34</v>
      </c>
      <c r="F550" s="109">
        <v>16.908999999999999</v>
      </c>
      <c r="G550" s="109">
        <v>1.69</v>
      </c>
      <c r="H550" s="109">
        <v>3.6419999999999999</v>
      </c>
      <c r="I550" s="109">
        <v>11.577</v>
      </c>
      <c r="J550" s="109">
        <v>1135.42</v>
      </c>
      <c r="K550" s="98">
        <v>11.577</v>
      </c>
      <c r="L550" s="109">
        <v>1135.42</v>
      </c>
      <c r="M550" s="122">
        <f t="shared" si="62"/>
        <v>1.0196226946856669E-2</v>
      </c>
      <c r="N550" s="109">
        <v>72.5</v>
      </c>
      <c r="O550" s="133">
        <f t="shared" si="63"/>
        <v>0.73922645364710848</v>
      </c>
      <c r="P550" s="133">
        <f t="shared" si="64"/>
        <v>611.77361681140007</v>
      </c>
      <c r="Q550" s="142">
        <f t="shared" si="65"/>
        <v>44.353587218826505</v>
      </c>
    </row>
    <row r="551" spans="1:17" ht="12.75" customHeight="1">
      <c r="A551" s="242"/>
      <c r="B551" s="19" t="s">
        <v>30</v>
      </c>
      <c r="C551" s="22" t="s">
        <v>241</v>
      </c>
      <c r="D551" s="23">
        <v>15</v>
      </c>
      <c r="E551" s="23">
        <v>1984</v>
      </c>
      <c r="F551" s="109">
        <v>8.3287099999999992</v>
      </c>
      <c r="G551" s="109">
        <v>1.1361889999999999</v>
      </c>
      <c r="H551" s="109">
        <v>0.14000000000000001</v>
      </c>
      <c r="I551" s="109">
        <v>7.0525209999999996</v>
      </c>
      <c r="J551" s="109">
        <v>691.4</v>
      </c>
      <c r="K551" s="98">
        <v>7.0525209999999996</v>
      </c>
      <c r="L551" s="109">
        <v>691.4</v>
      </c>
      <c r="M551" s="122">
        <f t="shared" si="62"/>
        <v>1.0200348568122649E-2</v>
      </c>
      <c r="N551" s="109">
        <v>89.3</v>
      </c>
      <c r="O551" s="133">
        <f t="shared" si="63"/>
        <v>0.91089112713335252</v>
      </c>
      <c r="P551" s="133">
        <f t="shared" si="64"/>
        <v>612.02091408735896</v>
      </c>
      <c r="Q551" s="142">
        <f t="shared" si="65"/>
        <v>54.653467628001152</v>
      </c>
    </row>
    <row r="552" spans="1:17" ht="12.75" customHeight="1">
      <c r="A552" s="242"/>
      <c r="B552" s="19" t="s">
        <v>145</v>
      </c>
      <c r="C552" s="22" t="s">
        <v>591</v>
      </c>
      <c r="D552" s="23">
        <v>103</v>
      </c>
      <c r="E552" s="23" t="s">
        <v>34</v>
      </c>
      <c r="F552" s="109">
        <f>G552+H552+I552</f>
        <v>41.179995000000005</v>
      </c>
      <c r="G552" s="109">
        <v>4.6065750000000003</v>
      </c>
      <c r="H552" s="109">
        <v>0.93500000000000005</v>
      </c>
      <c r="I552" s="109">
        <v>35.638420000000004</v>
      </c>
      <c r="J552" s="109">
        <v>3493.73</v>
      </c>
      <c r="K552" s="98">
        <v>35.638420000000004</v>
      </c>
      <c r="L552" s="109">
        <v>3493.73</v>
      </c>
      <c r="M552" s="122">
        <f t="shared" si="62"/>
        <v>1.0200679502995367E-2</v>
      </c>
      <c r="N552" s="109">
        <v>47.9</v>
      </c>
      <c r="O552" s="133">
        <f t="shared" si="63"/>
        <v>0.48861254819347805</v>
      </c>
      <c r="P552" s="133">
        <f t="shared" si="64"/>
        <v>612.04077017972202</v>
      </c>
      <c r="Q552" s="142">
        <f t="shared" si="65"/>
        <v>29.316752891608687</v>
      </c>
    </row>
    <row r="553" spans="1:17" ht="12.75" customHeight="1">
      <c r="A553" s="242"/>
      <c r="B553" s="20" t="s">
        <v>327</v>
      </c>
      <c r="C553" s="24" t="s">
        <v>317</v>
      </c>
      <c r="D553" s="17">
        <v>85</v>
      </c>
      <c r="E553" s="17">
        <v>1970</v>
      </c>
      <c r="F553" s="60">
        <v>60.11</v>
      </c>
      <c r="G553" s="60">
        <v>7.3311400000000004</v>
      </c>
      <c r="H553" s="60">
        <v>13.6</v>
      </c>
      <c r="I553" s="60">
        <v>39.17886</v>
      </c>
      <c r="J553" s="60">
        <v>3839.76</v>
      </c>
      <c r="K553" s="97">
        <v>39.17886</v>
      </c>
      <c r="L553" s="60">
        <v>3839.76</v>
      </c>
      <c r="M553" s="123">
        <f t="shared" si="62"/>
        <v>1.0203465841615101E-2</v>
      </c>
      <c r="N553" s="60">
        <v>58.533000000000001</v>
      </c>
      <c r="O553" s="60">
        <f>K553*N553/J553</f>
        <v>0.59723946610725664</v>
      </c>
      <c r="P553" s="60">
        <f t="shared" si="64"/>
        <v>612.20795049690605</v>
      </c>
      <c r="Q553" s="143">
        <f>O553*60</f>
        <v>35.834367966435401</v>
      </c>
    </row>
    <row r="554" spans="1:17" ht="12.75" customHeight="1">
      <c r="A554" s="242"/>
      <c r="B554" s="20" t="s">
        <v>412</v>
      </c>
      <c r="C554" s="22" t="s">
        <v>704</v>
      </c>
      <c r="D554" s="23">
        <v>40</v>
      </c>
      <c r="E554" s="23">
        <v>1963</v>
      </c>
      <c r="F554" s="109">
        <v>20.988</v>
      </c>
      <c r="G554" s="109">
        <v>2.5249999999999999</v>
      </c>
      <c r="H554" s="109">
        <v>0.4</v>
      </c>
      <c r="I554" s="109">
        <f>F554-G554-H554</f>
        <v>18.063000000000002</v>
      </c>
      <c r="J554" s="109">
        <v>1770</v>
      </c>
      <c r="K554" s="98">
        <v>18.062999999999999</v>
      </c>
      <c r="L554" s="109">
        <v>1770</v>
      </c>
      <c r="M554" s="122">
        <f t="shared" si="62"/>
        <v>1.0205084745762712E-2</v>
      </c>
      <c r="N554" s="109">
        <v>50.03</v>
      </c>
      <c r="O554" s="133">
        <f>M554*N554</f>
        <v>0.51056038983050844</v>
      </c>
      <c r="P554" s="133">
        <f t="shared" si="64"/>
        <v>612.30508474576277</v>
      </c>
      <c r="Q554" s="142">
        <f>P554*N554/1000</f>
        <v>30.633623389830511</v>
      </c>
    </row>
    <row r="555" spans="1:17" ht="12.75" customHeight="1">
      <c r="A555" s="242"/>
      <c r="B555" s="19" t="s">
        <v>200</v>
      </c>
      <c r="C555" s="68" t="s">
        <v>182</v>
      </c>
      <c r="D555" s="35">
        <v>47</v>
      </c>
      <c r="E555" s="35" t="s">
        <v>34</v>
      </c>
      <c r="F555" s="64">
        <v>24.376000000000001</v>
      </c>
      <c r="G555" s="64">
        <v>5.1497890000000002</v>
      </c>
      <c r="H555" s="64">
        <v>0</v>
      </c>
      <c r="I555" s="64">
        <v>19.226213000000001</v>
      </c>
      <c r="J555" s="64">
        <v>1879.63</v>
      </c>
      <c r="K555" s="99">
        <v>19.226213000000001</v>
      </c>
      <c r="L555" s="64">
        <v>1879.63</v>
      </c>
      <c r="M555" s="65">
        <v>1.0228722142123716E-2</v>
      </c>
      <c r="N555" s="64">
        <v>55.808000000000007</v>
      </c>
      <c r="O555" s="64">
        <v>0.5708445253076404</v>
      </c>
      <c r="P555" s="64">
        <v>613.72332852742295</v>
      </c>
      <c r="Q555" s="141">
        <v>34.250671518458425</v>
      </c>
    </row>
    <row r="556" spans="1:17" ht="12.75" customHeight="1">
      <c r="A556" s="242"/>
      <c r="B556" s="20" t="s">
        <v>412</v>
      </c>
      <c r="C556" s="22" t="s">
        <v>705</v>
      </c>
      <c r="D556" s="23">
        <v>22</v>
      </c>
      <c r="E556" s="23">
        <v>1949</v>
      </c>
      <c r="F556" s="109">
        <v>8.0449999999999999</v>
      </c>
      <c r="G556" s="109">
        <v>0</v>
      </c>
      <c r="H556" s="109">
        <v>0</v>
      </c>
      <c r="I556" s="109">
        <f>F556-G556-H556</f>
        <v>8.0449999999999999</v>
      </c>
      <c r="J556" s="109">
        <v>783.9</v>
      </c>
      <c r="K556" s="98">
        <v>6.5289999999999999</v>
      </c>
      <c r="L556" s="109">
        <v>636.16999999999996</v>
      </c>
      <c r="M556" s="122">
        <f>K556/L556</f>
        <v>1.0262980021063553E-2</v>
      </c>
      <c r="N556" s="109">
        <v>50.03</v>
      </c>
      <c r="O556" s="133">
        <f>M556*N556</f>
        <v>0.5134568904538096</v>
      </c>
      <c r="P556" s="133">
        <f>M556*60*1000</f>
        <v>615.77880126381319</v>
      </c>
      <c r="Q556" s="142">
        <f>P556*N556/1000</f>
        <v>30.807413427228575</v>
      </c>
    </row>
    <row r="557" spans="1:17" ht="12.75" customHeight="1">
      <c r="A557" s="242"/>
      <c r="B557" s="19" t="s">
        <v>75</v>
      </c>
      <c r="C557" s="83" t="s">
        <v>825</v>
      </c>
      <c r="D557" s="84">
        <v>20</v>
      </c>
      <c r="E557" s="84">
        <v>1985</v>
      </c>
      <c r="F557" s="64">
        <v>13.228999999999999</v>
      </c>
      <c r="G557" s="64">
        <v>0.62189399999999995</v>
      </c>
      <c r="H557" s="64">
        <v>1.8451599999999999</v>
      </c>
      <c r="I557" s="64">
        <v>10.761946</v>
      </c>
      <c r="J557" s="64">
        <v>1047.19</v>
      </c>
      <c r="K557" s="99">
        <v>10.761946</v>
      </c>
      <c r="L557" s="64">
        <v>1047.19</v>
      </c>
      <c r="M557" s="65">
        <v>1.0276975524976365E-2</v>
      </c>
      <c r="N557" s="64">
        <v>71.177000000000007</v>
      </c>
      <c r="O557" s="64">
        <v>0.73148428694124279</v>
      </c>
      <c r="P557" s="64">
        <v>616.61853149858189</v>
      </c>
      <c r="Q557" s="141">
        <v>43.889057216474569</v>
      </c>
    </row>
    <row r="558" spans="1:17" ht="12.75" customHeight="1">
      <c r="A558" s="242"/>
      <c r="B558" s="19" t="s">
        <v>566</v>
      </c>
      <c r="C558" s="24" t="s">
        <v>57</v>
      </c>
      <c r="D558" s="17">
        <v>108</v>
      </c>
      <c r="E558" s="17">
        <v>1968</v>
      </c>
      <c r="F558" s="60">
        <v>51.47</v>
      </c>
      <c r="G558" s="60">
        <v>7.9</v>
      </c>
      <c r="H558" s="60">
        <v>17.2</v>
      </c>
      <c r="I558" s="60">
        <f>F558-G558-H558</f>
        <v>26.37</v>
      </c>
      <c r="J558" s="60">
        <v>2558.44</v>
      </c>
      <c r="K558" s="97">
        <f>I558/J558*L558</f>
        <v>26.37</v>
      </c>
      <c r="L558" s="60">
        <v>2558.44</v>
      </c>
      <c r="M558" s="123">
        <f>K558/L558</f>
        <v>1.0307062115976923E-2</v>
      </c>
      <c r="N558" s="60">
        <v>49.921999999999997</v>
      </c>
      <c r="O558" s="60">
        <f>M558*N558</f>
        <v>0.51454915495379994</v>
      </c>
      <c r="P558" s="60">
        <f>M558*60*1000</f>
        <v>618.42372695861536</v>
      </c>
      <c r="Q558" s="143">
        <f>P558*N558/1000</f>
        <v>30.872949297227994</v>
      </c>
    </row>
    <row r="559" spans="1:17" ht="12.75" customHeight="1">
      <c r="A559" s="242"/>
      <c r="B559" s="19" t="s">
        <v>123</v>
      </c>
      <c r="C559" s="92" t="s">
        <v>225</v>
      </c>
      <c r="D559" s="93">
        <v>73</v>
      </c>
      <c r="E559" s="93">
        <v>1966</v>
      </c>
      <c r="F559" s="119">
        <v>28.068000000000001</v>
      </c>
      <c r="G559" s="119">
        <v>5.6686990000000002</v>
      </c>
      <c r="H559" s="119">
        <v>0.78</v>
      </c>
      <c r="I559" s="119">
        <v>21.619302999999999</v>
      </c>
      <c r="J559" s="119">
        <v>2087.0500000000002</v>
      </c>
      <c r="K559" s="106">
        <v>21.619302999999999</v>
      </c>
      <c r="L559" s="119">
        <v>2087.0500000000002</v>
      </c>
      <c r="M559" s="130">
        <v>1.0358785366905439E-2</v>
      </c>
      <c r="N559" s="119">
        <v>57.988000000000007</v>
      </c>
      <c r="O559" s="119">
        <v>0.6006852458561126</v>
      </c>
      <c r="P559" s="119">
        <v>621.52712201432632</v>
      </c>
      <c r="Q559" s="147">
        <v>36.041114751366763</v>
      </c>
    </row>
    <row r="560" spans="1:17" ht="12.75" customHeight="1">
      <c r="A560" s="242"/>
      <c r="B560" s="19" t="s">
        <v>566</v>
      </c>
      <c r="C560" s="24" t="s">
        <v>65</v>
      </c>
      <c r="D560" s="17">
        <v>92</v>
      </c>
      <c r="E560" s="17">
        <v>1991</v>
      </c>
      <c r="F560" s="60">
        <v>63.39</v>
      </c>
      <c r="G560" s="60">
        <v>9.58</v>
      </c>
      <c r="H560" s="60">
        <v>15.12</v>
      </c>
      <c r="I560" s="60">
        <f>F560-G560-H560</f>
        <v>38.690000000000005</v>
      </c>
      <c r="J560" s="60">
        <v>3723.66</v>
      </c>
      <c r="K560" s="97">
        <f>I560/J560*L560</f>
        <v>36.853200131053867</v>
      </c>
      <c r="L560" s="60">
        <v>3546.88</v>
      </c>
      <c r="M560" s="123">
        <f>K560/L560</f>
        <v>1.0390314905227656E-2</v>
      </c>
      <c r="N560" s="60">
        <v>49.921999999999997</v>
      </c>
      <c r="O560" s="60">
        <f>M560*N560</f>
        <v>0.51870530069877507</v>
      </c>
      <c r="P560" s="60">
        <f>M560*60*1000</f>
        <v>623.41889431365939</v>
      </c>
      <c r="Q560" s="143">
        <f>P560*N560/1000</f>
        <v>31.122318041926501</v>
      </c>
    </row>
    <row r="561" spans="1:17" ht="12.75" customHeight="1">
      <c r="A561" s="242"/>
      <c r="B561" s="19" t="s">
        <v>75</v>
      </c>
      <c r="C561" s="83" t="s">
        <v>824</v>
      </c>
      <c r="D561" s="84">
        <v>40</v>
      </c>
      <c r="E561" s="84">
        <v>1988</v>
      </c>
      <c r="F561" s="64">
        <v>27.696999999999999</v>
      </c>
      <c r="G561" s="64">
        <v>2.448</v>
      </c>
      <c r="H561" s="64">
        <v>3.92</v>
      </c>
      <c r="I561" s="64">
        <v>21.329000000000001</v>
      </c>
      <c r="J561" s="64">
        <v>2040.9</v>
      </c>
      <c r="K561" s="99">
        <v>21.329000000000001</v>
      </c>
      <c r="L561" s="64">
        <v>2040.9</v>
      </c>
      <c r="M561" s="65">
        <v>1.0450781517957763E-2</v>
      </c>
      <c r="N561" s="64">
        <v>68.234000000000009</v>
      </c>
      <c r="O561" s="64">
        <v>0.71309862609633012</v>
      </c>
      <c r="P561" s="64">
        <v>627.04689107746583</v>
      </c>
      <c r="Q561" s="141">
        <v>42.785917565779812</v>
      </c>
    </row>
    <row r="562" spans="1:17" ht="12.75" customHeight="1">
      <c r="A562" s="242"/>
      <c r="B562" s="20" t="s">
        <v>629</v>
      </c>
      <c r="C562" s="22" t="s">
        <v>615</v>
      </c>
      <c r="D562" s="23">
        <v>36</v>
      </c>
      <c r="E562" s="23" t="s">
        <v>34</v>
      </c>
      <c r="F562" s="109">
        <v>7.4779999999999998</v>
      </c>
      <c r="G562" s="109">
        <v>1.071</v>
      </c>
      <c r="H562" s="109">
        <v>1.76</v>
      </c>
      <c r="I562" s="109">
        <v>4.6470000000000002</v>
      </c>
      <c r="J562" s="109">
        <v>442.92</v>
      </c>
      <c r="K562" s="98">
        <v>4.6470000000000002</v>
      </c>
      <c r="L562" s="109">
        <v>442.92</v>
      </c>
      <c r="M562" s="122">
        <f t="shared" ref="M562:M567" si="66">K562/L562</f>
        <v>1.0491736656732593E-2</v>
      </c>
      <c r="N562" s="109">
        <v>72.5</v>
      </c>
      <c r="O562" s="133">
        <f t="shared" ref="O562:O567" si="67">M562*N562</f>
        <v>0.76065090761311305</v>
      </c>
      <c r="P562" s="133">
        <f t="shared" ref="P562:P567" si="68">M562*60*1000</f>
        <v>629.50419940395568</v>
      </c>
      <c r="Q562" s="142">
        <f t="shared" ref="Q562:Q567" si="69">P562*N562/1000</f>
        <v>45.639054456786781</v>
      </c>
    </row>
    <row r="563" spans="1:17" ht="12.75" customHeight="1">
      <c r="A563" s="242"/>
      <c r="B563" s="19" t="s">
        <v>491</v>
      </c>
      <c r="C563" s="22" t="s">
        <v>509</v>
      </c>
      <c r="D563" s="23">
        <v>20</v>
      </c>
      <c r="E563" s="23">
        <v>1983</v>
      </c>
      <c r="F563" s="109">
        <v>17.376000000000001</v>
      </c>
      <c r="G563" s="109">
        <v>3.1269999999999998</v>
      </c>
      <c r="H563" s="109">
        <v>3.2</v>
      </c>
      <c r="I563" s="109">
        <v>11.048</v>
      </c>
      <c r="J563" s="109">
        <v>1052.7</v>
      </c>
      <c r="K563" s="98">
        <v>11.048</v>
      </c>
      <c r="L563" s="109">
        <v>1052.7</v>
      </c>
      <c r="M563" s="122">
        <f t="shared" si="66"/>
        <v>1.0494917830341028E-2</v>
      </c>
      <c r="N563" s="109">
        <v>48.4</v>
      </c>
      <c r="O563" s="133">
        <f t="shared" si="67"/>
        <v>0.50795402298850578</v>
      </c>
      <c r="P563" s="133">
        <f t="shared" si="68"/>
        <v>629.69506982046164</v>
      </c>
      <c r="Q563" s="142">
        <f t="shared" si="69"/>
        <v>30.477241379310342</v>
      </c>
    </row>
    <row r="564" spans="1:17" ht="12.75" customHeight="1">
      <c r="A564" s="242"/>
      <c r="B564" s="19" t="s">
        <v>491</v>
      </c>
      <c r="C564" s="22" t="s">
        <v>503</v>
      </c>
      <c r="D564" s="23">
        <v>27</v>
      </c>
      <c r="E564" s="23">
        <v>1992</v>
      </c>
      <c r="F564" s="109">
        <v>30.274000000000001</v>
      </c>
      <c r="G564" s="109">
        <v>2.2890000000000001</v>
      </c>
      <c r="H564" s="109">
        <v>6.48</v>
      </c>
      <c r="I564" s="109">
        <v>21.504000000000001</v>
      </c>
      <c r="J564" s="109">
        <v>2043.2</v>
      </c>
      <c r="K564" s="98">
        <v>21.504000000000001</v>
      </c>
      <c r="L564" s="109">
        <v>2043.2</v>
      </c>
      <c r="M564" s="122">
        <f t="shared" si="66"/>
        <v>1.0524667188723571E-2</v>
      </c>
      <c r="N564" s="109">
        <v>48.4</v>
      </c>
      <c r="O564" s="133">
        <f t="shared" si="67"/>
        <v>0.5093938919342208</v>
      </c>
      <c r="P564" s="133">
        <f t="shared" si="68"/>
        <v>631.48003132341421</v>
      </c>
      <c r="Q564" s="142">
        <f t="shared" si="69"/>
        <v>30.563633516053248</v>
      </c>
    </row>
    <row r="565" spans="1:17" ht="12.75" customHeight="1">
      <c r="A565" s="242"/>
      <c r="B565" s="20" t="s">
        <v>629</v>
      </c>
      <c r="C565" s="22" t="s">
        <v>616</v>
      </c>
      <c r="D565" s="23">
        <v>12</v>
      </c>
      <c r="E565" s="23" t="s">
        <v>34</v>
      </c>
      <c r="F565" s="109">
        <v>13.519</v>
      </c>
      <c r="G565" s="109">
        <v>1.139</v>
      </c>
      <c r="H565" s="109">
        <v>2.8809999999999998</v>
      </c>
      <c r="I565" s="109">
        <v>9.4990000000000006</v>
      </c>
      <c r="J565" s="109">
        <v>902.29</v>
      </c>
      <c r="K565" s="98">
        <v>9.4990000000000006</v>
      </c>
      <c r="L565" s="109">
        <v>902.29</v>
      </c>
      <c r="M565" s="122">
        <f t="shared" si="66"/>
        <v>1.0527657405047158E-2</v>
      </c>
      <c r="N565" s="109">
        <v>72.5</v>
      </c>
      <c r="O565" s="133">
        <f t="shared" si="67"/>
        <v>0.76325516186591902</v>
      </c>
      <c r="P565" s="133">
        <f t="shared" si="68"/>
        <v>631.65944430282946</v>
      </c>
      <c r="Q565" s="142">
        <f t="shared" si="69"/>
        <v>45.795309711955142</v>
      </c>
    </row>
    <row r="566" spans="1:17" ht="12.75" customHeight="1">
      <c r="A566" s="242"/>
      <c r="B566" s="19" t="s">
        <v>491</v>
      </c>
      <c r="C566" s="22" t="s">
        <v>504</v>
      </c>
      <c r="D566" s="23">
        <v>20</v>
      </c>
      <c r="E566" s="23">
        <v>1988</v>
      </c>
      <c r="F566" s="109">
        <v>17.004999999999999</v>
      </c>
      <c r="G566" s="109">
        <v>2.177</v>
      </c>
      <c r="H566" s="109">
        <v>3.2</v>
      </c>
      <c r="I566" s="109">
        <v>11.627000000000001</v>
      </c>
      <c r="J566" s="109">
        <v>1102.3499999999999</v>
      </c>
      <c r="K566" s="98">
        <v>11.627000000000001</v>
      </c>
      <c r="L566" s="109">
        <v>1102.3499999999999</v>
      </c>
      <c r="M566" s="122">
        <f t="shared" si="66"/>
        <v>1.0547466775525016E-2</v>
      </c>
      <c r="N566" s="109">
        <v>48.4</v>
      </c>
      <c r="O566" s="133">
        <f t="shared" si="67"/>
        <v>0.51049739193541077</v>
      </c>
      <c r="P566" s="133">
        <f t="shared" si="68"/>
        <v>632.84800653150103</v>
      </c>
      <c r="Q566" s="142">
        <f t="shared" si="69"/>
        <v>30.629843516124648</v>
      </c>
    </row>
    <row r="567" spans="1:17" ht="12.75" customHeight="1">
      <c r="A567" s="242"/>
      <c r="B567" s="19" t="s">
        <v>566</v>
      </c>
      <c r="C567" s="24" t="s">
        <v>61</v>
      </c>
      <c r="D567" s="17">
        <v>54</v>
      </c>
      <c r="E567" s="17">
        <v>1987</v>
      </c>
      <c r="F567" s="60">
        <v>39.520000000000003</v>
      </c>
      <c r="G567" s="60">
        <v>5.08</v>
      </c>
      <c r="H567" s="60">
        <v>11.43</v>
      </c>
      <c r="I567" s="60">
        <v>22.99</v>
      </c>
      <c r="J567" s="60">
        <v>2177.62</v>
      </c>
      <c r="K567" s="97">
        <f>I567/J567*L567</f>
        <v>22.99</v>
      </c>
      <c r="L567" s="60">
        <v>2177.62</v>
      </c>
      <c r="M567" s="123">
        <f t="shared" si="66"/>
        <v>1.055739752573911E-2</v>
      </c>
      <c r="N567" s="60">
        <v>49.921999999999997</v>
      </c>
      <c r="O567" s="60">
        <f t="shared" si="67"/>
        <v>0.52704639927994779</v>
      </c>
      <c r="P567" s="60">
        <f t="shared" si="68"/>
        <v>633.44385154434656</v>
      </c>
      <c r="Q567" s="143">
        <f t="shared" si="69"/>
        <v>31.622783956796866</v>
      </c>
    </row>
    <row r="568" spans="1:17" ht="12.75" customHeight="1">
      <c r="A568" s="242"/>
      <c r="B568" s="19" t="s">
        <v>200</v>
      </c>
      <c r="C568" s="68" t="s">
        <v>174</v>
      </c>
      <c r="D568" s="35">
        <v>59</v>
      </c>
      <c r="E568" s="35">
        <v>1964</v>
      </c>
      <c r="F568" s="64">
        <v>45.015000000000001</v>
      </c>
      <c r="G568" s="64">
        <v>7.987641</v>
      </c>
      <c r="H568" s="64">
        <v>9.1199999999999992</v>
      </c>
      <c r="I568" s="64">
        <v>27.907361999999999</v>
      </c>
      <c r="J568" s="64">
        <v>2642.27</v>
      </c>
      <c r="K568" s="99">
        <v>27.907361999999999</v>
      </c>
      <c r="L568" s="64">
        <v>2642.27</v>
      </c>
      <c r="M568" s="65">
        <v>1.0561888830437464E-2</v>
      </c>
      <c r="N568" s="64">
        <v>55.808000000000007</v>
      </c>
      <c r="O568" s="64">
        <v>0.58943789184905404</v>
      </c>
      <c r="P568" s="64">
        <v>633.71332982624779</v>
      </c>
      <c r="Q568" s="141">
        <v>35.366273510943238</v>
      </c>
    </row>
    <row r="569" spans="1:17" ht="12.75" customHeight="1">
      <c r="A569" s="242"/>
      <c r="B569" s="19" t="s">
        <v>491</v>
      </c>
      <c r="C569" s="22" t="s">
        <v>511</v>
      </c>
      <c r="D569" s="23">
        <v>30</v>
      </c>
      <c r="E569" s="23">
        <v>1972</v>
      </c>
      <c r="F569" s="109">
        <v>25.623000000000001</v>
      </c>
      <c r="G569" s="109">
        <v>2.4569999999999999</v>
      </c>
      <c r="H569" s="109">
        <v>4.8</v>
      </c>
      <c r="I569" s="109">
        <v>18.366</v>
      </c>
      <c r="J569" s="109">
        <v>1727.5</v>
      </c>
      <c r="K569" s="98">
        <v>18.366</v>
      </c>
      <c r="L569" s="109">
        <v>1727.5</v>
      </c>
      <c r="M569" s="122">
        <f>K569/L569</f>
        <v>1.0631548480463097E-2</v>
      </c>
      <c r="N569" s="109">
        <v>48.4</v>
      </c>
      <c r="O569" s="133">
        <f>M569*N569</f>
        <v>0.51456694645441392</v>
      </c>
      <c r="P569" s="133">
        <f>M569*60*1000</f>
        <v>637.89290882778585</v>
      </c>
      <c r="Q569" s="142">
        <f>P569*N569/1000</f>
        <v>30.874016787264836</v>
      </c>
    </row>
    <row r="570" spans="1:17" ht="12.75" customHeight="1">
      <c r="A570" s="242"/>
      <c r="B570" s="20" t="s">
        <v>629</v>
      </c>
      <c r="C570" s="22" t="s">
        <v>617</v>
      </c>
      <c r="D570" s="23">
        <v>20</v>
      </c>
      <c r="E570" s="23" t="s">
        <v>34</v>
      </c>
      <c r="F570" s="109">
        <v>7.4829999999999997</v>
      </c>
      <c r="G570" s="109">
        <v>0.56100000000000005</v>
      </c>
      <c r="H570" s="109">
        <v>0.14099999999999999</v>
      </c>
      <c r="I570" s="109">
        <v>6.7809999999999997</v>
      </c>
      <c r="J570" s="109">
        <v>635.91</v>
      </c>
      <c r="K570" s="98">
        <v>6.7809999999999997</v>
      </c>
      <c r="L570" s="109">
        <v>635.91</v>
      </c>
      <c r="M570" s="122">
        <f>K570/L570</f>
        <v>1.066345866553443E-2</v>
      </c>
      <c r="N570" s="109">
        <v>72.5</v>
      </c>
      <c r="O570" s="133">
        <f>M570*N570</f>
        <v>0.77310075325124616</v>
      </c>
      <c r="P570" s="133">
        <f>M570*60*1000</f>
        <v>639.80751993206582</v>
      </c>
      <c r="Q570" s="142">
        <f>P570*N570/1000</f>
        <v>46.386045195074772</v>
      </c>
    </row>
    <row r="571" spans="1:17" ht="12.75" customHeight="1">
      <c r="A571" s="242"/>
      <c r="B571" s="19" t="s">
        <v>200</v>
      </c>
      <c r="C571" s="68" t="s">
        <v>173</v>
      </c>
      <c r="D571" s="35">
        <v>60</v>
      </c>
      <c r="E571" s="35">
        <v>1985</v>
      </c>
      <c r="F571" s="64">
        <v>47.84</v>
      </c>
      <c r="G571" s="64">
        <v>4.8765599999999996</v>
      </c>
      <c r="H571" s="64">
        <v>9.52</v>
      </c>
      <c r="I571" s="64">
        <v>33.443440000000002</v>
      </c>
      <c r="J571" s="64">
        <v>3133.55</v>
      </c>
      <c r="K571" s="99">
        <v>33.443440000000002</v>
      </c>
      <c r="L571" s="64">
        <v>3133.55</v>
      </c>
      <c r="M571" s="65">
        <v>1.0672700292001085E-2</v>
      </c>
      <c r="N571" s="64">
        <v>55.808000000000007</v>
      </c>
      <c r="O571" s="64">
        <v>0.59562205789599665</v>
      </c>
      <c r="P571" s="64">
        <v>640.36201752006502</v>
      </c>
      <c r="Q571" s="141">
        <v>35.737323473759794</v>
      </c>
    </row>
    <row r="572" spans="1:17" ht="12.75" customHeight="1">
      <c r="A572" s="242"/>
      <c r="B572" s="19" t="s">
        <v>491</v>
      </c>
      <c r="C572" s="22" t="s">
        <v>506</v>
      </c>
      <c r="D572" s="23">
        <v>20</v>
      </c>
      <c r="E572" s="23">
        <v>1984</v>
      </c>
      <c r="F572" s="109">
        <v>16.966999999999999</v>
      </c>
      <c r="G572" s="109">
        <v>2.4569999999999999</v>
      </c>
      <c r="H572" s="109">
        <v>3.2</v>
      </c>
      <c r="I572" s="109">
        <v>11.31</v>
      </c>
      <c r="J572" s="109">
        <v>1059.55</v>
      </c>
      <c r="K572" s="98">
        <v>11.31</v>
      </c>
      <c r="L572" s="109">
        <v>1059.55</v>
      </c>
      <c r="M572" s="122">
        <f>K572/L572</f>
        <v>1.0674342881411921E-2</v>
      </c>
      <c r="N572" s="109">
        <v>48.4</v>
      </c>
      <c r="O572" s="133">
        <f>M572*N572</f>
        <v>0.51663819546033696</v>
      </c>
      <c r="P572" s="133">
        <f>M572*60*1000</f>
        <v>640.46057288471525</v>
      </c>
      <c r="Q572" s="142">
        <f>P572*N572/1000</f>
        <v>30.998291727620217</v>
      </c>
    </row>
    <row r="573" spans="1:17" ht="12.75" customHeight="1">
      <c r="A573" s="242"/>
      <c r="B573" s="19" t="s">
        <v>461</v>
      </c>
      <c r="C573" s="85" t="s">
        <v>451</v>
      </c>
      <c r="D573" s="86">
        <v>14</v>
      </c>
      <c r="E573" s="86">
        <v>1981</v>
      </c>
      <c r="F573" s="113">
        <v>11.912000000000001</v>
      </c>
      <c r="G573" s="113">
        <v>1.39646</v>
      </c>
      <c r="H573" s="113">
        <v>2.08</v>
      </c>
      <c r="I573" s="113">
        <v>8.4355399999999996</v>
      </c>
      <c r="J573" s="113">
        <v>779.03</v>
      </c>
      <c r="K573" s="100">
        <v>8.4355399999999996</v>
      </c>
      <c r="L573" s="113">
        <v>779.03</v>
      </c>
      <c r="M573" s="128">
        <v>1.0828260785849069E-2</v>
      </c>
      <c r="N573" s="113">
        <v>79.243000000000009</v>
      </c>
      <c r="O573" s="113">
        <v>0.85806386945303792</v>
      </c>
      <c r="P573" s="113">
        <v>649.69564715094418</v>
      </c>
      <c r="Q573" s="148">
        <v>51.483832167182278</v>
      </c>
    </row>
    <row r="574" spans="1:17" ht="12.75" customHeight="1">
      <c r="A574" s="242"/>
      <c r="B574" s="20" t="s">
        <v>629</v>
      </c>
      <c r="C574" s="22" t="s">
        <v>618</v>
      </c>
      <c r="D574" s="23">
        <v>14</v>
      </c>
      <c r="E574" s="23" t="s">
        <v>34</v>
      </c>
      <c r="F574" s="109">
        <v>7.4849999999999994</v>
      </c>
      <c r="G574" s="109">
        <v>0.434</v>
      </c>
      <c r="H574" s="109">
        <v>1.6</v>
      </c>
      <c r="I574" s="109">
        <v>5.4509999999999996</v>
      </c>
      <c r="J574" s="109">
        <v>502.45</v>
      </c>
      <c r="K574" s="98">
        <v>5.4509999999999996</v>
      </c>
      <c r="L574" s="109">
        <v>502.45</v>
      </c>
      <c r="M574" s="122">
        <f>K574/L574</f>
        <v>1.0848840680664742E-2</v>
      </c>
      <c r="N574" s="109">
        <v>72.5</v>
      </c>
      <c r="O574" s="133">
        <f>M574*N574</f>
        <v>0.78654094934819374</v>
      </c>
      <c r="P574" s="133">
        <f>M574*60*1000</f>
        <v>650.93044083988445</v>
      </c>
      <c r="Q574" s="142">
        <f>P574*N574/1000</f>
        <v>47.192456960891619</v>
      </c>
    </row>
    <row r="575" spans="1:17" ht="12.75" customHeight="1">
      <c r="A575" s="242"/>
      <c r="B575" s="20" t="s">
        <v>629</v>
      </c>
      <c r="C575" s="22" t="s">
        <v>619</v>
      </c>
      <c r="D575" s="23">
        <v>17</v>
      </c>
      <c r="E575" s="23" t="s">
        <v>34</v>
      </c>
      <c r="F575" s="109">
        <v>2.0640000000000001</v>
      </c>
      <c r="G575" s="109">
        <v>0</v>
      </c>
      <c r="H575" s="109">
        <v>0</v>
      </c>
      <c r="I575" s="109">
        <v>2.0640000000000001</v>
      </c>
      <c r="J575" s="109">
        <v>190.21</v>
      </c>
      <c r="K575" s="98">
        <v>2.0640000000000001</v>
      </c>
      <c r="L575" s="109">
        <v>190.21</v>
      </c>
      <c r="M575" s="122">
        <f>K575/L575</f>
        <v>1.0851164502392093E-2</v>
      </c>
      <c r="N575" s="109">
        <v>72.5</v>
      </c>
      <c r="O575" s="133">
        <f>M575*N575</f>
        <v>0.78670942642342678</v>
      </c>
      <c r="P575" s="133">
        <f>M575*60*1000</f>
        <v>651.06987014352558</v>
      </c>
      <c r="Q575" s="142">
        <f>P575*N575/1000</f>
        <v>47.202565585405601</v>
      </c>
    </row>
    <row r="576" spans="1:17" ht="12.75" customHeight="1">
      <c r="A576" s="242"/>
      <c r="B576" s="19" t="s">
        <v>491</v>
      </c>
      <c r="C576" s="22" t="s">
        <v>505</v>
      </c>
      <c r="D576" s="23">
        <v>72</v>
      </c>
      <c r="E576" s="23">
        <v>1989</v>
      </c>
      <c r="F576" s="109">
        <v>36.722999999999999</v>
      </c>
      <c r="G576" s="109">
        <v>3.7970000000000002</v>
      </c>
      <c r="H576" s="109">
        <v>8.64</v>
      </c>
      <c r="I576" s="109">
        <v>24.286000000000001</v>
      </c>
      <c r="J576" s="109">
        <v>2219.58</v>
      </c>
      <c r="K576" s="98">
        <v>24.286000000000001</v>
      </c>
      <c r="L576" s="109">
        <v>2219.58</v>
      </c>
      <c r="M576" s="122">
        <f>K576/L576</f>
        <v>1.0941709692824769E-2</v>
      </c>
      <c r="N576" s="109">
        <v>48.4</v>
      </c>
      <c r="O576" s="133">
        <f>M576*N576</f>
        <v>0.52957874913271885</v>
      </c>
      <c r="P576" s="133">
        <f>M576*60*1000</f>
        <v>656.50258156948621</v>
      </c>
      <c r="Q576" s="142">
        <f>P576*N576/1000</f>
        <v>31.774724947963133</v>
      </c>
    </row>
    <row r="577" spans="1:17" ht="12.75" customHeight="1">
      <c r="A577" s="242"/>
      <c r="B577" s="19" t="s">
        <v>75</v>
      </c>
      <c r="C577" s="68" t="s">
        <v>828</v>
      </c>
      <c r="D577" s="35">
        <v>7</v>
      </c>
      <c r="E577" s="35">
        <v>1956</v>
      </c>
      <c r="F577" s="64">
        <v>4.4089999999999998</v>
      </c>
      <c r="G577" s="64">
        <v>0</v>
      </c>
      <c r="H577" s="64">
        <v>0</v>
      </c>
      <c r="I577" s="64">
        <v>4.4089999999999998</v>
      </c>
      <c r="J577" s="64">
        <v>402.24</v>
      </c>
      <c r="K577" s="99">
        <v>4.4089999999999998</v>
      </c>
      <c r="L577" s="64">
        <v>402.24</v>
      </c>
      <c r="M577" s="65">
        <v>1.0961117740652346E-2</v>
      </c>
      <c r="N577" s="64">
        <v>68.234000000000009</v>
      </c>
      <c r="O577" s="64">
        <v>0.74792090791567223</v>
      </c>
      <c r="P577" s="64">
        <v>657.66706443914086</v>
      </c>
      <c r="Q577" s="141">
        <v>44.875254474940348</v>
      </c>
    </row>
    <row r="578" spans="1:17" ht="12.75" customHeight="1">
      <c r="A578" s="242"/>
      <c r="B578" s="19" t="s">
        <v>123</v>
      </c>
      <c r="C578" s="92" t="s">
        <v>228</v>
      </c>
      <c r="D578" s="93">
        <v>37</v>
      </c>
      <c r="E578" s="93">
        <v>1983</v>
      </c>
      <c r="F578" s="119">
        <v>31.376000000000001</v>
      </c>
      <c r="G578" s="119">
        <v>2.9580000000000002</v>
      </c>
      <c r="H578" s="119">
        <v>6.08</v>
      </c>
      <c r="I578" s="119">
        <v>22.338000000000001</v>
      </c>
      <c r="J578" s="119">
        <v>2034.47</v>
      </c>
      <c r="K578" s="106">
        <v>22.338000000000001</v>
      </c>
      <c r="L578" s="119">
        <v>2034.47</v>
      </c>
      <c r="M578" s="130">
        <v>1.0979763771399923E-2</v>
      </c>
      <c r="N578" s="119">
        <v>57.988000000000007</v>
      </c>
      <c r="O578" s="119">
        <v>0.63669454157593885</v>
      </c>
      <c r="P578" s="119">
        <v>658.78582628399545</v>
      </c>
      <c r="Q578" s="147">
        <v>38.201672494556334</v>
      </c>
    </row>
    <row r="579" spans="1:17" ht="12.75" customHeight="1">
      <c r="A579" s="242"/>
      <c r="B579" s="19" t="s">
        <v>566</v>
      </c>
      <c r="C579" s="24" t="s">
        <v>63</v>
      </c>
      <c r="D579" s="17">
        <v>47</v>
      </c>
      <c r="E579" s="17">
        <v>1979</v>
      </c>
      <c r="F579" s="60">
        <v>47.74</v>
      </c>
      <c r="G579" s="60">
        <v>7.25</v>
      </c>
      <c r="H579" s="60">
        <v>7.78</v>
      </c>
      <c r="I579" s="60">
        <f>F579-G579-H579</f>
        <v>32.71</v>
      </c>
      <c r="J579" s="60">
        <v>2974.8700000000003</v>
      </c>
      <c r="K579" s="97">
        <f>I579/J579*L579</f>
        <v>32.087548228998244</v>
      </c>
      <c r="L579" s="60">
        <v>2918.26</v>
      </c>
      <c r="M579" s="123">
        <f>K579/L579</f>
        <v>1.0995438456134217E-2</v>
      </c>
      <c r="N579" s="60">
        <v>49.921999999999997</v>
      </c>
      <c r="O579" s="60">
        <f>M579*N579</f>
        <v>0.54891427860713238</v>
      </c>
      <c r="P579" s="60">
        <f>M579*60*1000</f>
        <v>659.72630736805309</v>
      </c>
      <c r="Q579" s="143">
        <f>P579*N579/1000</f>
        <v>32.934856716427944</v>
      </c>
    </row>
    <row r="580" spans="1:17" ht="12.75" customHeight="1">
      <c r="A580" s="242"/>
      <c r="B580" s="19" t="s">
        <v>491</v>
      </c>
      <c r="C580" s="22" t="s">
        <v>507</v>
      </c>
      <c r="D580" s="23">
        <v>20</v>
      </c>
      <c r="E580" s="23">
        <v>1985</v>
      </c>
      <c r="F580" s="109">
        <v>17.041</v>
      </c>
      <c r="G580" s="109">
        <v>1.9870000000000001</v>
      </c>
      <c r="H580" s="109">
        <v>3.2</v>
      </c>
      <c r="I580" s="109">
        <v>11.853</v>
      </c>
      <c r="J580" s="109">
        <v>1074.6500000000001</v>
      </c>
      <c r="K580" s="98">
        <v>11.853</v>
      </c>
      <c r="L580" s="109">
        <v>1074.6500000000001</v>
      </c>
      <c r="M580" s="122">
        <f>K580/L580</f>
        <v>1.1029637556413716E-2</v>
      </c>
      <c r="N580" s="109">
        <v>48.4</v>
      </c>
      <c r="O580" s="133">
        <f>M580*N580</f>
        <v>0.53383445773042382</v>
      </c>
      <c r="P580" s="133">
        <f>M580*60*1000</f>
        <v>661.77825338482285</v>
      </c>
      <c r="Q580" s="142">
        <f>P580*N580/1000</f>
        <v>32.030067463825425</v>
      </c>
    </row>
    <row r="581" spans="1:17" ht="12.75" customHeight="1">
      <c r="A581" s="242"/>
      <c r="B581" s="19" t="s">
        <v>75</v>
      </c>
      <c r="C581" s="68" t="s">
        <v>829</v>
      </c>
      <c r="D581" s="35">
        <v>8</v>
      </c>
      <c r="E581" s="35">
        <v>1969</v>
      </c>
      <c r="F581" s="64">
        <v>4.6016000000000004</v>
      </c>
      <c r="G581" s="64">
        <v>0</v>
      </c>
      <c r="H581" s="64">
        <v>0</v>
      </c>
      <c r="I581" s="64">
        <v>4.6016019999999997</v>
      </c>
      <c r="J581" s="64">
        <v>416.7</v>
      </c>
      <c r="K581" s="99">
        <v>4.6016019999999997</v>
      </c>
      <c r="L581" s="64">
        <v>416.7</v>
      </c>
      <c r="M581" s="65">
        <v>1.1042961363090952E-2</v>
      </c>
      <c r="N581" s="64">
        <v>68.234000000000009</v>
      </c>
      <c r="O581" s="64">
        <v>0.75350542564914813</v>
      </c>
      <c r="P581" s="64">
        <v>662.57768178545712</v>
      </c>
      <c r="Q581" s="141">
        <v>45.210325538948887</v>
      </c>
    </row>
    <row r="582" spans="1:17" ht="12.75" customHeight="1">
      <c r="A582" s="242"/>
      <c r="B582" s="19" t="s">
        <v>200</v>
      </c>
      <c r="C582" s="68" t="s">
        <v>190</v>
      </c>
      <c r="D582" s="35">
        <v>48</v>
      </c>
      <c r="E582" s="35">
        <v>1963</v>
      </c>
      <c r="F582" s="64">
        <v>28.129000000000001</v>
      </c>
      <c r="G582" s="64">
        <v>6.4905590000000002</v>
      </c>
      <c r="H582" s="64">
        <v>0.49</v>
      </c>
      <c r="I582" s="64">
        <v>21.148446</v>
      </c>
      <c r="J582" s="64">
        <v>1913.87</v>
      </c>
      <c r="K582" s="99">
        <v>21.148446</v>
      </c>
      <c r="L582" s="64">
        <v>1913.87</v>
      </c>
      <c r="M582" s="65">
        <v>1.1050095356528919E-2</v>
      </c>
      <c r="N582" s="64">
        <v>55.808000000000007</v>
      </c>
      <c r="O582" s="64">
        <v>0.61668372165716601</v>
      </c>
      <c r="P582" s="64">
        <v>663.00572139173505</v>
      </c>
      <c r="Q582" s="141">
        <v>37.001023299429953</v>
      </c>
    </row>
    <row r="583" spans="1:17" ht="12.75" customHeight="1">
      <c r="A583" s="242"/>
      <c r="B583" s="19" t="s">
        <v>566</v>
      </c>
      <c r="C583" s="24" t="s">
        <v>62</v>
      </c>
      <c r="D583" s="17">
        <v>118</v>
      </c>
      <c r="E583" s="17">
        <v>1961</v>
      </c>
      <c r="F583" s="60">
        <v>39.01</v>
      </c>
      <c r="G583" s="60">
        <v>10.01</v>
      </c>
      <c r="H583" s="60">
        <v>0</v>
      </c>
      <c r="I583" s="60">
        <f>F583-G583-H583</f>
        <v>29</v>
      </c>
      <c r="J583" s="60">
        <v>2620.23</v>
      </c>
      <c r="K583" s="97">
        <f>I583/J583*L583</f>
        <v>29</v>
      </c>
      <c r="L583" s="60">
        <v>2620.23</v>
      </c>
      <c r="M583" s="123">
        <f>K583/L583</f>
        <v>1.1067730695396969E-2</v>
      </c>
      <c r="N583" s="60">
        <v>49.921999999999997</v>
      </c>
      <c r="O583" s="60">
        <f>M583*N583</f>
        <v>0.55252325177560746</v>
      </c>
      <c r="P583" s="60">
        <f>M583*60*1000</f>
        <v>664.0638417238182</v>
      </c>
      <c r="Q583" s="143">
        <f>P583*N583/1000</f>
        <v>33.151395106536455</v>
      </c>
    </row>
    <row r="584" spans="1:17" ht="12.75" customHeight="1">
      <c r="A584" s="242"/>
      <c r="B584" s="19" t="s">
        <v>75</v>
      </c>
      <c r="C584" s="68" t="s">
        <v>830</v>
      </c>
      <c r="D584" s="35">
        <v>8</v>
      </c>
      <c r="E584" s="35">
        <v>1966</v>
      </c>
      <c r="F584" s="64">
        <v>4.3686999999999996</v>
      </c>
      <c r="G584" s="64">
        <v>0</v>
      </c>
      <c r="H584" s="64">
        <v>0</v>
      </c>
      <c r="I584" s="64">
        <v>4.3686999999999996</v>
      </c>
      <c r="J584" s="64">
        <v>393.89</v>
      </c>
      <c r="K584" s="99">
        <v>4.3686999999999996</v>
      </c>
      <c r="L584" s="64">
        <v>393.89</v>
      </c>
      <c r="M584" s="65">
        <v>1.1091167584858716E-2</v>
      </c>
      <c r="N584" s="64">
        <v>68.234000000000009</v>
      </c>
      <c r="O584" s="64">
        <v>0.75679472898524969</v>
      </c>
      <c r="P584" s="64">
        <v>665.47005509152291</v>
      </c>
      <c r="Q584" s="141">
        <v>45.407683739114979</v>
      </c>
    </row>
    <row r="585" spans="1:17" ht="12.75" customHeight="1">
      <c r="A585" s="242"/>
      <c r="B585" s="20" t="s">
        <v>390</v>
      </c>
      <c r="C585" s="22" t="s">
        <v>676</v>
      </c>
      <c r="D585" s="23">
        <v>5</v>
      </c>
      <c r="E585" s="23">
        <v>1984</v>
      </c>
      <c r="F585" s="109">
        <v>2.4390000000000001</v>
      </c>
      <c r="G585" s="109">
        <v>0.34100000000000003</v>
      </c>
      <c r="H585" s="109">
        <v>0.08</v>
      </c>
      <c r="I585" s="109">
        <v>2.0179999999999998</v>
      </c>
      <c r="J585" s="109">
        <v>180.46</v>
      </c>
      <c r="K585" s="98">
        <v>2.0179999999999998</v>
      </c>
      <c r="L585" s="109">
        <v>180.46</v>
      </c>
      <c r="M585" s="122">
        <f>K585/L585</f>
        <v>1.1182533525434997E-2</v>
      </c>
      <c r="N585" s="109">
        <v>71.394999999999996</v>
      </c>
      <c r="O585" s="133">
        <f>M585*N585</f>
        <v>0.79837698104843158</v>
      </c>
      <c r="P585" s="133">
        <f>M585*60*1000</f>
        <v>670.9520115260998</v>
      </c>
      <c r="Q585" s="142">
        <f>P585*N585/1000</f>
        <v>47.902618862905889</v>
      </c>
    </row>
    <row r="586" spans="1:17" ht="12.75" customHeight="1">
      <c r="A586" s="242"/>
      <c r="B586" s="19" t="s">
        <v>491</v>
      </c>
      <c r="C586" s="22" t="s">
        <v>508</v>
      </c>
      <c r="D586" s="23">
        <v>36</v>
      </c>
      <c r="E586" s="23">
        <v>1982</v>
      </c>
      <c r="F586" s="109">
        <v>34.93</v>
      </c>
      <c r="G586" s="109">
        <v>3.2389999999999999</v>
      </c>
      <c r="H586" s="109">
        <v>8.64</v>
      </c>
      <c r="I586" s="109">
        <v>23.050999999999998</v>
      </c>
      <c r="J586" s="109">
        <v>2052.7600000000002</v>
      </c>
      <c r="K586" s="98">
        <v>23.050999999999998</v>
      </c>
      <c r="L586" s="109">
        <v>2052.7600000000002</v>
      </c>
      <c r="M586" s="122">
        <f>K586/L586</f>
        <v>1.1229271809661137E-2</v>
      </c>
      <c r="N586" s="109">
        <v>48.4</v>
      </c>
      <c r="O586" s="133">
        <f>M586*N586</f>
        <v>0.54349675558759902</v>
      </c>
      <c r="P586" s="133">
        <f>M586*60*1000</f>
        <v>673.75630857966826</v>
      </c>
      <c r="Q586" s="142">
        <f>P586*N586/1000</f>
        <v>32.609805335255942</v>
      </c>
    </row>
    <row r="587" spans="1:17" ht="12.75" customHeight="1">
      <c r="A587" s="242"/>
      <c r="B587" s="20" t="s">
        <v>126</v>
      </c>
      <c r="C587" s="88" t="s">
        <v>210</v>
      </c>
      <c r="D587" s="89">
        <v>40</v>
      </c>
      <c r="E587" s="89">
        <v>1986</v>
      </c>
      <c r="F587" s="118">
        <v>34.673000000000002</v>
      </c>
      <c r="G587" s="118">
        <v>2.946882</v>
      </c>
      <c r="H587" s="118">
        <v>6.4</v>
      </c>
      <c r="I587" s="118">
        <v>25.326118999999998</v>
      </c>
      <c r="J587" s="118">
        <v>2240.67</v>
      </c>
      <c r="K587" s="105">
        <v>25.326118999999998</v>
      </c>
      <c r="L587" s="118">
        <v>2240.67</v>
      </c>
      <c r="M587" s="129">
        <v>1.1302922340192888E-2</v>
      </c>
      <c r="N587" s="118">
        <v>64.637</v>
      </c>
      <c r="O587" s="118">
        <v>0.73058699130304772</v>
      </c>
      <c r="P587" s="118">
        <v>678.17534041157319</v>
      </c>
      <c r="Q587" s="146">
        <v>43.835219478182857</v>
      </c>
    </row>
    <row r="588" spans="1:17" ht="12.75" customHeight="1">
      <c r="A588" s="242"/>
      <c r="B588" s="19" t="s">
        <v>200</v>
      </c>
      <c r="C588" s="68" t="s">
        <v>183</v>
      </c>
      <c r="D588" s="35">
        <v>22</v>
      </c>
      <c r="E588" s="35">
        <v>1981</v>
      </c>
      <c r="F588" s="64">
        <v>18.928000000000001</v>
      </c>
      <c r="G588" s="64">
        <v>2.1660949999999999</v>
      </c>
      <c r="H588" s="64">
        <v>3.52</v>
      </c>
      <c r="I588" s="64">
        <v>13.241904</v>
      </c>
      <c r="J588" s="64">
        <v>1167.51</v>
      </c>
      <c r="K588" s="99">
        <v>13.241904</v>
      </c>
      <c r="L588" s="64">
        <v>1167.51</v>
      </c>
      <c r="M588" s="65">
        <v>1.1342004779402318E-2</v>
      </c>
      <c r="N588" s="64">
        <v>55.808000000000007</v>
      </c>
      <c r="O588" s="64">
        <v>0.63297460272888462</v>
      </c>
      <c r="P588" s="64">
        <v>680.52028676413909</v>
      </c>
      <c r="Q588" s="141">
        <v>37.978476163733085</v>
      </c>
    </row>
    <row r="589" spans="1:17" ht="12.75" customHeight="1">
      <c r="A589" s="242"/>
      <c r="B589" s="19" t="s">
        <v>288</v>
      </c>
      <c r="C589" s="52" t="s">
        <v>276</v>
      </c>
      <c r="D589" s="49">
        <v>33</v>
      </c>
      <c r="E589" s="50" t="s">
        <v>34</v>
      </c>
      <c r="F589" s="110">
        <v>23.24</v>
      </c>
      <c r="G589" s="110">
        <v>1.92</v>
      </c>
      <c r="H589" s="110">
        <v>5.12</v>
      </c>
      <c r="I589" s="110">
        <v>16.2</v>
      </c>
      <c r="J589" s="111">
        <v>1419.26</v>
      </c>
      <c r="K589" s="96">
        <v>16.2</v>
      </c>
      <c r="L589" s="111">
        <v>1419.26</v>
      </c>
      <c r="M589" s="122">
        <f>K589/L589</f>
        <v>1.1414399053027633E-2</v>
      </c>
      <c r="N589" s="109">
        <v>63</v>
      </c>
      <c r="O589" s="133">
        <f>M589*N589</f>
        <v>0.71910714034074086</v>
      </c>
      <c r="P589" s="133">
        <f>M589*60*1000</f>
        <v>684.86394318165799</v>
      </c>
      <c r="Q589" s="142">
        <f>P589*N589/1000</f>
        <v>43.146428420444458</v>
      </c>
    </row>
    <row r="590" spans="1:17" ht="12.75" customHeight="1">
      <c r="A590" s="242"/>
      <c r="B590" s="19" t="s">
        <v>566</v>
      </c>
      <c r="C590" s="24" t="s">
        <v>64</v>
      </c>
      <c r="D590" s="17">
        <v>47</v>
      </c>
      <c r="E590" s="17">
        <v>1981</v>
      </c>
      <c r="F590" s="60">
        <v>51.56</v>
      </c>
      <c r="G590" s="60">
        <v>5.68</v>
      </c>
      <c r="H590" s="60">
        <v>11.69</v>
      </c>
      <c r="I590" s="60">
        <v>34.19</v>
      </c>
      <c r="J590" s="60">
        <v>2980.63</v>
      </c>
      <c r="K590" s="97">
        <f>I590/J590*L590</f>
        <v>32.736085055843894</v>
      </c>
      <c r="L590" s="60">
        <v>2853.88</v>
      </c>
      <c r="M590" s="123">
        <f>K590/L590</f>
        <v>1.1470729342454446E-2</v>
      </c>
      <c r="N590" s="60">
        <v>49.921999999999997</v>
      </c>
      <c r="O590" s="60">
        <f>M590*N590</f>
        <v>0.57264175023401076</v>
      </c>
      <c r="P590" s="60">
        <f>M590*60*1000</f>
        <v>688.24376054726679</v>
      </c>
      <c r="Q590" s="143">
        <f>P590*N590/1000</f>
        <v>34.358505014040652</v>
      </c>
    </row>
    <row r="591" spans="1:17" ht="12.75" customHeight="1">
      <c r="A591" s="242"/>
      <c r="B591" s="19" t="s">
        <v>123</v>
      </c>
      <c r="C591" s="92" t="s">
        <v>891</v>
      </c>
      <c r="D591" s="93">
        <v>38</v>
      </c>
      <c r="E591" s="93">
        <v>1978</v>
      </c>
      <c r="F591" s="119">
        <v>32.216000000000001</v>
      </c>
      <c r="G591" s="119">
        <v>3.9982980000000001</v>
      </c>
      <c r="H591" s="119">
        <v>5.92</v>
      </c>
      <c r="I591" s="119">
        <v>22.297701</v>
      </c>
      <c r="J591" s="119">
        <v>1934.43</v>
      </c>
      <c r="K591" s="106">
        <v>22.297701</v>
      </c>
      <c r="L591" s="119">
        <v>1934.43</v>
      </c>
      <c r="M591" s="130">
        <v>1.1526755168189079E-2</v>
      </c>
      <c r="N591" s="119">
        <v>57.988000000000007</v>
      </c>
      <c r="O591" s="119">
        <v>0.66841347869294832</v>
      </c>
      <c r="P591" s="119">
        <v>691.60531009134479</v>
      </c>
      <c r="Q591" s="147">
        <v>40.104808721576902</v>
      </c>
    </row>
    <row r="592" spans="1:17" ht="12.75" customHeight="1">
      <c r="A592" s="242"/>
      <c r="B592" s="19" t="s">
        <v>123</v>
      </c>
      <c r="C592" s="92" t="s">
        <v>224</v>
      </c>
      <c r="D592" s="93">
        <v>38</v>
      </c>
      <c r="E592" s="93">
        <v>1987</v>
      </c>
      <c r="F592" s="119">
        <v>37.445999999999998</v>
      </c>
      <c r="G592" s="119">
        <v>3.7229999999999999</v>
      </c>
      <c r="H592" s="119">
        <v>7.36</v>
      </c>
      <c r="I592" s="119">
        <v>26.362998999999999</v>
      </c>
      <c r="J592" s="119">
        <v>2284.84</v>
      </c>
      <c r="K592" s="106">
        <v>26.362998999999999</v>
      </c>
      <c r="L592" s="119">
        <v>2284.84</v>
      </c>
      <c r="M592" s="130">
        <v>1.15382254337284E-2</v>
      </c>
      <c r="N592" s="119">
        <v>57.988000000000007</v>
      </c>
      <c r="O592" s="119">
        <v>0.6690786164510425</v>
      </c>
      <c r="P592" s="119">
        <v>692.29352602370398</v>
      </c>
      <c r="Q592" s="147">
        <v>40.144716987062552</v>
      </c>
    </row>
    <row r="593" spans="1:17" ht="12.75" customHeight="1">
      <c r="A593" s="242"/>
      <c r="B593" s="20" t="s">
        <v>440</v>
      </c>
      <c r="C593" s="22" t="s">
        <v>787</v>
      </c>
      <c r="D593" s="23">
        <v>18</v>
      </c>
      <c r="E593" s="23">
        <v>1988</v>
      </c>
      <c r="F593" s="109">
        <f>SUM(G593+H593+I593)</f>
        <v>17.533999999999999</v>
      </c>
      <c r="G593" s="109">
        <v>1.377</v>
      </c>
      <c r="H593" s="109">
        <v>2.88</v>
      </c>
      <c r="I593" s="109">
        <v>13.276999999999999</v>
      </c>
      <c r="J593" s="109">
        <v>1144.2</v>
      </c>
      <c r="K593" s="98">
        <v>13.276999999999999</v>
      </c>
      <c r="L593" s="109">
        <v>1144.2</v>
      </c>
      <c r="M593" s="122">
        <f t="shared" ref="M593:M639" si="70">K593/L593</f>
        <v>1.1603740604789371E-2</v>
      </c>
      <c r="N593" s="109">
        <v>50.14</v>
      </c>
      <c r="O593" s="133">
        <f t="shared" ref="O593:O639" si="71">M593*N593</f>
        <v>0.58181155392413908</v>
      </c>
      <c r="P593" s="133">
        <f t="shared" ref="P593:P639" si="72">M593*60*1000</f>
        <v>696.22443628736232</v>
      </c>
      <c r="Q593" s="142">
        <f t="shared" ref="Q593:Q639" si="73">P593*N593/1000</f>
        <v>34.908693235448354</v>
      </c>
    </row>
    <row r="594" spans="1:17" ht="12.75" customHeight="1">
      <c r="A594" s="242"/>
      <c r="B594" s="19" t="s">
        <v>491</v>
      </c>
      <c r="C594" s="22" t="s">
        <v>510</v>
      </c>
      <c r="D594" s="23">
        <v>20</v>
      </c>
      <c r="E594" s="23">
        <v>1981</v>
      </c>
      <c r="F594" s="109">
        <v>19.707000000000001</v>
      </c>
      <c r="G594" s="109">
        <v>4.3559999999999999</v>
      </c>
      <c r="H594" s="109">
        <v>3.2</v>
      </c>
      <c r="I594" s="109">
        <v>12.151</v>
      </c>
      <c r="J594" s="109">
        <v>1038.74</v>
      </c>
      <c r="K594" s="98">
        <v>12.151</v>
      </c>
      <c r="L594" s="109">
        <v>1038.74</v>
      </c>
      <c r="M594" s="122">
        <f t="shared" si="70"/>
        <v>1.1697826212526715E-2</v>
      </c>
      <c r="N594" s="109">
        <v>48.4</v>
      </c>
      <c r="O594" s="133">
        <f t="shared" si="71"/>
        <v>0.56617478868629301</v>
      </c>
      <c r="P594" s="133">
        <f t="shared" si="72"/>
        <v>701.86957275160285</v>
      </c>
      <c r="Q594" s="142">
        <f t="shared" si="73"/>
        <v>33.970487321177579</v>
      </c>
    </row>
    <row r="595" spans="1:17" ht="12.75" customHeight="1">
      <c r="A595" s="242"/>
      <c r="B595" s="20" t="s">
        <v>390</v>
      </c>
      <c r="C595" s="22" t="s">
        <v>675</v>
      </c>
      <c r="D595" s="23">
        <v>9</v>
      </c>
      <c r="E595" s="23">
        <v>1967</v>
      </c>
      <c r="F595" s="109">
        <v>5.8120000000000003</v>
      </c>
      <c r="G595" s="109">
        <v>0.79600000000000004</v>
      </c>
      <c r="H595" s="109">
        <v>0.14399999999999999</v>
      </c>
      <c r="I595" s="109">
        <v>4.8719999999999999</v>
      </c>
      <c r="J595" s="109">
        <v>416.33</v>
      </c>
      <c r="K595" s="98">
        <v>4.8719999999999999</v>
      </c>
      <c r="L595" s="109">
        <v>416.33</v>
      </c>
      <c r="M595" s="122">
        <f t="shared" si="70"/>
        <v>1.1702255422381284E-2</v>
      </c>
      <c r="N595" s="109">
        <v>71.394999999999996</v>
      </c>
      <c r="O595" s="133">
        <f t="shared" si="71"/>
        <v>0.83548252588091176</v>
      </c>
      <c r="P595" s="133">
        <f t="shared" si="72"/>
        <v>702.13532534287708</v>
      </c>
      <c r="Q595" s="142">
        <f t="shared" si="73"/>
        <v>50.128951552854708</v>
      </c>
    </row>
    <row r="596" spans="1:17" ht="12.75" customHeight="1">
      <c r="A596" s="242"/>
      <c r="B596" s="20" t="s">
        <v>440</v>
      </c>
      <c r="C596" s="22" t="s">
        <v>793</v>
      </c>
      <c r="D596" s="23">
        <v>6</v>
      </c>
      <c r="E596" s="23"/>
      <c r="F596" s="109">
        <f>SUM(G596+H596+I596)</f>
        <v>2.6</v>
      </c>
      <c r="G596" s="109">
        <v>0</v>
      </c>
      <c r="H596" s="109">
        <v>0</v>
      </c>
      <c r="I596" s="109">
        <v>2.6</v>
      </c>
      <c r="J596" s="109">
        <v>221.83</v>
      </c>
      <c r="K596" s="98">
        <v>2.6</v>
      </c>
      <c r="L596" s="109">
        <v>221.83</v>
      </c>
      <c r="M596" s="122">
        <f t="shared" si="70"/>
        <v>1.1720687012577198E-2</v>
      </c>
      <c r="N596" s="109">
        <v>50.14</v>
      </c>
      <c r="O596" s="133">
        <f t="shared" si="71"/>
        <v>0.58767524681062078</v>
      </c>
      <c r="P596" s="133">
        <f t="shared" si="72"/>
        <v>703.24122075463197</v>
      </c>
      <c r="Q596" s="142">
        <f t="shared" si="73"/>
        <v>35.260514808637247</v>
      </c>
    </row>
    <row r="597" spans="1:17" ht="12.75" customHeight="1">
      <c r="A597" s="242"/>
      <c r="B597" s="20" t="s">
        <v>440</v>
      </c>
      <c r="C597" s="22" t="s">
        <v>790</v>
      </c>
      <c r="D597" s="23">
        <v>40</v>
      </c>
      <c r="E597" s="23">
        <v>1992</v>
      </c>
      <c r="F597" s="109">
        <f>SUM(G597+H597+I597)</f>
        <v>36</v>
      </c>
      <c r="G597" s="109">
        <v>3.66</v>
      </c>
      <c r="H597" s="109">
        <v>6.4</v>
      </c>
      <c r="I597" s="109">
        <v>25.94</v>
      </c>
      <c r="J597" s="109">
        <v>2207.7600000000002</v>
      </c>
      <c r="K597" s="98">
        <v>25.149000000000001</v>
      </c>
      <c r="L597" s="109">
        <v>2140.34</v>
      </c>
      <c r="M597" s="122">
        <f t="shared" si="70"/>
        <v>1.1750002336077446E-2</v>
      </c>
      <c r="N597" s="109">
        <v>50.14</v>
      </c>
      <c r="O597" s="133">
        <f t="shared" si="71"/>
        <v>0.5891451171309231</v>
      </c>
      <c r="P597" s="133">
        <f t="shared" si="72"/>
        <v>705.00014016464672</v>
      </c>
      <c r="Q597" s="142">
        <f t="shared" si="73"/>
        <v>35.34870702785539</v>
      </c>
    </row>
    <row r="598" spans="1:17" ht="12.75" customHeight="1">
      <c r="A598" s="242"/>
      <c r="B598" s="20" t="s">
        <v>440</v>
      </c>
      <c r="C598" s="22" t="s">
        <v>792</v>
      </c>
      <c r="D598" s="23">
        <v>14</v>
      </c>
      <c r="E598" s="23"/>
      <c r="F598" s="109">
        <f>SUM(G598+H598+I598)</f>
        <v>6.8440000000000003</v>
      </c>
      <c r="G598" s="109">
        <v>0.86699999999999999</v>
      </c>
      <c r="H598" s="109">
        <v>0</v>
      </c>
      <c r="I598" s="109">
        <v>5.9770000000000003</v>
      </c>
      <c r="J598" s="109">
        <v>508.13</v>
      </c>
      <c r="K598" s="98">
        <v>5.9770000000000003</v>
      </c>
      <c r="L598" s="109">
        <v>508.13</v>
      </c>
      <c r="M598" s="122">
        <f t="shared" si="70"/>
        <v>1.1762737882038061E-2</v>
      </c>
      <c r="N598" s="109">
        <v>50.14</v>
      </c>
      <c r="O598" s="133">
        <f t="shared" si="71"/>
        <v>0.5897836774053884</v>
      </c>
      <c r="P598" s="133">
        <f t="shared" si="72"/>
        <v>705.76427292228368</v>
      </c>
      <c r="Q598" s="142">
        <f t="shared" si="73"/>
        <v>35.3870206443233</v>
      </c>
    </row>
    <row r="599" spans="1:17" ht="12.75" customHeight="1">
      <c r="A599" s="242"/>
      <c r="B599" s="19" t="s">
        <v>491</v>
      </c>
      <c r="C599" s="22" t="s">
        <v>502</v>
      </c>
      <c r="D599" s="23">
        <v>60</v>
      </c>
      <c r="E599" s="23">
        <v>1982</v>
      </c>
      <c r="F599" s="109">
        <v>54.134999999999998</v>
      </c>
      <c r="G599" s="109">
        <v>6.7</v>
      </c>
      <c r="H599" s="109">
        <v>9.6</v>
      </c>
      <c r="I599" s="109">
        <v>37.834000000000003</v>
      </c>
      <c r="J599" s="109">
        <v>3183.77</v>
      </c>
      <c r="K599" s="98">
        <v>37.834000000000003</v>
      </c>
      <c r="L599" s="109">
        <v>3183.77</v>
      </c>
      <c r="M599" s="122">
        <f t="shared" si="70"/>
        <v>1.1883396099592622E-2</v>
      </c>
      <c r="N599" s="109">
        <v>48.4</v>
      </c>
      <c r="O599" s="133">
        <f t="shared" si="71"/>
        <v>0.57515637122028285</v>
      </c>
      <c r="P599" s="133">
        <f t="shared" si="72"/>
        <v>713.00376597555726</v>
      </c>
      <c r="Q599" s="142">
        <f t="shared" si="73"/>
        <v>34.509382273216971</v>
      </c>
    </row>
    <row r="600" spans="1:17" ht="12.75" customHeight="1">
      <c r="A600" s="242"/>
      <c r="B600" s="19" t="s">
        <v>566</v>
      </c>
      <c r="C600" s="24" t="s">
        <v>59</v>
      </c>
      <c r="D600" s="17">
        <v>57</v>
      </c>
      <c r="E600" s="17">
        <v>1982</v>
      </c>
      <c r="F600" s="60">
        <v>58.41</v>
      </c>
      <c r="G600" s="60">
        <v>7.82</v>
      </c>
      <c r="H600" s="60">
        <v>8.64</v>
      </c>
      <c r="I600" s="60">
        <f>F600-G600-H600</f>
        <v>41.949999999999996</v>
      </c>
      <c r="J600" s="60">
        <v>3486.09</v>
      </c>
      <c r="K600" s="97">
        <f>I600/J600*L600</f>
        <v>41.949999999999996</v>
      </c>
      <c r="L600" s="60">
        <v>3486.09</v>
      </c>
      <c r="M600" s="123">
        <f t="shared" si="70"/>
        <v>1.2033539007885624E-2</v>
      </c>
      <c r="N600" s="60">
        <v>49.921999999999997</v>
      </c>
      <c r="O600" s="60">
        <f t="shared" si="71"/>
        <v>0.60073833435166613</v>
      </c>
      <c r="P600" s="60">
        <f t="shared" si="72"/>
        <v>722.01234047313744</v>
      </c>
      <c r="Q600" s="143">
        <f t="shared" si="73"/>
        <v>36.044300061099968</v>
      </c>
    </row>
    <row r="601" spans="1:17" ht="12.75" customHeight="1">
      <c r="A601" s="242"/>
      <c r="B601" s="19" t="s">
        <v>288</v>
      </c>
      <c r="C601" s="52" t="s">
        <v>278</v>
      </c>
      <c r="D601" s="49">
        <v>12</v>
      </c>
      <c r="E601" s="50" t="s">
        <v>34</v>
      </c>
      <c r="F601" s="110">
        <v>10.15</v>
      </c>
      <c r="G601" s="110">
        <v>1.65</v>
      </c>
      <c r="H601" s="110">
        <v>1.76</v>
      </c>
      <c r="I601" s="110">
        <v>6.74</v>
      </c>
      <c r="J601" s="111">
        <v>604.23</v>
      </c>
      <c r="K601" s="96">
        <v>6.67</v>
      </c>
      <c r="L601" s="111">
        <v>552.99</v>
      </c>
      <c r="M601" s="122">
        <f t="shared" si="70"/>
        <v>1.2061700934917449E-2</v>
      </c>
      <c r="N601" s="109">
        <v>63</v>
      </c>
      <c r="O601" s="133">
        <f t="shared" si="71"/>
        <v>0.7598871588997993</v>
      </c>
      <c r="P601" s="133">
        <f t="shared" si="72"/>
        <v>723.70205609504694</v>
      </c>
      <c r="Q601" s="142">
        <f t="shared" si="73"/>
        <v>45.593229533987959</v>
      </c>
    </row>
    <row r="602" spans="1:17" ht="12.75" customHeight="1">
      <c r="A602" s="242"/>
      <c r="B602" s="20" t="s">
        <v>390</v>
      </c>
      <c r="C602" s="22" t="s">
        <v>674</v>
      </c>
      <c r="D602" s="23">
        <v>6</v>
      </c>
      <c r="E602" s="23">
        <v>1929</v>
      </c>
      <c r="F602" s="109">
        <v>2.944</v>
      </c>
      <c r="G602" s="109">
        <v>5.7000000000000002E-2</v>
      </c>
      <c r="H602" s="109">
        <v>6.4000000000000001E-2</v>
      </c>
      <c r="I602" s="109">
        <v>2.823</v>
      </c>
      <c r="J602" s="109">
        <v>233.78</v>
      </c>
      <c r="K602" s="98">
        <v>1.04</v>
      </c>
      <c r="L602" s="109">
        <v>86.11</v>
      </c>
      <c r="M602" s="122">
        <f t="shared" si="70"/>
        <v>1.2077575194518639E-2</v>
      </c>
      <c r="N602" s="109">
        <v>71.394999999999996</v>
      </c>
      <c r="O602" s="133">
        <f t="shared" si="71"/>
        <v>0.86227848101265825</v>
      </c>
      <c r="P602" s="133">
        <f t="shared" si="72"/>
        <v>724.65451167111837</v>
      </c>
      <c r="Q602" s="142">
        <f t="shared" si="73"/>
        <v>51.736708860759492</v>
      </c>
    </row>
    <row r="603" spans="1:17" ht="12.75" customHeight="1">
      <c r="A603" s="242"/>
      <c r="B603" s="20" t="s">
        <v>440</v>
      </c>
      <c r="C603" s="22" t="s">
        <v>439</v>
      </c>
      <c r="D603" s="23">
        <v>20</v>
      </c>
      <c r="E603" s="23"/>
      <c r="F603" s="109">
        <f>SUM(G603+H603+I603)</f>
        <v>18</v>
      </c>
      <c r="G603" s="109">
        <v>1.3360000000000001</v>
      </c>
      <c r="H603" s="109">
        <v>3.2</v>
      </c>
      <c r="I603" s="109">
        <v>13.464</v>
      </c>
      <c r="J603" s="109">
        <v>1114.26</v>
      </c>
      <c r="K603" s="98">
        <v>12.617000000000001</v>
      </c>
      <c r="L603" s="109">
        <v>1044.44</v>
      </c>
      <c r="M603" s="122">
        <f t="shared" si="70"/>
        <v>1.208015778790548E-2</v>
      </c>
      <c r="N603" s="109">
        <v>50.14</v>
      </c>
      <c r="O603" s="133">
        <f t="shared" si="71"/>
        <v>0.60569911148558075</v>
      </c>
      <c r="P603" s="133">
        <f t="shared" si="72"/>
        <v>724.80946727432877</v>
      </c>
      <c r="Q603" s="142">
        <f t="shared" si="73"/>
        <v>36.341946689134843</v>
      </c>
    </row>
    <row r="604" spans="1:17" ht="12.75" customHeight="1">
      <c r="A604" s="242"/>
      <c r="B604" s="20" t="s">
        <v>440</v>
      </c>
      <c r="C604" s="22" t="s">
        <v>789</v>
      </c>
      <c r="D604" s="23">
        <v>36</v>
      </c>
      <c r="E604" s="23"/>
      <c r="F604" s="109">
        <f>SUM(G604+H604+I604)</f>
        <v>28</v>
      </c>
      <c r="G604" s="109">
        <v>3.649</v>
      </c>
      <c r="H604" s="109">
        <v>5.76</v>
      </c>
      <c r="I604" s="109">
        <v>18.591000000000001</v>
      </c>
      <c r="J604" s="109">
        <v>1516.15</v>
      </c>
      <c r="K604" s="98">
        <v>18.591000000000001</v>
      </c>
      <c r="L604" s="109">
        <v>1516.15</v>
      </c>
      <c r="M604" s="122">
        <f t="shared" si="70"/>
        <v>1.2261979355604656E-2</v>
      </c>
      <c r="N604" s="109">
        <v>50.14</v>
      </c>
      <c r="O604" s="133">
        <f t="shared" si="71"/>
        <v>0.6148156448900175</v>
      </c>
      <c r="P604" s="133">
        <f t="shared" si="72"/>
        <v>735.71876133627939</v>
      </c>
      <c r="Q604" s="142">
        <f t="shared" si="73"/>
        <v>36.888938693401045</v>
      </c>
    </row>
    <row r="605" spans="1:17" ht="12.75" customHeight="1">
      <c r="A605" s="242"/>
      <c r="B605" s="19" t="s">
        <v>288</v>
      </c>
      <c r="C605" s="52" t="s">
        <v>274</v>
      </c>
      <c r="D605" s="49">
        <v>59</v>
      </c>
      <c r="E605" s="50" t="s">
        <v>34</v>
      </c>
      <c r="F605" s="110">
        <v>35.47</v>
      </c>
      <c r="G605" s="110">
        <v>5.31</v>
      </c>
      <c r="H605" s="110">
        <v>0.56999999999999995</v>
      </c>
      <c r="I605" s="110">
        <v>29.59</v>
      </c>
      <c r="J605" s="111">
        <v>2449.7199999999998</v>
      </c>
      <c r="K605" s="96">
        <v>29.59</v>
      </c>
      <c r="L605" s="111">
        <v>2403.11</v>
      </c>
      <c r="M605" s="122">
        <f t="shared" si="70"/>
        <v>1.231321079767468E-2</v>
      </c>
      <c r="N605" s="109">
        <v>63</v>
      </c>
      <c r="O605" s="133">
        <f t="shared" si="71"/>
        <v>0.77573228025350482</v>
      </c>
      <c r="P605" s="133">
        <f t="shared" si="72"/>
        <v>738.79264786048077</v>
      </c>
      <c r="Q605" s="142">
        <f t="shared" si="73"/>
        <v>46.543936815210287</v>
      </c>
    </row>
    <row r="606" spans="1:17" ht="12.75" customHeight="1">
      <c r="A606" s="242"/>
      <c r="B606" s="20" t="s">
        <v>412</v>
      </c>
      <c r="C606" s="22" t="s">
        <v>706</v>
      </c>
      <c r="D606" s="23">
        <v>79</v>
      </c>
      <c r="E606" s="23">
        <v>1960</v>
      </c>
      <c r="F606" s="109">
        <v>16.12</v>
      </c>
      <c r="G606" s="109">
        <v>0</v>
      </c>
      <c r="H606" s="109">
        <v>0</v>
      </c>
      <c r="I606" s="109">
        <f>F606-G606-H606</f>
        <v>16.12</v>
      </c>
      <c r="J606" s="109">
        <v>1307.98</v>
      </c>
      <c r="K606" s="98">
        <v>16.12</v>
      </c>
      <c r="L606" s="109">
        <v>1307.98</v>
      </c>
      <c r="M606" s="122">
        <f t="shared" si="70"/>
        <v>1.2324347467086653E-2</v>
      </c>
      <c r="N606" s="109">
        <v>50.03</v>
      </c>
      <c r="O606" s="133">
        <f t="shared" si="71"/>
        <v>0.61658710377834525</v>
      </c>
      <c r="P606" s="133">
        <f t="shared" si="72"/>
        <v>739.4608480251992</v>
      </c>
      <c r="Q606" s="142">
        <f t="shared" si="73"/>
        <v>36.995226226700716</v>
      </c>
    </row>
    <row r="607" spans="1:17" ht="12.75" customHeight="1">
      <c r="A607" s="242"/>
      <c r="B607" s="19" t="s">
        <v>288</v>
      </c>
      <c r="C607" s="52" t="s">
        <v>271</v>
      </c>
      <c r="D607" s="49">
        <v>107</v>
      </c>
      <c r="E607" s="50" t="s">
        <v>34</v>
      </c>
      <c r="F607" s="110">
        <v>52.39</v>
      </c>
      <c r="G607" s="110">
        <v>3.56</v>
      </c>
      <c r="H607" s="110">
        <v>17.2</v>
      </c>
      <c r="I607" s="110">
        <v>31.63</v>
      </c>
      <c r="J607" s="111">
        <v>2563.58</v>
      </c>
      <c r="K607" s="96">
        <v>31.38</v>
      </c>
      <c r="L607" s="111">
        <v>2544.59</v>
      </c>
      <c r="M607" s="122">
        <f t="shared" si="70"/>
        <v>1.2332045634070714E-2</v>
      </c>
      <c r="N607" s="109">
        <v>63</v>
      </c>
      <c r="O607" s="133">
        <f t="shared" si="71"/>
        <v>0.77691887494645495</v>
      </c>
      <c r="P607" s="133">
        <f t="shared" si="72"/>
        <v>739.92273804424281</v>
      </c>
      <c r="Q607" s="142">
        <f t="shared" si="73"/>
        <v>46.615132496787297</v>
      </c>
    </row>
    <row r="608" spans="1:17" ht="12.75" customHeight="1">
      <c r="A608" s="242"/>
      <c r="B608" s="20" t="s">
        <v>390</v>
      </c>
      <c r="C608" s="22" t="s">
        <v>387</v>
      </c>
      <c r="D608" s="23">
        <v>12</v>
      </c>
      <c r="E608" s="23">
        <v>1965</v>
      </c>
      <c r="F608" s="109">
        <v>7.8810000000000002</v>
      </c>
      <c r="G608" s="109">
        <v>1.044</v>
      </c>
      <c r="H608" s="109">
        <v>0.192</v>
      </c>
      <c r="I608" s="109">
        <v>6.6449999999999996</v>
      </c>
      <c r="J608" s="109">
        <v>537.54999999999995</v>
      </c>
      <c r="K608" s="98">
        <v>6.1210000000000004</v>
      </c>
      <c r="L608" s="109">
        <v>495.2</v>
      </c>
      <c r="M608" s="122">
        <f t="shared" si="70"/>
        <v>1.2360662358642974E-2</v>
      </c>
      <c r="N608" s="109">
        <v>71.394999999999996</v>
      </c>
      <c r="O608" s="133">
        <f t="shared" si="71"/>
        <v>0.8824894890953151</v>
      </c>
      <c r="P608" s="133">
        <f t="shared" si="72"/>
        <v>741.63974151857849</v>
      </c>
      <c r="Q608" s="142">
        <f t="shared" si="73"/>
        <v>52.949369345718907</v>
      </c>
    </row>
    <row r="609" spans="1:17" ht="12.75" customHeight="1">
      <c r="A609" s="242"/>
      <c r="B609" s="20" t="s">
        <v>440</v>
      </c>
      <c r="C609" s="22" t="s">
        <v>791</v>
      </c>
      <c r="D609" s="23">
        <v>4</v>
      </c>
      <c r="E609" s="23"/>
      <c r="F609" s="109">
        <f>SUM(G609+H609+I609)</f>
        <v>1.9810000000000001</v>
      </c>
      <c r="G609" s="109">
        <v>0</v>
      </c>
      <c r="H609" s="109">
        <v>0</v>
      </c>
      <c r="I609" s="109">
        <v>1.9810000000000001</v>
      </c>
      <c r="J609" s="109">
        <v>160.13</v>
      </c>
      <c r="K609" s="98">
        <v>1.9810000000000001</v>
      </c>
      <c r="L609" s="109">
        <v>160.13</v>
      </c>
      <c r="M609" s="122">
        <f t="shared" si="70"/>
        <v>1.2371198401298945E-2</v>
      </c>
      <c r="N609" s="109">
        <v>50.14</v>
      </c>
      <c r="O609" s="133">
        <f t="shared" si="71"/>
        <v>0.6202918878411291</v>
      </c>
      <c r="P609" s="133">
        <f t="shared" si="72"/>
        <v>742.27190407793671</v>
      </c>
      <c r="Q609" s="142">
        <f t="shared" si="73"/>
        <v>37.217513270467748</v>
      </c>
    </row>
    <row r="610" spans="1:17" ht="12.75" customHeight="1">
      <c r="A610" s="242"/>
      <c r="B610" s="20" t="s">
        <v>440</v>
      </c>
      <c r="C610" s="22" t="s">
        <v>788</v>
      </c>
      <c r="D610" s="23">
        <v>18</v>
      </c>
      <c r="E610" s="23"/>
      <c r="F610" s="109">
        <f>SUM(G610+H610+I610)</f>
        <v>9.7880000000000003</v>
      </c>
      <c r="G610" s="109">
        <v>1.724</v>
      </c>
      <c r="H610" s="109">
        <v>0.32</v>
      </c>
      <c r="I610" s="109">
        <v>7.7439999999999998</v>
      </c>
      <c r="J610" s="109">
        <v>623.12</v>
      </c>
      <c r="K610" s="98">
        <v>7.7439999999999998</v>
      </c>
      <c r="L610" s="109">
        <v>623.12</v>
      </c>
      <c r="M610" s="122">
        <f t="shared" si="70"/>
        <v>1.2427782770573886E-2</v>
      </c>
      <c r="N610" s="109">
        <v>50.14</v>
      </c>
      <c r="O610" s="133">
        <f t="shared" si="71"/>
        <v>0.62312902811657467</v>
      </c>
      <c r="P610" s="133">
        <f t="shared" si="72"/>
        <v>745.66696623443318</v>
      </c>
      <c r="Q610" s="142">
        <f t="shared" si="73"/>
        <v>37.387741686994481</v>
      </c>
    </row>
    <row r="611" spans="1:17" ht="12.75" customHeight="1">
      <c r="A611" s="242"/>
      <c r="B611" s="20" t="s">
        <v>440</v>
      </c>
      <c r="C611" s="22" t="s">
        <v>794</v>
      </c>
      <c r="D611" s="23">
        <v>18</v>
      </c>
      <c r="E611" s="23"/>
      <c r="F611" s="109">
        <f>SUM(G611+H611+I611)</f>
        <v>19.420000000000002</v>
      </c>
      <c r="G611" s="109">
        <v>2.0179999999999998</v>
      </c>
      <c r="H611" s="109">
        <v>2.88</v>
      </c>
      <c r="I611" s="109">
        <v>14.522</v>
      </c>
      <c r="J611" s="109">
        <v>1161.96</v>
      </c>
      <c r="K611" s="98">
        <v>14.522</v>
      </c>
      <c r="L611" s="109">
        <v>1161.96</v>
      </c>
      <c r="M611" s="122">
        <f t="shared" si="70"/>
        <v>1.2497848462941925E-2</v>
      </c>
      <c r="N611" s="109">
        <v>50.14</v>
      </c>
      <c r="O611" s="133">
        <f t="shared" si="71"/>
        <v>0.62664212193190816</v>
      </c>
      <c r="P611" s="133">
        <f t="shared" si="72"/>
        <v>749.87090777651554</v>
      </c>
      <c r="Q611" s="142">
        <f t="shared" si="73"/>
        <v>37.598527315914495</v>
      </c>
    </row>
    <row r="612" spans="1:17" ht="12.75" customHeight="1">
      <c r="A612" s="242"/>
      <c r="B612" s="19" t="s">
        <v>24</v>
      </c>
      <c r="C612" s="22" t="s">
        <v>475</v>
      </c>
      <c r="D612" s="23">
        <v>48</v>
      </c>
      <c r="E612" s="23" t="s">
        <v>28</v>
      </c>
      <c r="F612" s="109">
        <f>+G612+H612+I612</f>
        <v>26.999997</v>
      </c>
      <c r="G612" s="109">
        <v>2.53009</v>
      </c>
      <c r="H612" s="109">
        <v>0.48</v>
      </c>
      <c r="I612" s="109">
        <v>23.989906999999999</v>
      </c>
      <c r="J612" s="109">
        <v>1915.2</v>
      </c>
      <c r="K612" s="98">
        <v>23.989906999999999</v>
      </c>
      <c r="L612" s="109">
        <v>1915.2</v>
      </c>
      <c r="M612" s="122">
        <f t="shared" si="70"/>
        <v>1.2526058375104426E-2</v>
      </c>
      <c r="N612" s="109">
        <v>61.149000000000001</v>
      </c>
      <c r="O612" s="133">
        <f t="shared" si="71"/>
        <v>0.76595594357926056</v>
      </c>
      <c r="P612" s="133">
        <f t="shared" si="72"/>
        <v>751.56350250626554</v>
      </c>
      <c r="Q612" s="142">
        <f t="shared" si="73"/>
        <v>45.957356614755632</v>
      </c>
    </row>
    <row r="613" spans="1:17" ht="12.75" customHeight="1">
      <c r="A613" s="242"/>
      <c r="B613" s="19" t="s">
        <v>24</v>
      </c>
      <c r="C613" s="22" t="s">
        <v>474</v>
      </c>
      <c r="D613" s="23">
        <v>12</v>
      </c>
      <c r="E613" s="23" t="s">
        <v>28</v>
      </c>
      <c r="F613" s="109">
        <f>+G613+H613+I613</f>
        <v>10.416</v>
      </c>
      <c r="G613" s="109">
        <v>1.004003</v>
      </c>
      <c r="H613" s="109">
        <v>1.92</v>
      </c>
      <c r="I613" s="109">
        <v>7.4919969999999996</v>
      </c>
      <c r="J613" s="109">
        <v>597.69000000000005</v>
      </c>
      <c r="K613" s="98">
        <v>7.4919969999999996</v>
      </c>
      <c r="L613" s="109">
        <v>597.69000000000005</v>
      </c>
      <c r="M613" s="122">
        <f t="shared" si="70"/>
        <v>1.2534921112951528E-2</v>
      </c>
      <c r="N613" s="109">
        <v>61.149000000000001</v>
      </c>
      <c r="O613" s="133">
        <f t="shared" si="71"/>
        <v>0.76649789113587297</v>
      </c>
      <c r="P613" s="133">
        <f t="shared" si="72"/>
        <v>752.09526677709175</v>
      </c>
      <c r="Q613" s="142">
        <f t="shared" si="73"/>
        <v>45.989873468152389</v>
      </c>
    </row>
    <row r="614" spans="1:17" ht="12.75" customHeight="1">
      <c r="A614" s="242"/>
      <c r="B614" s="20" t="s">
        <v>440</v>
      </c>
      <c r="C614" s="22" t="s">
        <v>786</v>
      </c>
      <c r="D614" s="23">
        <v>3</v>
      </c>
      <c r="E614" s="23">
        <v>1940</v>
      </c>
      <c r="F614" s="109">
        <f>SUM(G614+H614+I614)</f>
        <v>1.6719999999999999</v>
      </c>
      <c r="G614" s="109">
        <v>0</v>
      </c>
      <c r="H614" s="109">
        <v>0</v>
      </c>
      <c r="I614" s="109">
        <v>1.6719999999999999</v>
      </c>
      <c r="J614" s="109">
        <v>125.4</v>
      </c>
      <c r="K614" s="98">
        <v>1.5720000000000001</v>
      </c>
      <c r="L614" s="109">
        <v>125.4</v>
      </c>
      <c r="M614" s="122">
        <f t="shared" si="70"/>
        <v>1.2535885167464116E-2</v>
      </c>
      <c r="N614" s="109">
        <v>50.14</v>
      </c>
      <c r="O614" s="133">
        <f t="shared" si="71"/>
        <v>0.62854928229665075</v>
      </c>
      <c r="P614" s="133">
        <f t="shared" si="72"/>
        <v>752.15311004784689</v>
      </c>
      <c r="Q614" s="142">
        <f t="shared" si="73"/>
        <v>37.712956937799042</v>
      </c>
    </row>
    <row r="615" spans="1:17" ht="12.75" customHeight="1">
      <c r="A615" s="242"/>
      <c r="B615" s="20" t="s">
        <v>412</v>
      </c>
      <c r="C615" s="22" t="s">
        <v>707</v>
      </c>
      <c r="D615" s="23">
        <v>20</v>
      </c>
      <c r="E615" s="23">
        <v>1961</v>
      </c>
      <c r="F615" s="109">
        <v>13.497</v>
      </c>
      <c r="G615" s="109">
        <v>2.0756999999999999</v>
      </c>
      <c r="H615" s="109">
        <v>0.2</v>
      </c>
      <c r="I615" s="109">
        <f>F615-G615-H615</f>
        <v>11.221300000000001</v>
      </c>
      <c r="J615" s="109">
        <v>886.96</v>
      </c>
      <c r="K615" s="98">
        <v>11.221</v>
      </c>
      <c r="L615" s="109">
        <v>886.96</v>
      </c>
      <c r="M615" s="122">
        <f t="shared" si="70"/>
        <v>1.2651077838910436E-2</v>
      </c>
      <c r="N615" s="109">
        <v>50.03</v>
      </c>
      <c r="O615" s="133">
        <f t="shared" si="71"/>
        <v>0.63293342428068911</v>
      </c>
      <c r="P615" s="133">
        <f t="shared" si="72"/>
        <v>759.06467033462616</v>
      </c>
      <c r="Q615" s="142">
        <f t="shared" si="73"/>
        <v>37.976005456841349</v>
      </c>
    </row>
    <row r="616" spans="1:17" ht="12.75" customHeight="1">
      <c r="A616" s="242"/>
      <c r="B616" s="19" t="s">
        <v>491</v>
      </c>
      <c r="C616" s="22" t="s">
        <v>512</v>
      </c>
      <c r="D616" s="23">
        <v>35</v>
      </c>
      <c r="E616" s="23">
        <v>1983</v>
      </c>
      <c r="F616" s="109">
        <v>39.372</v>
      </c>
      <c r="G616" s="109">
        <v>4.4669999999999996</v>
      </c>
      <c r="H616" s="109">
        <v>8.64</v>
      </c>
      <c r="I616" s="109">
        <v>26.265000000000001</v>
      </c>
      <c r="J616" s="109">
        <v>2073.3200000000002</v>
      </c>
      <c r="K616" s="98">
        <v>26.263999999999999</v>
      </c>
      <c r="L616" s="109">
        <v>2073.3200000000002</v>
      </c>
      <c r="M616" s="122">
        <f t="shared" si="70"/>
        <v>1.2667605579457101E-2</v>
      </c>
      <c r="N616" s="109">
        <v>48.4</v>
      </c>
      <c r="O616" s="133">
        <f t="shared" si="71"/>
        <v>0.61311211004572364</v>
      </c>
      <c r="P616" s="133">
        <f t="shared" si="72"/>
        <v>760.05633476742605</v>
      </c>
      <c r="Q616" s="142">
        <f t="shared" si="73"/>
        <v>36.786726602743421</v>
      </c>
    </row>
    <row r="617" spans="1:17" ht="12.75" customHeight="1">
      <c r="A617" s="242"/>
      <c r="B617" s="20" t="s">
        <v>390</v>
      </c>
      <c r="C617" s="22" t="s">
        <v>381</v>
      </c>
      <c r="D617" s="23">
        <v>12</v>
      </c>
      <c r="E617" s="23">
        <v>1960</v>
      </c>
      <c r="F617" s="109">
        <v>9.7539999999999996</v>
      </c>
      <c r="G617" s="109">
        <v>0.7</v>
      </c>
      <c r="H617" s="109">
        <v>1.92</v>
      </c>
      <c r="I617" s="109">
        <v>7.1340000000000003</v>
      </c>
      <c r="J617" s="109">
        <v>557.91</v>
      </c>
      <c r="K617" s="98">
        <v>5.4009999999999998</v>
      </c>
      <c r="L617" s="109">
        <v>422.39</v>
      </c>
      <c r="M617" s="122">
        <f t="shared" si="70"/>
        <v>1.2786761050214257E-2</v>
      </c>
      <c r="N617" s="109">
        <v>71.394999999999996</v>
      </c>
      <c r="O617" s="133">
        <f t="shared" si="71"/>
        <v>0.91291080518004686</v>
      </c>
      <c r="P617" s="133">
        <f t="shared" si="72"/>
        <v>767.20566301285544</v>
      </c>
      <c r="Q617" s="142">
        <f t="shared" si="73"/>
        <v>54.77464831080281</v>
      </c>
    </row>
    <row r="618" spans="1:17" ht="12.75" customHeight="1">
      <c r="A618" s="242"/>
      <c r="B618" s="19" t="s">
        <v>491</v>
      </c>
      <c r="C618" s="22" t="s">
        <v>518</v>
      </c>
      <c r="D618" s="23">
        <v>20</v>
      </c>
      <c r="E618" s="23">
        <v>1980</v>
      </c>
      <c r="F618" s="109">
        <v>18.148</v>
      </c>
      <c r="G618" s="109">
        <v>1.619</v>
      </c>
      <c r="H618" s="109">
        <v>3.2</v>
      </c>
      <c r="I618" s="109">
        <v>13.327999999999999</v>
      </c>
      <c r="J618" s="109">
        <v>1041.3499999999999</v>
      </c>
      <c r="K618" s="98">
        <v>13.327999999999999</v>
      </c>
      <c r="L618" s="109">
        <v>1041.3499999999999</v>
      </c>
      <c r="M618" s="122">
        <f t="shared" si="70"/>
        <v>1.2798770826331206E-2</v>
      </c>
      <c r="N618" s="109">
        <v>48.4</v>
      </c>
      <c r="O618" s="133">
        <f t="shared" si="71"/>
        <v>0.61946050799443031</v>
      </c>
      <c r="P618" s="133">
        <f t="shared" si="72"/>
        <v>767.92624957987232</v>
      </c>
      <c r="Q618" s="142">
        <f t="shared" si="73"/>
        <v>37.167630479665824</v>
      </c>
    </row>
    <row r="619" spans="1:17" ht="12.75" customHeight="1">
      <c r="A619" s="242"/>
      <c r="B619" s="20" t="s">
        <v>390</v>
      </c>
      <c r="C619" s="22" t="s">
        <v>385</v>
      </c>
      <c r="D619" s="23">
        <v>40</v>
      </c>
      <c r="E619" s="23">
        <v>1980</v>
      </c>
      <c r="F619" s="109">
        <v>33.393999999999998</v>
      </c>
      <c r="G619" s="109">
        <v>3.492</v>
      </c>
      <c r="H619" s="109">
        <v>6.24</v>
      </c>
      <c r="I619" s="109">
        <v>23.661999999999999</v>
      </c>
      <c r="J619" s="109">
        <v>1888.23</v>
      </c>
      <c r="K619" s="98">
        <v>23.538</v>
      </c>
      <c r="L619" s="109">
        <v>1833.49</v>
      </c>
      <c r="M619" s="122">
        <f t="shared" si="70"/>
        <v>1.2837812041516452E-2</v>
      </c>
      <c r="N619" s="109">
        <v>71.394999999999996</v>
      </c>
      <c r="O619" s="133">
        <f t="shared" si="71"/>
        <v>0.91655559070406711</v>
      </c>
      <c r="P619" s="133">
        <f t="shared" si="72"/>
        <v>770.2687224909871</v>
      </c>
      <c r="Q619" s="142">
        <f t="shared" si="73"/>
        <v>54.993335442244025</v>
      </c>
    </row>
    <row r="620" spans="1:17" ht="12.75" customHeight="1">
      <c r="A620" s="242"/>
      <c r="B620" s="20" t="s">
        <v>412</v>
      </c>
      <c r="C620" s="22" t="s">
        <v>708</v>
      </c>
      <c r="D620" s="23">
        <v>4</v>
      </c>
      <c r="E620" s="23">
        <v>1954</v>
      </c>
      <c r="F620" s="109">
        <v>4.5430000000000001</v>
      </c>
      <c r="G620" s="109">
        <v>0.42534</v>
      </c>
      <c r="H620" s="109">
        <v>0.48</v>
      </c>
      <c r="I620" s="109">
        <f>F620-G620-H620</f>
        <v>3.6376599999999999</v>
      </c>
      <c r="J620" s="109">
        <v>278.31</v>
      </c>
      <c r="K620" s="98">
        <v>3.6376599999999999</v>
      </c>
      <c r="L620" s="109">
        <v>278.31</v>
      </c>
      <c r="M620" s="122">
        <f t="shared" si="70"/>
        <v>1.3070532859042075E-2</v>
      </c>
      <c r="N620" s="109">
        <v>50.03</v>
      </c>
      <c r="O620" s="133">
        <f t="shared" si="71"/>
        <v>0.65391875893787499</v>
      </c>
      <c r="P620" s="133">
        <f t="shared" si="72"/>
        <v>784.23197154252443</v>
      </c>
      <c r="Q620" s="142">
        <f t="shared" si="73"/>
        <v>39.235125536272498</v>
      </c>
    </row>
    <row r="621" spans="1:17" ht="12.75" customHeight="1">
      <c r="A621" s="242"/>
      <c r="B621" s="20" t="s">
        <v>390</v>
      </c>
      <c r="C621" s="22" t="s">
        <v>379</v>
      </c>
      <c r="D621" s="23">
        <v>20</v>
      </c>
      <c r="E621" s="23">
        <v>1982</v>
      </c>
      <c r="F621" s="109">
        <v>16.588999999999999</v>
      </c>
      <c r="G621" s="109">
        <v>1.1519999999999999</v>
      </c>
      <c r="H621" s="109">
        <v>2.88</v>
      </c>
      <c r="I621" s="109">
        <v>12.557</v>
      </c>
      <c r="J621" s="109">
        <v>1048.75</v>
      </c>
      <c r="K621" s="98">
        <v>12.321999999999999</v>
      </c>
      <c r="L621" s="109">
        <v>939.76</v>
      </c>
      <c r="M621" s="122">
        <f t="shared" si="70"/>
        <v>1.3111858346811951E-2</v>
      </c>
      <c r="N621" s="109">
        <v>71.394999999999996</v>
      </c>
      <c r="O621" s="133">
        <f t="shared" si="71"/>
        <v>0.93612112667063918</v>
      </c>
      <c r="P621" s="133">
        <f t="shared" si="72"/>
        <v>786.71150080871712</v>
      </c>
      <c r="Q621" s="142">
        <f t="shared" si="73"/>
        <v>56.167267600238354</v>
      </c>
    </row>
    <row r="622" spans="1:17" ht="12.75" customHeight="1">
      <c r="A622" s="242"/>
      <c r="B622" s="19" t="s">
        <v>491</v>
      </c>
      <c r="C622" s="22" t="s">
        <v>516</v>
      </c>
      <c r="D622" s="23">
        <v>20</v>
      </c>
      <c r="E622" s="23">
        <v>1984</v>
      </c>
      <c r="F622" s="109">
        <v>18.984000000000002</v>
      </c>
      <c r="G622" s="109">
        <v>1.7869999999999999</v>
      </c>
      <c r="H622" s="109">
        <v>3.2</v>
      </c>
      <c r="I622" s="109">
        <v>13.997</v>
      </c>
      <c r="J622" s="109">
        <v>1066.74</v>
      </c>
      <c r="K622" s="98">
        <v>13.997</v>
      </c>
      <c r="L622" s="109">
        <v>1066.74</v>
      </c>
      <c r="M622" s="122">
        <f t="shared" si="70"/>
        <v>1.312128541162795E-2</v>
      </c>
      <c r="N622" s="109">
        <v>48.4</v>
      </c>
      <c r="O622" s="133">
        <f t="shared" si="71"/>
        <v>0.63507021392279273</v>
      </c>
      <c r="P622" s="133">
        <f t="shared" si="72"/>
        <v>787.2771246976771</v>
      </c>
      <c r="Q622" s="142">
        <f t="shared" si="73"/>
        <v>38.104212835367569</v>
      </c>
    </row>
    <row r="623" spans="1:17" ht="12.75" customHeight="1">
      <c r="A623" s="242"/>
      <c r="B623" s="19" t="s">
        <v>491</v>
      </c>
      <c r="C623" s="22" t="s">
        <v>513</v>
      </c>
      <c r="D623" s="23">
        <v>20</v>
      </c>
      <c r="E623" s="23">
        <v>1985</v>
      </c>
      <c r="F623" s="109">
        <v>18.552</v>
      </c>
      <c r="G623" s="109">
        <v>1.45184</v>
      </c>
      <c r="H623" s="109">
        <v>3.2</v>
      </c>
      <c r="I623" s="109">
        <v>13.9</v>
      </c>
      <c r="J623" s="109">
        <v>1055.8800000000001</v>
      </c>
      <c r="K623" s="98">
        <v>13.9</v>
      </c>
      <c r="L623" s="109">
        <v>1055.8800000000001</v>
      </c>
      <c r="M623" s="122">
        <f t="shared" si="70"/>
        <v>1.3164374739553735E-2</v>
      </c>
      <c r="N623" s="109">
        <v>48.4</v>
      </c>
      <c r="O623" s="133">
        <f t="shared" si="71"/>
        <v>0.63715573739440079</v>
      </c>
      <c r="P623" s="133">
        <f t="shared" si="72"/>
        <v>789.86248437322411</v>
      </c>
      <c r="Q623" s="142">
        <f t="shared" si="73"/>
        <v>38.229344243664045</v>
      </c>
    </row>
    <row r="624" spans="1:17" ht="12.75" customHeight="1">
      <c r="A624" s="242"/>
      <c r="B624" s="20" t="s">
        <v>390</v>
      </c>
      <c r="C624" s="22" t="s">
        <v>378</v>
      </c>
      <c r="D624" s="23">
        <v>46</v>
      </c>
      <c r="E624" s="23">
        <v>1975</v>
      </c>
      <c r="F624" s="109">
        <v>27.823</v>
      </c>
      <c r="G624" s="109">
        <v>4.1070000000000002</v>
      </c>
      <c r="H624" s="109">
        <v>0.72</v>
      </c>
      <c r="I624" s="109">
        <v>22.995999999999999</v>
      </c>
      <c r="J624" s="109">
        <v>1810.77</v>
      </c>
      <c r="K624" s="98">
        <v>20.635999999999999</v>
      </c>
      <c r="L624" s="109">
        <v>1565.53</v>
      </c>
      <c r="M624" s="122">
        <f t="shared" si="70"/>
        <v>1.3181478476937522E-2</v>
      </c>
      <c r="N624" s="109">
        <v>71.394999999999996</v>
      </c>
      <c r="O624" s="133">
        <f t="shared" si="71"/>
        <v>0.94109165586095433</v>
      </c>
      <c r="P624" s="133">
        <f t="shared" si="72"/>
        <v>790.88870861625139</v>
      </c>
      <c r="Q624" s="142">
        <f t="shared" si="73"/>
        <v>56.465499351657265</v>
      </c>
    </row>
    <row r="625" spans="1:17" ht="12.75" customHeight="1">
      <c r="A625" s="242"/>
      <c r="B625" s="20" t="s">
        <v>390</v>
      </c>
      <c r="C625" s="22" t="s">
        <v>673</v>
      </c>
      <c r="D625" s="23">
        <v>18</v>
      </c>
      <c r="E625" s="23">
        <v>1967</v>
      </c>
      <c r="F625" s="109">
        <v>8.8989999999999991</v>
      </c>
      <c r="G625" s="109">
        <v>0.58499999999999996</v>
      </c>
      <c r="H625" s="109">
        <v>0.224</v>
      </c>
      <c r="I625" s="109">
        <v>8.09</v>
      </c>
      <c r="J625" s="109">
        <v>658.26</v>
      </c>
      <c r="K625" s="98">
        <v>5.6180000000000003</v>
      </c>
      <c r="L625" s="109">
        <v>411.57</v>
      </c>
      <c r="M625" s="122">
        <f t="shared" si="70"/>
        <v>1.3650168865563575E-2</v>
      </c>
      <c r="N625" s="109">
        <v>71.394999999999996</v>
      </c>
      <c r="O625" s="133">
        <f t="shared" si="71"/>
        <v>0.97455380615691134</v>
      </c>
      <c r="P625" s="133">
        <f t="shared" si="72"/>
        <v>819.01013193381448</v>
      </c>
      <c r="Q625" s="142">
        <f t="shared" si="73"/>
        <v>58.473228369414684</v>
      </c>
    </row>
    <row r="626" spans="1:17" ht="12.75" customHeight="1">
      <c r="A626" s="242"/>
      <c r="B626" s="19" t="s">
        <v>30</v>
      </c>
      <c r="C626" s="22" t="s">
        <v>490</v>
      </c>
      <c r="D626" s="23">
        <v>32</v>
      </c>
      <c r="E626" s="23">
        <v>1985</v>
      </c>
      <c r="F626" s="109">
        <v>19.972223</v>
      </c>
      <c r="G626" s="109">
        <v>2.2103730000000001</v>
      </c>
      <c r="H626" s="109">
        <v>0.34</v>
      </c>
      <c r="I626" s="109">
        <v>17.421849999999999</v>
      </c>
      <c r="J626" s="109">
        <v>1270.74</v>
      </c>
      <c r="K626" s="98">
        <v>17.421849999999999</v>
      </c>
      <c r="L626" s="109">
        <v>1270.74</v>
      </c>
      <c r="M626" s="122">
        <f t="shared" si="70"/>
        <v>1.3710003619937988E-2</v>
      </c>
      <c r="N626" s="109">
        <v>89.3</v>
      </c>
      <c r="O626" s="133">
        <f t="shared" si="71"/>
        <v>1.2243033232604623</v>
      </c>
      <c r="P626" s="133">
        <f t="shared" si="72"/>
        <v>822.60021719627935</v>
      </c>
      <c r="Q626" s="142">
        <f t="shared" si="73"/>
        <v>73.458199395627744</v>
      </c>
    </row>
    <row r="627" spans="1:17" ht="12.75" customHeight="1">
      <c r="A627" s="242"/>
      <c r="B627" s="19" t="s">
        <v>24</v>
      </c>
      <c r="C627" s="22" t="s">
        <v>472</v>
      </c>
      <c r="D627" s="23">
        <v>12</v>
      </c>
      <c r="E627" s="23" t="s">
        <v>28</v>
      </c>
      <c r="F627" s="109">
        <f>+G627+H627+I627</f>
        <v>6.6159999999999997</v>
      </c>
      <c r="G627" s="109">
        <v>0</v>
      </c>
      <c r="H627" s="109">
        <v>0</v>
      </c>
      <c r="I627" s="109">
        <v>6.6159999999999997</v>
      </c>
      <c r="J627" s="109">
        <v>482.36</v>
      </c>
      <c r="K627" s="98">
        <v>6.6159999999999997</v>
      </c>
      <c r="L627" s="109">
        <v>482.36</v>
      </c>
      <c r="M627" s="122">
        <f t="shared" si="70"/>
        <v>1.371589684053404E-2</v>
      </c>
      <c r="N627" s="109">
        <v>61.149000000000001</v>
      </c>
      <c r="O627" s="133">
        <f t="shared" si="71"/>
        <v>0.83871337590181605</v>
      </c>
      <c r="P627" s="133">
        <f t="shared" si="72"/>
        <v>822.95381043204236</v>
      </c>
      <c r="Q627" s="142">
        <f t="shared" si="73"/>
        <v>50.322802554108961</v>
      </c>
    </row>
    <row r="628" spans="1:17" ht="12.75" customHeight="1">
      <c r="A628" s="242"/>
      <c r="B628" s="19" t="s">
        <v>491</v>
      </c>
      <c r="C628" s="22" t="s">
        <v>515</v>
      </c>
      <c r="D628" s="23">
        <v>20</v>
      </c>
      <c r="E628" s="23">
        <v>1984</v>
      </c>
      <c r="F628" s="109">
        <v>19.747</v>
      </c>
      <c r="G628" s="109">
        <v>1.899</v>
      </c>
      <c r="H628" s="109">
        <v>3.2</v>
      </c>
      <c r="I628" s="109">
        <v>14.648</v>
      </c>
      <c r="J628" s="109">
        <v>1044.93</v>
      </c>
      <c r="K628" s="98">
        <v>14.648</v>
      </c>
      <c r="L628" s="109">
        <v>1044.93</v>
      </c>
      <c r="M628" s="122">
        <f t="shared" si="70"/>
        <v>1.4018163896146152E-2</v>
      </c>
      <c r="N628" s="109">
        <v>48.4</v>
      </c>
      <c r="O628" s="133">
        <f t="shared" si="71"/>
        <v>0.6784791325734737</v>
      </c>
      <c r="P628" s="133">
        <f t="shared" si="72"/>
        <v>841.08983376876915</v>
      </c>
      <c r="Q628" s="142">
        <f t="shared" si="73"/>
        <v>40.70874795440843</v>
      </c>
    </row>
    <row r="629" spans="1:17" ht="12.75" customHeight="1">
      <c r="A629" s="242"/>
      <c r="B629" s="19" t="s">
        <v>491</v>
      </c>
      <c r="C629" s="22" t="s">
        <v>519</v>
      </c>
      <c r="D629" s="23">
        <v>20</v>
      </c>
      <c r="E629" s="23">
        <v>1980</v>
      </c>
      <c r="F629" s="109">
        <v>19.337</v>
      </c>
      <c r="G629" s="109">
        <v>1.5629999999999999</v>
      </c>
      <c r="H629" s="109">
        <v>3.2</v>
      </c>
      <c r="I629" s="109">
        <v>14.573</v>
      </c>
      <c r="J629" s="109">
        <v>1039.5</v>
      </c>
      <c r="K629" s="98">
        <v>14.573</v>
      </c>
      <c r="L629" s="109">
        <v>1039.5</v>
      </c>
      <c r="M629" s="122">
        <f t="shared" si="70"/>
        <v>1.401924001924002E-2</v>
      </c>
      <c r="N629" s="109">
        <v>48.4</v>
      </c>
      <c r="O629" s="133">
        <f t="shared" si="71"/>
        <v>0.67853121693121698</v>
      </c>
      <c r="P629" s="133">
        <f t="shared" si="72"/>
        <v>841.15440115440117</v>
      </c>
      <c r="Q629" s="142">
        <f t="shared" si="73"/>
        <v>40.711873015873017</v>
      </c>
    </row>
    <row r="630" spans="1:17" ht="12.75" customHeight="1">
      <c r="A630" s="242"/>
      <c r="B630" s="19" t="s">
        <v>491</v>
      </c>
      <c r="C630" s="22" t="s">
        <v>520</v>
      </c>
      <c r="D630" s="23">
        <v>20</v>
      </c>
      <c r="E630" s="23">
        <v>1982</v>
      </c>
      <c r="F630" s="109">
        <v>20.401</v>
      </c>
      <c r="G630" s="109">
        <v>2.0099999999999998</v>
      </c>
      <c r="H630" s="109">
        <v>3.2</v>
      </c>
      <c r="I630" s="109">
        <v>15.191000000000001</v>
      </c>
      <c r="J630" s="109">
        <v>1035.05</v>
      </c>
      <c r="K630" s="98">
        <v>15.191000000000001</v>
      </c>
      <c r="L630" s="109">
        <v>1035.05</v>
      </c>
      <c r="M630" s="122">
        <f t="shared" si="70"/>
        <v>1.4676585672189751E-2</v>
      </c>
      <c r="N630" s="109">
        <v>48.4</v>
      </c>
      <c r="O630" s="133">
        <f t="shared" si="71"/>
        <v>0.71034674653398389</v>
      </c>
      <c r="P630" s="133">
        <f t="shared" si="72"/>
        <v>880.5951403313851</v>
      </c>
      <c r="Q630" s="142">
        <f t="shared" si="73"/>
        <v>42.620804792039038</v>
      </c>
    </row>
    <row r="631" spans="1:17" ht="12.75" customHeight="1">
      <c r="A631" s="242"/>
      <c r="B631" s="19" t="s">
        <v>39</v>
      </c>
      <c r="C631" s="22" t="s">
        <v>565</v>
      </c>
      <c r="D631" s="23">
        <v>42</v>
      </c>
      <c r="E631" s="23" t="s">
        <v>563</v>
      </c>
      <c r="F631" s="109">
        <f>SUM(G631,H631,I631)</f>
        <v>15.92</v>
      </c>
      <c r="G631" s="109">
        <v>0</v>
      </c>
      <c r="H631" s="109">
        <v>0</v>
      </c>
      <c r="I631" s="109">
        <v>15.92</v>
      </c>
      <c r="J631" s="109"/>
      <c r="K631" s="98">
        <f>I631</f>
        <v>15.92</v>
      </c>
      <c r="L631" s="109">
        <v>1067.17</v>
      </c>
      <c r="M631" s="122">
        <f t="shared" si="70"/>
        <v>1.4917960587347845E-2</v>
      </c>
      <c r="N631" s="109">
        <v>57.006999999999998</v>
      </c>
      <c r="O631" s="133">
        <f t="shared" si="71"/>
        <v>0.85042817920293856</v>
      </c>
      <c r="P631" s="133">
        <f t="shared" si="72"/>
        <v>895.07763524087068</v>
      </c>
      <c r="Q631" s="142">
        <f t="shared" si="73"/>
        <v>51.025690752176317</v>
      </c>
    </row>
    <row r="632" spans="1:17" ht="12.75" customHeight="1">
      <c r="A632" s="242"/>
      <c r="B632" s="19" t="s">
        <v>39</v>
      </c>
      <c r="C632" s="22" t="s">
        <v>564</v>
      </c>
      <c r="D632" s="23">
        <v>12</v>
      </c>
      <c r="E632" s="23" t="s">
        <v>563</v>
      </c>
      <c r="F632" s="109">
        <f>SUM(G632,H632,I632)</f>
        <v>10.09</v>
      </c>
      <c r="G632" s="109">
        <v>0</v>
      </c>
      <c r="H632" s="109">
        <v>0</v>
      </c>
      <c r="I632" s="109">
        <v>10.09</v>
      </c>
      <c r="J632" s="109"/>
      <c r="K632" s="98">
        <f>I632</f>
        <v>10.09</v>
      </c>
      <c r="L632" s="109">
        <v>673.93</v>
      </c>
      <c r="M632" s="122">
        <f t="shared" si="70"/>
        <v>1.497188135266274E-2</v>
      </c>
      <c r="N632" s="109">
        <v>57.006999999999998</v>
      </c>
      <c r="O632" s="133">
        <f t="shared" si="71"/>
        <v>0.85350204027124477</v>
      </c>
      <c r="P632" s="133">
        <f t="shared" si="72"/>
        <v>898.3128811597644</v>
      </c>
      <c r="Q632" s="142">
        <f t="shared" si="73"/>
        <v>51.210122416274686</v>
      </c>
    </row>
    <row r="633" spans="1:17" ht="12.75" customHeight="1">
      <c r="A633" s="242"/>
      <c r="B633" s="19" t="s">
        <v>491</v>
      </c>
      <c r="C633" s="22" t="s">
        <v>514</v>
      </c>
      <c r="D633" s="23">
        <v>20</v>
      </c>
      <c r="E633" s="23">
        <v>1984</v>
      </c>
      <c r="F633" s="109">
        <v>21.219000000000001</v>
      </c>
      <c r="G633" s="109">
        <v>2.0099999999999998</v>
      </c>
      <c r="H633" s="109">
        <v>3.2</v>
      </c>
      <c r="I633" s="109">
        <v>16.007999999999999</v>
      </c>
      <c r="J633" s="109">
        <v>1058.05</v>
      </c>
      <c r="K633" s="98">
        <v>16.007999999999999</v>
      </c>
      <c r="L633" s="109">
        <v>1058.05</v>
      </c>
      <c r="M633" s="122">
        <f t="shared" si="70"/>
        <v>1.5129719767496811E-2</v>
      </c>
      <c r="N633" s="109">
        <v>48.4</v>
      </c>
      <c r="O633" s="133">
        <f t="shared" si="71"/>
        <v>0.73227843674684556</v>
      </c>
      <c r="P633" s="133">
        <f t="shared" si="72"/>
        <v>907.78318604980871</v>
      </c>
      <c r="Q633" s="142">
        <f t="shared" si="73"/>
        <v>43.93670620481074</v>
      </c>
    </row>
    <row r="634" spans="1:17" ht="12.75" customHeight="1">
      <c r="A634" s="242"/>
      <c r="B634" s="19" t="s">
        <v>491</v>
      </c>
      <c r="C634" s="22" t="s">
        <v>514</v>
      </c>
      <c r="D634" s="23">
        <v>20</v>
      </c>
      <c r="E634" s="23">
        <v>1984</v>
      </c>
      <c r="F634" s="109">
        <v>21.219000000000001</v>
      </c>
      <c r="G634" s="109">
        <v>2.0099999999999998</v>
      </c>
      <c r="H634" s="109">
        <v>3.2</v>
      </c>
      <c r="I634" s="109">
        <v>16.009</v>
      </c>
      <c r="J634" s="109">
        <v>1058.05</v>
      </c>
      <c r="K634" s="98">
        <v>16.009</v>
      </c>
      <c r="L634" s="109">
        <v>1058.05</v>
      </c>
      <c r="M634" s="122">
        <f t="shared" si="70"/>
        <v>1.513066490241482E-2</v>
      </c>
      <c r="N634" s="109">
        <v>48.4</v>
      </c>
      <c r="O634" s="133">
        <f t="shared" si="71"/>
        <v>0.73232418127687726</v>
      </c>
      <c r="P634" s="133">
        <f t="shared" si="72"/>
        <v>907.83989414488917</v>
      </c>
      <c r="Q634" s="142">
        <f t="shared" si="73"/>
        <v>43.939450876612639</v>
      </c>
    </row>
    <row r="635" spans="1:17" ht="12.75" customHeight="1">
      <c r="A635" s="242"/>
      <c r="B635" s="19" t="s">
        <v>24</v>
      </c>
      <c r="C635" s="22" t="s">
        <v>473</v>
      </c>
      <c r="D635" s="23">
        <v>24</v>
      </c>
      <c r="E635" s="23" t="s">
        <v>28</v>
      </c>
      <c r="F635" s="109">
        <v>13.69928</v>
      </c>
      <c r="G635" s="109">
        <v>0.81071899999999997</v>
      </c>
      <c r="H635" s="109">
        <v>1.87</v>
      </c>
      <c r="I635" s="109">
        <v>13.699282</v>
      </c>
      <c r="J635" s="109">
        <v>1067.26</v>
      </c>
      <c r="K635" s="98">
        <v>16.38</v>
      </c>
      <c r="L635" s="109">
        <v>1067.26</v>
      </c>
      <c r="M635" s="122">
        <f t="shared" si="70"/>
        <v>1.5347712834735678E-2</v>
      </c>
      <c r="N635" s="109">
        <v>61.149000000000001</v>
      </c>
      <c r="O635" s="133">
        <f t="shared" si="71"/>
        <v>0.93849729213125199</v>
      </c>
      <c r="P635" s="133">
        <f t="shared" si="72"/>
        <v>920.86277008414061</v>
      </c>
      <c r="Q635" s="142">
        <f t="shared" si="73"/>
        <v>56.309837527875111</v>
      </c>
    </row>
    <row r="636" spans="1:17" ht="12.75" customHeight="1">
      <c r="A636" s="242"/>
      <c r="B636" s="19" t="s">
        <v>491</v>
      </c>
      <c r="C636" s="22" t="s">
        <v>517</v>
      </c>
      <c r="D636" s="23">
        <v>20</v>
      </c>
      <c r="E636" s="23">
        <v>1984</v>
      </c>
      <c r="F636" s="109">
        <v>22.021999999999998</v>
      </c>
      <c r="G636" s="109">
        <v>2.0659999999999998</v>
      </c>
      <c r="H636" s="109">
        <v>3.2</v>
      </c>
      <c r="I636" s="109">
        <v>16.754999999999999</v>
      </c>
      <c r="J636" s="109">
        <v>1059.05</v>
      </c>
      <c r="K636" s="98">
        <v>16.756</v>
      </c>
      <c r="L636" s="109">
        <v>1059.05</v>
      </c>
      <c r="M636" s="122">
        <f t="shared" si="70"/>
        <v>1.5821727019498608E-2</v>
      </c>
      <c r="N636" s="109">
        <v>48.4</v>
      </c>
      <c r="O636" s="133">
        <f t="shared" si="71"/>
        <v>0.76577158774373266</v>
      </c>
      <c r="P636" s="133">
        <f t="shared" si="72"/>
        <v>949.30362116991648</v>
      </c>
      <c r="Q636" s="142">
        <f t="shared" si="73"/>
        <v>45.946295264623956</v>
      </c>
    </row>
    <row r="637" spans="1:17" ht="12.75" customHeight="1">
      <c r="A637" s="242"/>
      <c r="B637" s="19" t="s">
        <v>39</v>
      </c>
      <c r="C637" s="22" t="s">
        <v>38</v>
      </c>
      <c r="D637" s="23">
        <v>35</v>
      </c>
      <c r="E637" s="23" t="s">
        <v>563</v>
      </c>
      <c r="F637" s="109">
        <f>SUM(G637,H637,I637)</f>
        <v>19.850000000000001</v>
      </c>
      <c r="G637" s="109">
        <v>0</v>
      </c>
      <c r="H637" s="109">
        <v>0</v>
      </c>
      <c r="I637" s="109">
        <v>19.850000000000001</v>
      </c>
      <c r="J637" s="109"/>
      <c r="K637" s="98">
        <f>I637</f>
        <v>19.850000000000001</v>
      </c>
      <c r="L637" s="109">
        <v>1228.48</v>
      </c>
      <c r="M637" s="122">
        <f t="shared" si="70"/>
        <v>1.6158179213336808E-2</v>
      </c>
      <c r="N637" s="109">
        <v>57.006999999999998</v>
      </c>
      <c r="O637" s="133">
        <f t="shared" si="71"/>
        <v>0.92112932241469136</v>
      </c>
      <c r="P637" s="133">
        <f t="shared" si="72"/>
        <v>969.4907528002085</v>
      </c>
      <c r="Q637" s="142">
        <f t="shared" si="73"/>
        <v>55.267759344881483</v>
      </c>
    </row>
    <row r="638" spans="1:17" ht="12.75" customHeight="1">
      <c r="A638" s="242"/>
      <c r="B638" s="19" t="s">
        <v>39</v>
      </c>
      <c r="C638" s="22" t="s">
        <v>562</v>
      </c>
      <c r="D638" s="23">
        <v>8</v>
      </c>
      <c r="E638" s="23" t="s">
        <v>563</v>
      </c>
      <c r="F638" s="109">
        <f>SUM(G638,H638,I638)</f>
        <v>5.62</v>
      </c>
      <c r="G638" s="109">
        <v>0</v>
      </c>
      <c r="H638" s="109">
        <v>0</v>
      </c>
      <c r="I638" s="109">
        <v>5.62</v>
      </c>
      <c r="J638" s="109"/>
      <c r="K638" s="98">
        <f>I638</f>
        <v>5.62</v>
      </c>
      <c r="L638" s="109">
        <v>342.1</v>
      </c>
      <c r="M638" s="122">
        <f t="shared" si="70"/>
        <v>1.6427945045308388E-2</v>
      </c>
      <c r="N638" s="109">
        <v>57.006999999999998</v>
      </c>
      <c r="O638" s="133">
        <f t="shared" si="71"/>
        <v>0.93650786319789525</v>
      </c>
      <c r="P638" s="133">
        <f t="shared" si="72"/>
        <v>985.67670271850329</v>
      </c>
      <c r="Q638" s="142">
        <f t="shared" si="73"/>
        <v>56.190471791873712</v>
      </c>
    </row>
    <row r="639" spans="1:17" ht="12.75" customHeight="1" thickBot="1">
      <c r="A639" s="243"/>
      <c r="B639" s="226" t="s">
        <v>24</v>
      </c>
      <c r="C639" s="34" t="s">
        <v>471</v>
      </c>
      <c r="D639" s="28">
        <v>6</v>
      </c>
      <c r="E639" s="28" t="s">
        <v>28</v>
      </c>
      <c r="F639" s="214">
        <f>+G639+H639+I639</f>
        <v>5.6159999999999997</v>
      </c>
      <c r="G639" s="214">
        <v>0.22012899999999999</v>
      </c>
      <c r="H639" s="214">
        <v>0.96</v>
      </c>
      <c r="I639" s="214">
        <v>4.4358709999999997</v>
      </c>
      <c r="J639" s="214">
        <v>319.27</v>
      </c>
      <c r="K639" s="239">
        <v>5.6159999999999997</v>
      </c>
      <c r="L639" s="214">
        <v>319.27</v>
      </c>
      <c r="M639" s="215">
        <f t="shared" si="70"/>
        <v>1.7590127478309896E-2</v>
      </c>
      <c r="N639" s="214">
        <v>61.149000000000001</v>
      </c>
      <c r="O639" s="216">
        <f t="shared" si="71"/>
        <v>1.0756187051711719</v>
      </c>
      <c r="P639" s="216">
        <f t="shared" si="72"/>
        <v>1055.4076486985937</v>
      </c>
      <c r="Q639" s="217">
        <f t="shared" si="73"/>
        <v>64.537122310270306</v>
      </c>
    </row>
    <row r="640" spans="1:17" ht="12.75" customHeight="1">
      <c r="A640" s="244" t="s">
        <v>27</v>
      </c>
      <c r="B640" s="47" t="s">
        <v>117</v>
      </c>
      <c r="C640" s="61" t="s">
        <v>864</v>
      </c>
      <c r="D640" s="37">
        <v>12</v>
      </c>
      <c r="E640" s="37">
        <v>1988</v>
      </c>
      <c r="F640" s="208">
        <v>5.6360000000000001</v>
      </c>
      <c r="G640" s="208">
        <v>1.7849999999999999</v>
      </c>
      <c r="H640" s="208">
        <v>1.92</v>
      </c>
      <c r="I640" s="208">
        <v>1.930998</v>
      </c>
      <c r="J640" s="208">
        <v>608.15</v>
      </c>
      <c r="K640" s="240">
        <v>1.930998</v>
      </c>
      <c r="L640" s="208">
        <v>608.15</v>
      </c>
      <c r="M640" s="209">
        <v>3.1752001973197404E-3</v>
      </c>
      <c r="N640" s="208">
        <v>79.352000000000004</v>
      </c>
      <c r="O640" s="208">
        <v>0.25195848605771604</v>
      </c>
      <c r="P640" s="208">
        <v>190.51201183918442</v>
      </c>
      <c r="Q640" s="210">
        <v>15.117509163462962</v>
      </c>
    </row>
    <row r="641" spans="1:17" ht="12.75" customHeight="1">
      <c r="A641" s="245"/>
      <c r="B641" s="17" t="s">
        <v>117</v>
      </c>
      <c r="C641" s="62" t="s">
        <v>865</v>
      </c>
      <c r="D641" s="63">
        <v>12</v>
      </c>
      <c r="E641" s="63">
        <v>1980</v>
      </c>
      <c r="F641" s="113">
        <v>4.4080000000000004</v>
      </c>
      <c r="G641" s="113">
        <v>0.67013999999999996</v>
      </c>
      <c r="H641" s="113">
        <v>1.76</v>
      </c>
      <c r="I641" s="113">
        <v>1.9778610000000001</v>
      </c>
      <c r="J641" s="113">
        <v>584.73</v>
      </c>
      <c r="K641" s="100">
        <v>1.9778610000000001</v>
      </c>
      <c r="L641" s="113">
        <v>584.73</v>
      </c>
      <c r="M641" s="128">
        <v>3.3825201374993587E-3</v>
      </c>
      <c r="N641" s="113">
        <v>79.352000000000004</v>
      </c>
      <c r="O641" s="113">
        <v>0.2684097379508491</v>
      </c>
      <c r="P641" s="113">
        <v>202.95120824996152</v>
      </c>
      <c r="Q641" s="148">
        <v>16.104584277050947</v>
      </c>
    </row>
    <row r="642" spans="1:17" ht="12.75" customHeight="1">
      <c r="A642" s="245"/>
      <c r="B642" s="17" t="s">
        <v>117</v>
      </c>
      <c r="C642" s="62" t="s">
        <v>866</v>
      </c>
      <c r="D642" s="63">
        <v>12</v>
      </c>
      <c r="E642" s="63">
        <v>1980</v>
      </c>
      <c r="F642" s="113">
        <v>3.5750000000000002</v>
      </c>
      <c r="G642" s="113">
        <v>0.36873</v>
      </c>
      <c r="H642" s="113">
        <v>1.6</v>
      </c>
      <c r="I642" s="113">
        <v>1.6062699999999999</v>
      </c>
      <c r="J642" s="113">
        <v>468.68</v>
      </c>
      <c r="K642" s="100">
        <v>1.6062699999999999</v>
      </c>
      <c r="L642" s="113">
        <v>468.68</v>
      </c>
      <c r="M642" s="128">
        <v>3.4272211316889985E-3</v>
      </c>
      <c r="N642" s="113">
        <v>79.352000000000004</v>
      </c>
      <c r="O642" s="113">
        <v>0.27195685124178542</v>
      </c>
      <c r="P642" s="113">
        <v>205.63326790133991</v>
      </c>
      <c r="Q642" s="148">
        <v>16.317411074507124</v>
      </c>
    </row>
    <row r="643" spans="1:17" ht="12.75" customHeight="1">
      <c r="A643" s="245"/>
      <c r="B643" s="16" t="s">
        <v>136</v>
      </c>
      <c r="C643" s="76" t="s">
        <v>132</v>
      </c>
      <c r="D643" s="77">
        <v>29</v>
      </c>
      <c r="E643" s="77">
        <v>1960</v>
      </c>
      <c r="F643" s="121">
        <v>4.5549999999999997</v>
      </c>
      <c r="G643" s="121">
        <v>0</v>
      </c>
      <c r="H643" s="121">
        <v>0</v>
      </c>
      <c r="I643" s="121">
        <v>4.5549989999999996</v>
      </c>
      <c r="J643" s="121">
        <v>1187.67</v>
      </c>
      <c r="K643" s="108">
        <v>4.5549989999999996</v>
      </c>
      <c r="L643" s="121">
        <v>1187.67</v>
      </c>
      <c r="M643" s="132">
        <v>3.8352395867538957E-3</v>
      </c>
      <c r="N643" s="121">
        <v>67.906999999999996</v>
      </c>
      <c r="O643" s="121">
        <v>0.26043961461769677</v>
      </c>
      <c r="P643" s="121">
        <v>230.11437520523376</v>
      </c>
      <c r="Q643" s="211">
        <v>15.626376877061809</v>
      </c>
    </row>
    <row r="644" spans="1:17" ht="12.75" customHeight="1">
      <c r="A644" s="245"/>
      <c r="B644" s="16" t="s">
        <v>116</v>
      </c>
      <c r="C644" s="71" t="s">
        <v>108</v>
      </c>
      <c r="D644" s="72">
        <v>11</v>
      </c>
      <c r="E644" s="72">
        <v>1976</v>
      </c>
      <c r="F644" s="117">
        <v>2.0059999999999998</v>
      </c>
      <c r="G644" s="117">
        <v>0</v>
      </c>
      <c r="H644" s="117">
        <v>0</v>
      </c>
      <c r="I644" s="117">
        <v>2.0060000000000002</v>
      </c>
      <c r="J644" s="117">
        <v>496.05</v>
      </c>
      <c r="K644" s="104">
        <v>2.0060000000000002</v>
      </c>
      <c r="L644" s="117">
        <v>496.05</v>
      </c>
      <c r="M644" s="127">
        <v>4.0439471827436752E-3</v>
      </c>
      <c r="N644" s="117">
        <v>77.063000000000002</v>
      </c>
      <c r="O644" s="117">
        <v>0.31163870174377584</v>
      </c>
      <c r="P644" s="117">
        <v>242.63683096462051</v>
      </c>
      <c r="Q644" s="212">
        <v>18.698322104626548</v>
      </c>
    </row>
    <row r="645" spans="1:17" ht="12.75" customHeight="1">
      <c r="A645" s="245"/>
      <c r="B645" s="17" t="s">
        <v>393</v>
      </c>
      <c r="C645" s="58" t="s">
        <v>403</v>
      </c>
      <c r="D645" s="17">
        <v>20</v>
      </c>
      <c r="E645" s="17">
        <v>1975</v>
      </c>
      <c r="F645" s="109">
        <v>11.784000000000001</v>
      </c>
      <c r="G645" s="109">
        <v>3.44</v>
      </c>
      <c r="H645" s="109">
        <v>3.2010000000000001</v>
      </c>
      <c r="I645" s="109">
        <v>5.1429999999999998</v>
      </c>
      <c r="J645" s="60">
        <v>1032.3</v>
      </c>
      <c r="K645" s="98">
        <v>5.1429999999999998</v>
      </c>
      <c r="L645" s="60">
        <v>1032.3</v>
      </c>
      <c r="M645" s="122">
        <f>K645/L645</f>
        <v>4.9820788530465952E-3</v>
      </c>
      <c r="N645" s="109">
        <v>91.123999999999995</v>
      </c>
      <c r="O645" s="133">
        <f>M645*N645</f>
        <v>0.45398695340501793</v>
      </c>
      <c r="P645" s="133">
        <f>M645*60*1000</f>
        <v>298.92473118279571</v>
      </c>
      <c r="Q645" s="142">
        <f>P645*N645/1000</f>
        <v>27.239217204301077</v>
      </c>
    </row>
    <row r="646" spans="1:17" ht="12.75" customHeight="1">
      <c r="A646" s="245"/>
      <c r="B646" s="16" t="s">
        <v>123</v>
      </c>
      <c r="C646" s="75" t="s">
        <v>122</v>
      </c>
      <c r="D646" s="41">
        <v>20</v>
      </c>
      <c r="E646" s="41">
        <v>0</v>
      </c>
      <c r="F646" s="119">
        <v>11.006629999999999</v>
      </c>
      <c r="G646" s="119">
        <v>1.9890000000000001</v>
      </c>
      <c r="H646" s="119">
        <v>3.2</v>
      </c>
      <c r="I646" s="119">
        <v>5.8176310000000004</v>
      </c>
      <c r="J646" s="119">
        <v>1135.0999999999999</v>
      </c>
      <c r="K646" s="106">
        <v>5.8176310000000004</v>
      </c>
      <c r="L646" s="119">
        <v>1135.0999999999999</v>
      </c>
      <c r="M646" s="130">
        <v>5.1252145185446225E-3</v>
      </c>
      <c r="N646" s="119">
        <v>57.988000000000007</v>
      </c>
      <c r="O646" s="119">
        <v>0.29720093950136561</v>
      </c>
      <c r="P646" s="119">
        <v>307.51287111267732</v>
      </c>
      <c r="Q646" s="147">
        <v>17.832056370081933</v>
      </c>
    </row>
    <row r="647" spans="1:17" ht="12.75" customHeight="1">
      <c r="A647" s="245"/>
      <c r="B647" s="17" t="s">
        <v>393</v>
      </c>
      <c r="C647" s="58" t="s">
        <v>411</v>
      </c>
      <c r="D647" s="17">
        <v>30</v>
      </c>
      <c r="E647" s="17">
        <v>1980</v>
      </c>
      <c r="F647" s="109">
        <v>17.798999999999999</v>
      </c>
      <c r="G647" s="109">
        <v>3.6269999999999998</v>
      </c>
      <c r="H647" s="109">
        <v>4.641</v>
      </c>
      <c r="I647" s="109">
        <v>9.5310000000000006</v>
      </c>
      <c r="J647" s="60">
        <v>1516.48</v>
      </c>
      <c r="K647" s="98">
        <v>9.5310000000000006</v>
      </c>
      <c r="L647" s="60">
        <v>1516.48</v>
      </c>
      <c r="M647" s="122">
        <f>K647/L647</f>
        <v>6.2849493564043051E-3</v>
      </c>
      <c r="N647" s="109">
        <v>91.123999999999995</v>
      </c>
      <c r="O647" s="133">
        <f>M647*N647</f>
        <v>0.5727097251529859</v>
      </c>
      <c r="P647" s="133">
        <f>M647*60*1000</f>
        <v>377.09696138425829</v>
      </c>
      <c r="Q647" s="142">
        <f>P647*N647/1000</f>
        <v>34.362583509179153</v>
      </c>
    </row>
    <row r="648" spans="1:17" ht="12.75" customHeight="1">
      <c r="A648" s="245"/>
      <c r="B648" s="17" t="s">
        <v>393</v>
      </c>
      <c r="C648" s="58" t="s">
        <v>407</v>
      </c>
      <c r="D648" s="17">
        <v>20</v>
      </c>
      <c r="E648" s="17">
        <v>1985</v>
      </c>
      <c r="F648" s="109">
        <v>11.522</v>
      </c>
      <c r="G648" s="109">
        <v>1.4730000000000001</v>
      </c>
      <c r="H648" s="109">
        <v>3.2010000000000001</v>
      </c>
      <c r="I648" s="109">
        <v>6.8479999999999999</v>
      </c>
      <c r="J648" s="60">
        <v>1056.3</v>
      </c>
      <c r="K648" s="98">
        <v>6.8479999999999999</v>
      </c>
      <c r="L648" s="60">
        <v>1056.3</v>
      </c>
      <c r="M648" s="122">
        <f>K648/L648</f>
        <v>6.4830067215753103E-3</v>
      </c>
      <c r="N648" s="109">
        <v>91.123999999999995</v>
      </c>
      <c r="O648" s="133">
        <f>M648*N648</f>
        <v>0.59075750449682851</v>
      </c>
      <c r="P648" s="133">
        <f>M648*60*1000</f>
        <v>388.98040329451862</v>
      </c>
      <c r="Q648" s="142">
        <f>P648*N648/1000</f>
        <v>35.445450269809712</v>
      </c>
    </row>
    <row r="649" spans="1:17" ht="12.75" customHeight="1">
      <c r="A649" s="245"/>
      <c r="B649" s="16" t="s">
        <v>116</v>
      </c>
      <c r="C649" s="71" t="s">
        <v>113</v>
      </c>
      <c r="D649" s="72">
        <v>18</v>
      </c>
      <c r="E649" s="72">
        <v>1989</v>
      </c>
      <c r="F649" s="117">
        <v>7.2939999999999996</v>
      </c>
      <c r="G649" s="117">
        <v>0.92003999999999997</v>
      </c>
      <c r="H649" s="117">
        <v>0</v>
      </c>
      <c r="I649" s="117">
        <v>6.373958</v>
      </c>
      <c r="J649" s="117">
        <v>937.87</v>
      </c>
      <c r="K649" s="104">
        <v>6.373958</v>
      </c>
      <c r="L649" s="117">
        <v>937.87</v>
      </c>
      <c r="M649" s="127">
        <v>6.7962062972480195E-3</v>
      </c>
      <c r="N649" s="117">
        <v>77.063000000000002</v>
      </c>
      <c r="O649" s="117">
        <v>0.52373604588482414</v>
      </c>
      <c r="P649" s="117">
        <v>407.77237783488118</v>
      </c>
      <c r="Q649" s="212">
        <v>31.424162753089451</v>
      </c>
    </row>
    <row r="650" spans="1:17" ht="12.75" customHeight="1">
      <c r="A650" s="245"/>
      <c r="B650" s="17" t="s">
        <v>117</v>
      </c>
      <c r="C650" s="62" t="s">
        <v>867</v>
      </c>
      <c r="D650" s="63">
        <v>5</v>
      </c>
      <c r="E650" s="63">
        <v>1962</v>
      </c>
      <c r="F650" s="113">
        <v>1.292</v>
      </c>
      <c r="G650" s="113">
        <v>0</v>
      </c>
      <c r="H650" s="113">
        <v>0</v>
      </c>
      <c r="I650" s="113">
        <v>1.292001</v>
      </c>
      <c r="J650" s="113">
        <v>187.09</v>
      </c>
      <c r="K650" s="100">
        <v>1.292001</v>
      </c>
      <c r="L650" s="113">
        <v>187.09</v>
      </c>
      <c r="M650" s="128">
        <v>6.9057726228018597E-3</v>
      </c>
      <c r="N650" s="113">
        <v>79.352000000000004</v>
      </c>
      <c r="O650" s="113">
        <v>0.54798686916457318</v>
      </c>
      <c r="P650" s="113">
        <v>414.34635736811157</v>
      </c>
      <c r="Q650" s="148">
        <v>32.879212149874384</v>
      </c>
    </row>
    <row r="651" spans="1:17" ht="12.75" customHeight="1">
      <c r="A651" s="245"/>
      <c r="B651" s="16" t="s">
        <v>136</v>
      </c>
      <c r="C651" s="76" t="s">
        <v>133</v>
      </c>
      <c r="D651" s="77">
        <v>32</v>
      </c>
      <c r="E651" s="77">
        <v>1965</v>
      </c>
      <c r="F651" s="121">
        <v>9.9589999999999996</v>
      </c>
      <c r="G651" s="121">
        <v>0</v>
      </c>
      <c r="H651" s="121">
        <v>0</v>
      </c>
      <c r="I651" s="121">
        <v>9.9590019999999999</v>
      </c>
      <c r="J651" s="121">
        <v>1419.59</v>
      </c>
      <c r="K651" s="108">
        <v>9.9590019999999999</v>
      </c>
      <c r="L651" s="121">
        <v>1419.59</v>
      </c>
      <c r="M651" s="132">
        <v>7.015407265478061E-3</v>
      </c>
      <c r="N651" s="121">
        <v>67.906999999999996</v>
      </c>
      <c r="O651" s="121">
        <v>0.47639526117681869</v>
      </c>
      <c r="P651" s="121">
        <v>420.92443592868369</v>
      </c>
      <c r="Q651" s="211">
        <v>28.583715670609124</v>
      </c>
    </row>
    <row r="652" spans="1:17" ht="12.75" customHeight="1">
      <c r="A652" s="245"/>
      <c r="B652" s="16" t="s">
        <v>116</v>
      </c>
      <c r="C652" s="71" t="s">
        <v>112</v>
      </c>
      <c r="D652" s="72">
        <v>12</v>
      </c>
      <c r="E652" s="72">
        <v>1968</v>
      </c>
      <c r="F652" s="117">
        <v>4.2519999999999998</v>
      </c>
      <c r="G652" s="117">
        <v>0.32956200000000002</v>
      </c>
      <c r="H652" s="117">
        <v>0.12</v>
      </c>
      <c r="I652" s="117">
        <v>3.8024379999999995</v>
      </c>
      <c r="J652" s="117">
        <v>536.53</v>
      </c>
      <c r="K652" s="104">
        <v>3.8024379999999995</v>
      </c>
      <c r="L652" s="117">
        <v>536.53</v>
      </c>
      <c r="M652" s="127">
        <v>7.0870929864126882E-3</v>
      </c>
      <c r="N652" s="117">
        <v>77.063000000000002</v>
      </c>
      <c r="O652" s="117">
        <v>0.54615264681192099</v>
      </c>
      <c r="P652" s="117">
        <v>425.22557918476127</v>
      </c>
      <c r="Q652" s="212">
        <v>32.769158808715254</v>
      </c>
    </row>
    <row r="653" spans="1:17" ht="12.75" customHeight="1">
      <c r="A653" s="245"/>
      <c r="B653" s="17" t="s">
        <v>117</v>
      </c>
      <c r="C653" s="62" t="s">
        <v>868</v>
      </c>
      <c r="D653" s="63">
        <v>45</v>
      </c>
      <c r="E653" s="63">
        <v>1983</v>
      </c>
      <c r="F653" s="113">
        <v>22.167999999999999</v>
      </c>
      <c r="G653" s="113">
        <v>-0.51</v>
      </c>
      <c r="H653" s="113">
        <v>6.88</v>
      </c>
      <c r="I653" s="113">
        <v>15.797999000000001</v>
      </c>
      <c r="J653" s="113">
        <v>2205.25</v>
      </c>
      <c r="K653" s="100">
        <v>15.797999000000001</v>
      </c>
      <c r="L653" s="113">
        <v>2205.25</v>
      </c>
      <c r="M653" s="128">
        <v>7.1638131731096254E-3</v>
      </c>
      <c r="N653" s="113">
        <v>79.352000000000004</v>
      </c>
      <c r="O653" s="113">
        <v>0.56846290291259505</v>
      </c>
      <c r="P653" s="113">
        <v>429.82879038657751</v>
      </c>
      <c r="Q653" s="148">
        <v>34.107774174755704</v>
      </c>
    </row>
    <row r="654" spans="1:17" ht="12.75" customHeight="1">
      <c r="A654" s="245"/>
      <c r="B654" s="17" t="s">
        <v>393</v>
      </c>
      <c r="C654" s="58" t="s">
        <v>405</v>
      </c>
      <c r="D654" s="17">
        <v>9</v>
      </c>
      <c r="E654" s="17">
        <v>1990</v>
      </c>
      <c r="F654" s="109">
        <v>6.0839999999999996</v>
      </c>
      <c r="G654" s="109">
        <v>0.79300000000000004</v>
      </c>
      <c r="H654" s="109">
        <v>1.44</v>
      </c>
      <c r="I654" s="109">
        <v>3.851</v>
      </c>
      <c r="J654" s="60">
        <v>513.4</v>
      </c>
      <c r="K654" s="98">
        <v>3.851</v>
      </c>
      <c r="L654" s="60">
        <v>513.4</v>
      </c>
      <c r="M654" s="122">
        <f>K654/L654</f>
        <v>7.5009738994935727E-3</v>
      </c>
      <c r="N654" s="109">
        <v>91.123999999999995</v>
      </c>
      <c r="O654" s="133">
        <f>M654*N654</f>
        <v>0.68351874561745229</v>
      </c>
      <c r="P654" s="133">
        <f>M654*60*1000</f>
        <v>450.05843396961438</v>
      </c>
      <c r="Q654" s="142">
        <f>P654*N654/1000</f>
        <v>41.01112473704714</v>
      </c>
    </row>
    <row r="655" spans="1:17" ht="12.75" customHeight="1">
      <c r="A655" s="245"/>
      <c r="B655" s="17" t="s">
        <v>393</v>
      </c>
      <c r="C655" s="58" t="s">
        <v>410</v>
      </c>
      <c r="D655" s="17">
        <v>10</v>
      </c>
      <c r="E655" s="17">
        <v>1983</v>
      </c>
      <c r="F655" s="109">
        <v>8.0879999999999992</v>
      </c>
      <c r="G655" s="109">
        <v>0.96299999999999997</v>
      </c>
      <c r="H655" s="109">
        <v>1.601</v>
      </c>
      <c r="I655" s="109">
        <v>5.524</v>
      </c>
      <c r="J655" s="60">
        <v>681.4</v>
      </c>
      <c r="K655" s="98">
        <v>5.524</v>
      </c>
      <c r="L655" s="60">
        <v>681.4</v>
      </c>
      <c r="M655" s="122">
        <f>K655/L655</f>
        <v>8.1068388611681835E-3</v>
      </c>
      <c r="N655" s="109">
        <v>91.123999999999995</v>
      </c>
      <c r="O655" s="133">
        <f>M655*N655</f>
        <v>0.73872758438508956</v>
      </c>
      <c r="P655" s="133">
        <f>M655*60*1000</f>
        <v>486.41033167009101</v>
      </c>
      <c r="Q655" s="142">
        <f>P655*N655/1000</f>
        <v>44.32365506310537</v>
      </c>
    </row>
    <row r="656" spans="1:17" ht="12.75" customHeight="1">
      <c r="A656" s="245"/>
      <c r="B656" s="16" t="s">
        <v>136</v>
      </c>
      <c r="C656" s="76" t="s">
        <v>134</v>
      </c>
      <c r="D656" s="77">
        <v>45</v>
      </c>
      <c r="E656" s="77">
        <v>1982</v>
      </c>
      <c r="F656" s="121">
        <v>16.116</v>
      </c>
      <c r="G656" s="121">
        <v>2.8989419999999999</v>
      </c>
      <c r="H656" s="121">
        <v>0.44500000000000001</v>
      </c>
      <c r="I656" s="121">
        <v>12.772057</v>
      </c>
      <c r="J656" s="121">
        <v>1563.22</v>
      </c>
      <c r="K656" s="108">
        <v>12.772057</v>
      </c>
      <c r="L656" s="121">
        <v>1563.22</v>
      </c>
      <c r="M656" s="132">
        <v>8.1703515819910189E-3</v>
      </c>
      <c r="N656" s="121">
        <v>67.906999999999996</v>
      </c>
      <c r="O656" s="121">
        <v>0.55482406487826408</v>
      </c>
      <c r="P656" s="121">
        <v>490.22109491946117</v>
      </c>
      <c r="Q656" s="211">
        <v>33.289443892695843</v>
      </c>
    </row>
    <row r="657" spans="1:17" ht="12.75" customHeight="1">
      <c r="A657" s="245"/>
      <c r="B657" s="16" t="s">
        <v>461</v>
      </c>
      <c r="C657" s="62" t="s">
        <v>452</v>
      </c>
      <c r="D657" s="63">
        <v>47</v>
      </c>
      <c r="E657" s="63">
        <v>1969</v>
      </c>
      <c r="F657" s="113">
        <v>26.446000000000002</v>
      </c>
      <c r="G657" s="113">
        <v>3.4374400000000001</v>
      </c>
      <c r="H657" s="113">
        <v>7.44</v>
      </c>
      <c r="I657" s="113">
        <v>15.568557999999999</v>
      </c>
      <c r="J657" s="113">
        <v>1893.25</v>
      </c>
      <c r="K657" s="100">
        <v>15.568557999999999</v>
      </c>
      <c r="L657" s="113">
        <v>1893.25</v>
      </c>
      <c r="M657" s="128">
        <v>8.2231918658391655E-3</v>
      </c>
      <c r="N657" s="113">
        <v>79.243000000000009</v>
      </c>
      <c r="O657" s="113">
        <v>0.65163039302469306</v>
      </c>
      <c r="P657" s="113">
        <v>493.39151195034992</v>
      </c>
      <c r="Q657" s="148">
        <v>39.097823581481585</v>
      </c>
    </row>
    <row r="658" spans="1:17" ht="12.75" customHeight="1">
      <c r="A658" s="245"/>
      <c r="B658" s="16" t="s">
        <v>461</v>
      </c>
      <c r="C658" s="62" t="s">
        <v>460</v>
      </c>
      <c r="D658" s="63">
        <v>6</v>
      </c>
      <c r="E658" s="63">
        <v>1977</v>
      </c>
      <c r="F658" s="113">
        <v>6.6539999999999999</v>
      </c>
      <c r="G658" s="113">
        <v>3.5448599999999999</v>
      </c>
      <c r="H658" s="113">
        <v>0.05</v>
      </c>
      <c r="I658" s="113">
        <v>3.0591390000000001</v>
      </c>
      <c r="J658" s="113">
        <v>371.33</v>
      </c>
      <c r="K658" s="100">
        <v>3.0591390000000001</v>
      </c>
      <c r="L658" s="113">
        <v>371.33</v>
      </c>
      <c r="M658" s="128">
        <v>8.238329787520534E-3</v>
      </c>
      <c r="N658" s="113">
        <v>79.243000000000009</v>
      </c>
      <c r="O658" s="113">
        <v>0.65282996735248977</v>
      </c>
      <c r="P658" s="113">
        <v>494.29978725123203</v>
      </c>
      <c r="Q658" s="148">
        <v>39.169798041149384</v>
      </c>
    </row>
    <row r="659" spans="1:17" ht="12.75" customHeight="1">
      <c r="A659" s="245"/>
      <c r="B659" s="16" t="s">
        <v>116</v>
      </c>
      <c r="C659" s="71" t="s">
        <v>105</v>
      </c>
      <c r="D659" s="72">
        <v>26</v>
      </c>
      <c r="E659" s="72">
        <v>1985</v>
      </c>
      <c r="F659" s="117">
        <v>11.715999999999999</v>
      </c>
      <c r="G659" s="117">
        <v>0</v>
      </c>
      <c r="H659" s="117">
        <v>0</v>
      </c>
      <c r="I659" s="117">
        <v>11.716001</v>
      </c>
      <c r="J659" s="117">
        <v>1415.92</v>
      </c>
      <c r="K659" s="104">
        <v>11.716001</v>
      </c>
      <c r="L659" s="117">
        <v>1415.92</v>
      </c>
      <c r="M659" s="127">
        <v>8.2744794903666877E-3</v>
      </c>
      <c r="N659" s="117">
        <v>77.063000000000002</v>
      </c>
      <c r="O659" s="117">
        <v>0.63765621296612807</v>
      </c>
      <c r="P659" s="117">
        <v>496.46876942200123</v>
      </c>
      <c r="Q659" s="212">
        <v>38.259372777967684</v>
      </c>
    </row>
    <row r="660" spans="1:17" ht="12.75" customHeight="1">
      <c r="A660" s="245"/>
      <c r="B660" s="17" t="s">
        <v>393</v>
      </c>
      <c r="C660" s="58" t="s">
        <v>392</v>
      </c>
      <c r="D660" s="17">
        <v>20</v>
      </c>
      <c r="E660" s="17">
        <v>1985</v>
      </c>
      <c r="F660" s="109">
        <v>13.9</v>
      </c>
      <c r="G660" s="109">
        <v>1.8129999999999999</v>
      </c>
      <c r="H660" s="109">
        <v>3.2010000000000001</v>
      </c>
      <c r="I660" s="109">
        <v>8.8859999999999992</v>
      </c>
      <c r="J660" s="60">
        <v>1072.5999999999999</v>
      </c>
      <c r="K660" s="98">
        <v>8.8859999999999992</v>
      </c>
      <c r="L660" s="60">
        <v>1072.5999999999999</v>
      </c>
      <c r="M660" s="122">
        <f>K660/L660</f>
        <v>8.2845422338243529E-3</v>
      </c>
      <c r="N660" s="109">
        <v>91.123999999999995</v>
      </c>
      <c r="O660" s="133">
        <f>M660*N660</f>
        <v>0.75492062651501024</v>
      </c>
      <c r="P660" s="133">
        <f>M660*60*1000</f>
        <v>497.07253402946117</v>
      </c>
      <c r="Q660" s="142">
        <f>P660*N660/1000</f>
        <v>45.295237590900612</v>
      </c>
    </row>
    <row r="661" spans="1:17" ht="12.75" customHeight="1">
      <c r="A661" s="245"/>
      <c r="B661" s="17" t="s">
        <v>393</v>
      </c>
      <c r="C661" s="58" t="s">
        <v>409</v>
      </c>
      <c r="D661" s="17">
        <v>20</v>
      </c>
      <c r="E661" s="17">
        <v>1978</v>
      </c>
      <c r="F661" s="109">
        <v>12.930999999999999</v>
      </c>
      <c r="G661" s="109">
        <v>1.9830000000000001</v>
      </c>
      <c r="H661" s="109">
        <v>3.2010000000000001</v>
      </c>
      <c r="I661" s="109">
        <v>7.7469999999999999</v>
      </c>
      <c r="J661" s="60">
        <v>910.7</v>
      </c>
      <c r="K661" s="98">
        <v>7.7469999999999999</v>
      </c>
      <c r="L661" s="60">
        <v>910.7</v>
      </c>
      <c r="M661" s="122">
        <f>K661/L661</f>
        <v>8.5066432414626098E-3</v>
      </c>
      <c r="N661" s="109">
        <v>91.123999999999995</v>
      </c>
      <c r="O661" s="133">
        <f>M661*N661</f>
        <v>0.77515935873503883</v>
      </c>
      <c r="P661" s="133">
        <f>M661*60*1000</f>
        <v>510.39859448775661</v>
      </c>
      <c r="Q661" s="142">
        <f>P661*N661/1000</f>
        <v>46.509561524102331</v>
      </c>
    </row>
    <row r="662" spans="1:17" ht="12.75" customHeight="1">
      <c r="A662" s="245"/>
      <c r="B662" s="16" t="s">
        <v>116</v>
      </c>
      <c r="C662" s="71" t="s">
        <v>848</v>
      </c>
      <c r="D662" s="72">
        <v>45</v>
      </c>
      <c r="E662" s="72">
        <v>1978</v>
      </c>
      <c r="F662" s="117">
        <v>29.58</v>
      </c>
      <c r="G662" s="117">
        <v>3.5066069999999998</v>
      </c>
      <c r="H662" s="117">
        <v>7.2</v>
      </c>
      <c r="I662" s="117">
        <v>18.873391000000002</v>
      </c>
      <c r="J662" s="117">
        <v>2206.29</v>
      </c>
      <c r="K662" s="104">
        <v>18.873391000000002</v>
      </c>
      <c r="L662" s="117">
        <v>2206.29</v>
      </c>
      <c r="M662" s="127">
        <v>8.554356408269086E-3</v>
      </c>
      <c r="N662" s="117">
        <v>77.063000000000002</v>
      </c>
      <c r="O662" s="117">
        <v>0.65922436789044059</v>
      </c>
      <c r="P662" s="117">
        <v>513.26138449614507</v>
      </c>
      <c r="Q662" s="212">
        <v>39.553462073426431</v>
      </c>
    </row>
    <row r="663" spans="1:17" ht="12.75" customHeight="1">
      <c r="A663" s="245"/>
      <c r="B663" s="17" t="s">
        <v>393</v>
      </c>
      <c r="C663" s="58" t="s">
        <v>408</v>
      </c>
      <c r="D663" s="17">
        <v>20</v>
      </c>
      <c r="E663" s="17">
        <v>1974</v>
      </c>
      <c r="F663" s="109">
        <v>12.464</v>
      </c>
      <c r="G663" s="109">
        <v>1.5580000000000001</v>
      </c>
      <c r="H663" s="109">
        <v>2.5510000000000002</v>
      </c>
      <c r="I663" s="109">
        <v>8.3550000000000004</v>
      </c>
      <c r="J663" s="60">
        <v>948.5</v>
      </c>
      <c r="K663" s="98">
        <v>8.3550000000000004</v>
      </c>
      <c r="L663" s="60">
        <v>948.5</v>
      </c>
      <c r="M663" s="122">
        <f>K663/L663</f>
        <v>8.8086452293094364E-3</v>
      </c>
      <c r="N663" s="109">
        <v>91.123999999999995</v>
      </c>
      <c r="O663" s="133">
        <f>M663*N663</f>
        <v>0.802678987875593</v>
      </c>
      <c r="P663" s="133">
        <f>M663*60*1000</f>
        <v>528.51871375856615</v>
      </c>
      <c r="Q663" s="142">
        <f>P663*N663/1000</f>
        <v>48.160739272535579</v>
      </c>
    </row>
    <row r="664" spans="1:17" ht="12.75" customHeight="1">
      <c r="A664" s="245"/>
      <c r="B664" s="16" t="s">
        <v>566</v>
      </c>
      <c r="C664" s="24" t="s">
        <v>72</v>
      </c>
      <c r="D664" s="17">
        <v>63</v>
      </c>
      <c r="E664" s="17">
        <v>1960</v>
      </c>
      <c r="F664" s="60">
        <v>11.26</v>
      </c>
      <c r="G664" s="60">
        <v>3.12</v>
      </c>
      <c r="H664" s="60">
        <v>0</v>
      </c>
      <c r="I664" s="60">
        <f>F664-G664-H664</f>
        <v>8.14</v>
      </c>
      <c r="J664" s="60">
        <v>923.99</v>
      </c>
      <c r="K664" s="97">
        <f>I664/J664*L664</f>
        <v>8.14</v>
      </c>
      <c r="L664" s="60">
        <v>923.99</v>
      </c>
      <c r="M664" s="123">
        <f>K664/L664</f>
        <v>8.8096191517224223E-3</v>
      </c>
      <c r="N664" s="60">
        <v>49.921999999999997</v>
      </c>
      <c r="O664" s="60">
        <f>M664*N664</f>
        <v>0.43979380729228673</v>
      </c>
      <c r="P664" s="60">
        <f>M664*60*1000</f>
        <v>528.57714910334528</v>
      </c>
      <c r="Q664" s="143">
        <f>P664*N664/1000</f>
        <v>26.387628437537202</v>
      </c>
    </row>
    <row r="665" spans="1:17" ht="12.75" customHeight="1">
      <c r="A665" s="245"/>
      <c r="B665" s="16" t="s">
        <v>461</v>
      </c>
      <c r="C665" s="62" t="s">
        <v>455</v>
      </c>
      <c r="D665" s="63">
        <v>14</v>
      </c>
      <c r="E665" s="63">
        <v>1983</v>
      </c>
      <c r="F665" s="113">
        <v>10.63</v>
      </c>
      <c r="G665" s="113">
        <v>1.4233150000000001</v>
      </c>
      <c r="H665" s="113">
        <v>2.08</v>
      </c>
      <c r="I665" s="113">
        <v>7.1266870000000004</v>
      </c>
      <c r="J665" s="113">
        <v>786.5</v>
      </c>
      <c r="K665" s="100">
        <v>7.1266870000000004</v>
      </c>
      <c r="L665" s="113">
        <v>786.5</v>
      </c>
      <c r="M665" s="128">
        <v>9.0612676414494608E-3</v>
      </c>
      <c r="N665" s="113">
        <v>79.243000000000009</v>
      </c>
      <c r="O665" s="113">
        <v>0.7180420317113797</v>
      </c>
      <c r="P665" s="113">
        <v>543.67605848696769</v>
      </c>
      <c r="Q665" s="148">
        <v>43.082521902682785</v>
      </c>
    </row>
    <row r="666" spans="1:17" ht="12.75" customHeight="1">
      <c r="A666" s="245"/>
      <c r="B666" s="17" t="s">
        <v>367</v>
      </c>
      <c r="C666" s="62" t="s">
        <v>366</v>
      </c>
      <c r="D666" s="63">
        <v>9</v>
      </c>
      <c r="E666" s="63" t="s">
        <v>365</v>
      </c>
      <c r="F666" s="113">
        <f>SUM(G666+H666+I666)</f>
        <v>2.44</v>
      </c>
      <c r="G666" s="113"/>
      <c r="H666" s="113">
        <v>0</v>
      </c>
      <c r="I666" s="113">
        <v>2.44</v>
      </c>
      <c r="J666" s="113">
        <v>255.12</v>
      </c>
      <c r="K666" s="100">
        <v>2.44</v>
      </c>
      <c r="L666" s="113">
        <v>255.1</v>
      </c>
      <c r="M666" s="122">
        <f>K666/L666</f>
        <v>9.5648765190121526E-3</v>
      </c>
      <c r="N666" s="109">
        <v>51.18</v>
      </c>
      <c r="O666" s="133">
        <f>M666*N666</f>
        <v>0.48953038024304196</v>
      </c>
      <c r="P666" s="133">
        <f>M666*60*1000</f>
        <v>573.89259114072911</v>
      </c>
      <c r="Q666" s="142">
        <f>P666*N666/1000</f>
        <v>29.371822814582515</v>
      </c>
    </row>
    <row r="667" spans="1:17" ht="12.75" customHeight="1">
      <c r="A667" s="245"/>
      <c r="B667" s="17" t="s">
        <v>367</v>
      </c>
      <c r="C667" s="62" t="s">
        <v>363</v>
      </c>
      <c r="D667" s="63">
        <v>8</v>
      </c>
      <c r="E667" s="63">
        <v>1962</v>
      </c>
      <c r="F667" s="113">
        <f>SUM(G667+H667+I667)</f>
        <v>5.23</v>
      </c>
      <c r="G667" s="113">
        <v>0.5</v>
      </c>
      <c r="H667" s="113">
        <v>1.3</v>
      </c>
      <c r="I667" s="113">
        <v>3.43</v>
      </c>
      <c r="J667" s="113">
        <v>354.74</v>
      </c>
      <c r="K667" s="100">
        <v>2.96</v>
      </c>
      <c r="L667" s="113">
        <v>305.78699999999998</v>
      </c>
      <c r="M667" s="122">
        <f>K667/L667</f>
        <v>9.6799406122562437E-3</v>
      </c>
      <c r="N667" s="109">
        <v>51.18</v>
      </c>
      <c r="O667" s="133">
        <f>M667*N667</f>
        <v>0.49541936053527452</v>
      </c>
      <c r="P667" s="133">
        <f>M667*60*1000</f>
        <v>580.79643673537464</v>
      </c>
      <c r="Q667" s="142">
        <f>P667*N667/1000</f>
        <v>29.725161632116475</v>
      </c>
    </row>
    <row r="668" spans="1:17" ht="12.75" customHeight="1">
      <c r="A668" s="245"/>
      <c r="B668" s="16" t="s">
        <v>461</v>
      </c>
      <c r="C668" s="62" t="s">
        <v>453</v>
      </c>
      <c r="D668" s="63">
        <v>16</v>
      </c>
      <c r="E668" s="63">
        <v>1988</v>
      </c>
      <c r="F668" s="113">
        <v>12.994999999999999</v>
      </c>
      <c r="G668" s="113">
        <v>1.0742</v>
      </c>
      <c r="H668" s="113">
        <v>2.56</v>
      </c>
      <c r="I668" s="113">
        <v>9.3608010000000004</v>
      </c>
      <c r="J668" s="113">
        <v>937.26</v>
      </c>
      <c r="K668" s="100">
        <v>9.3608010000000004</v>
      </c>
      <c r="L668" s="113">
        <v>937.26</v>
      </c>
      <c r="M668" s="128">
        <v>9.987411177261379E-3</v>
      </c>
      <c r="N668" s="113">
        <v>79.243000000000009</v>
      </c>
      <c r="O668" s="113">
        <v>0.79143242391972357</v>
      </c>
      <c r="P668" s="113">
        <v>599.24467063568272</v>
      </c>
      <c r="Q668" s="148">
        <v>47.48594543518341</v>
      </c>
    </row>
    <row r="669" spans="1:17" ht="12.75" customHeight="1">
      <c r="A669" s="245"/>
      <c r="B669" s="16" t="s">
        <v>288</v>
      </c>
      <c r="C669" s="52" t="s">
        <v>279</v>
      </c>
      <c r="D669" s="53">
        <v>20</v>
      </c>
      <c r="E669" s="55" t="s">
        <v>34</v>
      </c>
      <c r="F669" s="110">
        <v>16.52</v>
      </c>
      <c r="G669" s="110">
        <v>2.4700000000000002</v>
      </c>
      <c r="H669" s="110">
        <v>3.2</v>
      </c>
      <c r="I669" s="110">
        <v>10.85</v>
      </c>
      <c r="J669" s="111">
        <v>1079.8800000000001</v>
      </c>
      <c r="K669" s="96">
        <v>10.85</v>
      </c>
      <c r="L669" s="111">
        <v>1079.8800000000001</v>
      </c>
      <c r="M669" s="122">
        <f>K669/L669</f>
        <v>1.004741267548246E-2</v>
      </c>
      <c r="N669" s="109">
        <v>63</v>
      </c>
      <c r="O669" s="133">
        <f>M669*N669</f>
        <v>0.63298699855539498</v>
      </c>
      <c r="P669" s="133">
        <f>M669*60*1000</f>
        <v>602.84476052894763</v>
      </c>
      <c r="Q669" s="142">
        <f>P669*N669/1000</f>
        <v>37.979219913323703</v>
      </c>
    </row>
    <row r="670" spans="1:17" ht="12.75" customHeight="1">
      <c r="A670" s="245"/>
      <c r="B670" s="16" t="s">
        <v>634</v>
      </c>
      <c r="C670" s="51" t="s">
        <v>632</v>
      </c>
      <c r="D670" s="53">
        <v>45</v>
      </c>
      <c r="E670" s="55" t="s">
        <v>34</v>
      </c>
      <c r="F670" s="110">
        <v>29.63</v>
      </c>
      <c r="G670" s="110">
        <v>2.46</v>
      </c>
      <c r="H670" s="110">
        <v>7.2</v>
      </c>
      <c r="I670" s="110">
        <v>19.97</v>
      </c>
      <c r="J670" s="110">
        <v>1971.2</v>
      </c>
      <c r="K670" s="96">
        <v>19.97</v>
      </c>
      <c r="L670" s="110">
        <v>1971.2</v>
      </c>
      <c r="M670" s="122">
        <f>K670/L670</f>
        <v>1.0130884740259739E-2</v>
      </c>
      <c r="N670" s="109">
        <v>63</v>
      </c>
      <c r="O670" s="133">
        <f>M670*N670</f>
        <v>0.63824573863636358</v>
      </c>
      <c r="P670" s="133">
        <f>M670*60*1000</f>
        <v>607.85308441558425</v>
      </c>
      <c r="Q670" s="142">
        <f>P670*N670/1000</f>
        <v>38.294744318181806</v>
      </c>
    </row>
    <row r="671" spans="1:17" ht="12.75" customHeight="1">
      <c r="A671" s="245"/>
      <c r="B671" s="16" t="s">
        <v>743</v>
      </c>
      <c r="C671" s="22" t="s">
        <v>734</v>
      </c>
      <c r="D671" s="23">
        <v>18</v>
      </c>
      <c r="E671" s="23">
        <v>1981</v>
      </c>
      <c r="F671" s="109">
        <v>14.1</v>
      </c>
      <c r="G671" s="109">
        <v>1.49</v>
      </c>
      <c r="H671" s="109">
        <v>2.88</v>
      </c>
      <c r="I671" s="109">
        <v>9.76</v>
      </c>
      <c r="J671" s="109">
        <v>955</v>
      </c>
      <c r="K671" s="98">
        <v>9.76</v>
      </c>
      <c r="L671" s="109">
        <v>955</v>
      </c>
      <c r="M671" s="122">
        <f>K671/L671</f>
        <v>1.0219895287958115E-2</v>
      </c>
      <c r="N671" s="109">
        <v>81</v>
      </c>
      <c r="O671" s="133">
        <f>M671*N671</f>
        <v>0.82781151832460731</v>
      </c>
      <c r="P671" s="133">
        <f>M671*60*1000</f>
        <v>613.19371727748694</v>
      </c>
      <c r="Q671" s="142">
        <f>P671*N671/1000</f>
        <v>49.66869109947644</v>
      </c>
    </row>
    <row r="672" spans="1:17" ht="12.75" customHeight="1">
      <c r="A672" s="245"/>
      <c r="B672" s="16" t="s">
        <v>145</v>
      </c>
      <c r="C672" s="22" t="s">
        <v>592</v>
      </c>
      <c r="D672" s="23">
        <v>30</v>
      </c>
      <c r="E672" s="23" t="s">
        <v>34</v>
      </c>
      <c r="F672" s="109">
        <f>G672+H672+I672</f>
        <v>22.910003</v>
      </c>
      <c r="G672" s="109">
        <v>2.6010000000000004</v>
      </c>
      <c r="H672" s="109">
        <v>4.8</v>
      </c>
      <c r="I672" s="109">
        <v>15.509003</v>
      </c>
      <c r="J672" s="109">
        <v>1514.95</v>
      </c>
      <c r="K672" s="98">
        <v>15.509003</v>
      </c>
      <c r="L672" s="109">
        <v>1514.95</v>
      </c>
      <c r="M672" s="122">
        <f>K672/L672</f>
        <v>1.0237303541371002E-2</v>
      </c>
      <c r="N672" s="109">
        <v>47.9</v>
      </c>
      <c r="O672" s="133">
        <f>M672*N672</f>
        <v>0.49036683963167094</v>
      </c>
      <c r="P672" s="133">
        <f>M672*60*1000</f>
        <v>614.23821248226011</v>
      </c>
      <c r="Q672" s="142">
        <f>P672*N672/1000</f>
        <v>29.422010377900261</v>
      </c>
    </row>
    <row r="673" spans="1:17" ht="12.75" customHeight="1">
      <c r="A673" s="245"/>
      <c r="B673" s="16" t="s">
        <v>145</v>
      </c>
      <c r="C673" s="22" t="s">
        <v>141</v>
      </c>
      <c r="D673" s="23">
        <v>23</v>
      </c>
      <c r="E673" s="23" t="s">
        <v>34</v>
      </c>
      <c r="F673" s="109">
        <f>G673+H673+I673</f>
        <v>12.499999000000001</v>
      </c>
      <c r="G673" s="109">
        <v>0</v>
      </c>
      <c r="H673" s="109">
        <v>0.23</v>
      </c>
      <c r="I673" s="109">
        <v>12.269999</v>
      </c>
      <c r="J673" s="109">
        <v>1196.19</v>
      </c>
      <c r="K673" s="98">
        <v>12.269999</v>
      </c>
      <c r="L673" s="109">
        <v>1196.19</v>
      </c>
      <c r="M673" s="122">
        <f>K673/L673</f>
        <v>1.0257566941706585E-2</v>
      </c>
      <c r="N673" s="109">
        <v>47.9</v>
      </c>
      <c r="O673" s="133">
        <f>M673*N673</f>
        <v>0.49133745650774541</v>
      </c>
      <c r="P673" s="133">
        <f>M673*60*1000</f>
        <v>615.45401650239501</v>
      </c>
      <c r="Q673" s="142">
        <f>P673*N673/1000</f>
        <v>29.480247390464719</v>
      </c>
    </row>
    <row r="674" spans="1:17" ht="12.75" customHeight="1">
      <c r="A674" s="245"/>
      <c r="B674" s="16" t="s">
        <v>461</v>
      </c>
      <c r="C674" s="62" t="s">
        <v>456</v>
      </c>
      <c r="D674" s="63">
        <v>11</v>
      </c>
      <c r="E674" s="63">
        <v>1984</v>
      </c>
      <c r="F674" s="113">
        <v>7.7759999999999998</v>
      </c>
      <c r="G674" s="113">
        <v>0.48338999999999999</v>
      </c>
      <c r="H674" s="113">
        <v>1.1399999999999999</v>
      </c>
      <c r="I674" s="113">
        <v>6.1526110000000003</v>
      </c>
      <c r="J674" s="113">
        <v>597.67999999999995</v>
      </c>
      <c r="K674" s="100">
        <v>6.1526110000000003</v>
      </c>
      <c r="L674" s="113">
        <v>597.67999999999995</v>
      </c>
      <c r="M674" s="128">
        <v>1.0294155735510643E-2</v>
      </c>
      <c r="N674" s="113">
        <v>79.243000000000009</v>
      </c>
      <c r="O674" s="113">
        <v>0.81573978294907001</v>
      </c>
      <c r="P674" s="113">
        <v>617.6493441306385</v>
      </c>
      <c r="Q674" s="148">
        <v>48.944386976944195</v>
      </c>
    </row>
    <row r="675" spans="1:17" ht="12.75" customHeight="1">
      <c r="A675" s="245"/>
      <c r="B675" s="17" t="s">
        <v>117</v>
      </c>
      <c r="C675" s="62" t="s">
        <v>862</v>
      </c>
      <c r="D675" s="63">
        <v>22</v>
      </c>
      <c r="E675" s="63">
        <v>1992</v>
      </c>
      <c r="F675" s="113">
        <v>17.454999999999998</v>
      </c>
      <c r="G675" s="113">
        <v>1.936113</v>
      </c>
      <c r="H675" s="113">
        <v>3.52</v>
      </c>
      <c r="I675" s="113">
        <v>11.998889</v>
      </c>
      <c r="J675" s="113">
        <v>1158.3800000000001</v>
      </c>
      <c r="K675" s="100">
        <v>11.998889</v>
      </c>
      <c r="L675" s="113">
        <v>1158.3800000000001</v>
      </c>
      <c r="M675" s="128">
        <v>1.0358335779277956E-2</v>
      </c>
      <c r="N675" s="113">
        <v>79.352000000000004</v>
      </c>
      <c r="O675" s="113">
        <v>0.82195466075726442</v>
      </c>
      <c r="P675" s="113">
        <v>621.5001467566774</v>
      </c>
      <c r="Q675" s="148">
        <v>49.317279645435868</v>
      </c>
    </row>
    <row r="676" spans="1:17" ht="12.75" customHeight="1">
      <c r="A676" s="245"/>
      <c r="B676" s="16" t="s">
        <v>145</v>
      </c>
      <c r="C676" s="22" t="s">
        <v>593</v>
      </c>
      <c r="D676" s="23">
        <v>45</v>
      </c>
      <c r="E676" s="23" t="s">
        <v>34</v>
      </c>
      <c r="F676" s="109">
        <f>G676+H676+I676</f>
        <v>34.367997000000003</v>
      </c>
      <c r="G676" s="109">
        <v>2.9580000000000002</v>
      </c>
      <c r="H676" s="109">
        <v>7.2</v>
      </c>
      <c r="I676" s="109">
        <v>24.209996999999998</v>
      </c>
      <c r="J676" s="109">
        <v>2326.0500000000002</v>
      </c>
      <c r="K676" s="98">
        <v>24.209996999999998</v>
      </c>
      <c r="L676" s="109">
        <v>2326.0500000000002</v>
      </c>
      <c r="M676" s="122">
        <f>K676/L676</f>
        <v>1.040820145740633E-2</v>
      </c>
      <c r="N676" s="109">
        <v>47.9</v>
      </c>
      <c r="O676" s="133">
        <f>M676*N676</f>
        <v>0.49855284980976322</v>
      </c>
      <c r="P676" s="133">
        <f>M676*60*1000</f>
        <v>624.49208744437976</v>
      </c>
      <c r="Q676" s="142">
        <f>P676*N676/1000</f>
        <v>29.91317098858579</v>
      </c>
    </row>
    <row r="677" spans="1:17" ht="12.75" customHeight="1">
      <c r="A677" s="245"/>
      <c r="B677" s="16" t="s">
        <v>145</v>
      </c>
      <c r="C677" s="22" t="s">
        <v>142</v>
      </c>
      <c r="D677" s="23">
        <v>8</v>
      </c>
      <c r="E677" s="23" t="s">
        <v>34</v>
      </c>
      <c r="F677" s="109">
        <f>G677+H677+I677</f>
        <v>4.2590019999999997</v>
      </c>
      <c r="G677" s="109">
        <v>0</v>
      </c>
      <c r="H677" s="109">
        <v>0.08</v>
      </c>
      <c r="I677" s="109">
        <v>4.1790019999999997</v>
      </c>
      <c r="J677" s="109">
        <v>396.8</v>
      </c>
      <c r="K677" s="98">
        <v>4.1790019999999997</v>
      </c>
      <c r="L677" s="109">
        <v>396.8</v>
      </c>
      <c r="M677" s="122">
        <f>K677/L677</f>
        <v>1.0531759072580645E-2</v>
      </c>
      <c r="N677" s="109">
        <v>47.9</v>
      </c>
      <c r="O677" s="133">
        <f>M677*N677</f>
        <v>0.50447125957661287</v>
      </c>
      <c r="P677" s="133">
        <f>M677*60*1000</f>
        <v>631.90554435483875</v>
      </c>
      <c r="Q677" s="142">
        <f>P677*N677/1000</f>
        <v>30.268275574596778</v>
      </c>
    </row>
    <row r="678" spans="1:17" ht="12.75" customHeight="1">
      <c r="A678" s="245"/>
      <c r="B678" s="16" t="s">
        <v>136</v>
      </c>
      <c r="C678" s="76" t="s">
        <v>135</v>
      </c>
      <c r="D678" s="77">
        <v>6</v>
      </c>
      <c r="E678" s="77">
        <v>1956</v>
      </c>
      <c r="F678" s="121">
        <v>5.0330000000000004</v>
      </c>
      <c r="G678" s="121">
        <v>0.61307100000000003</v>
      </c>
      <c r="H678" s="121">
        <v>0.96</v>
      </c>
      <c r="I678" s="121">
        <v>3.4599289999999998</v>
      </c>
      <c r="J678" s="121">
        <v>327.26</v>
      </c>
      <c r="K678" s="108">
        <v>3.4599289999999998</v>
      </c>
      <c r="L678" s="121">
        <v>327.26</v>
      </c>
      <c r="M678" s="132">
        <v>1.0572416427305506E-2</v>
      </c>
      <c r="N678" s="121">
        <v>67.906999999999996</v>
      </c>
      <c r="O678" s="121">
        <v>0.71794108232903497</v>
      </c>
      <c r="P678" s="121">
        <v>634.3449856383304</v>
      </c>
      <c r="Q678" s="211">
        <v>43.076464939742102</v>
      </c>
    </row>
    <row r="679" spans="1:17" ht="12.75" customHeight="1">
      <c r="A679" s="245"/>
      <c r="B679" s="17" t="s">
        <v>37</v>
      </c>
      <c r="C679" s="22" t="s">
        <v>557</v>
      </c>
      <c r="D679" s="23">
        <v>54</v>
      </c>
      <c r="E679" s="23">
        <v>1987</v>
      </c>
      <c r="F679" s="109">
        <f>G679+H679+I679</f>
        <v>30.663000000000004</v>
      </c>
      <c r="G679" s="109">
        <v>5.7226599999999994</v>
      </c>
      <c r="H679" s="109">
        <v>7.36</v>
      </c>
      <c r="I679" s="109">
        <v>17.580340000000003</v>
      </c>
      <c r="J679" s="109">
        <v>1659.41</v>
      </c>
      <c r="K679" s="98">
        <v>17.580340000000003</v>
      </c>
      <c r="L679" s="109">
        <v>1659.41</v>
      </c>
      <c r="M679" s="122">
        <f>K679/L679</f>
        <v>1.0594331720310232E-2</v>
      </c>
      <c r="N679" s="109">
        <v>46</v>
      </c>
      <c r="O679" s="133">
        <f>M679*N679</f>
        <v>0.48733925913427067</v>
      </c>
      <c r="P679" s="133">
        <f>M679*60*1000</f>
        <v>635.65990321861386</v>
      </c>
      <c r="Q679" s="142">
        <f>P679*N679/1000</f>
        <v>29.24035554805624</v>
      </c>
    </row>
    <row r="680" spans="1:17" ht="12.75" customHeight="1">
      <c r="A680" s="245"/>
      <c r="B680" s="16" t="s">
        <v>743</v>
      </c>
      <c r="C680" s="22" t="s">
        <v>735</v>
      </c>
      <c r="D680" s="23">
        <v>53</v>
      </c>
      <c r="E680" s="23">
        <v>1964</v>
      </c>
      <c r="F680" s="109">
        <v>20.7</v>
      </c>
      <c r="G680" s="109">
        <v>3.68</v>
      </c>
      <c r="H680" s="109">
        <v>0.49</v>
      </c>
      <c r="I680" s="109">
        <v>16.47</v>
      </c>
      <c r="J680" s="109">
        <v>1592.46</v>
      </c>
      <c r="K680" s="98">
        <v>16.472999999999999</v>
      </c>
      <c r="L680" s="109">
        <v>1551</v>
      </c>
      <c r="M680" s="122">
        <f>K680/L680</f>
        <v>1.0620889748549323E-2</v>
      </c>
      <c r="N680" s="109">
        <v>81</v>
      </c>
      <c r="O680" s="133">
        <f>M680*N680</f>
        <v>0.86029206963249516</v>
      </c>
      <c r="P680" s="133">
        <f>M680*60*1000</f>
        <v>637.2533849129594</v>
      </c>
      <c r="Q680" s="142">
        <f>P680*N680/1000</f>
        <v>51.617524177949711</v>
      </c>
    </row>
    <row r="681" spans="1:17" ht="12.75" customHeight="1">
      <c r="A681" s="245"/>
      <c r="B681" s="16" t="s">
        <v>461</v>
      </c>
      <c r="C681" s="62" t="s">
        <v>454</v>
      </c>
      <c r="D681" s="63">
        <v>17</v>
      </c>
      <c r="E681" s="63">
        <v>1980</v>
      </c>
      <c r="F681" s="113">
        <v>11.093</v>
      </c>
      <c r="G681" s="113">
        <v>0.96677999999999997</v>
      </c>
      <c r="H681" s="113">
        <v>2.08</v>
      </c>
      <c r="I681" s="113">
        <v>8.0462199999999999</v>
      </c>
      <c r="J681" s="113">
        <v>757.14</v>
      </c>
      <c r="K681" s="100">
        <v>8.0462199999999999</v>
      </c>
      <c r="L681" s="113">
        <v>757.14</v>
      </c>
      <c r="M681" s="128">
        <v>1.0627123121219325E-2</v>
      </c>
      <c r="N681" s="113">
        <v>79.243000000000009</v>
      </c>
      <c r="O681" s="113">
        <v>0.84212511749478303</v>
      </c>
      <c r="P681" s="113">
        <v>637.62738727315946</v>
      </c>
      <c r="Q681" s="148">
        <v>50.527507049686982</v>
      </c>
    </row>
    <row r="682" spans="1:17" ht="12.75" customHeight="1">
      <c r="A682" s="245"/>
      <c r="B682" s="17" t="s">
        <v>37</v>
      </c>
      <c r="C682" s="22" t="s">
        <v>246</v>
      </c>
      <c r="D682" s="23">
        <v>8</v>
      </c>
      <c r="E682" s="23">
        <v>1982</v>
      </c>
      <c r="F682" s="109">
        <f>G682+H682+I682</f>
        <v>7.5570000000000004</v>
      </c>
      <c r="G682" s="109">
        <v>1.722917</v>
      </c>
      <c r="H682" s="109">
        <v>1.28</v>
      </c>
      <c r="I682" s="109">
        <v>4.5540830000000003</v>
      </c>
      <c r="J682" s="109">
        <v>427.72</v>
      </c>
      <c r="K682" s="98">
        <v>4.5540830000000003</v>
      </c>
      <c r="L682" s="109">
        <v>427.72</v>
      </c>
      <c r="M682" s="122">
        <f t="shared" ref="M682:M687" si="74">K682/L682</f>
        <v>1.0647346394837744E-2</v>
      </c>
      <c r="N682" s="109">
        <v>46</v>
      </c>
      <c r="O682" s="133">
        <f t="shared" ref="O682:O687" si="75">M682*N682</f>
        <v>0.48977793416253623</v>
      </c>
      <c r="P682" s="133">
        <f t="shared" ref="P682:P687" si="76">M682*60*1000</f>
        <v>638.84078369026463</v>
      </c>
      <c r="Q682" s="142">
        <f t="shared" ref="Q682:Q687" si="77">P682*N682/1000</f>
        <v>29.386676049752172</v>
      </c>
    </row>
    <row r="683" spans="1:17" ht="12.75" customHeight="1">
      <c r="A683" s="245"/>
      <c r="B683" s="17" t="s">
        <v>37</v>
      </c>
      <c r="C683" s="22" t="s">
        <v>244</v>
      </c>
      <c r="D683" s="23">
        <v>36</v>
      </c>
      <c r="E683" s="23" t="s">
        <v>34</v>
      </c>
      <c r="F683" s="109">
        <f>G683+H683+I683</f>
        <v>30.787000000000003</v>
      </c>
      <c r="G683" s="109">
        <v>4.0795200000000005</v>
      </c>
      <c r="H683" s="109">
        <v>5.76</v>
      </c>
      <c r="I683" s="109">
        <v>20.947480000000002</v>
      </c>
      <c r="J683" s="109">
        <v>1955.29</v>
      </c>
      <c r="K683" s="98">
        <v>20.947480000000002</v>
      </c>
      <c r="L683" s="109">
        <v>1955.29</v>
      </c>
      <c r="M683" s="122">
        <f t="shared" si="74"/>
        <v>1.0713234353983298E-2</v>
      </c>
      <c r="N683" s="109">
        <v>46</v>
      </c>
      <c r="O683" s="133">
        <f t="shared" si="75"/>
        <v>0.49280878028323172</v>
      </c>
      <c r="P683" s="133">
        <f t="shared" si="76"/>
        <v>642.79406123899787</v>
      </c>
      <c r="Q683" s="142">
        <f t="shared" si="77"/>
        <v>29.568526816993902</v>
      </c>
    </row>
    <row r="684" spans="1:17" ht="12.75" customHeight="1">
      <c r="A684" s="245"/>
      <c r="B684" s="16" t="s">
        <v>145</v>
      </c>
      <c r="C684" s="22" t="s">
        <v>594</v>
      </c>
      <c r="D684" s="23">
        <v>46</v>
      </c>
      <c r="E684" s="23" t="s">
        <v>34</v>
      </c>
      <c r="F684" s="109">
        <f>G684+H684+I684</f>
        <v>42.972001000000006</v>
      </c>
      <c r="G684" s="109">
        <v>4.641</v>
      </c>
      <c r="H684" s="109">
        <v>7.2</v>
      </c>
      <c r="I684" s="109">
        <v>31.131001000000001</v>
      </c>
      <c r="J684" s="109">
        <v>2904.65</v>
      </c>
      <c r="K684" s="98">
        <v>31.131001000000001</v>
      </c>
      <c r="L684" s="109">
        <v>2904.65</v>
      </c>
      <c r="M684" s="122">
        <f t="shared" si="74"/>
        <v>1.0717642745253301E-2</v>
      </c>
      <c r="N684" s="109">
        <v>47.9</v>
      </c>
      <c r="O684" s="133">
        <f t="shared" si="75"/>
        <v>0.51337508749763316</v>
      </c>
      <c r="P684" s="133">
        <f t="shared" si="76"/>
        <v>643.05856471519803</v>
      </c>
      <c r="Q684" s="142">
        <f t="shared" si="77"/>
        <v>30.802505249857987</v>
      </c>
    </row>
    <row r="685" spans="1:17" ht="12.75" customHeight="1">
      <c r="A685" s="245"/>
      <c r="B685" s="16" t="s">
        <v>437</v>
      </c>
      <c r="C685" s="78" t="s">
        <v>433</v>
      </c>
      <c r="D685" s="79">
        <v>6</v>
      </c>
      <c r="E685" s="79" t="s">
        <v>34</v>
      </c>
      <c r="F685" s="116">
        <f>G685+H685+I685</f>
        <v>4.5999999999999996</v>
      </c>
      <c r="G685" s="116">
        <v>0.32750000000000001</v>
      </c>
      <c r="H685" s="116">
        <v>0.8</v>
      </c>
      <c r="I685" s="116">
        <v>3.4725000000000001</v>
      </c>
      <c r="J685" s="116">
        <v>323.73</v>
      </c>
      <c r="K685" s="103">
        <f>I685</f>
        <v>3.4725000000000001</v>
      </c>
      <c r="L685" s="116">
        <f>J685</f>
        <v>323.73</v>
      </c>
      <c r="M685" s="126">
        <f t="shared" si="74"/>
        <v>1.0726531368733203E-2</v>
      </c>
      <c r="N685" s="116">
        <v>48.2</v>
      </c>
      <c r="O685" s="136">
        <f t="shared" si="75"/>
        <v>0.51701881197294042</v>
      </c>
      <c r="P685" s="136">
        <f t="shared" si="76"/>
        <v>643.59188212399226</v>
      </c>
      <c r="Q685" s="213">
        <f t="shared" si="77"/>
        <v>31.021128718376428</v>
      </c>
    </row>
    <row r="686" spans="1:17" ht="12.75" customHeight="1">
      <c r="A686" s="245"/>
      <c r="B686" s="17" t="s">
        <v>37</v>
      </c>
      <c r="C686" s="22" t="s">
        <v>245</v>
      </c>
      <c r="D686" s="23">
        <v>40</v>
      </c>
      <c r="E686" s="23">
        <v>1985</v>
      </c>
      <c r="F686" s="109">
        <f>G686+H686+I686</f>
        <v>27.423000000000002</v>
      </c>
      <c r="G686" s="109">
        <v>3.2862800000000001</v>
      </c>
      <c r="H686" s="109">
        <v>6.4</v>
      </c>
      <c r="I686" s="109">
        <v>17.736720000000002</v>
      </c>
      <c r="J686" s="109">
        <v>1638.65</v>
      </c>
      <c r="K686" s="98">
        <v>17.736720000000002</v>
      </c>
      <c r="L686" s="109">
        <v>1638.65</v>
      </c>
      <c r="M686" s="122">
        <f t="shared" si="74"/>
        <v>1.0823983156866933E-2</v>
      </c>
      <c r="N686" s="109">
        <v>46</v>
      </c>
      <c r="O686" s="133">
        <f t="shared" si="75"/>
        <v>0.49790322521587893</v>
      </c>
      <c r="P686" s="133">
        <f t="shared" si="76"/>
        <v>649.43898941201599</v>
      </c>
      <c r="Q686" s="142">
        <f t="shared" si="77"/>
        <v>29.874193512952733</v>
      </c>
    </row>
    <row r="687" spans="1:17" ht="12.75" customHeight="1">
      <c r="A687" s="245"/>
      <c r="B687" s="17" t="s">
        <v>33</v>
      </c>
      <c r="C687" s="22" t="s">
        <v>529</v>
      </c>
      <c r="D687" s="23">
        <v>24</v>
      </c>
      <c r="E687" s="23">
        <v>1981</v>
      </c>
      <c r="F687" s="109">
        <v>15.814</v>
      </c>
      <c r="G687" s="109">
        <v>1.175</v>
      </c>
      <c r="H687" s="109">
        <v>3.84</v>
      </c>
      <c r="I687" s="109">
        <v>10.798999999999999</v>
      </c>
      <c r="J687" s="109">
        <v>996.81</v>
      </c>
      <c r="K687" s="98">
        <v>10.798999999999999</v>
      </c>
      <c r="L687" s="109">
        <v>996.81</v>
      </c>
      <c r="M687" s="122">
        <f t="shared" si="74"/>
        <v>1.0833559053380282E-2</v>
      </c>
      <c r="N687" s="109">
        <v>62.5</v>
      </c>
      <c r="O687" s="133">
        <f t="shared" si="75"/>
        <v>0.67709744083626766</v>
      </c>
      <c r="P687" s="133">
        <f t="shared" si="76"/>
        <v>650.01354320281689</v>
      </c>
      <c r="Q687" s="142">
        <f t="shared" si="77"/>
        <v>40.625846450176056</v>
      </c>
    </row>
    <row r="688" spans="1:17" ht="12.75" customHeight="1">
      <c r="A688" s="245"/>
      <c r="B688" s="16" t="s">
        <v>461</v>
      </c>
      <c r="C688" s="62" t="s">
        <v>457</v>
      </c>
      <c r="D688" s="63">
        <v>14</v>
      </c>
      <c r="E688" s="63">
        <v>1984</v>
      </c>
      <c r="F688" s="113">
        <v>11.395</v>
      </c>
      <c r="G688" s="113">
        <v>1.2503690000000001</v>
      </c>
      <c r="H688" s="113">
        <v>2.0680000000000001</v>
      </c>
      <c r="I688" s="113">
        <v>8.0766299999999998</v>
      </c>
      <c r="J688" s="113">
        <v>744.57</v>
      </c>
      <c r="K688" s="100">
        <v>8.0766299999999998</v>
      </c>
      <c r="L688" s="113">
        <v>744.57</v>
      </c>
      <c r="M688" s="128">
        <v>1.0847374994963535E-2</v>
      </c>
      <c r="N688" s="113">
        <v>79.243000000000009</v>
      </c>
      <c r="O688" s="113">
        <v>0.85957853672589546</v>
      </c>
      <c r="P688" s="113">
        <v>650.84249969781217</v>
      </c>
      <c r="Q688" s="148">
        <v>51.574712203553737</v>
      </c>
    </row>
    <row r="689" spans="1:17" ht="12.75" customHeight="1">
      <c r="A689" s="245"/>
      <c r="B689" s="16" t="s">
        <v>145</v>
      </c>
      <c r="C689" s="22" t="s">
        <v>595</v>
      </c>
      <c r="D689" s="23">
        <v>44</v>
      </c>
      <c r="E689" s="23" t="s">
        <v>34</v>
      </c>
      <c r="F689" s="109">
        <f>G689+H689+I689</f>
        <v>42.390004000000005</v>
      </c>
      <c r="G689" s="109">
        <v>3.110592</v>
      </c>
      <c r="H689" s="109">
        <v>6.88</v>
      </c>
      <c r="I689" s="109">
        <v>32.399412000000005</v>
      </c>
      <c r="J689" s="109">
        <v>2962.01</v>
      </c>
      <c r="K689" s="98">
        <v>32.399412000000005</v>
      </c>
      <c r="L689" s="109">
        <v>2962.01</v>
      </c>
      <c r="M689" s="122">
        <f>K689/L689</f>
        <v>1.0938319587037181E-2</v>
      </c>
      <c r="N689" s="109">
        <v>47.9</v>
      </c>
      <c r="O689" s="133">
        <f>M689*N689</f>
        <v>0.52394550821908092</v>
      </c>
      <c r="P689" s="133">
        <f>M689*60*1000</f>
        <v>656.29917522223093</v>
      </c>
      <c r="Q689" s="142">
        <f>P689*N689/1000</f>
        <v>31.436730493144861</v>
      </c>
    </row>
    <row r="690" spans="1:17" ht="12.75" customHeight="1">
      <c r="A690" s="245"/>
      <c r="B690" s="16" t="s">
        <v>116</v>
      </c>
      <c r="C690" s="71" t="s">
        <v>114</v>
      </c>
      <c r="D690" s="72">
        <v>6</v>
      </c>
      <c r="E690" s="72">
        <v>1968</v>
      </c>
      <c r="F690" s="117">
        <v>2.7679999999999998</v>
      </c>
      <c r="G690" s="117">
        <v>0</v>
      </c>
      <c r="H690" s="117">
        <v>0</v>
      </c>
      <c r="I690" s="117">
        <v>2.7679999999999998</v>
      </c>
      <c r="J690" s="117">
        <v>252.14</v>
      </c>
      <c r="K690" s="104">
        <v>2.7679999999999998</v>
      </c>
      <c r="L690" s="117">
        <v>252.14</v>
      </c>
      <c r="M690" s="127">
        <v>1.0978028079638297E-2</v>
      </c>
      <c r="N690" s="117">
        <v>77.063000000000002</v>
      </c>
      <c r="O690" s="117">
        <v>0.84599977790116609</v>
      </c>
      <c r="P690" s="117">
        <v>658.68168477829784</v>
      </c>
      <c r="Q690" s="212">
        <v>50.759986674069964</v>
      </c>
    </row>
    <row r="691" spans="1:17" ht="12.75" customHeight="1">
      <c r="A691" s="245"/>
      <c r="B691" s="16" t="s">
        <v>437</v>
      </c>
      <c r="C691" s="78" t="s">
        <v>762</v>
      </c>
      <c r="D691" s="79">
        <v>6</v>
      </c>
      <c r="E691" s="79" t="s">
        <v>34</v>
      </c>
      <c r="F691" s="116">
        <f>G691+H691+I691</f>
        <v>5.18</v>
      </c>
      <c r="G691" s="116">
        <v>0.49120000000000003</v>
      </c>
      <c r="H691" s="116">
        <v>0.96</v>
      </c>
      <c r="I691" s="116">
        <v>3.7288000000000001</v>
      </c>
      <c r="J691" s="116">
        <v>337.61</v>
      </c>
      <c r="K691" s="103">
        <f>I691</f>
        <v>3.7288000000000001</v>
      </c>
      <c r="L691" s="116">
        <f>J691</f>
        <v>337.61</v>
      </c>
      <c r="M691" s="126">
        <f>K691/L691</f>
        <v>1.1044696543348834E-2</v>
      </c>
      <c r="N691" s="116">
        <v>48.2</v>
      </c>
      <c r="O691" s="136">
        <f>M691*N691</f>
        <v>0.53235437338941383</v>
      </c>
      <c r="P691" s="136">
        <f>M691*60*1000</f>
        <v>662.68179260093007</v>
      </c>
      <c r="Q691" s="213">
        <f>P691*N691/1000</f>
        <v>31.941262403364831</v>
      </c>
    </row>
    <row r="692" spans="1:17" ht="12.75" customHeight="1">
      <c r="A692" s="245"/>
      <c r="B692" s="17" t="s">
        <v>33</v>
      </c>
      <c r="C692" s="22" t="s">
        <v>530</v>
      </c>
      <c r="D692" s="23">
        <v>8</v>
      </c>
      <c r="E692" s="23">
        <v>1992</v>
      </c>
      <c r="F692" s="109">
        <v>5.0999999999999996</v>
      </c>
      <c r="G692" s="109">
        <v>0.69399999999999995</v>
      </c>
      <c r="H692" s="109">
        <v>0.08</v>
      </c>
      <c r="I692" s="109">
        <v>4.3259999999999996</v>
      </c>
      <c r="J692" s="109">
        <v>390.46</v>
      </c>
      <c r="K692" s="98">
        <v>4.3259999999999996</v>
      </c>
      <c r="L692" s="109">
        <v>390.46</v>
      </c>
      <c r="M692" s="122">
        <f>K692/L692</f>
        <v>1.1079239870921477E-2</v>
      </c>
      <c r="N692" s="109">
        <v>62.5</v>
      </c>
      <c r="O692" s="133">
        <f>M692*N692</f>
        <v>0.69245249193259228</v>
      </c>
      <c r="P692" s="133">
        <f>M692*60*1000</f>
        <v>664.75439225528862</v>
      </c>
      <c r="Q692" s="142">
        <f>P692*N692/1000</f>
        <v>41.547149515955539</v>
      </c>
    </row>
    <row r="693" spans="1:17" ht="12.75" customHeight="1">
      <c r="A693" s="245"/>
      <c r="B693" s="16" t="s">
        <v>743</v>
      </c>
      <c r="C693" s="22" t="s">
        <v>736</v>
      </c>
      <c r="D693" s="23">
        <v>13</v>
      </c>
      <c r="E693" s="23">
        <v>1985</v>
      </c>
      <c r="F693" s="109">
        <v>10.1</v>
      </c>
      <c r="G693" s="109">
        <v>0.59899999999999998</v>
      </c>
      <c r="H693" s="109">
        <v>1.92</v>
      </c>
      <c r="I693" s="109">
        <v>7.5330000000000004</v>
      </c>
      <c r="J693" s="109">
        <v>692.26</v>
      </c>
      <c r="K693" s="98">
        <v>7.5330000000000004</v>
      </c>
      <c r="L693" s="109">
        <v>678</v>
      </c>
      <c r="M693" s="122">
        <f>K693/L693</f>
        <v>1.1110619469026549E-2</v>
      </c>
      <c r="N693" s="109">
        <v>81</v>
      </c>
      <c r="O693" s="133">
        <f>M693*N693</f>
        <v>0.8999601769911505</v>
      </c>
      <c r="P693" s="133">
        <f>M693*60*1000</f>
        <v>666.63716814159295</v>
      </c>
      <c r="Q693" s="142">
        <f>P693*N693/1000</f>
        <v>53.997610619469029</v>
      </c>
    </row>
    <row r="694" spans="1:17" ht="12.75" customHeight="1">
      <c r="A694" s="245"/>
      <c r="B694" s="16" t="s">
        <v>116</v>
      </c>
      <c r="C694" s="71" t="s">
        <v>106</v>
      </c>
      <c r="D694" s="72">
        <v>37</v>
      </c>
      <c r="E694" s="72">
        <v>1970</v>
      </c>
      <c r="F694" s="117">
        <v>25.539000000000001</v>
      </c>
      <c r="G694" s="117">
        <v>2.0864609999999999</v>
      </c>
      <c r="H694" s="117">
        <v>5.76</v>
      </c>
      <c r="I694" s="117">
        <v>17.692539</v>
      </c>
      <c r="J694" s="117">
        <v>1579.46</v>
      </c>
      <c r="K694" s="104">
        <v>17.692539</v>
      </c>
      <c r="L694" s="117">
        <v>1579.46</v>
      </c>
      <c r="M694" s="127">
        <v>1.1201637901561293E-2</v>
      </c>
      <c r="N694" s="117">
        <v>77.063000000000002</v>
      </c>
      <c r="O694" s="117">
        <v>0.86323182160801792</v>
      </c>
      <c r="P694" s="117">
        <v>672.09827409367767</v>
      </c>
      <c r="Q694" s="212">
        <v>51.793909296481083</v>
      </c>
    </row>
    <row r="695" spans="1:17" ht="12.75" customHeight="1">
      <c r="A695" s="245"/>
      <c r="B695" s="17" t="s">
        <v>33</v>
      </c>
      <c r="C695" s="22" t="s">
        <v>531</v>
      </c>
      <c r="D695" s="23">
        <v>8</v>
      </c>
      <c r="E695" s="23">
        <v>1974</v>
      </c>
      <c r="F695" s="109">
        <v>4.899</v>
      </c>
      <c r="G695" s="109">
        <v>0.32100000000000001</v>
      </c>
      <c r="H695" s="109">
        <v>0.08</v>
      </c>
      <c r="I695" s="109">
        <v>4.4980000000000002</v>
      </c>
      <c r="J695" s="109">
        <v>400.81</v>
      </c>
      <c r="K695" s="98">
        <v>4.4980000000000002</v>
      </c>
      <c r="L695" s="109">
        <v>400.81</v>
      </c>
      <c r="M695" s="122">
        <f>K695/L695</f>
        <v>1.1222274893340985E-2</v>
      </c>
      <c r="N695" s="109">
        <v>62.5</v>
      </c>
      <c r="O695" s="133">
        <f>M695*N695</f>
        <v>0.70139218083381161</v>
      </c>
      <c r="P695" s="133">
        <f>M695*60*1000</f>
        <v>673.33649360045911</v>
      </c>
      <c r="Q695" s="142">
        <f>P695*N695/1000</f>
        <v>42.083530850028694</v>
      </c>
    </row>
    <row r="696" spans="1:17" ht="12.75" customHeight="1">
      <c r="A696" s="245"/>
      <c r="B696" s="16" t="s">
        <v>145</v>
      </c>
      <c r="C696" s="22" t="s">
        <v>596</v>
      </c>
      <c r="D696" s="23">
        <v>45</v>
      </c>
      <c r="E696" s="23" t="s">
        <v>34</v>
      </c>
      <c r="F696" s="109">
        <f>G696+H696+I696</f>
        <v>35.999997000000008</v>
      </c>
      <c r="G696" s="109">
        <v>2.7030000000000003</v>
      </c>
      <c r="H696" s="109">
        <v>6.9</v>
      </c>
      <c r="I696" s="109">
        <v>26.396997000000002</v>
      </c>
      <c r="J696" s="109">
        <v>2349.14</v>
      </c>
      <c r="K696" s="98">
        <v>26.396997000000002</v>
      </c>
      <c r="L696" s="109">
        <v>2349.14</v>
      </c>
      <c r="M696" s="122">
        <f>K696/L696</f>
        <v>1.1236876899631355E-2</v>
      </c>
      <c r="N696" s="109">
        <v>47.9</v>
      </c>
      <c r="O696" s="133">
        <f>M696*N696</f>
        <v>0.53824640349234187</v>
      </c>
      <c r="P696" s="133">
        <f>M696*60*1000</f>
        <v>674.21261397788135</v>
      </c>
      <c r="Q696" s="142">
        <f>P696*N696/1000</f>
        <v>32.294784209540516</v>
      </c>
    </row>
    <row r="697" spans="1:17" ht="12.75" customHeight="1">
      <c r="A697" s="245"/>
      <c r="B697" s="16" t="s">
        <v>145</v>
      </c>
      <c r="C697" s="22" t="s">
        <v>597</v>
      </c>
      <c r="D697" s="23">
        <v>30</v>
      </c>
      <c r="E697" s="23" t="s">
        <v>34</v>
      </c>
      <c r="F697" s="109">
        <f>G697+H697+I697</f>
        <v>29.440007999999999</v>
      </c>
      <c r="G697" s="109">
        <v>2.8202999999999996</v>
      </c>
      <c r="H697" s="109">
        <v>4.72</v>
      </c>
      <c r="I697" s="109">
        <v>21.899708</v>
      </c>
      <c r="J697" s="109">
        <v>1936.55</v>
      </c>
      <c r="K697" s="98">
        <v>21.899708</v>
      </c>
      <c r="L697" s="109">
        <v>1936.55</v>
      </c>
      <c r="M697" s="122">
        <f>K697/L697</f>
        <v>1.1308619968500685E-2</v>
      </c>
      <c r="N697" s="109">
        <v>47.9</v>
      </c>
      <c r="O697" s="133">
        <f>M697*N697</f>
        <v>0.54168289649118284</v>
      </c>
      <c r="P697" s="133">
        <f>M697*60*1000</f>
        <v>678.51719811004102</v>
      </c>
      <c r="Q697" s="142">
        <f>P697*N697/1000</f>
        <v>32.500973789470962</v>
      </c>
    </row>
    <row r="698" spans="1:17" ht="12.75" customHeight="1">
      <c r="A698" s="245"/>
      <c r="B698" s="17" t="s">
        <v>117</v>
      </c>
      <c r="C698" s="62" t="s">
        <v>869</v>
      </c>
      <c r="D698" s="63">
        <v>7</v>
      </c>
      <c r="E698" s="63">
        <v>1989</v>
      </c>
      <c r="F698" s="113">
        <v>5.22</v>
      </c>
      <c r="G698" s="113">
        <v>0</v>
      </c>
      <c r="H698" s="113">
        <v>0</v>
      </c>
      <c r="I698" s="113">
        <v>5.22</v>
      </c>
      <c r="J698" s="113">
        <v>461.34</v>
      </c>
      <c r="K698" s="100">
        <v>5.22</v>
      </c>
      <c r="L698" s="113">
        <v>461.34</v>
      </c>
      <c r="M698" s="128">
        <v>1.131486539211861E-2</v>
      </c>
      <c r="N698" s="113">
        <v>79.352000000000004</v>
      </c>
      <c r="O698" s="113">
        <v>0.89785719859539603</v>
      </c>
      <c r="P698" s="113">
        <v>678.89192352711655</v>
      </c>
      <c r="Q698" s="148">
        <v>53.871431915723754</v>
      </c>
    </row>
    <row r="699" spans="1:17" ht="12.75" customHeight="1">
      <c r="A699" s="245"/>
      <c r="B699" s="16" t="s">
        <v>437</v>
      </c>
      <c r="C699" s="78" t="s">
        <v>763</v>
      </c>
      <c r="D699" s="79">
        <v>10</v>
      </c>
      <c r="E699" s="79" t="s">
        <v>34</v>
      </c>
      <c r="F699" s="116">
        <f>G699+H699+I699</f>
        <v>9</v>
      </c>
      <c r="G699" s="116">
        <v>0.70950000000000002</v>
      </c>
      <c r="H699" s="116">
        <v>1.6</v>
      </c>
      <c r="I699" s="116">
        <v>6.6905000000000001</v>
      </c>
      <c r="J699" s="116">
        <v>591.29999999999995</v>
      </c>
      <c r="K699" s="103">
        <f>I699</f>
        <v>6.6905000000000001</v>
      </c>
      <c r="L699" s="116">
        <f>J699</f>
        <v>591.29999999999995</v>
      </c>
      <c r="M699" s="126">
        <f t="shared" ref="M699:M704" si="78">K699/L699</f>
        <v>1.1314899374260105E-2</v>
      </c>
      <c r="N699" s="116">
        <v>48.2</v>
      </c>
      <c r="O699" s="136">
        <f t="shared" ref="O699:O704" si="79">M699*N699</f>
        <v>0.54537814983933708</v>
      </c>
      <c r="P699" s="136">
        <f t="shared" ref="P699:P704" si="80">M699*60*1000</f>
        <v>678.89396245560624</v>
      </c>
      <c r="Q699" s="213">
        <f t="shared" ref="Q699:Q704" si="81">P699*N699/1000</f>
        <v>32.722688990360226</v>
      </c>
    </row>
    <row r="700" spans="1:17" ht="12.75" customHeight="1">
      <c r="A700" s="245"/>
      <c r="B700" s="16" t="s">
        <v>743</v>
      </c>
      <c r="C700" s="22" t="s">
        <v>737</v>
      </c>
      <c r="D700" s="23">
        <v>12</v>
      </c>
      <c r="E700" s="23">
        <v>1969</v>
      </c>
      <c r="F700" s="109">
        <v>1.6</v>
      </c>
      <c r="G700" s="109">
        <v>0.81599999999999995</v>
      </c>
      <c r="H700" s="109">
        <v>1.92</v>
      </c>
      <c r="I700" s="109">
        <v>7.8179999999999996</v>
      </c>
      <c r="J700" s="109">
        <v>689</v>
      </c>
      <c r="K700" s="98">
        <v>7.8179999999999996</v>
      </c>
      <c r="L700" s="109">
        <v>689</v>
      </c>
      <c r="M700" s="122">
        <f t="shared" si="78"/>
        <v>1.134687953555878E-2</v>
      </c>
      <c r="N700" s="109">
        <v>81</v>
      </c>
      <c r="O700" s="133">
        <f t="shared" si="79"/>
        <v>0.91909724238026125</v>
      </c>
      <c r="P700" s="133">
        <f t="shared" si="80"/>
        <v>680.81277213352689</v>
      </c>
      <c r="Q700" s="142">
        <f t="shared" si="81"/>
        <v>55.145834542815678</v>
      </c>
    </row>
    <row r="701" spans="1:17" ht="12.75" customHeight="1">
      <c r="A701" s="245"/>
      <c r="B701" s="16" t="s">
        <v>288</v>
      </c>
      <c r="C701" s="52" t="s">
        <v>280</v>
      </c>
      <c r="D701" s="53">
        <v>12</v>
      </c>
      <c r="E701" s="55" t="s">
        <v>34</v>
      </c>
      <c r="F701" s="110">
        <v>10.49</v>
      </c>
      <c r="G701" s="110">
        <v>1.55</v>
      </c>
      <c r="H701" s="110">
        <v>1.92</v>
      </c>
      <c r="I701" s="110">
        <v>7.02</v>
      </c>
      <c r="J701" s="111">
        <v>617.34</v>
      </c>
      <c r="K701" s="96">
        <v>7.02</v>
      </c>
      <c r="L701" s="111">
        <v>617.34</v>
      </c>
      <c r="M701" s="122">
        <f t="shared" si="78"/>
        <v>1.137136747983283E-2</v>
      </c>
      <c r="N701" s="109">
        <v>63</v>
      </c>
      <c r="O701" s="133">
        <f t="shared" si="79"/>
        <v>0.71639615122946831</v>
      </c>
      <c r="P701" s="133">
        <f t="shared" si="80"/>
        <v>682.28204878996974</v>
      </c>
      <c r="Q701" s="142">
        <f t="shared" si="81"/>
        <v>42.983769073768094</v>
      </c>
    </row>
    <row r="702" spans="1:17" ht="12.75" customHeight="1">
      <c r="A702" s="245"/>
      <c r="B702" s="16" t="s">
        <v>743</v>
      </c>
      <c r="C702" s="22" t="s">
        <v>738</v>
      </c>
      <c r="D702" s="23">
        <v>12</v>
      </c>
      <c r="E702" s="23">
        <v>1960</v>
      </c>
      <c r="F702" s="109">
        <v>7</v>
      </c>
      <c r="G702" s="109">
        <v>0.65300000000000002</v>
      </c>
      <c r="H702" s="109">
        <v>0.09</v>
      </c>
      <c r="I702" s="109">
        <v>6.2560000000000002</v>
      </c>
      <c r="J702" s="109">
        <v>550</v>
      </c>
      <c r="K702" s="98">
        <v>6.2560000000000002</v>
      </c>
      <c r="L702" s="109">
        <v>550</v>
      </c>
      <c r="M702" s="122">
        <f t="shared" si="78"/>
        <v>1.1374545454545455E-2</v>
      </c>
      <c r="N702" s="109">
        <v>81</v>
      </c>
      <c r="O702" s="133">
        <f t="shared" si="79"/>
        <v>0.92133818181818183</v>
      </c>
      <c r="P702" s="133">
        <f t="shared" si="80"/>
        <v>682.4727272727273</v>
      </c>
      <c r="Q702" s="142">
        <f t="shared" si="81"/>
        <v>55.280290909090908</v>
      </c>
    </row>
    <row r="703" spans="1:17" ht="12.75" customHeight="1">
      <c r="A703" s="245"/>
      <c r="B703" s="16" t="s">
        <v>566</v>
      </c>
      <c r="C703" s="24" t="s">
        <v>67</v>
      </c>
      <c r="D703" s="17">
        <v>103</v>
      </c>
      <c r="E703" s="17">
        <v>1972</v>
      </c>
      <c r="F703" s="60">
        <v>52.34</v>
      </c>
      <c r="G703" s="60">
        <v>7.45</v>
      </c>
      <c r="H703" s="60">
        <v>15.67</v>
      </c>
      <c r="I703" s="60">
        <f>F703-G703-H703</f>
        <v>29.22</v>
      </c>
      <c r="J703" s="60">
        <v>2560.65</v>
      </c>
      <c r="K703" s="97">
        <f>I703/J703*L703</f>
        <v>28.41243184347724</v>
      </c>
      <c r="L703" s="60">
        <v>2489.88</v>
      </c>
      <c r="M703" s="123">
        <f t="shared" si="78"/>
        <v>1.1411165133852732E-2</v>
      </c>
      <c r="N703" s="60">
        <v>49.921999999999997</v>
      </c>
      <c r="O703" s="60">
        <f t="shared" si="79"/>
        <v>0.56966818581219603</v>
      </c>
      <c r="P703" s="60">
        <f t="shared" si="80"/>
        <v>684.66990803116391</v>
      </c>
      <c r="Q703" s="143">
        <f t="shared" si="81"/>
        <v>34.180091148731762</v>
      </c>
    </row>
    <row r="704" spans="1:17" ht="12.75" customHeight="1">
      <c r="A704" s="245"/>
      <c r="B704" s="16" t="s">
        <v>743</v>
      </c>
      <c r="C704" s="22" t="s">
        <v>418</v>
      </c>
      <c r="D704" s="23">
        <v>9</v>
      </c>
      <c r="E704" s="23">
        <v>1977</v>
      </c>
      <c r="F704" s="109">
        <v>7.2</v>
      </c>
      <c r="G704" s="109">
        <v>0.497</v>
      </c>
      <c r="H704" s="109">
        <v>1.44</v>
      </c>
      <c r="I704" s="109">
        <v>5.26</v>
      </c>
      <c r="J704" s="109">
        <v>460</v>
      </c>
      <c r="K704" s="98">
        <v>5.26</v>
      </c>
      <c r="L704" s="109">
        <v>460</v>
      </c>
      <c r="M704" s="122">
        <f t="shared" si="78"/>
        <v>1.1434782608695652E-2</v>
      </c>
      <c r="N704" s="109">
        <v>81</v>
      </c>
      <c r="O704" s="133">
        <f t="shared" si="79"/>
        <v>0.92621739130434777</v>
      </c>
      <c r="P704" s="133">
        <f t="shared" si="80"/>
        <v>686.08695652173913</v>
      </c>
      <c r="Q704" s="142">
        <f t="shared" si="81"/>
        <v>55.573043478260871</v>
      </c>
    </row>
    <row r="705" spans="1:17" ht="12.75" customHeight="1">
      <c r="A705" s="245"/>
      <c r="B705" s="16" t="s">
        <v>116</v>
      </c>
      <c r="C705" s="71" t="s">
        <v>109</v>
      </c>
      <c r="D705" s="72">
        <v>24</v>
      </c>
      <c r="E705" s="72">
        <v>1962</v>
      </c>
      <c r="F705" s="117">
        <v>14.51</v>
      </c>
      <c r="G705" s="117">
        <v>1.788162</v>
      </c>
      <c r="H705" s="117">
        <v>0</v>
      </c>
      <c r="I705" s="117">
        <v>12.721838999999999</v>
      </c>
      <c r="J705" s="117">
        <v>1108.08</v>
      </c>
      <c r="K705" s="104">
        <v>12.721838999999999</v>
      </c>
      <c r="L705" s="117">
        <v>1108.08</v>
      </c>
      <c r="M705" s="127">
        <v>1.1480975200346546E-2</v>
      </c>
      <c r="N705" s="117">
        <v>77.063000000000002</v>
      </c>
      <c r="O705" s="117">
        <v>0.88475839186430594</v>
      </c>
      <c r="P705" s="117">
        <v>688.85851202079277</v>
      </c>
      <c r="Q705" s="212">
        <v>53.085503511858356</v>
      </c>
    </row>
    <row r="706" spans="1:17" ht="12.75" customHeight="1">
      <c r="A706" s="245"/>
      <c r="B706" s="17" t="s">
        <v>37</v>
      </c>
      <c r="C706" s="22" t="s">
        <v>558</v>
      </c>
      <c r="D706" s="23">
        <v>8</v>
      </c>
      <c r="E706" s="23" t="s">
        <v>34</v>
      </c>
      <c r="F706" s="109">
        <f>G706+H706+I706</f>
        <v>4.2320000000000002</v>
      </c>
      <c r="G706" s="109">
        <v>0</v>
      </c>
      <c r="H706" s="109">
        <v>0</v>
      </c>
      <c r="I706" s="109">
        <v>4.2320000000000002</v>
      </c>
      <c r="J706" s="109">
        <v>368.07</v>
      </c>
      <c r="K706" s="98">
        <v>4.2320000000000002</v>
      </c>
      <c r="L706" s="109">
        <v>368.07</v>
      </c>
      <c r="M706" s="122">
        <f>K706/L706</f>
        <v>1.1497812916021409E-2</v>
      </c>
      <c r="N706" s="109">
        <v>46</v>
      </c>
      <c r="O706" s="133">
        <f>M706*N706</f>
        <v>0.52889939413698484</v>
      </c>
      <c r="P706" s="133">
        <f>M706*60*1000</f>
        <v>689.86877496128454</v>
      </c>
      <c r="Q706" s="142">
        <f>P706*N706/1000</f>
        <v>31.733963648219092</v>
      </c>
    </row>
    <row r="707" spans="1:17" ht="12.75" customHeight="1">
      <c r="A707" s="245"/>
      <c r="B707" s="16" t="s">
        <v>75</v>
      </c>
      <c r="C707" s="68" t="s">
        <v>831</v>
      </c>
      <c r="D707" s="35">
        <v>12</v>
      </c>
      <c r="E707" s="35">
        <v>1972</v>
      </c>
      <c r="F707" s="64">
        <v>6.125</v>
      </c>
      <c r="G707" s="64">
        <v>0</v>
      </c>
      <c r="H707" s="64">
        <v>0</v>
      </c>
      <c r="I707" s="64">
        <v>6.1250010000000001</v>
      </c>
      <c r="J707" s="64">
        <v>532.47</v>
      </c>
      <c r="K707" s="99">
        <v>6.1250010000000001</v>
      </c>
      <c r="L707" s="64">
        <v>532.47</v>
      </c>
      <c r="M707" s="65">
        <v>1.1502997351963491E-2</v>
      </c>
      <c r="N707" s="64">
        <v>71.177000000000007</v>
      </c>
      <c r="O707" s="64">
        <v>0.81874884252070546</v>
      </c>
      <c r="P707" s="64">
        <v>690.17984111780936</v>
      </c>
      <c r="Q707" s="141">
        <v>49.124930551242322</v>
      </c>
    </row>
    <row r="708" spans="1:17" ht="12.75" customHeight="1">
      <c r="A708" s="245"/>
      <c r="B708" s="16" t="s">
        <v>743</v>
      </c>
      <c r="C708" s="22" t="s">
        <v>739</v>
      </c>
      <c r="D708" s="23">
        <v>8</v>
      </c>
      <c r="E708" s="23">
        <v>1979</v>
      </c>
      <c r="F708" s="109">
        <v>4.75</v>
      </c>
      <c r="G708" s="109">
        <v>0</v>
      </c>
      <c r="H708" s="109">
        <v>0</v>
      </c>
      <c r="I708" s="109">
        <v>4.75</v>
      </c>
      <c r="J708" s="109">
        <v>412</v>
      </c>
      <c r="K708" s="98">
        <v>4.75</v>
      </c>
      <c r="L708" s="109">
        <v>412</v>
      </c>
      <c r="M708" s="122">
        <f>K708/L708</f>
        <v>1.1529126213592233E-2</v>
      </c>
      <c r="N708" s="109">
        <v>81</v>
      </c>
      <c r="O708" s="133">
        <f>M708*N708</f>
        <v>0.93385922330097093</v>
      </c>
      <c r="P708" s="133">
        <f>M708*60*1000</f>
        <v>691.747572815534</v>
      </c>
      <c r="Q708" s="142">
        <f>P708*N708/1000</f>
        <v>56.031553398058257</v>
      </c>
    </row>
    <row r="709" spans="1:17" ht="12.75" customHeight="1">
      <c r="A709" s="245"/>
      <c r="B709" s="17" t="s">
        <v>629</v>
      </c>
      <c r="C709" s="22" t="s">
        <v>620</v>
      </c>
      <c r="D709" s="23">
        <v>5</v>
      </c>
      <c r="E709" s="23" t="s">
        <v>34</v>
      </c>
      <c r="F709" s="109">
        <v>4.7190000000000003</v>
      </c>
      <c r="G709" s="109">
        <v>0.45900000000000002</v>
      </c>
      <c r="H709" s="109">
        <v>1.2</v>
      </c>
      <c r="I709" s="109">
        <v>3.06</v>
      </c>
      <c r="J709" s="109">
        <v>265.25</v>
      </c>
      <c r="K709" s="98">
        <v>3.06</v>
      </c>
      <c r="L709" s="109">
        <v>265.25</v>
      </c>
      <c r="M709" s="122">
        <f>K709/L709</f>
        <v>1.1536286522148916E-2</v>
      </c>
      <c r="N709" s="109">
        <v>72.5</v>
      </c>
      <c r="O709" s="133">
        <f>M709*N709</f>
        <v>0.83638077285579637</v>
      </c>
      <c r="P709" s="133">
        <f>M709*60*1000</f>
        <v>692.17719132893501</v>
      </c>
      <c r="Q709" s="142">
        <f>P709*N709/1000</f>
        <v>50.182846371347793</v>
      </c>
    </row>
    <row r="710" spans="1:17" ht="12.75" customHeight="1">
      <c r="A710" s="245"/>
      <c r="B710" s="16" t="s">
        <v>75</v>
      </c>
      <c r="C710" s="68" t="s">
        <v>832</v>
      </c>
      <c r="D710" s="35">
        <v>6</v>
      </c>
      <c r="E710" s="35">
        <v>1959</v>
      </c>
      <c r="F710" s="64">
        <v>5.1806000000000001</v>
      </c>
      <c r="G710" s="64">
        <v>0.58731599999999995</v>
      </c>
      <c r="H710" s="64">
        <v>0.96</v>
      </c>
      <c r="I710" s="64">
        <v>3.6332840000000002</v>
      </c>
      <c r="J710" s="64">
        <v>313.25</v>
      </c>
      <c r="K710" s="99">
        <v>3.6332840000000002</v>
      </c>
      <c r="L710" s="64">
        <v>313.25</v>
      </c>
      <c r="M710" s="65">
        <v>1.1598671987230648E-2</v>
      </c>
      <c r="N710" s="64">
        <v>71.177000000000007</v>
      </c>
      <c r="O710" s="64">
        <v>0.8255586760351159</v>
      </c>
      <c r="P710" s="64">
        <v>695.92031923383888</v>
      </c>
      <c r="Q710" s="141">
        <v>49.533520562106958</v>
      </c>
    </row>
    <row r="711" spans="1:17" ht="12.75" customHeight="1">
      <c r="A711" s="245"/>
      <c r="B711" s="17" t="s">
        <v>37</v>
      </c>
      <c r="C711" s="22" t="s">
        <v>559</v>
      </c>
      <c r="D711" s="23">
        <v>5</v>
      </c>
      <c r="E711" s="23" t="s">
        <v>34</v>
      </c>
      <c r="F711" s="109">
        <f>G711+H711+I711</f>
        <v>4.093</v>
      </c>
      <c r="G711" s="109">
        <v>0</v>
      </c>
      <c r="H711" s="109">
        <v>0</v>
      </c>
      <c r="I711" s="109">
        <v>4.093</v>
      </c>
      <c r="J711" s="109">
        <v>351.84000000000003</v>
      </c>
      <c r="K711" s="98">
        <v>4.093</v>
      </c>
      <c r="L711" s="109">
        <v>351.84000000000003</v>
      </c>
      <c r="M711" s="122">
        <f>K711/L711</f>
        <v>1.16331286948613E-2</v>
      </c>
      <c r="N711" s="109">
        <v>46</v>
      </c>
      <c r="O711" s="133">
        <f>M711*N711</f>
        <v>0.53512391996361974</v>
      </c>
      <c r="P711" s="133">
        <f>M711*60*1000</f>
        <v>697.98772169167796</v>
      </c>
      <c r="Q711" s="142">
        <f>P711*N711/1000</f>
        <v>32.107435197817189</v>
      </c>
    </row>
    <row r="712" spans="1:17" ht="12.75" customHeight="1">
      <c r="A712" s="245"/>
      <c r="B712" s="17" t="s">
        <v>117</v>
      </c>
      <c r="C712" s="62" t="s">
        <v>863</v>
      </c>
      <c r="D712" s="63">
        <v>46</v>
      </c>
      <c r="E712" s="63">
        <v>1981</v>
      </c>
      <c r="F712" s="113">
        <v>37.411999999999999</v>
      </c>
      <c r="G712" s="113">
        <v>3.6800069999999998</v>
      </c>
      <c r="H712" s="113">
        <v>7.2</v>
      </c>
      <c r="I712" s="113">
        <v>26.531998999999999</v>
      </c>
      <c r="J712" s="113">
        <v>2273.52</v>
      </c>
      <c r="K712" s="100">
        <v>26.531998999999999</v>
      </c>
      <c r="L712" s="113">
        <v>2273.52</v>
      </c>
      <c r="M712" s="128">
        <v>1.1670009060839578E-2</v>
      </c>
      <c r="N712" s="113">
        <v>79.352000000000004</v>
      </c>
      <c r="O712" s="113">
        <v>0.92603855899574228</v>
      </c>
      <c r="P712" s="113">
        <v>700.2005436503747</v>
      </c>
      <c r="Q712" s="148">
        <v>55.562313539744537</v>
      </c>
    </row>
    <row r="713" spans="1:17" ht="12.75" customHeight="1">
      <c r="A713" s="245"/>
      <c r="B713" s="16" t="s">
        <v>437</v>
      </c>
      <c r="C713" s="78" t="s">
        <v>764</v>
      </c>
      <c r="D713" s="79">
        <v>8</v>
      </c>
      <c r="E713" s="79" t="s">
        <v>34</v>
      </c>
      <c r="F713" s="116">
        <f>G713+H713+I713</f>
        <v>7.5</v>
      </c>
      <c r="G713" s="116">
        <v>0.36570000000000003</v>
      </c>
      <c r="H713" s="116">
        <v>1.1200000000000001</v>
      </c>
      <c r="I713" s="116">
        <v>6.0143000000000004</v>
      </c>
      <c r="J713" s="116">
        <v>509.44</v>
      </c>
      <c r="K713" s="103">
        <f>I713</f>
        <v>6.0143000000000004</v>
      </c>
      <c r="L713" s="116">
        <f>J713</f>
        <v>509.44</v>
      </c>
      <c r="M713" s="126">
        <f>K713/L713</f>
        <v>1.1805708228643217E-2</v>
      </c>
      <c r="N713" s="116">
        <v>48.2</v>
      </c>
      <c r="O713" s="136">
        <f>M713*N713</f>
        <v>0.56903513662060312</v>
      </c>
      <c r="P713" s="136">
        <f>M713*60*1000</f>
        <v>708.342493718593</v>
      </c>
      <c r="Q713" s="213">
        <f>P713*N713/1000</f>
        <v>34.142108197236183</v>
      </c>
    </row>
    <row r="714" spans="1:17" ht="12.75" customHeight="1">
      <c r="A714" s="245"/>
      <c r="B714" s="16" t="s">
        <v>437</v>
      </c>
      <c r="C714" s="78" t="s">
        <v>431</v>
      </c>
      <c r="D714" s="79">
        <v>17</v>
      </c>
      <c r="E714" s="79" t="s">
        <v>34</v>
      </c>
      <c r="F714" s="116">
        <f>G714+H714+I714</f>
        <v>10</v>
      </c>
      <c r="G714" s="116">
        <v>0.70950000000000002</v>
      </c>
      <c r="H714" s="116">
        <v>0</v>
      </c>
      <c r="I714" s="116">
        <v>9.2904999999999998</v>
      </c>
      <c r="J714" s="116">
        <v>781.98</v>
      </c>
      <c r="K714" s="103">
        <f>I714</f>
        <v>9.2904999999999998</v>
      </c>
      <c r="L714" s="116">
        <f>J714</f>
        <v>781.98</v>
      </c>
      <c r="M714" s="126">
        <f>K714/L714</f>
        <v>1.1880738637816824E-2</v>
      </c>
      <c r="N714" s="116">
        <v>48.2</v>
      </c>
      <c r="O714" s="136">
        <f>M714*N714</f>
        <v>0.5726516023427709</v>
      </c>
      <c r="P714" s="136">
        <f>M714*60*1000</f>
        <v>712.84431826900936</v>
      </c>
      <c r="Q714" s="213">
        <f>P714*N714/1000</f>
        <v>34.359096140566251</v>
      </c>
    </row>
    <row r="715" spans="1:17" ht="12.75" customHeight="1">
      <c r="A715" s="245"/>
      <c r="B715" s="17" t="s">
        <v>37</v>
      </c>
      <c r="C715" s="22" t="s">
        <v>560</v>
      </c>
      <c r="D715" s="23">
        <v>22</v>
      </c>
      <c r="E715" s="23">
        <v>1990</v>
      </c>
      <c r="F715" s="109">
        <f>G715+H715+I715</f>
        <v>23.234999999999999</v>
      </c>
      <c r="G715" s="109">
        <v>2.6630200000000004</v>
      </c>
      <c r="H715" s="109">
        <v>3.52</v>
      </c>
      <c r="I715" s="109">
        <v>17.05198</v>
      </c>
      <c r="J715" s="109">
        <v>1434.92</v>
      </c>
      <c r="K715" s="98">
        <v>17.05198</v>
      </c>
      <c r="L715" s="109">
        <v>1434.92</v>
      </c>
      <c r="M715" s="122">
        <f>K715/L715</f>
        <v>1.1883575390962561E-2</v>
      </c>
      <c r="N715" s="109">
        <v>46</v>
      </c>
      <c r="O715" s="133">
        <f>M715*N715</f>
        <v>0.54664446798427779</v>
      </c>
      <c r="P715" s="133">
        <f>M715*60*1000</f>
        <v>713.01452345775363</v>
      </c>
      <c r="Q715" s="142">
        <f>P715*N715/1000</f>
        <v>32.798668079056668</v>
      </c>
    </row>
    <row r="716" spans="1:17" ht="12.75" customHeight="1">
      <c r="A716" s="245"/>
      <c r="B716" s="17" t="s">
        <v>37</v>
      </c>
      <c r="C716" s="22" t="s">
        <v>561</v>
      </c>
      <c r="D716" s="23">
        <v>38</v>
      </c>
      <c r="E716" s="23">
        <v>1993</v>
      </c>
      <c r="F716" s="109">
        <f>G716+H716+I716</f>
        <v>33.843000000000004</v>
      </c>
      <c r="G716" s="109">
        <v>4.0795200000000005</v>
      </c>
      <c r="H716" s="109">
        <v>6.08</v>
      </c>
      <c r="I716" s="109">
        <v>23.683479999999999</v>
      </c>
      <c r="J716" s="109">
        <v>1984.3300000000002</v>
      </c>
      <c r="K716" s="98">
        <v>23.683479999999999</v>
      </c>
      <c r="L716" s="109">
        <v>1984.3300000000002</v>
      </c>
      <c r="M716" s="122">
        <f>K716/L716</f>
        <v>1.1935252704943229E-2</v>
      </c>
      <c r="N716" s="109">
        <v>46</v>
      </c>
      <c r="O716" s="133">
        <f>M716*N716</f>
        <v>0.54902162442738855</v>
      </c>
      <c r="P716" s="133">
        <f>M716*60*1000</f>
        <v>716.11516229659378</v>
      </c>
      <c r="Q716" s="142">
        <f>P716*N716/1000</f>
        <v>32.941297465643316</v>
      </c>
    </row>
    <row r="717" spans="1:17" ht="12.75" customHeight="1">
      <c r="A717" s="245"/>
      <c r="B717" s="17" t="s">
        <v>629</v>
      </c>
      <c r="C717" s="22" t="s">
        <v>621</v>
      </c>
      <c r="D717" s="23">
        <v>4</v>
      </c>
      <c r="E717" s="23" t="s">
        <v>34</v>
      </c>
      <c r="F717" s="109">
        <v>3.0350000000000001</v>
      </c>
      <c r="G717" s="109">
        <v>0</v>
      </c>
      <c r="H717" s="109">
        <v>0</v>
      </c>
      <c r="I717" s="109">
        <v>3.0350000000000001</v>
      </c>
      <c r="J717" s="109">
        <v>253.29</v>
      </c>
      <c r="K717" s="98">
        <v>3.0350000000000001</v>
      </c>
      <c r="L717" s="109">
        <v>253.29</v>
      </c>
      <c r="M717" s="122">
        <f>K717/L717</f>
        <v>1.1982312764025426E-2</v>
      </c>
      <c r="N717" s="109">
        <v>72.5</v>
      </c>
      <c r="O717" s="133">
        <f>M717*N717</f>
        <v>0.86871767539184341</v>
      </c>
      <c r="P717" s="133">
        <f>M717*60*1000</f>
        <v>718.93876584152565</v>
      </c>
      <c r="Q717" s="142">
        <f>P717*N717/1000</f>
        <v>52.12306052351061</v>
      </c>
    </row>
    <row r="718" spans="1:17" ht="12.75" customHeight="1">
      <c r="A718" s="245"/>
      <c r="B718" s="16" t="s">
        <v>75</v>
      </c>
      <c r="C718" s="68" t="s">
        <v>833</v>
      </c>
      <c r="D718" s="35">
        <v>8</v>
      </c>
      <c r="E718" s="35">
        <v>1962</v>
      </c>
      <c r="F718" s="64">
        <v>5.524</v>
      </c>
      <c r="G718" s="64">
        <v>0.153</v>
      </c>
      <c r="H718" s="64">
        <v>0.97</v>
      </c>
      <c r="I718" s="64">
        <v>4.4010009999999999</v>
      </c>
      <c r="J718" s="64">
        <v>366.73</v>
      </c>
      <c r="K718" s="99">
        <v>4.4010009999999999</v>
      </c>
      <c r="L718" s="64">
        <v>366.73</v>
      </c>
      <c r="M718" s="65">
        <v>1.2000657159217953E-2</v>
      </c>
      <c r="N718" s="64">
        <v>71.177000000000007</v>
      </c>
      <c r="O718" s="64">
        <v>0.85417077462165625</v>
      </c>
      <c r="P718" s="64">
        <v>720.03942955307718</v>
      </c>
      <c r="Q718" s="141">
        <v>51.250246477299378</v>
      </c>
    </row>
    <row r="719" spans="1:17" ht="12.75" customHeight="1">
      <c r="A719" s="245"/>
      <c r="B719" s="16" t="s">
        <v>200</v>
      </c>
      <c r="C719" s="68" t="s">
        <v>191</v>
      </c>
      <c r="D719" s="35">
        <v>32</v>
      </c>
      <c r="E719" s="35">
        <v>1960</v>
      </c>
      <c r="F719" s="64">
        <v>18.573</v>
      </c>
      <c r="G719" s="64">
        <v>3.6377329999999999</v>
      </c>
      <c r="H719" s="64">
        <v>0.32</v>
      </c>
      <c r="I719" s="64">
        <v>14.615265000000001</v>
      </c>
      <c r="J719" s="64">
        <v>1214.6199999999999</v>
      </c>
      <c r="K719" s="99">
        <v>14.615265000000001</v>
      </c>
      <c r="L719" s="64">
        <v>1214.6199999999999</v>
      </c>
      <c r="M719" s="65">
        <v>1.2032788032471063E-2</v>
      </c>
      <c r="N719" s="64">
        <v>55.808000000000007</v>
      </c>
      <c r="O719" s="64">
        <v>0.67152583451614523</v>
      </c>
      <c r="P719" s="64">
        <v>721.9672819482638</v>
      </c>
      <c r="Q719" s="141">
        <v>40.291550070968711</v>
      </c>
    </row>
    <row r="720" spans="1:17" ht="12.75" customHeight="1">
      <c r="A720" s="245"/>
      <c r="B720" s="16" t="s">
        <v>633</v>
      </c>
      <c r="C720" s="51" t="s">
        <v>283</v>
      </c>
      <c r="D720" s="49">
        <v>39</v>
      </c>
      <c r="E720" s="55" t="s">
        <v>34</v>
      </c>
      <c r="F720" s="110">
        <v>21.08</v>
      </c>
      <c r="G720" s="110">
        <v>1.94</v>
      </c>
      <c r="H720" s="110">
        <v>4.84</v>
      </c>
      <c r="I720" s="110">
        <v>14.3</v>
      </c>
      <c r="J720" s="110">
        <v>1183.53</v>
      </c>
      <c r="K720" s="96">
        <v>14.3</v>
      </c>
      <c r="L720" s="110">
        <v>1183.53</v>
      </c>
      <c r="M720" s="122">
        <f>K720/L720</f>
        <v>1.2082498964960754E-2</v>
      </c>
      <c r="N720" s="109">
        <v>63</v>
      </c>
      <c r="O720" s="133">
        <f>M720*N720</f>
        <v>0.76119743479252755</v>
      </c>
      <c r="P720" s="133">
        <f>M720*60*1000</f>
        <v>724.94993789764533</v>
      </c>
      <c r="Q720" s="142">
        <f>P720*N720/1000</f>
        <v>45.671846087551657</v>
      </c>
    </row>
    <row r="721" spans="1:17" ht="12.75" customHeight="1">
      <c r="A721" s="245"/>
      <c r="B721" s="16" t="s">
        <v>200</v>
      </c>
      <c r="C721" s="68" t="s">
        <v>186</v>
      </c>
      <c r="D721" s="35">
        <v>60</v>
      </c>
      <c r="E721" s="35">
        <v>1981</v>
      </c>
      <c r="F721" s="64">
        <v>57.037999999999997</v>
      </c>
      <c r="G721" s="64">
        <v>9.3420400000000008</v>
      </c>
      <c r="H721" s="64">
        <v>9.6</v>
      </c>
      <c r="I721" s="64">
        <v>38.095950000000002</v>
      </c>
      <c r="J721" s="64">
        <v>3139.2</v>
      </c>
      <c r="K721" s="99">
        <v>38.095950000000002</v>
      </c>
      <c r="L721" s="64">
        <v>3139.2</v>
      </c>
      <c r="M721" s="65">
        <v>1.2135560015290521E-2</v>
      </c>
      <c r="N721" s="64">
        <v>55.808000000000007</v>
      </c>
      <c r="O721" s="64">
        <v>0.67726133333333349</v>
      </c>
      <c r="P721" s="64">
        <v>728.13360091743129</v>
      </c>
      <c r="Q721" s="141">
        <v>40.635680000000008</v>
      </c>
    </row>
    <row r="722" spans="1:17" ht="12.75" customHeight="1">
      <c r="A722" s="245"/>
      <c r="B722" s="16" t="s">
        <v>743</v>
      </c>
      <c r="C722" s="22" t="s">
        <v>740</v>
      </c>
      <c r="D722" s="23">
        <v>12</v>
      </c>
      <c r="E722" s="23">
        <v>1963</v>
      </c>
      <c r="F722" s="109">
        <v>8.81</v>
      </c>
      <c r="G722" s="109">
        <v>0.86299999999999999</v>
      </c>
      <c r="H722" s="109">
        <v>1.92</v>
      </c>
      <c r="I722" s="109">
        <v>6.024</v>
      </c>
      <c r="J722" s="109">
        <v>496</v>
      </c>
      <c r="K722" s="98">
        <v>6.02</v>
      </c>
      <c r="L722" s="109">
        <v>496</v>
      </c>
      <c r="M722" s="122">
        <f>K722/L722</f>
        <v>1.2137096774193548E-2</v>
      </c>
      <c r="N722" s="109">
        <v>81</v>
      </c>
      <c r="O722" s="133">
        <f>M722*N722</f>
        <v>0.98310483870967735</v>
      </c>
      <c r="P722" s="133">
        <f>M722*60*1000</f>
        <v>728.22580645161281</v>
      </c>
      <c r="Q722" s="142">
        <f>P722*N722/1000</f>
        <v>58.986290322580636</v>
      </c>
    </row>
    <row r="723" spans="1:17" ht="12.75" customHeight="1">
      <c r="A723" s="245"/>
      <c r="B723" s="16" t="s">
        <v>743</v>
      </c>
      <c r="C723" s="46" t="s">
        <v>741</v>
      </c>
      <c r="D723" s="23">
        <v>12</v>
      </c>
      <c r="E723" s="23">
        <v>1987</v>
      </c>
      <c r="F723" s="109">
        <v>11</v>
      </c>
      <c r="G723" s="109">
        <v>1.0185999999999999</v>
      </c>
      <c r="H723" s="109">
        <v>1.61</v>
      </c>
      <c r="I723" s="109">
        <v>8.3309999999999995</v>
      </c>
      <c r="J723" s="109">
        <v>682</v>
      </c>
      <c r="K723" s="98">
        <v>8.3309999999999995</v>
      </c>
      <c r="L723" s="109">
        <v>682</v>
      </c>
      <c r="M723" s="122">
        <f>K723/L723</f>
        <v>1.2215542521994135E-2</v>
      </c>
      <c r="N723" s="109">
        <v>81</v>
      </c>
      <c r="O723" s="133">
        <f>M723*N723</f>
        <v>0.98945894428152492</v>
      </c>
      <c r="P723" s="133">
        <f>M723*60*1000</f>
        <v>732.93255131964804</v>
      </c>
      <c r="Q723" s="142">
        <f>P723*N723/1000</f>
        <v>59.367536656891488</v>
      </c>
    </row>
    <row r="724" spans="1:17" ht="12.75" customHeight="1">
      <c r="A724" s="245"/>
      <c r="B724" s="16" t="s">
        <v>437</v>
      </c>
      <c r="C724" s="78" t="s">
        <v>765</v>
      </c>
      <c r="D724" s="79">
        <v>4</v>
      </c>
      <c r="E724" s="79" t="s">
        <v>34</v>
      </c>
      <c r="F724" s="116">
        <f>G724+H724+I724</f>
        <v>4.5999999999999996</v>
      </c>
      <c r="G724" s="116">
        <v>0.21829999999999999</v>
      </c>
      <c r="H724" s="116">
        <v>0.64</v>
      </c>
      <c r="I724" s="116">
        <v>3.7416999999999998</v>
      </c>
      <c r="J724" s="116">
        <v>306.08</v>
      </c>
      <c r="K724" s="103">
        <f>I724</f>
        <v>3.7416999999999998</v>
      </c>
      <c r="L724" s="116">
        <f>J724</f>
        <v>306.08</v>
      </c>
      <c r="M724" s="126">
        <f>K724/L724</f>
        <v>1.222458180867747E-2</v>
      </c>
      <c r="N724" s="116">
        <v>48.2</v>
      </c>
      <c r="O724" s="136">
        <f>M724*N724</f>
        <v>0.58922484317825408</v>
      </c>
      <c r="P724" s="136">
        <f>M724*60*1000</f>
        <v>733.47490852064823</v>
      </c>
      <c r="Q724" s="213">
        <f>P724*N724/1000</f>
        <v>35.353490590695245</v>
      </c>
    </row>
    <row r="725" spans="1:17" ht="12.75" customHeight="1">
      <c r="A725" s="245"/>
      <c r="B725" s="16" t="s">
        <v>123</v>
      </c>
      <c r="C725" s="75" t="s">
        <v>230</v>
      </c>
      <c r="D725" s="41">
        <v>12</v>
      </c>
      <c r="E725" s="41">
        <v>1972</v>
      </c>
      <c r="F725" s="119">
        <v>8.4710000000000001</v>
      </c>
      <c r="G725" s="119">
        <v>1.8360000000000001</v>
      </c>
      <c r="H725" s="119">
        <v>0</v>
      </c>
      <c r="I725" s="119">
        <v>6.6349999999999998</v>
      </c>
      <c r="J725" s="119">
        <v>538.39</v>
      </c>
      <c r="K725" s="106">
        <v>6.6349999999999998</v>
      </c>
      <c r="L725" s="119">
        <v>538.39</v>
      </c>
      <c r="M725" s="130">
        <v>1.232378015936403E-2</v>
      </c>
      <c r="N725" s="119">
        <v>57.988000000000007</v>
      </c>
      <c r="O725" s="119">
        <v>0.71463136388120141</v>
      </c>
      <c r="P725" s="119">
        <v>739.42680956184176</v>
      </c>
      <c r="Q725" s="147">
        <v>42.877881832872092</v>
      </c>
    </row>
    <row r="726" spans="1:17" ht="12.75" customHeight="1">
      <c r="A726" s="245"/>
      <c r="B726" s="16" t="s">
        <v>116</v>
      </c>
      <c r="C726" s="71" t="s">
        <v>111</v>
      </c>
      <c r="D726" s="72">
        <v>17</v>
      </c>
      <c r="E726" s="72">
        <v>1983</v>
      </c>
      <c r="F726" s="117">
        <v>18.510000000000002</v>
      </c>
      <c r="G726" s="117">
        <v>1.385364</v>
      </c>
      <c r="H726" s="117">
        <v>2.88</v>
      </c>
      <c r="I726" s="117">
        <v>14.24464</v>
      </c>
      <c r="J726" s="117">
        <v>1153.81</v>
      </c>
      <c r="K726" s="104">
        <v>14.24464</v>
      </c>
      <c r="L726" s="117">
        <v>1153.81</v>
      </c>
      <c r="M726" s="127">
        <v>1.2345741499900332E-2</v>
      </c>
      <c r="N726" s="117">
        <v>77.063000000000002</v>
      </c>
      <c r="O726" s="117">
        <v>0.95139987720681929</v>
      </c>
      <c r="P726" s="117">
        <v>740.74448999401989</v>
      </c>
      <c r="Q726" s="212">
        <v>57.083992632409156</v>
      </c>
    </row>
    <row r="727" spans="1:17" ht="12.75" customHeight="1">
      <c r="A727" s="245"/>
      <c r="B727" s="17" t="s">
        <v>629</v>
      </c>
      <c r="C727" s="22" t="s">
        <v>622</v>
      </c>
      <c r="D727" s="23">
        <v>8</v>
      </c>
      <c r="E727" s="23" t="s">
        <v>34</v>
      </c>
      <c r="F727" s="109">
        <v>4.9139999999999997</v>
      </c>
      <c r="G727" s="109">
        <v>0</v>
      </c>
      <c r="H727" s="109">
        <v>0</v>
      </c>
      <c r="I727" s="109">
        <v>4.9139999999999997</v>
      </c>
      <c r="J727" s="109">
        <v>397.76</v>
      </c>
      <c r="K727" s="98">
        <v>4.9139999999999997</v>
      </c>
      <c r="L727" s="109">
        <v>397.76</v>
      </c>
      <c r="M727" s="122">
        <f>K727/L727</f>
        <v>1.2354183427192276E-2</v>
      </c>
      <c r="N727" s="109">
        <v>72.5</v>
      </c>
      <c r="O727" s="133">
        <f>M727*N727</f>
        <v>0.89567829847143998</v>
      </c>
      <c r="P727" s="133">
        <f>M727*60*1000</f>
        <v>741.2510056315366</v>
      </c>
      <c r="Q727" s="142">
        <f>P727*N727/1000</f>
        <v>53.740697908286407</v>
      </c>
    </row>
    <row r="728" spans="1:17" ht="12.75" customHeight="1">
      <c r="A728" s="245"/>
      <c r="B728" s="16" t="s">
        <v>743</v>
      </c>
      <c r="C728" s="46" t="s">
        <v>742</v>
      </c>
      <c r="D728" s="23">
        <v>9</v>
      </c>
      <c r="E728" s="23">
        <v>1979</v>
      </c>
      <c r="F728" s="109">
        <v>5.25</v>
      </c>
      <c r="G728" s="109">
        <v>0</v>
      </c>
      <c r="H728" s="109">
        <v>0</v>
      </c>
      <c r="I728" s="109">
        <v>5.2480000000000002</v>
      </c>
      <c r="J728" s="109">
        <v>423</v>
      </c>
      <c r="K728" s="98">
        <v>5.2480000000000002</v>
      </c>
      <c r="L728" s="109">
        <v>423</v>
      </c>
      <c r="M728" s="122">
        <f>K728/L728</f>
        <v>1.240661938534279E-2</v>
      </c>
      <c r="N728" s="109">
        <v>81</v>
      </c>
      <c r="O728" s="133">
        <f>M728*N728</f>
        <v>1.0049361702127659</v>
      </c>
      <c r="P728" s="133">
        <f>M728*60*1000</f>
        <v>744.39716312056737</v>
      </c>
      <c r="Q728" s="142">
        <f>P728*N728/1000</f>
        <v>60.296170212765958</v>
      </c>
    </row>
    <row r="729" spans="1:17" ht="12.75" customHeight="1">
      <c r="A729" s="245"/>
      <c r="B729" s="17" t="s">
        <v>367</v>
      </c>
      <c r="C729" s="62" t="s">
        <v>364</v>
      </c>
      <c r="D729" s="63">
        <v>6</v>
      </c>
      <c r="E729" s="63" t="s">
        <v>365</v>
      </c>
      <c r="F729" s="113">
        <f>SUM(G729+H729+I729)</f>
        <v>4.46</v>
      </c>
      <c r="G729" s="113">
        <v>0.4</v>
      </c>
      <c r="H729" s="113">
        <v>0.9</v>
      </c>
      <c r="I729" s="113">
        <v>3.16</v>
      </c>
      <c r="J729" s="113">
        <v>252.5</v>
      </c>
      <c r="K729" s="100">
        <v>3.16</v>
      </c>
      <c r="L729" s="113">
        <v>252.5</v>
      </c>
      <c r="M729" s="122">
        <f>K729/L729</f>
        <v>1.2514851485148516E-2</v>
      </c>
      <c r="N729" s="109">
        <v>51.18</v>
      </c>
      <c r="O729" s="133">
        <f>M729*N729</f>
        <v>0.64051009900990097</v>
      </c>
      <c r="P729" s="133">
        <f>M729*60*1000</f>
        <v>750.89108910891093</v>
      </c>
      <c r="Q729" s="142">
        <f>P729*N729/1000</f>
        <v>38.430605940594063</v>
      </c>
    </row>
    <row r="730" spans="1:17" ht="12.75" customHeight="1">
      <c r="A730" s="245"/>
      <c r="B730" s="17" t="s">
        <v>629</v>
      </c>
      <c r="C730" s="22" t="s">
        <v>623</v>
      </c>
      <c r="D730" s="23">
        <v>9</v>
      </c>
      <c r="E730" s="23" t="s">
        <v>34</v>
      </c>
      <c r="F730" s="109">
        <v>9.0220000000000002</v>
      </c>
      <c r="G730" s="109">
        <v>1.1220000000000001</v>
      </c>
      <c r="H730" s="109">
        <v>1.44</v>
      </c>
      <c r="I730" s="109">
        <v>6.46</v>
      </c>
      <c r="J730" s="109">
        <v>515.76</v>
      </c>
      <c r="K730" s="98">
        <v>6.46</v>
      </c>
      <c r="L730" s="109">
        <v>515.76</v>
      </c>
      <c r="M730" s="122">
        <f>K730/L730</f>
        <v>1.2525205521948192E-2</v>
      </c>
      <c r="N730" s="109">
        <v>72.5</v>
      </c>
      <c r="O730" s="133">
        <f>M730*N730</f>
        <v>0.90807740034124396</v>
      </c>
      <c r="P730" s="133">
        <f>M730*60*1000</f>
        <v>751.5123313168915</v>
      </c>
      <c r="Q730" s="142">
        <f>P730*N730/1000</f>
        <v>54.484644020474633</v>
      </c>
    </row>
    <row r="731" spans="1:17" ht="12.75" customHeight="1">
      <c r="A731" s="245"/>
      <c r="B731" s="17" t="s">
        <v>367</v>
      </c>
      <c r="C731" s="62" t="s">
        <v>361</v>
      </c>
      <c r="D731" s="63">
        <v>8</v>
      </c>
      <c r="E731" s="63">
        <v>1975</v>
      </c>
      <c r="F731" s="113">
        <f>SUM(G731+H731+I731)</f>
        <v>5.05</v>
      </c>
      <c r="G731" s="113"/>
      <c r="H731" s="113">
        <v>0</v>
      </c>
      <c r="I731" s="113">
        <v>5.05</v>
      </c>
      <c r="J731" s="113">
        <v>402.69</v>
      </c>
      <c r="K731" s="100">
        <v>5.05</v>
      </c>
      <c r="L731" s="113">
        <v>402.69</v>
      </c>
      <c r="M731" s="122">
        <f>K731/L731</f>
        <v>1.2540664034368869E-2</v>
      </c>
      <c r="N731" s="109">
        <v>51.18</v>
      </c>
      <c r="O731" s="133">
        <f>M731*N731</f>
        <v>0.64183118527899874</v>
      </c>
      <c r="P731" s="133">
        <f>M731*60*1000</f>
        <v>752.43984206213213</v>
      </c>
      <c r="Q731" s="142">
        <f>P731*N731/1000</f>
        <v>38.509871116739923</v>
      </c>
    </row>
    <row r="732" spans="1:17" ht="12.75" customHeight="1">
      <c r="A732" s="245"/>
      <c r="B732" s="16" t="s">
        <v>461</v>
      </c>
      <c r="C732" s="62" t="s">
        <v>458</v>
      </c>
      <c r="D732" s="63">
        <v>9</v>
      </c>
      <c r="E732" s="63">
        <v>1959</v>
      </c>
      <c r="F732" s="113">
        <v>4.66</v>
      </c>
      <c r="G732" s="113">
        <v>0.59080999999999995</v>
      </c>
      <c r="H732" s="113">
        <v>0</v>
      </c>
      <c r="I732" s="113">
        <v>4.0691899999999999</v>
      </c>
      <c r="J732" s="113">
        <v>321.39999999999998</v>
      </c>
      <c r="K732" s="100">
        <v>4.0691899999999999</v>
      </c>
      <c r="L732" s="113">
        <v>321.39999999999998</v>
      </c>
      <c r="M732" s="128">
        <v>1.2660827629122589E-2</v>
      </c>
      <c r="N732" s="113">
        <v>79.243000000000009</v>
      </c>
      <c r="O732" s="113">
        <v>1.0032819638145614</v>
      </c>
      <c r="P732" s="113">
        <v>759.64965774735526</v>
      </c>
      <c r="Q732" s="148">
        <v>60.19691782887368</v>
      </c>
    </row>
    <row r="733" spans="1:17" ht="12.75" customHeight="1">
      <c r="A733" s="245"/>
      <c r="B733" s="17" t="s">
        <v>629</v>
      </c>
      <c r="C733" s="22" t="s">
        <v>624</v>
      </c>
      <c r="D733" s="23">
        <v>4</v>
      </c>
      <c r="E733" s="23" t="s">
        <v>34</v>
      </c>
      <c r="F733" s="109">
        <v>2.58</v>
      </c>
      <c r="G733" s="109">
        <v>0</v>
      </c>
      <c r="H733" s="109">
        <v>0.64</v>
      </c>
      <c r="I733" s="109">
        <v>1.94</v>
      </c>
      <c r="J733" s="109">
        <v>151.85</v>
      </c>
      <c r="K733" s="98">
        <v>1.94</v>
      </c>
      <c r="L733" s="109">
        <v>151.85</v>
      </c>
      <c r="M733" s="122">
        <f>K733/L733</f>
        <v>1.2775765558116563E-2</v>
      </c>
      <c r="N733" s="109">
        <v>72.5</v>
      </c>
      <c r="O733" s="133">
        <f>M733*N733</f>
        <v>0.92624300296345086</v>
      </c>
      <c r="P733" s="133">
        <f>M733*60*1000</f>
        <v>766.5459334869937</v>
      </c>
      <c r="Q733" s="142">
        <f>P733*N733/1000</f>
        <v>55.574580177807043</v>
      </c>
    </row>
    <row r="734" spans="1:17" ht="12.75" customHeight="1">
      <c r="A734" s="245"/>
      <c r="B734" s="17" t="s">
        <v>327</v>
      </c>
      <c r="C734" s="24" t="s">
        <v>320</v>
      </c>
      <c r="D734" s="17">
        <v>8</v>
      </c>
      <c r="E734" s="17">
        <v>1976</v>
      </c>
      <c r="F734" s="60">
        <v>5.17</v>
      </c>
      <c r="G734" s="60"/>
      <c r="H734" s="60"/>
      <c r="I734" s="60">
        <v>5.17</v>
      </c>
      <c r="J734" s="60">
        <v>404.24</v>
      </c>
      <c r="K734" s="97">
        <v>5.17</v>
      </c>
      <c r="L734" s="60">
        <v>404.24</v>
      </c>
      <c r="M734" s="123">
        <f>K734/L734</f>
        <v>1.2789432020581831E-2</v>
      </c>
      <c r="N734" s="60">
        <v>58.533000000000001</v>
      </c>
      <c r="O734" s="60">
        <f>K734*N734/J734</f>
        <v>0.74860382446071638</v>
      </c>
      <c r="P734" s="60">
        <f>M734*60*1000</f>
        <v>767.36592123490982</v>
      </c>
      <c r="Q734" s="143">
        <f>O734*60</f>
        <v>44.916229467642985</v>
      </c>
    </row>
    <row r="735" spans="1:17" ht="12.75" customHeight="1">
      <c r="A735" s="245"/>
      <c r="B735" s="17" t="s">
        <v>440</v>
      </c>
      <c r="C735" s="22" t="s">
        <v>799</v>
      </c>
      <c r="D735" s="23">
        <v>8</v>
      </c>
      <c r="E735" s="23">
        <v>1960</v>
      </c>
      <c r="F735" s="109">
        <f>SUM(G735+H735+I735)</f>
        <v>6.4980000000000002</v>
      </c>
      <c r="G735" s="109">
        <v>0.61199999999999999</v>
      </c>
      <c r="H735" s="109">
        <v>1.1200000000000001</v>
      </c>
      <c r="I735" s="109">
        <v>4.766</v>
      </c>
      <c r="J735" s="109">
        <v>372.64</v>
      </c>
      <c r="K735" s="98">
        <v>2.8980000000000001</v>
      </c>
      <c r="L735" s="109">
        <v>226.58</v>
      </c>
      <c r="M735" s="122">
        <f>K735/L735</f>
        <v>1.2790184482302057E-2</v>
      </c>
      <c r="N735" s="109">
        <v>50.14</v>
      </c>
      <c r="O735" s="133">
        <f>M735*N735</f>
        <v>0.64129984994262512</v>
      </c>
      <c r="P735" s="133">
        <f>M735*60*1000</f>
        <v>767.41106893812344</v>
      </c>
      <c r="Q735" s="142">
        <f>P735*N735/1000</f>
        <v>38.477990996557509</v>
      </c>
    </row>
    <row r="736" spans="1:17" ht="12.75" customHeight="1">
      <c r="A736" s="245"/>
      <c r="B736" s="16" t="s">
        <v>461</v>
      </c>
      <c r="C736" s="62" t="s">
        <v>459</v>
      </c>
      <c r="D736" s="63">
        <v>6</v>
      </c>
      <c r="E736" s="63">
        <v>1961</v>
      </c>
      <c r="F736" s="113">
        <v>1.542</v>
      </c>
      <c r="G736" s="113">
        <v>0</v>
      </c>
      <c r="H736" s="113">
        <v>0</v>
      </c>
      <c r="I736" s="113">
        <v>1.542001</v>
      </c>
      <c r="J736" s="113">
        <v>120.27</v>
      </c>
      <c r="K736" s="100">
        <v>1.542001</v>
      </c>
      <c r="L736" s="113">
        <v>120.27</v>
      </c>
      <c r="M736" s="128">
        <v>1.2821160721709487E-2</v>
      </c>
      <c r="N736" s="113">
        <v>79.243000000000009</v>
      </c>
      <c r="O736" s="113">
        <v>1.015987239070425</v>
      </c>
      <c r="P736" s="113">
        <v>769.26964330256919</v>
      </c>
      <c r="Q736" s="148">
        <v>60.9592343442255</v>
      </c>
    </row>
    <row r="737" spans="1:17" ht="12.75" customHeight="1">
      <c r="A737" s="245"/>
      <c r="B737" s="17" t="s">
        <v>37</v>
      </c>
      <c r="C737" s="46" t="s">
        <v>36</v>
      </c>
      <c r="D737" s="23">
        <v>60</v>
      </c>
      <c r="E737" s="23">
        <v>1981</v>
      </c>
      <c r="F737" s="109">
        <f>G737+H737+I737</f>
        <v>22.261999999999997</v>
      </c>
      <c r="G737" s="109">
        <v>0</v>
      </c>
      <c r="H737" s="109">
        <v>0</v>
      </c>
      <c r="I737" s="109">
        <v>22.261999999999997</v>
      </c>
      <c r="J737" s="109">
        <v>1718.54</v>
      </c>
      <c r="K737" s="98">
        <v>22.261999999999997</v>
      </c>
      <c r="L737" s="109">
        <v>1718.54</v>
      </c>
      <c r="M737" s="122">
        <f>K737/L737</f>
        <v>1.2954019109243892E-2</v>
      </c>
      <c r="N737" s="109">
        <v>46</v>
      </c>
      <c r="O737" s="133">
        <f>M737*N737</f>
        <v>0.59588487902521903</v>
      </c>
      <c r="P737" s="133">
        <f>M737*60*1000</f>
        <v>777.24114655463347</v>
      </c>
      <c r="Q737" s="142">
        <f>P737*N737/1000</f>
        <v>35.753092741513136</v>
      </c>
    </row>
    <row r="738" spans="1:17" ht="12.75" customHeight="1">
      <c r="A738" s="245"/>
      <c r="B738" s="17" t="s">
        <v>629</v>
      </c>
      <c r="C738" s="22" t="s">
        <v>625</v>
      </c>
      <c r="D738" s="23">
        <v>42</v>
      </c>
      <c r="E738" s="23" t="s">
        <v>34</v>
      </c>
      <c r="F738" s="109">
        <v>28.637999999999998</v>
      </c>
      <c r="G738" s="109">
        <v>2.1080000000000001</v>
      </c>
      <c r="H738" s="109">
        <v>4.3209999999999997</v>
      </c>
      <c r="I738" s="109">
        <v>22.209</v>
      </c>
      <c r="J738" s="109">
        <v>1713.13</v>
      </c>
      <c r="K738" s="98">
        <v>22.209</v>
      </c>
      <c r="L738" s="109">
        <v>1713.13</v>
      </c>
      <c r="M738" s="122">
        <f>K738/L738</f>
        <v>1.296398988985074E-2</v>
      </c>
      <c r="N738" s="109">
        <v>72.5</v>
      </c>
      <c r="O738" s="133">
        <f>M738*N738</f>
        <v>0.93988926701417863</v>
      </c>
      <c r="P738" s="133">
        <f>M738*60*1000</f>
        <v>777.8393933910445</v>
      </c>
      <c r="Q738" s="142">
        <f>P738*N738/1000</f>
        <v>56.393356020850725</v>
      </c>
    </row>
    <row r="739" spans="1:17" ht="12.75" customHeight="1">
      <c r="A739" s="245"/>
      <c r="B739" s="17" t="s">
        <v>327</v>
      </c>
      <c r="C739" s="24" t="s">
        <v>319</v>
      </c>
      <c r="D739" s="17">
        <v>7</v>
      </c>
      <c r="E739" s="17">
        <v>1955</v>
      </c>
      <c r="F739" s="60">
        <v>4.24</v>
      </c>
      <c r="G739" s="60"/>
      <c r="H739" s="60"/>
      <c r="I739" s="60">
        <v>4.24</v>
      </c>
      <c r="J739" s="60">
        <v>326.22000000000003</v>
      </c>
      <c r="K739" s="97">
        <v>4.24</v>
      </c>
      <c r="L739" s="60">
        <v>326.22000000000003</v>
      </c>
      <c r="M739" s="123">
        <f>K739/L739</f>
        <v>1.2997363742259824E-2</v>
      </c>
      <c r="N739" s="60">
        <v>58.533000000000001</v>
      </c>
      <c r="O739" s="60">
        <f>K739*N739/J739</f>
        <v>0.76077469192569425</v>
      </c>
      <c r="P739" s="60">
        <f>M739*60*1000</f>
        <v>779.84182453558947</v>
      </c>
      <c r="Q739" s="143">
        <f>O739*60</f>
        <v>45.646481515541652</v>
      </c>
    </row>
    <row r="740" spans="1:17" ht="12.75" customHeight="1">
      <c r="A740" s="245"/>
      <c r="B740" s="16" t="s">
        <v>123</v>
      </c>
      <c r="C740" s="75" t="s">
        <v>231</v>
      </c>
      <c r="D740" s="41">
        <v>45</v>
      </c>
      <c r="E740" s="41">
        <v>1973</v>
      </c>
      <c r="F740" s="119">
        <v>15.333</v>
      </c>
      <c r="G740" s="119">
        <v>0</v>
      </c>
      <c r="H740" s="119">
        <v>0</v>
      </c>
      <c r="I740" s="119">
        <v>15.332998999999999</v>
      </c>
      <c r="J740" s="119">
        <v>1179.28</v>
      </c>
      <c r="K740" s="106">
        <v>15.332998999999999</v>
      </c>
      <c r="L740" s="119">
        <v>1179.28</v>
      </c>
      <c r="M740" s="130">
        <v>1.3002000373109016E-2</v>
      </c>
      <c r="N740" s="119">
        <v>57.988000000000007</v>
      </c>
      <c r="O740" s="119">
        <v>0.75395999763584565</v>
      </c>
      <c r="P740" s="119">
        <v>780.120022386541</v>
      </c>
      <c r="Q740" s="147">
        <v>45.237599858150745</v>
      </c>
    </row>
    <row r="741" spans="1:17" ht="12.75" customHeight="1">
      <c r="A741" s="245"/>
      <c r="B741" s="16" t="s">
        <v>75</v>
      </c>
      <c r="C741" s="68" t="s">
        <v>834</v>
      </c>
      <c r="D741" s="35">
        <v>12</v>
      </c>
      <c r="E741" s="35">
        <v>1971</v>
      </c>
      <c r="F741" s="64">
        <v>7.0118999999999998</v>
      </c>
      <c r="G741" s="64">
        <v>0</v>
      </c>
      <c r="H741" s="64">
        <v>0</v>
      </c>
      <c r="I741" s="64">
        <v>7.0118989999999997</v>
      </c>
      <c r="J741" s="64">
        <v>538.79999999999995</v>
      </c>
      <c r="K741" s="99">
        <v>7.0118989999999997</v>
      </c>
      <c r="L741" s="64">
        <v>538.79999999999995</v>
      </c>
      <c r="M741" s="65">
        <v>1.3013917965850037E-2</v>
      </c>
      <c r="N741" s="64">
        <v>71.177000000000007</v>
      </c>
      <c r="O741" s="64">
        <v>0.9262916390553082</v>
      </c>
      <c r="P741" s="64">
        <v>780.83507795100229</v>
      </c>
      <c r="Q741" s="141">
        <v>55.577498343318496</v>
      </c>
    </row>
    <row r="742" spans="1:17" ht="12.75" customHeight="1">
      <c r="A742" s="245"/>
      <c r="B742" s="16" t="s">
        <v>437</v>
      </c>
      <c r="C742" s="78" t="s">
        <v>434</v>
      </c>
      <c r="D742" s="79">
        <v>12</v>
      </c>
      <c r="E742" s="79" t="s">
        <v>34</v>
      </c>
      <c r="F742" s="116">
        <f>G742+H742+I742</f>
        <v>8.3000000000000007</v>
      </c>
      <c r="G742" s="116">
        <v>1.3427</v>
      </c>
      <c r="H742" s="116">
        <v>0</v>
      </c>
      <c r="I742" s="116">
        <v>6.9573</v>
      </c>
      <c r="J742" s="116">
        <v>529.6</v>
      </c>
      <c r="K742" s="103">
        <f>I742</f>
        <v>6.9573</v>
      </c>
      <c r="L742" s="116">
        <f>J742</f>
        <v>529.6</v>
      </c>
      <c r="M742" s="126">
        <f>K742/L742</f>
        <v>1.3136895770392749E-2</v>
      </c>
      <c r="N742" s="116">
        <v>48.2</v>
      </c>
      <c r="O742" s="136">
        <f>M742*N742</f>
        <v>0.63319837613293051</v>
      </c>
      <c r="P742" s="136">
        <f>M742*60*1000</f>
        <v>788.21374622356484</v>
      </c>
      <c r="Q742" s="213">
        <f>P742*N742/1000</f>
        <v>37.991902567975828</v>
      </c>
    </row>
    <row r="743" spans="1:17" ht="12.75" customHeight="1">
      <c r="A743" s="245"/>
      <c r="B743" s="16" t="s">
        <v>123</v>
      </c>
      <c r="C743" s="75" t="s">
        <v>229</v>
      </c>
      <c r="D743" s="41">
        <v>33</v>
      </c>
      <c r="E743" s="41">
        <v>1978</v>
      </c>
      <c r="F743" s="119">
        <v>16.8141</v>
      </c>
      <c r="G743" s="119">
        <v>2.1419999999999999</v>
      </c>
      <c r="H743" s="119">
        <v>0.27</v>
      </c>
      <c r="I743" s="119">
        <v>14.402101</v>
      </c>
      <c r="J743" s="119">
        <v>1095.47</v>
      </c>
      <c r="K743" s="106">
        <v>14.402101</v>
      </c>
      <c r="L743" s="119">
        <v>1095.47</v>
      </c>
      <c r="M743" s="130">
        <v>1.314696066528522E-2</v>
      </c>
      <c r="N743" s="119">
        <v>57.988000000000007</v>
      </c>
      <c r="O743" s="119">
        <v>0.76236595505855942</v>
      </c>
      <c r="P743" s="119">
        <v>788.81763991711318</v>
      </c>
      <c r="Q743" s="147">
        <v>45.741957303513558</v>
      </c>
    </row>
    <row r="744" spans="1:17" ht="12.75" customHeight="1">
      <c r="A744" s="245"/>
      <c r="B744" s="17" t="s">
        <v>367</v>
      </c>
      <c r="C744" s="62" t="s">
        <v>362</v>
      </c>
      <c r="D744" s="63">
        <v>8</v>
      </c>
      <c r="E744" s="63">
        <v>1959</v>
      </c>
      <c r="F744" s="113">
        <f>SUM(G744+H744+I744)</f>
        <v>3.38</v>
      </c>
      <c r="G744" s="113"/>
      <c r="H744" s="113">
        <v>0</v>
      </c>
      <c r="I744" s="113">
        <v>3.38</v>
      </c>
      <c r="J744" s="113">
        <v>303.83</v>
      </c>
      <c r="K744" s="100">
        <v>3.38</v>
      </c>
      <c r="L744" s="113">
        <v>256.89999999999998</v>
      </c>
      <c r="M744" s="122">
        <f t="shared" ref="M744:M753" si="82">K744/L744</f>
        <v>1.3156870377578825E-2</v>
      </c>
      <c r="N744" s="109">
        <v>51.18</v>
      </c>
      <c r="O744" s="133">
        <f t="shared" ref="O744:O753" si="83">M744*N744</f>
        <v>0.67336862592448432</v>
      </c>
      <c r="P744" s="133">
        <f t="shared" ref="P744:P753" si="84">M744*60*1000</f>
        <v>789.41222265472959</v>
      </c>
      <c r="Q744" s="142">
        <f t="shared" ref="Q744:Q753" si="85">P744*N744/1000</f>
        <v>40.402117555469061</v>
      </c>
    </row>
    <row r="745" spans="1:17" ht="12.75" customHeight="1">
      <c r="A745" s="245"/>
      <c r="B745" s="17" t="s">
        <v>440</v>
      </c>
      <c r="C745" s="22" t="s">
        <v>797</v>
      </c>
      <c r="D745" s="23">
        <v>14</v>
      </c>
      <c r="E745" s="23"/>
      <c r="F745" s="109">
        <f>SUM(G745+H745+I745)</f>
        <v>8.5350000000000001</v>
      </c>
      <c r="G745" s="109">
        <v>1.252</v>
      </c>
      <c r="H745" s="109">
        <v>0</v>
      </c>
      <c r="I745" s="109">
        <v>7.2830000000000004</v>
      </c>
      <c r="J745" s="109">
        <v>551.79</v>
      </c>
      <c r="K745" s="98">
        <v>7.2830000000000004</v>
      </c>
      <c r="L745" s="109">
        <v>551.79</v>
      </c>
      <c r="M745" s="122">
        <f t="shared" si="82"/>
        <v>1.3198861885862377E-2</v>
      </c>
      <c r="N745" s="109">
        <v>50.14</v>
      </c>
      <c r="O745" s="133">
        <f t="shared" si="83"/>
        <v>0.66179093495713959</v>
      </c>
      <c r="P745" s="133">
        <f t="shared" si="84"/>
        <v>791.93171315174266</v>
      </c>
      <c r="Q745" s="142">
        <f t="shared" si="85"/>
        <v>39.707456097428377</v>
      </c>
    </row>
    <row r="746" spans="1:17" ht="12.75" customHeight="1">
      <c r="A746" s="245"/>
      <c r="B746" s="16" t="s">
        <v>288</v>
      </c>
      <c r="C746" s="52" t="s">
        <v>284</v>
      </c>
      <c r="D746" s="53">
        <v>16</v>
      </c>
      <c r="E746" s="55" t="s">
        <v>34</v>
      </c>
      <c r="F746" s="110">
        <v>16.41</v>
      </c>
      <c r="G746" s="110">
        <v>1.66</v>
      </c>
      <c r="H746" s="110">
        <v>2.48</v>
      </c>
      <c r="I746" s="110">
        <v>12.27</v>
      </c>
      <c r="J746" s="111">
        <v>939.96</v>
      </c>
      <c r="K746" s="96">
        <v>11.52</v>
      </c>
      <c r="L746" s="110">
        <v>872.36</v>
      </c>
      <c r="M746" s="122">
        <f t="shared" si="82"/>
        <v>1.3205557338713375E-2</v>
      </c>
      <c r="N746" s="109">
        <v>63</v>
      </c>
      <c r="O746" s="133">
        <f t="shared" si="83"/>
        <v>0.83195011233894256</v>
      </c>
      <c r="P746" s="133">
        <f t="shared" si="84"/>
        <v>792.33344032280252</v>
      </c>
      <c r="Q746" s="142">
        <f t="shared" si="85"/>
        <v>49.917006740336561</v>
      </c>
    </row>
    <row r="747" spans="1:17" ht="12.75" customHeight="1">
      <c r="A747" s="245"/>
      <c r="B747" s="16" t="s">
        <v>288</v>
      </c>
      <c r="C747" s="52" t="s">
        <v>287</v>
      </c>
      <c r="D747" s="49">
        <v>4</v>
      </c>
      <c r="E747" s="50" t="s">
        <v>34</v>
      </c>
      <c r="F747" s="110">
        <v>3.15</v>
      </c>
      <c r="G747" s="110">
        <v>0.2</v>
      </c>
      <c r="H747" s="110">
        <v>0.4</v>
      </c>
      <c r="I747" s="110">
        <v>2.5499999999999998</v>
      </c>
      <c r="J747" s="111">
        <v>191.55</v>
      </c>
      <c r="K747" s="96">
        <v>2.5499999999999998</v>
      </c>
      <c r="L747" s="111">
        <v>191.55</v>
      </c>
      <c r="M747" s="122">
        <f t="shared" si="82"/>
        <v>1.3312451057165229E-2</v>
      </c>
      <c r="N747" s="109">
        <v>63</v>
      </c>
      <c r="O747" s="133">
        <f t="shared" si="83"/>
        <v>0.83868441660140935</v>
      </c>
      <c r="P747" s="133">
        <f t="shared" si="84"/>
        <v>798.74706342991374</v>
      </c>
      <c r="Q747" s="142">
        <f t="shared" si="85"/>
        <v>50.321064996084559</v>
      </c>
    </row>
    <row r="748" spans="1:17" ht="12.75" customHeight="1">
      <c r="A748" s="245"/>
      <c r="B748" s="17" t="s">
        <v>412</v>
      </c>
      <c r="C748" s="22" t="s">
        <v>709</v>
      </c>
      <c r="D748" s="23">
        <v>16</v>
      </c>
      <c r="E748" s="23">
        <v>1950</v>
      </c>
      <c r="F748" s="109">
        <v>6.4980000000000002</v>
      </c>
      <c r="G748" s="109">
        <v>0</v>
      </c>
      <c r="H748" s="109">
        <v>0</v>
      </c>
      <c r="I748" s="109">
        <f>F748-G748-H748</f>
        <v>6.4980000000000002</v>
      </c>
      <c r="J748" s="109">
        <v>486.52</v>
      </c>
      <c r="K748" s="98">
        <v>6.4980000000000002</v>
      </c>
      <c r="L748" s="109">
        <v>486.52</v>
      </c>
      <c r="M748" s="122">
        <f t="shared" si="82"/>
        <v>1.335607991449478E-2</v>
      </c>
      <c r="N748" s="109">
        <v>50.03</v>
      </c>
      <c r="O748" s="133">
        <f t="shared" si="83"/>
        <v>0.66820467812217388</v>
      </c>
      <c r="P748" s="133">
        <f t="shared" si="84"/>
        <v>801.36479486968676</v>
      </c>
      <c r="Q748" s="142">
        <f t="shared" si="85"/>
        <v>40.09228068733043</v>
      </c>
    </row>
    <row r="749" spans="1:17" ht="12.75" customHeight="1">
      <c r="A749" s="245"/>
      <c r="B749" s="17" t="s">
        <v>629</v>
      </c>
      <c r="C749" s="22" t="s">
        <v>626</v>
      </c>
      <c r="D749" s="23">
        <v>7</v>
      </c>
      <c r="E749" s="23" t="s">
        <v>34</v>
      </c>
      <c r="F749" s="109">
        <v>6.8280000000000003</v>
      </c>
      <c r="G749" s="109">
        <v>0.52700000000000002</v>
      </c>
      <c r="H749" s="109">
        <v>1.1200000000000001</v>
      </c>
      <c r="I749" s="109">
        <v>5.181</v>
      </c>
      <c r="J749" s="109">
        <v>387.52</v>
      </c>
      <c r="K749" s="98">
        <v>5.181</v>
      </c>
      <c r="L749" s="109">
        <v>387.52</v>
      </c>
      <c r="M749" s="122">
        <f t="shared" si="82"/>
        <v>1.3369632535094964E-2</v>
      </c>
      <c r="N749" s="109">
        <v>72.5</v>
      </c>
      <c r="O749" s="133">
        <f t="shared" si="83"/>
        <v>0.96929835879438486</v>
      </c>
      <c r="P749" s="133">
        <f t="shared" si="84"/>
        <v>802.17795210569784</v>
      </c>
      <c r="Q749" s="142">
        <f t="shared" si="85"/>
        <v>58.1579015276631</v>
      </c>
    </row>
    <row r="750" spans="1:17" ht="12.75" customHeight="1">
      <c r="A750" s="245"/>
      <c r="B750" s="17" t="s">
        <v>412</v>
      </c>
      <c r="C750" s="22" t="s">
        <v>710</v>
      </c>
      <c r="D750" s="23">
        <v>40</v>
      </c>
      <c r="E750" s="23">
        <v>1961</v>
      </c>
      <c r="F750" s="109">
        <v>26.806999999999999</v>
      </c>
      <c r="G750" s="109">
        <v>3.218</v>
      </c>
      <c r="H750" s="109">
        <v>0.4</v>
      </c>
      <c r="I750" s="109">
        <f>F750-G750-H750</f>
        <v>23.189</v>
      </c>
      <c r="J750" s="109">
        <v>1732.11</v>
      </c>
      <c r="K750" s="98">
        <v>23.1889</v>
      </c>
      <c r="L750" s="109">
        <v>1732.11</v>
      </c>
      <c r="M750" s="122">
        <f t="shared" si="82"/>
        <v>1.338766013705827E-2</v>
      </c>
      <c r="N750" s="109">
        <v>50.03</v>
      </c>
      <c r="O750" s="133">
        <f t="shared" si="83"/>
        <v>0.66978463665702526</v>
      </c>
      <c r="P750" s="133">
        <f t="shared" si="84"/>
        <v>803.25960822349623</v>
      </c>
      <c r="Q750" s="142">
        <f t="shared" si="85"/>
        <v>40.187078199421514</v>
      </c>
    </row>
    <row r="751" spans="1:17" ht="12.75" customHeight="1">
      <c r="A751" s="245"/>
      <c r="B751" s="17" t="s">
        <v>440</v>
      </c>
      <c r="C751" s="22" t="s">
        <v>796</v>
      </c>
      <c r="D751" s="23">
        <v>20</v>
      </c>
      <c r="E751" s="23">
        <v>1992</v>
      </c>
      <c r="F751" s="109">
        <f>SUM(G751+H751+I751)</f>
        <v>21</v>
      </c>
      <c r="G751" s="109">
        <v>3.0150000000000001</v>
      </c>
      <c r="H751" s="109">
        <v>3.2</v>
      </c>
      <c r="I751" s="109">
        <v>14.785</v>
      </c>
      <c r="J751" s="109">
        <v>1101.98</v>
      </c>
      <c r="K751" s="98">
        <v>14.785</v>
      </c>
      <c r="L751" s="109">
        <v>1101.98</v>
      </c>
      <c r="M751" s="122">
        <f t="shared" si="82"/>
        <v>1.341675892484437E-2</v>
      </c>
      <c r="N751" s="109">
        <v>50.14</v>
      </c>
      <c r="O751" s="133">
        <f t="shared" si="83"/>
        <v>0.67271629249169673</v>
      </c>
      <c r="P751" s="133">
        <f t="shared" si="84"/>
        <v>805.00553549066228</v>
      </c>
      <c r="Q751" s="142">
        <f t="shared" si="85"/>
        <v>40.362977549501807</v>
      </c>
    </row>
    <row r="752" spans="1:17" ht="12.75" customHeight="1">
      <c r="A752" s="245"/>
      <c r="B752" s="17" t="s">
        <v>440</v>
      </c>
      <c r="C752" s="22" t="s">
        <v>795</v>
      </c>
      <c r="D752" s="23">
        <v>36</v>
      </c>
      <c r="E752" s="23">
        <v>1969</v>
      </c>
      <c r="F752" s="109">
        <f>SUM(G752+H752+I752)</f>
        <v>28</v>
      </c>
      <c r="G752" s="109">
        <v>1.93</v>
      </c>
      <c r="H752" s="109">
        <v>5.76</v>
      </c>
      <c r="I752" s="109">
        <v>20.309999999999999</v>
      </c>
      <c r="J752" s="109">
        <v>1512.63</v>
      </c>
      <c r="K752" s="98">
        <v>20.309999999999999</v>
      </c>
      <c r="L752" s="109">
        <v>1512.63</v>
      </c>
      <c r="M752" s="122">
        <f t="shared" si="82"/>
        <v>1.342694512207215E-2</v>
      </c>
      <c r="N752" s="109">
        <v>50.14</v>
      </c>
      <c r="O752" s="133">
        <f t="shared" si="83"/>
        <v>0.67322702842069759</v>
      </c>
      <c r="P752" s="133">
        <f t="shared" si="84"/>
        <v>805.61670732432901</v>
      </c>
      <c r="Q752" s="142">
        <f t="shared" si="85"/>
        <v>40.393621705241856</v>
      </c>
    </row>
    <row r="753" spans="1:17" ht="12.75" customHeight="1">
      <c r="A753" s="245"/>
      <c r="B753" s="16" t="s">
        <v>288</v>
      </c>
      <c r="C753" s="52" t="s">
        <v>281</v>
      </c>
      <c r="D753" s="49">
        <v>6</v>
      </c>
      <c r="E753" s="55" t="s">
        <v>34</v>
      </c>
      <c r="F753" s="110">
        <v>5.65</v>
      </c>
      <c r="G753" s="110">
        <v>0.54</v>
      </c>
      <c r="H753" s="110">
        <v>0.96</v>
      </c>
      <c r="I753" s="110">
        <v>4.1500000000000004</v>
      </c>
      <c r="J753" s="111">
        <v>305.61</v>
      </c>
      <c r="K753" s="96">
        <v>4.1500000000000004</v>
      </c>
      <c r="L753" s="111">
        <v>305.61</v>
      </c>
      <c r="M753" s="122">
        <f t="shared" si="82"/>
        <v>1.3579398579889402E-2</v>
      </c>
      <c r="N753" s="109">
        <v>63</v>
      </c>
      <c r="O753" s="133">
        <f t="shared" si="83"/>
        <v>0.85550211053303227</v>
      </c>
      <c r="P753" s="133">
        <f t="shared" si="84"/>
        <v>814.76391479336405</v>
      </c>
      <c r="Q753" s="142">
        <f t="shared" si="85"/>
        <v>51.330126631981933</v>
      </c>
    </row>
    <row r="754" spans="1:17" ht="12.75" customHeight="1">
      <c r="A754" s="245"/>
      <c r="B754" s="16" t="s">
        <v>116</v>
      </c>
      <c r="C754" s="71" t="s">
        <v>115</v>
      </c>
      <c r="D754" s="72">
        <v>6</v>
      </c>
      <c r="E754" s="72">
        <v>1961</v>
      </c>
      <c r="F754" s="117">
        <v>4.9279999999999999</v>
      </c>
      <c r="G754" s="117">
        <v>0</v>
      </c>
      <c r="H754" s="117">
        <v>0</v>
      </c>
      <c r="I754" s="117">
        <v>4.9279999999999999</v>
      </c>
      <c r="J754" s="117">
        <v>362.24</v>
      </c>
      <c r="K754" s="104">
        <v>4.9279999999999999</v>
      </c>
      <c r="L754" s="117">
        <v>362.24</v>
      </c>
      <c r="M754" s="127">
        <v>1.3604240282685512E-2</v>
      </c>
      <c r="N754" s="117">
        <v>77.063000000000002</v>
      </c>
      <c r="O754" s="117">
        <v>1.0483835689045937</v>
      </c>
      <c r="P754" s="117">
        <v>816.2544169611308</v>
      </c>
      <c r="Q754" s="212">
        <v>62.903014134275622</v>
      </c>
    </row>
    <row r="755" spans="1:17" ht="12.75" customHeight="1">
      <c r="A755" s="245"/>
      <c r="B755" s="17" t="s">
        <v>629</v>
      </c>
      <c r="C755" s="22" t="s">
        <v>627</v>
      </c>
      <c r="D755" s="23">
        <v>15</v>
      </c>
      <c r="E755" s="23" t="s">
        <v>34</v>
      </c>
      <c r="F755" s="109">
        <v>7.5269999999999992</v>
      </c>
      <c r="G755" s="109">
        <v>0.49199999999999999</v>
      </c>
      <c r="H755" s="109">
        <v>0.161</v>
      </c>
      <c r="I755" s="109">
        <v>6.8739999999999997</v>
      </c>
      <c r="J755" s="109">
        <v>502.04</v>
      </c>
      <c r="K755" s="98">
        <v>6.8739999999999997</v>
      </c>
      <c r="L755" s="109">
        <v>502.04</v>
      </c>
      <c r="M755" s="122">
        <f>K755/L755</f>
        <v>1.3692136084774121E-2</v>
      </c>
      <c r="N755" s="109">
        <v>72.5</v>
      </c>
      <c r="O755" s="133">
        <f>M755*N755</f>
        <v>0.99267986614612369</v>
      </c>
      <c r="P755" s="133">
        <f>M755*60*1000</f>
        <v>821.52816508644719</v>
      </c>
      <c r="Q755" s="142">
        <f>P755*N755/1000</f>
        <v>59.560791968767425</v>
      </c>
    </row>
    <row r="756" spans="1:17" ht="12.75" customHeight="1">
      <c r="A756" s="245"/>
      <c r="B756" s="16" t="s">
        <v>145</v>
      </c>
      <c r="C756" s="46" t="s">
        <v>143</v>
      </c>
      <c r="D756" s="23">
        <v>12</v>
      </c>
      <c r="E756" s="23" t="s">
        <v>34</v>
      </c>
      <c r="F756" s="109">
        <f>G756+H756+I756</f>
        <v>9.4430010000000006</v>
      </c>
      <c r="G756" s="109">
        <v>0.10199999999999999</v>
      </c>
      <c r="H756" s="109">
        <v>1.92</v>
      </c>
      <c r="I756" s="109">
        <v>7.4210010000000004</v>
      </c>
      <c r="J756" s="109">
        <v>540.32000000000005</v>
      </c>
      <c r="K756" s="98">
        <v>7.4210000000000003</v>
      </c>
      <c r="L756" s="109">
        <v>540.32000000000005</v>
      </c>
      <c r="M756" s="122">
        <f>K756/L756</f>
        <v>1.3734453657092093E-2</v>
      </c>
      <c r="N756" s="109">
        <v>47.9</v>
      </c>
      <c r="O756" s="133">
        <f>M756*N756</f>
        <v>0.65788033017471126</v>
      </c>
      <c r="P756" s="133">
        <f>M756*60*1000</f>
        <v>824.06721942552565</v>
      </c>
      <c r="Q756" s="142">
        <f>P756*N756/1000</f>
        <v>39.472819810482683</v>
      </c>
    </row>
    <row r="757" spans="1:17" ht="12.75" customHeight="1">
      <c r="A757" s="245"/>
      <c r="B757" s="16" t="s">
        <v>116</v>
      </c>
      <c r="C757" s="71" t="s">
        <v>110</v>
      </c>
      <c r="D757" s="72">
        <v>8</v>
      </c>
      <c r="E757" s="72">
        <v>1972</v>
      </c>
      <c r="F757" s="117">
        <v>7.1150000000000002</v>
      </c>
      <c r="G757" s="117">
        <v>0.34236299999999997</v>
      </c>
      <c r="H757" s="117">
        <v>0.67</v>
      </c>
      <c r="I757" s="117">
        <v>6.1026360000000004</v>
      </c>
      <c r="J757" s="117">
        <v>440.39</v>
      </c>
      <c r="K757" s="104">
        <v>6.1026360000000004</v>
      </c>
      <c r="L757" s="117">
        <v>440.39</v>
      </c>
      <c r="M757" s="127">
        <v>1.3857344626353916E-2</v>
      </c>
      <c r="N757" s="117">
        <v>77.063000000000002</v>
      </c>
      <c r="O757" s="117">
        <v>1.0678885489407117</v>
      </c>
      <c r="P757" s="117">
        <v>831.44067758123492</v>
      </c>
      <c r="Q757" s="212">
        <v>64.073312936442704</v>
      </c>
    </row>
    <row r="758" spans="1:17" ht="12.75" customHeight="1">
      <c r="A758" s="245"/>
      <c r="B758" s="17" t="s">
        <v>390</v>
      </c>
      <c r="C758" s="46" t="s">
        <v>386</v>
      </c>
      <c r="D758" s="23">
        <v>8</v>
      </c>
      <c r="E758" s="23">
        <v>1965</v>
      </c>
      <c r="F758" s="109">
        <v>6.82</v>
      </c>
      <c r="G758" s="109">
        <v>1.02</v>
      </c>
      <c r="H758" s="109">
        <v>0.128</v>
      </c>
      <c r="I758" s="109">
        <v>5.6719999999999997</v>
      </c>
      <c r="J758" s="109">
        <v>406.23</v>
      </c>
      <c r="K758" s="98">
        <v>5.0069999999999997</v>
      </c>
      <c r="L758" s="109">
        <v>358.6</v>
      </c>
      <c r="M758" s="122">
        <f t="shared" ref="M758:M764" si="86">K758/L758</f>
        <v>1.3962632459564974E-2</v>
      </c>
      <c r="N758" s="109">
        <v>71.394999999999996</v>
      </c>
      <c r="O758" s="133">
        <f t="shared" ref="O758:O764" si="87">M758*N758</f>
        <v>0.99686214445064125</v>
      </c>
      <c r="P758" s="133">
        <f t="shared" ref="P758:P764" si="88">M758*60*1000</f>
        <v>837.75794757389838</v>
      </c>
      <c r="Q758" s="142">
        <f t="shared" ref="Q758:Q764" si="89">P758*N758/1000</f>
        <v>59.811728667038473</v>
      </c>
    </row>
    <row r="759" spans="1:17" ht="12.75" customHeight="1">
      <c r="A759" s="245"/>
      <c r="B759" s="17" t="s">
        <v>440</v>
      </c>
      <c r="C759" s="22" t="s">
        <v>801</v>
      </c>
      <c r="D759" s="23">
        <v>12</v>
      </c>
      <c r="E759" s="23"/>
      <c r="F759" s="109">
        <f>SUM(G759+H759+I759)</f>
        <v>10</v>
      </c>
      <c r="G759" s="109">
        <v>0.71399999999999997</v>
      </c>
      <c r="H759" s="109">
        <v>1.92</v>
      </c>
      <c r="I759" s="109">
        <v>7.3659999999999997</v>
      </c>
      <c r="J759" s="109">
        <v>527.23</v>
      </c>
      <c r="K759" s="98">
        <v>7.3659999999999997</v>
      </c>
      <c r="L759" s="109">
        <v>527.23</v>
      </c>
      <c r="M759" s="122">
        <f t="shared" si="86"/>
        <v>1.3971132143466796E-2</v>
      </c>
      <c r="N759" s="109">
        <v>50.14</v>
      </c>
      <c r="O759" s="133">
        <f t="shared" si="87"/>
        <v>0.70051256567342524</v>
      </c>
      <c r="P759" s="133">
        <f t="shared" si="88"/>
        <v>838.26792860800776</v>
      </c>
      <c r="Q759" s="142">
        <f t="shared" si="89"/>
        <v>42.030753940405511</v>
      </c>
    </row>
    <row r="760" spans="1:17" ht="12.75" customHeight="1">
      <c r="A760" s="245"/>
      <c r="B760" s="16" t="s">
        <v>288</v>
      </c>
      <c r="C760" s="52" t="s">
        <v>282</v>
      </c>
      <c r="D760" s="49">
        <v>19</v>
      </c>
      <c r="E760" s="55" t="s">
        <v>34</v>
      </c>
      <c r="F760" s="110">
        <v>11.6</v>
      </c>
      <c r="G760" s="110">
        <v>1.72</v>
      </c>
      <c r="H760" s="110">
        <v>0.49</v>
      </c>
      <c r="I760" s="110">
        <v>9.39</v>
      </c>
      <c r="J760" s="111">
        <v>670.33</v>
      </c>
      <c r="K760" s="96">
        <v>9.39</v>
      </c>
      <c r="L760" s="111">
        <v>670.33</v>
      </c>
      <c r="M760" s="122">
        <f t="shared" si="86"/>
        <v>1.4008025897692181E-2</v>
      </c>
      <c r="N760" s="109">
        <v>63</v>
      </c>
      <c r="O760" s="133">
        <f t="shared" si="87"/>
        <v>0.88250563155460737</v>
      </c>
      <c r="P760" s="133">
        <f t="shared" si="88"/>
        <v>840.48155386153087</v>
      </c>
      <c r="Q760" s="142">
        <f t="shared" si="89"/>
        <v>52.950337893276448</v>
      </c>
    </row>
    <row r="761" spans="1:17" ht="12.75" customHeight="1">
      <c r="A761" s="245"/>
      <c r="B761" s="17" t="s">
        <v>412</v>
      </c>
      <c r="C761" s="22" t="s">
        <v>711</v>
      </c>
      <c r="D761" s="23">
        <v>6</v>
      </c>
      <c r="E761" s="23">
        <v>1953</v>
      </c>
      <c r="F761" s="109">
        <v>2.9649999999999999</v>
      </c>
      <c r="G761" s="109">
        <v>0.31900000000000001</v>
      </c>
      <c r="H761" s="109">
        <v>0.04</v>
      </c>
      <c r="I761" s="109">
        <f>F761-G761-H761</f>
        <v>2.6059999999999999</v>
      </c>
      <c r="J761" s="109">
        <v>272.16000000000003</v>
      </c>
      <c r="K761" s="98">
        <v>2.0099</v>
      </c>
      <c r="L761" s="109">
        <v>142.96</v>
      </c>
      <c r="M761" s="122">
        <f t="shared" si="86"/>
        <v>1.405917739227756E-2</v>
      </c>
      <c r="N761" s="109">
        <v>50.03</v>
      </c>
      <c r="O761" s="133">
        <f t="shared" si="87"/>
        <v>0.70338064493564634</v>
      </c>
      <c r="P761" s="133">
        <f t="shared" si="88"/>
        <v>843.55064353665364</v>
      </c>
      <c r="Q761" s="142">
        <f t="shared" si="89"/>
        <v>42.202838696138784</v>
      </c>
    </row>
    <row r="762" spans="1:17" ht="12.75" customHeight="1">
      <c r="A762" s="245"/>
      <c r="B762" s="16" t="s">
        <v>437</v>
      </c>
      <c r="C762" s="78" t="s">
        <v>432</v>
      </c>
      <c r="D762" s="79">
        <v>5</v>
      </c>
      <c r="E762" s="79" t="s">
        <v>34</v>
      </c>
      <c r="F762" s="116">
        <f>G762+H762+I762</f>
        <v>3.7</v>
      </c>
      <c r="G762" s="116">
        <v>0.24560000000000001</v>
      </c>
      <c r="H762" s="116">
        <v>0.7419</v>
      </c>
      <c r="I762" s="116">
        <v>2.7124999999999999</v>
      </c>
      <c r="J762" s="116">
        <v>192.6</v>
      </c>
      <c r="K762" s="103">
        <f>I762</f>
        <v>2.7124999999999999</v>
      </c>
      <c r="L762" s="116">
        <f>J762</f>
        <v>192.6</v>
      </c>
      <c r="M762" s="126">
        <f t="shared" si="86"/>
        <v>1.4083592938733125E-2</v>
      </c>
      <c r="N762" s="116">
        <v>48.2</v>
      </c>
      <c r="O762" s="136">
        <f t="shared" si="87"/>
        <v>0.67882917964693668</v>
      </c>
      <c r="P762" s="136">
        <f t="shared" si="88"/>
        <v>845.01557632398749</v>
      </c>
      <c r="Q762" s="213">
        <f t="shared" si="89"/>
        <v>40.729750778816197</v>
      </c>
    </row>
    <row r="763" spans="1:17" ht="12.75" customHeight="1">
      <c r="A763" s="245"/>
      <c r="B763" s="17" t="s">
        <v>412</v>
      </c>
      <c r="C763" s="22" t="s">
        <v>712</v>
      </c>
      <c r="D763" s="23">
        <v>65</v>
      </c>
      <c r="E763" s="23">
        <v>1963</v>
      </c>
      <c r="F763" s="109">
        <v>21.651</v>
      </c>
      <c r="G763" s="109">
        <v>2.5</v>
      </c>
      <c r="H763" s="109">
        <v>0.65</v>
      </c>
      <c r="I763" s="109">
        <f>F763-G763-H763</f>
        <v>18.501000000000001</v>
      </c>
      <c r="J763" s="109">
        <v>1312.02</v>
      </c>
      <c r="K763" s="98">
        <v>18.500979999999998</v>
      </c>
      <c r="L763" s="109">
        <v>1312.02</v>
      </c>
      <c r="M763" s="122">
        <f t="shared" si="86"/>
        <v>1.4101141750887943E-2</v>
      </c>
      <c r="N763" s="109">
        <v>50.03</v>
      </c>
      <c r="O763" s="133">
        <f t="shared" si="87"/>
        <v>0.70548012179692376</v>
      </c>
      <c r="P763" s="133">
        <f t="shared" si="88"/>
        <v>846.06850505327657</v>
      </c>
      <c r="Q763" s="142">
        <f t="shared" si="89"/>
        <v>42.328807307815424</v>
      </c>
    </row>
    <row r="764" spans="1:17" ht="12.75" customHeight="1">
      <c r="A764" s="245"/>
      <c r="B764" s="17" t="s">
        <v>390</v>
      </c>
      <c r="C764" s="22" t="s">
        <v>678</v>
      </c>
      <c r="D764" s="23">
        <v>5</v>
      </c>
      <c r="E764" s="23">
        <v>1986</v>
      </c>
      <c r="F764" s="109">
        <v>4.92</v>
      </c>
      <c r="G764" s="109"/>
      <c r="H764" s="109"/>
      <c r="I764" s="109">
        <v>4.92</v>
      </c>
      <c r="J764" s="109">
        <v>407.89</v>
      </c>
      <c r="K764" s="98">
        <v>2.738</v>
      </c>
      <c r="L764" s="109">
        <v>193.9</v>
      </c>
      <c r="M764" s="122">
        <f t="shared" si="86"/>
        <v>1.4120680763280042E-2</v>
      </c>
      <c r="N764" s="109">
        <v>71.394999999999996</v>
      </c>
      <c r="O764" s="133">
        <f t="shared" si="87"/>
        <v>1.0081460030943785</v>
      </c>
      <c r="P764" s="133">
        <f t="shared" si="88"/>
        <v>847.24084579680243</v>
      </c>
      <c r="Q764" s="142">
        <f t="shared" si="89"/>
        <v>60.488760185662706</v>
      </c>
    </row>
    <row r="765" spans="1:17" ht="12.75" customHeight="1">
      <c r="A765" s="245"/>
      <c r="B765" s="17" t="s">
        <v>117</v>
      </c>
      <c r="C765" s="62" t="s">
        <v>870</v>
      </c>
      <c r="D765" s="63">
        <v>6</v>
      </c>
      <c r="E765" s="63">
        <v>1910</v>
      </c>
      <c r="F765" s="113">
        <v>5.5620000000000003</v>
      </c>
      <c r="G765" s="113">
        <v>0.30599999999999999</v>
      </c>
      <c r="H765" s="113">
        <v>0.96</v>
      </c>
      <c r="I765" s="113">
        <v>4.2959990000000001</v>
      </c>
      <c r="J765" s="113">
        <v>303.89999999999998</v>
      </c>
      <c r="K765" s="100">
        <v>4.2959990000000001</v>
      </c>
      <c r="L765" s="113">
        <v>303.89999999999998</v>
      </c>
      <c r="M765" s="128">
        <v>1.4136225732148735E-2</v>
      </c>
      <c r="N765" s="113">
        <v>79.352000000000004</v>
      </c>
      <c r="O765" s="113">
        <v>1.1217377842974665</v>
      </c>
      <c r="P765" s="113">
        <v>848.17354392892412</v>
      </c>
      <c r="Q765" s="148">
        <v>67.304267057847994</v>
      </c>
    </row>
    <row r="766" spans="1:17" ht="12.75" customHeight="1">
      <c r="A766" s="245"/>
      <c r="B766" s="17" t="s">
        <v>412</v>
      </c>
      <c r="C766" s="22" t="s">
        <v>713</v>
      </c>
      <c r="D766" s="23">
        <v>81</v>
      </c>
      <c r="E766" s="23">
        <v>1961</v>
      </c>
      <c r="F766" s="109">
        <v>23.242000000000001</v>
      </c>
      <c r="G766" s="109">
        <v>3.3109000000000002</v>
      </c>
      <c r="H766" s="109">
        <v>0.8</v>
      </c>
      <c r="I766" s="109">
        <f>F766-G766-H766</f>
        <v>19.1311</v>
      </c>
      <c r="J766" s="109">
        <v>1344.76</v>
      </c>
      <c r="K766" s="98">
        <v>19.131</v>
      </c>
      <c r="L766" s="109">
        <v>1344.76</v>
      </c>
      <c r="M766" s="122">
        <f>K766/L766</f>
        <v>1.4226330348909843E-2</v>
      </c>
      <c r="N766" s="109">
        <v>50.03</v>
      </c>
      <c r="O766" s="133">
        <f>M766*N766</f>
        <v>0.71174330735595948</v>
      </c>
      <c r="P766" s="133">
        <f>M766*60*1000</f>
        <v>853.57982093459054</v>
      </c>
      <c r="Q766" s="142">
        <f>P766*N766/1000</f>
        <v>42.704598441357561</v>
      </c>
    </row>
    <row r="767" spans="1:17" ht="12.75" customHeight="1">
      <c r="A767" s="245"/>
      <c r="B767" s="17" t="s">
        <v>629</v>
      </c>
      <c r="C767" s="22" t="s">
        <v>628</v>
      </c>
      <c r="D767" s="23">
        <v>5</v>
      </c>
      <c r="E767" s="23" t="s">
        <v>34</v>
      </c>
      <c r="F767" s="109">
        <v>4.0350000000000001</v>
      </c>
      <c r="G767" s="109">
        <v>0.10199999999999999</v>
      </c>
      <c r="H767" s="109">
        <v>0.8</v>
      </c>
      <c r="I767" s="109">
        <v>3.133</v>
      </c>
      <c r="J767" s="109">
        <v>220.11</v>
      </c>
      <c r="K767" s="98">
        <v>3.133</v>
      </c>
      <c r="L767" s="109">
        <v>220.11</v>
      </c>
      <c r="M767" s="122">
        <f>K767/L767</f>
        <v>1.4233792194811684E-2</v>
      </c>
      <c r="N767" s="109">
        <v>72.5</v>
      </c>
      <c r="O767" s="133">
        <f>M767*N767</f>
        <v>1.0319499341238472</v>
      </c>
      <c r="P767" s="133">
        <f>M767*60*1000</f>
        <v>854.02753168870106</v>
      </c>
      <c r="Q767" s="142">
        <f>P767*N767/1000</f>
        <v>61.916996047430821</v>
      </c>
    </row>
    <row r="768" spans="1:17" ht="12.75" customHeight="1">
      <c r="A768" s="245"/>
      <c r="B768" s="17" t="s">
        <v>412</v>
      </c>
      <c r="C768" s="22" t="s">
        <v>714</v>
      </c>
      <c r="D768" s="23">
        <v>20</v>
      </c>
      <c r="E768" s="23">
        <v>1957</v>
      </c>
      <c r="F768" s="109">
        <v>11.19</v>
      </c>
      <c r="G768" s="109">
        <v>1.69167</v>
      </c>
      <c r="H768" s="109">
        <v>0.16</v>
      </c>
      <c r="I768" s="109">
        <f>F768-G768-H768</f>
        <v>9.3383299999999991</v>
      </c>
      <c r="J768" s="109">
        <v>654.08000000000004</v>
      </c>
      <c r="K768" s="98">
        <v>9.3379999999999992</v>
      </c>
      <c r="L768" s="109">
        <v>654.08000000000004</v>
      </c>
      <c r="M768" s="122">
        <f>K768/L768</f>
        <v>1.4276541095890409E-2</v>
      </c>
      <c r="N768" s="109">
        <v>50.03</v>
      </c>
      <c r="O768" s="133">
        <f>M768*N768</f>
        <v>0.71425535102739712</v>
      </c>
      <c r="P768" s="133">
        <f>M768*60*1000</f>
        <v>856.59246575342456</v>
      </c>
      <c r="Q768" s="142">
        <f>P768*N768/1000</f>
        <v>42.855321061643828</v>
      </c>
    </row>
    <row r="769" spans="1:17" ht="12.75" customHeight="1">
      <c r="A769" s="245"/>
      <c r="B769" s="17" t="s">
        <v>126</v>
      </c>
      <c r="C769" s="73" t="s">
        <v>886</v>
      </c>
      <c r="D769" s="74">
        <v>20</v>
      </c>
      <c r="E769" s="74">
        <v>1968</v>
      </c>
      <c r="F769" s="118">
        <v>11.927</v>
      </c>
      <c r="G769" s="118">
        <v>0</v>
      </c>
      <c r="H769" s="118">
        <v>0</v>
      </c>
      <c r="I769" s="118">
        <v>11.927005000000001</v>
      </c>
      <c r="J769" s="118">
        <v>828.47</v>
      </c>
      <c r="K769" s="105">
        <v>11.927005000000001</v>
      </c>
      <c r="L769" s="118">
        <v>828.47</v>
      </c>
      <c r="M769" s="129">
        <v>1.4396423527707702E-2</v>
      </c>
      <c r="N769" s="118">
        <v>64.637</v>
      </c>
      <c r="O769" s="118">
        <v>0.93054162756044279</v>
      </c>
      <c r="P769" s="118">
        <v>863.78541166246214</v>
      </c>
      <c r="Q769" s="146">
        <v>55.832497653626568</v>
      </c>
    </row>
    <row r="770" spans="1:17" ht="12.75" customHeight="1">
      <c r="A770" s="245"/>
      <c r="B770" s="16" t="s">
        <v>659</v>
      </c>
      <c r="C770" s="22" t="s">
        <v>652</v>
      </c>
      <c r="D770" s="23">
        <v>55</v>
      </c>
      <c r="E770" s="23">
        <v>1968</v>
      </c>
      <c r="F770" s="109">
        <f>G770+H770+I770</f>
        <v>32.587001999999998</v>
      </c>
      <c r="G770" s="109">
        <v>0</v>
      </c>
      <c r="H770" s="109">
        <v>0</v>
      </c>
      <c r="I770" s="109">
        <v>32.587001999999998</v>
      </c>
      <c r="J770" s="109">
        <v>2262.04</v>
      </c>
      <c r="K770" s="98">
        <f>I770</f>
        <v>32.587001999999998</v>
      </c>
      <c r="L770" s="109">
        <f>J770</f>
        <v>2262.04</v>
      </c>
      <c r="M770" s="122">
        <f t="shared" ref="M770:M778" si="90">K770/L770</f>
        <v>1.4406023766157981E-2</v>
      </c>
      <c r="N770" s="109">
        <v>54.281999999999996</v>
      </c>
      <c r="O770" s="133">
        <f t="shared" ref="O770:O778" si="91">M770*N770</f>
        <v>0.78198778207458752</v>
      </c>
      <c r="P770" s="133">
        <f t="shared" ref="P770:P778" si="92">M770*60*1000</f>
        <v>864.36142596947889</v>
      </c>
      <c r="Q770" s="142">
        <f t="shared" ref="Q770:Q778" si="93">P770*N770/1000</f>
        <v>46.919266924475245</v>
      </c>
    </row>
    <row r="771" spans="1:17" ht="12.75" customHeight="1">
      <c r="A771" s="245"/>
      <c r="B771" s="16" t="s">
        <v>566</v>
      </c>
      <c r="C771" s="24" t="s">
        <v>31</v>
      </c>
      <c r="D771" s="17">
        <v>55</v>
      </c>
      <c r="E771" s="17">
        <v>1977</v>
      </c>
      <c r="F771" s="60">
        <v>44.76</v>
      </c>
      <c r="G771" s="60">
        <v>4</v>
      </c>
      <c r="H771" s="60">
        <v>8.56</v>
      </c>
      <c r="I771" s="60">
        <f>F771-G771-H771</f>
        <v>32.199999999999996</v>
      </c>
      <c r="J771" s="60">
        <v>2217.3200000000002</v>
      </c>
      <c r="K771" s="97">
        <f>I771/J771*L771</f>
        <v>32.199999999999996</v>
      </c>
      <c r="L771" s="60">
        <v>2217.3200000000002</v>
      </c>
      <c r="M771" s="123">
        <f t="shared" si="90"/>
        <v>1.4522035610556885E-2</v>
      </c>
      <c r="N771" s="60">
        <v>49.921999999999997</v>
      </c>
      <c r="O771" s="60">
        <f t="shared" si="91"/>
        <v>0.7249690617502208</v>
      </c>
      <c r="P771" s="60">
        <f t="shared" si="92"/>
        <v>871.32213663341315</v>
      </c>
      <c r="Q771" s="143">
        <f t="shared" si="93"/>
        <v>43.498143705013248</v>
      </c>
    </row>
    <row r="772" spans="1:17" ht="12.75" customHeight="1">
      <c r="A772" s="245"/>
      <c r="B772" s="17" t="s">
        <v>390</v>
      </c>
      <c r="C772" s="22" t="s">
        <v>677</v>
      </c>
      <c r="D772" s="23">
        <v>5</v>
      </c>
      <c r="E772" s="23">
        <v>1932</v>
      </c>
      <c r="F772" s="109">
        <v>4.0590000000000002</v>
      </c>
      <c r="G772" s="109">
        <v>0.28299999999999997</v>
      </c>
      <c r="H772" s="109">
        <v>0.08</v>
      </c>
      <c r="I772" s="109">
        <v>3.6960000000000002</v>
      </c>
      <c r="J772" s="109">
        <v>253.41</v>
      </c>
      <c r="K772" s="98">
        <v>2.3839999999999999</v>
      </c>
      <c r="L772" s="109">
        <v>163.44</v>
      </c>
      <c r="M772" s="122">
        <f t="shared" si="90"/>
        <v>1.4586392559960842E-2</v>
      </c>
      <c r="N772" s="109">
        <v>71.394999999999996</v>
      </c>
      <c r="O772" s="133">
        <f t="shared" si="91"/>
        <v>1.0413954968184043</v>
      </c>
      <c r="P772" s="133">
        <f t="shared" si="92"/>
        <v>875.18355359765053</v>
      </c>
      <c r="Q772" s="142">
        <f t="shared" si="93"/>
        <v>62.483729809104254</v>
      </c>
    </row>
    <row r="773" spans="1:17" ht="12.75" customHeight="1">
      <c r="A773" s="245"/>
      <c r="B773" s="16" t="s">
        <v>566</v>
      </c>
      <c r="C773" s="24" t="s">
        <v>71</v>
      </c>
      <c r="D773" s="17">
        <v>20</v>
      </c>
      <c r="E773" s="17">
        <v>1959</v>
      </c>
      <c r="F773" s="60">
        <v>17.170000000000002</v>
      </c>
      <c r="G773" s="60">
        <v>2.75</v>
      </c>
      <c r="H773" s="60">
        <v>0</v>
      </c>
      <c r="I773" s="60">
        <f>F773-G773-H773</f>
        <v>14.420000000000002</v>
      </c>
      <c r="J773" s="60">
        <v>985.37</v>
      </c>
      <c r="K773" s="97">
        <f>I773/J773*L773</f>
        <v>14.420000000000002</v>
      </c>
      <c r="L773" s="60">
        <v>985.37</v>
      </c>
      <c r="M773" s="123">
        <f t="shared" si="90"/>
        <v>1.4634096836721233E-2</v>
      </c>
      <c r="N773" s="60">
        <v>49.921999999999997</v>
      </c>
      <c r="O773" s="60">
        <f t="shared" si="91"/>
        <v>0.73056338228279738</v>
      </c>
      <c r="P773" s="60">
        <f t="shared" si="92"/>
        <v>878.04581020327396</v>
      </c>
      <c r="Q773" s="143">
        <f t="shared" si="93"/>
        <v>43.833802936967842</v>
      </c>
    </row>
    <row r="774" spans="1:17" ht="12.75" customHeight="1">
      <c r="A774" s="245"/>
      <c r="B774" s="16" t="s">
        <v>566</v>
      </c>
      <c r="C774" s="24" t="s">
        <v>66</v>
      </c>
      <c r="D774" s="17">
        <v>28</v>
      </c>
      <c r="E774" s="17">
        <v>1957</v>
      </c>
      <c r="F774" s="60">
        <v>21.46</v>
      </c>
      <c r="G774" s="60">
        <v>0</v>
      </c>
      <c r="H774" s="60">
        <v>0</v>
      </c>
      <c r="I774" s="60">
        <v>21.46</v>
      </c>
      <c r="J774" s="60">
        <v>1461.6000000000001</v>
      </c>
      <c r="K774" s="97">
        <f>I774/J774*L774</f>
        <v>19.089357142857143</v>
      </c>
      <c r="L774" s="60">
        <v>1300.1400000000001</v>
      </c>
      <c r="M774" s="123">
        <f t="shared" si="90"/>
        <v>1.4682539682539681E-2</v>
      </c>
      <c r="N774" s="60">
        <v>49.921999999999997</v>
      </c>
      <c r="O774" s="60">
        <f t="shared" si="91"/>
        <v>0.73298174603174593</v>
      </c>
      <c r="P774" s="60">
        <f t="shared" si="92"/>
        <v>880.95238095238085</v>
      </c>
      <c r="Q774" s="143">
        <f t="shared" si="93"/>
        <v>43.978904761904758</v>
      </c>
    </row>
    <row r="775" spans="1:17" ht="12.75" customHeight="1">
      <c r="A775" s="245"/>
      <c r="B775" s="16" t="s">
        <v>659</v>
      </c>
      <c r="C775" s="22" t="s">
        <v>653</v>
      </c>
      <c r="D775" s="23">
        <v>12</v>
      </c>
      <c r="E775" s="23">
        <v>1955</v>
      </c>
      <c r="F775" s="109">
        <f>G775+H775+I775</f>
        <v>7.0770010000000001</v>
      </c>
      <c r="G775" s="109">
        <v>0</v>
      </c>
      <c r="H775" s="109">
        <v>0</v>
      </c>
      <c r="I775" s="109">
        <v>7.0770010000000001</v>
      </c>
      <c r="J775" s="109">
        <v>475.24</v>
      </c>
      <c r="K775" s="98">
        <f t="shared" ref="K775:L777" si="94">I775</f>
        <v>7.0770010000000001</v>
      </c>
      <c r="L775" s="109">
        <f t="shared" si="94"/>
        <v>475.24</v>
      </c>
      <c r="M775" s="122">
        <f t="shared" si="90"/>
        <v>1.4891425385068597E-2</v>
      </c>
      <c r="N775" s="109">
        <v>54.281999999999996</v>
      </c>
      <c r="O775" s="133">
        <f t="shared" si="91"/>
        <v>0.80833635275229354</v>
      </c>
      <c r="P775" s="133">
        <f t="shared" si="92"/>
        <v>893.48552310411583</v>
      </c>
      <c r="Q775" s="142">
        <f t="shared" si="93"/>
        <v>48.500181165137612</v>
      </c>
    </row>
    <row r="776" spans="1:17" ht="12.75" customHeight="1">
      <c r="A776" s="245"/>
      <c r="B776" s="16" t="s">
        <v>659</v>
      </c>
      <c r="C776" s="22" t="s">
        <v>654</v>
      </c>
      <c r="D776" s="23">
        <v>12</v>
      </c>
      <c r="E776" s="23">
        <v>1956</v>
      </c>
      <c r="F776" s="109">
        <f>G776+H776+I776</f>
        <v>9.0950009999999999</v>
      </c>
      <c r="G776" s="109">
        <v>0.47438999999999998</v>
      </c>
      <c r="H776" s="109">
        <v>0.12</v>
      </c>
      <c r="I776" s="109">
        <v>8.5006109999999993</v>
      </c>
      <c r="J776" s="109">
        <v>569.76</v>
      </c>
      <c r="K776" s="98">
        <f t="shared" si="94"/>
        <v>8.5006109999999993</v>
      </c>
      <c r="L776" s="109">
        <f t="shared" si="94"/>
        <v>569.76</v>
      </c>
      <c r="M776" s="122">
        <f t="shared" si="90"/>
        <v>1.4919634582982308E-2</v>
      </c>
      <c r="N776" s="109">
        <v>54.281999999999996</v>
      </c>
      <c r="O776" s="133">
        <f t="shared" si="91"/>
        <v>0.80986760443344552</v>
      </c>
      <c r="P776" s="133">
        <f t="shared" si="92"/>
        <v>895.17807497893841</v>
      </c>
      <c r="Q776" s="142">
        <f t="shared" si="93"/>
        <v>48.592056266006729</v>
      </c>
    </row>
    <row r="777" spans="1:17" ht="12.75" customHeight="1">
      <c r="A777" s="245"/>
      <c r="B777" s="16" t="s">
        <v>659</v>
      </c>
      <c r="C777" s="22" t="s">
        <v>343</v>
      </c>
      <c r="D777" s="23">
        <v>8</v>
      </c>
      <c r="E777" s="23">
        <v>1959</v>
      </c>
      <c r="F777" s="109">
        <f>G777+H777+I777</f>
        <v>5.3700010000000002</v>
      </c>
      <c r="G777" s="109">
        <v>0</v>
      </c>
      <c r="H777" s="109">
        <v>0</v>
      </c>
      <c r="I777" s="109">
        <v>5.3700010000000002</v>
      </c>
      <c r="J777" s="109">
        <v>359.86</v>
      </c>
      <c r="K777" s="98">
        <f t="shared" si="94"/>
        <v>5.3700010000000002</v>
      </c>
      <c r="L777" s="109">
        <f t="shared" si="94"/>
        <v>359.86</v>
      </c>
      <c r="M777" s="122">
        <f t="shared" si="90"/>
        <v>1.4922472628244317E-2</v>
      </c>
      <c r="N777" s="109">
        <v>54.281999999999996</v>
      </c>
      <c r="O777" s="133">
        <f t="shared" si="91"/>
        <v>0.81002165920635794</v>
      </c>
      <c r="P777" s="133">
        <f t="shared" si="92"/>
        <v>895.34835769465906</v>
      </c>
      <c r="Q777" s="142">
        <f t="shared" si="93"/>
        <v>48.601299552381484</v>
      </c>
    </row>
    <row r="778" spans="1:17" ht="12.75" customHeight="1">
      <c r="A778" s="245"/>
      <c r="B778" s="17" t="s">
        <v>390</v>
      </c>
      <c r="C778" s="22" t="s">
        <v>382</v>
      </c>
      <c r="D778" s="23">
        <v>6</v>
      </c>
      <c r="E778" s="23">
        <v>1972</v>
      </c>
      <c r="F778" s="109">
        <v>2.99</v>
      </c>
      <c r="G778" s="109">
        <v>0.39700000000000002</v>
      </c>
      <c r="H778" s="109">
        <v>0.08</v>
      </c>
      <c r="I778" s="109">
        <v>2.5129999999999999</v>
      </c>
      <c r="J778" s="109">
        <v>395.27</v>
      </c>
      <c r="K778" s="98">
        <v>2.3620000000000001</v>
      </c>
      <c r="L778" s="109">
        <v>158.16</v>
      </c>
      <c r="M778" s="122">
        <f t="shared" si="90"/>
        <v>1.4934243803743046E-2</v>
      </c>
      <c r="N778" s="109">
        <v>71.394999999999996</v>
      </c>
      <c r="O778" s="133">
        <f t="shared" si="91"/>
        <v>1.0662303363682346</v>
      </c>
      <c r="P778" s="133">
        <f t="shared" si="92"/>
        <v>896.05462822458276</v>
      </c>
      <c r="Q778" s="142">
        <f t="shared" si="93"/>
        <v>63.97382018209408</v>
      </c>
    </row>
    <row r="779" spans="1:17" ht="12.75" customHeight="1">
      <c r="A779" s="245"/>
      <c r="B779" s="16" t="s">
        <v>123</v>
      </c>
      <c r="C779" s="75" t="s">
        <v>893</v>
      </c>
      <c r="D779" s="41">
        <v>51</v>
      </c>
      <c r="E779" s="41">
        <v>1986</v>
      </c>
      <c r="F779" s="119">
        <v>37.292000000000002</v>
      </c>
      <c r="G779" s="119">
        <v>2.7795000000000001</v>
      </c>
      <c r="H779" s="119">
        <v>6.79</v>
      </c>
      <c r="I779" s="119">
        <v>27.722501000000001</v>
      </c>
      <c r="J779" s="119">
        <v>1842.82</v>
      </c>
      <c r="K779" s="106">
        <v>27.722501000000001</v>
      </c>
      <c r="L779" s="119">
        <v>1842.82</v>
      </c>
      <c r="M779" s="130">
        <v>1.5043520799644026E-2</v>
      </c>
      <c r="N779" s="119">
        <v>57.988000000000007</v>
      </c>
      <c r="O779" s="119">
        <v>0.87234368412975782</v>
      </c>
      <c r="P779" s="119">
        <v>902.61124797864159</v>
      </c>
      <c r="Q779" s="147">
        <v>52.340621047785476</v>
      </c>
    </row>
    <row r="780" spans="1:17" ht="12.75" customHeight="1">
      <c r="A780" s="245"/>
      <c r="B780" s="16" t="s">
        <v>123</v>
      </c>
      <c r="C780" s="75" t="s">
        <v>121</v>
      </c>
      <c r="D780" s="41">
        <v>12</v>
      </c>
      <c r="E780" s="41">
        <v>1967</v>
      </c>
      <c r="F780" s="119">
        <v>9.9009999999999998</v>
      </c>
      <c r="G780" s="119">
        <v>1.887</v>
      </c>
      <c r="H780" s="119">
        <v>0</v>
      </c>
      <c r="I780" s="119">
        <v>8.0139999999999993</v>
      </c>
      <c r="J780" s="119">
        <v>529.73</v>
      </c>
      <c r="K780" s="106">
        <v>8.0139999999999993</v>
      </c>
      <c r="L780" s="119">
        <v>529.73</v>
      </c>
      <c r="M780" s="130">
        <v>1.5128461669152209E-2</v>
      </c>
      <c r="N780" s="119">
        <v>57.988000000000007</v>
      </c>
      <c r="O780" s="119">
        <v>0.87726923527079836</v>
      </c>
      <c r="P780" s="119">
        <v>907.70770014913251</v>
      </c>
      <c r="Q780" s="147">
        <v>52.636154116247901</v>
      </c>
    </row>
    <row r="781" spans="1:17" ht="12.75" customHeight="1">
      <c r="A781" s="245"/>
      <c r="B781" s="16" t="s">
        <v>659</v>
      </c>
      <c r="C781" s="22" t="s">
        <v>655</v>
      </c>
      <c r="D781" s="23">
        <v>8</v>
      </c>
      <c r="E781" s="23">
        <v>1952</v>
      </c>
      <c r="F781" s="109">
        <f>G781+H781+I781</f>
        <v>3.1739989999999998</v>
      </c>
      <c r="G781" s="109">
        <v>0</v>
      </c>
      <c r="H781" s="109">
        <v>0</v>
      </c>
      <c r="I781" s="109">
        <v>3.1739989999999998</v>
      </c>
      <c r="J781" s="109">
        <v>209.16</v>
      </c>
      <c r="K781" s="98">
        <f>I781</f>
        <v>3.1739989999999998</v>
      </c>
      <c r="L781" s="109">
        <f>J781</f>
        <v>209.16</v>
      </c>
      <c r="M781" s="122">
        <f>K781/L781</f>
        <v>1.5174980875884489E-2</v>
      </c>
      <c r="N781" s="109">
        <v>54.281999999999996</v>
      </c>
      <c r="O781" s="133">
        <f>M781*N781</f>
        <v>0.82372831190476181</v>
      </c>
      <c r="P781" s="133">
        <f>M781*60*1000</f>
        <v>910.49885255306936</v>
      </c>
      <c r="Q781" s="142">
        <f>P781*N781/1000</f>
        <v>49.423698714285713</v>
      </c>
    </row>
    <row r="782" spans="1:17" ht="12.75" customHeight="1">
      <c r="A782" s="245"/>
      <c r="B782" s="17" t="s">
        <v>440</v>
      </c>
      <c r="C782" s="22" t="s">
        <v>803</v>
      </c>
      <c r="D782" s="23">
        <v>9</v>
      </c>
      <c r="E782" s="23"/>
      <c r="F782" s="109">
        <f>SUM(G782+H782+I782)</f>
        <v>4.681</v>
      </c>
      <c r="G782" s="109">
        <v>0.56100000000000005</v>
      </c>
      <c r="H782" s="109">
        <v>0</v>
      </c>
      <c r="I782" s="109">
        <v>4.12</v>
      </c>
      <c r="J782" s="109">
        <v>268.74</v>
      </c>
      <c r="K782" s="98">
        <v>4.12</v>
      </c>
      <c r="L782" s="109">
        <v>268.74</v>
      </c>
      <c r="M782" s="122">
        <f>K782/L782</f>
        <v>1.5330803006623503E-2</v>
      </c>
      <c r="N782" s="109">
        <v>50.14</v>
      </c>
      <c r="O782" s="133">
        <f>M782*N782</f>
        <v>0.7686864627521024</v>
      </c>
      <c r="P782" s="133">
        <f>M782*60*1000</f>
        <v>919.84818039741015</v>
      </c>
      <c r="Q782" s="142">
        <f>P782*N782/1000</f>
        <v>46.121187765126145</v>
      </c>
    </row>
    <row r="783" spans="1:17" ht="12.75" customHeight="1">
      <c r="A783" s="245"/>
      <c r="B783" s="16" t="s">
        <v>659</v>
      </c>
      <c r="C783" s="22" t="s">
        <v>656</v>
      </c>
      <c r="D783" s="23">
        <v>8</v>
      </c>
      <c r="E783" s="23">
        <v>1960</v>
      </c>
      <c r="F783" s="109">
        <f>G783+H783+I783</f>
        <v>7.5009999999999994</v>
      </c>
      <c r="G783" s="109">
        <v>0.57981000000000005</v>
      </c>
      <c r="H783" s="109">
        <v>1.28</v>
      </c>
      <c r="I783" s="109">
        <v>5.6411899999999999</v>
      </c>
      <c r="J783" s="109">
        <v>365.71</v>
      </c>
      <c r="K783" s="98">
        <f>I783</f>
        <v>5.6411899999999999</v>
      </c>
      <c r="L783" s="109">
        <f>J783</f>
        <v>365.71</v>
      </c>
      <c r="M783" s="122">
        <f>K783/L783</f>
        <v>1.5425309671597715E-2</v>
      </c>
      <c r="N783" s="109">
        <v>54.281999999999996</v>
      </c>
      <c r="O783" s="133">
        <f>M783*N783</f>
        <v>0.83731665959366708</v>
      </c>
      <c r="P783" s="133">
        <f>M783*60*1000</f>
        <v>925.51858029586288</v>
      </c>
      <c r="Q783" s="142">
        <f>P783*N783/1000</f>
        <v>50.238999575620021</v>
      </c>
    </row>
    <row r="784" spans="1:17" ht="12.75" customHeight="1">
      <c r="A784" s="245"/>
      <c r="B784" s="16" t="s">
        <v>200</v>
      </c>
      <c r="C784" s="68" t="s">
        <v>195</v>
      </c>
      <c r="D784" s="35">
        <v>6</v>
      </c>
      <c r="E784" s="35">
        <v>1940</v>
      </c>
      <c r="F784" s="64">
        <v>5.194</v>
      </c>
      <c r="G784" s="64">
        <v>1.2883199999999999</v>
      </c>
      <c r="H784" s="64">
        <v>0</v>
      </c>
      <c r="I784" s="64">
        <v>3.9056790000000001</v>
      </c>
      <c r="J784" s="64">
        <v>250.65</v>
      </c>
      <c r="K784" s="99">
        <v>3.9056790000000001</v>
      </c>
      <c r="L784" s="64">
        <v>250.65</v>
      </c>
      <c r="M784" s="65">
        <v>1.5582202274087372E-2</v>
      </c>
      <c r="N784" s="64">
        <v>55.808000000000007</v>
      </c>
      <c r="O784" s="64">
        <v>0.86961154451226819</v>
      </c>
      <c r="P784" s="64">
        <v>934.93213644524235</v>
      </c>
      <c r="Q784" s="141">
        <v>52.176692670736088</v>
      </c>
    </row>
    <row r="785" spans="1:17" ht="12.75" customHeight="1">
      <c r="A785" s="245"/>
      <c r="B785" s="16" t="s">
        <v>288</v>
      </c>
      <c r="C785" s="52" t="s">
        <v>286</v>
      </c>
      <c r="D785" s="49">
        <v>4</v>
      </c>
      <c r="E785" s="55" t="s">
        <v>34</v>
      </c>
      <c r="F785" s="110">
        <v>2.64</v>
      </c>
      <c r="G785" s="110">
        <v>0.13</v>
      </c>
      <c r="H785" s="110">
        <v>0.04</v>
      </c>
      <c r="I785" s="110">
        <v>2.4700000000000002</v>
      </c>
      <c r="J785" s="111">
        <v>158.1</v>
      </c>
      <c r="K785" s="96">
        <v>2.4700000000000002</v>
      </c>
      <c r="L785" s="111">
        <v>158.1</v>
      </c>
      <c r="M785" s="122">
        <f>K785/L785</f>
        <v>1.5623023402909553E-2</v>
      </c>
      <c r="N785" s="109">
        <v>63</v>
      </c>
      <c r="O785" s="133">
        <f>M785*N785</f>
        <v>0.98425047438330182</v>
      </c>
      <c r="P785" s="133">
        <f>M785*60*1000</f>
        <v>937.38140417457316</v>
      </c>
      <c r="Q785" s="142">
        <f>P785*N785/1000</f>
        <v>59.055028462998109</v>
      </c>
    </row>
    <row r="786" spans="1:17" ht="12.75" customHeight="1">
      <c r="A786" s="245"/>
      <c r="B786" s="17" t="s">
        <v>117</v>
      </c>
      <c r="C786" s="62" t="s">
        <v>871</v>
      </c>
      <c r="D786" s="63">
        <v>13</v>
      </c>
      <c r="E786" s="63">
        <v>1900</v>
      </c>
      <c r="F786" s="113">
        <v>9.8629999999999995</v>
      </c>
      <c r="G786" s="113">
        <v>0.33313199999999998</v>
      </c>
      <c r="H786" s="113">
        <v>1.92</v>
      </c>
      <c r="I786" s="113">
        <v>7.6098679999999996</v>
      </c>
      <c r="J786" s="113">
        <v>485.29</v>
      </c>
      <c r="K786" s="100">
        <v>7.6098679999999996</v>
      </c>
      <c r="L786" s="113">
        <v>485.29</v>
      </c>
      <c r="M786" s="128">
        <v>1.5681073172742071E-2</v>
      </c>
      <c r="N786" s="113">
        <v>79.352000000000004</v>
      </c>
      <c r="O786" s="113">
        <v>1.2443245184034288</v>
      </c>
      <c r="P786" s="113">
        <v>940.8643903645243</v>
      </c>
      <c r="Q786" s="148">
        <v>74.659471104205736</v>
      </c>
    </row>
    <row r="787" spans="1:17" ht="12.75" customHeight="1">
      <c r="A787" s="245"/>
      <c r="B787" s="17" t="s">
        <v>390</v>
      </c>
      <c r="C787" s="22" t="s">
        <v>388</v>
      </c>
      <c r="D787" s="23">
        <v>3</v>
      </c>
      <c r="E787" s="23">
        <v>1988</v>
      </c>
      <c r="F787" s="109">
        <v>3.2839999999999998</v>
      </c>
      <c r="G787" s="109">
        <v>0.17599999999999999</v>
      </c>
      <c r="H787" s="109">
        <v>0.48</v>
      </c>
      <c r="I787" s="109">
        <v>2.6280000000000001</v>
      </c>
      <c r="J787" s="109">
        <v>167.31</v>
      </c>
      <c r="K787" s="98">
        <v>2.6280000000000001</v>
      </c>
      <c r="L787" s="109">
        <v>167.31</v>
      </c>
      <c r="M787" s="122">
        <f>K787/L787</f>
        <v>1.57073695535234E-2</v>
      </c>
      <c r="N787" s="109">
        <v>71.394999999999996</v>
      </c>
      <c r="O787" s="133">
        <f>M787*N787</f>
        <v>1.1214276492738031</v>
      </c>
      <c r="P787" s="133">
        <f>M787*60*1000</f>
        <v>942.442173211404</v>
      </c>
      <c r="Q787" s="142">
        <f>P787*N787/1000</f>
        <v>67.285658956428193</v>
      </c>
    </row>
    <row r="788" spans="1:17" ht="12.75" customHeight="1">
      <c r="A788" s="245"/>
      <c r="B788" s="17" t="s">
        <v>327</v>
      </c>
      <c r="C788" s="24" t="s">
        <v>321</v>
      </c>
      <c r="D788" s="17">
        <v>9</v>
      </c>
      <c r="E788" s="17">
        <v>1961</v>
      </c>
      <c r="F788" s="60">
        <v>6.16</v>
      </c>
      <c r="G788" s="60"/>
      <c r="H788" s="60"/>
      <c r="I788" s="60">
        <v>6.16</v>
      </c>
      <c r="J788" s="60">
        <v>391.38</v>
      </c>
      <c r="K788" s="97">
        <v>6.16</v>
      </c>
      <c r="L788" s="60">
        <v>391.38</v>
      </c>
      <c r="M788" s="123">
        <f>K788/L788</f>
        <v>1.5739179314221474E-2</v>
      </c>
      <c r="N788" s="60">
        <v>58.533000000000001</v>
      </c>
      <c r="O788" s="60">
        <f>K788*N788/J788</f>
        <v>0.92126138279932557</v>
      </c>
      <c r="P788" s="60">
        <f>M788*60*1000</f>
        <v>944.35075885328843</v>
      </c>
      <c r="Q788" s="143">
        <f>O788*60</f>
        <v>55.275682967959533</v>
      </c>
    </row>
    <row r="789" spans="1:17" ht="12.75" customHeight="1">
      <c r="A789" s="245"/>
      <c r="B789" s="16" t="s">
        <v>437</v>
      </c>
      <c r="C789" s="78" t="s">
        <v>435</v>
      </c>
      <c r="D789" s="79">
        <v>4</v>
      </c>
      <c r="E789" s="79" t="s">
        <v>34</v>
      </c>
      <c r="F789" s="116">
        <f>G789+H789+I789</f>
        <v>3.3</v>
      </c>
      <c r="G789" s="116">
        <v>0.16370000000000001</v>
      </c>
      <c r="H789" s="116">
        <v>0.56000000000000005</v>
      </c>
      <c r="I789" s="116">
        <v>2.5762999999999998</v>
      </c>
      <c r="J789" s="116">
        <v>162.94</v>
      </c>
      <c r="K789" s="103">
        <f>I789</f>
        <v>2.5762999999999998</v>
      </c>
      <c r="L789" s="116">
        <f>J789</f>
        <v>162.94</v>
      </c>
      <c r="M789" s="126">
        <f>K789/L789</f>
        <v>1.5811341598134281E-2</v>
      </c>
      <c r="N789" s="116">
        <v>48.2</v>
      </c>
      <c r="O789" s="136">
        <f>M789*N789</f>
        <v>0.76210666503007241</v>
      </c>
      <c r="P789" s="136">
        <f>M789*60*1000</f>
        <v>948.68049588805695</v>
      </c>
      <c r="Q789" s="213">
        <f>P789*N789/1000</f>
        <v>45.726399901804349</v>
      </c>
    </row>
    <row r="790" spans="1:17" ht="12.75" customHeight="1">
      <c r="A790" s="245"/>
      <c r="B790" s="16" t="s">
        <v>200</v>
      </c>
      <c r="C790" s="68" t="s">
        <v>197</v>
      </c>
      <c r="D790" s="35">
        <v>4</v>
      </c>
      <c r="E790" s="35">
        <v>1952</v>
      </c>
      <c r="F790" s="64">
        <v>1.7078800000000001</v>
      </c>
      <c r="G790" s="64">
        <v>0</v>
      </c>
      <c r="H790" s="64">
        <v>0</v>
      </c>
      <c r="I790" s="64">
        <v>1.7078800000000001</v>
      </c>
      <c r="J790" s="64">
        <v>108</v>
      </c>
      <c r="K790" s="99">
        <v>1.7078800000000001</v>
      </c>
      <c r="L790" s="64">
        <v>108</v>
      </c>
      <c r="M790" s="65">
        <v>1.5813703703703705E-2</v>
      </c>
      <c r="N790" s="64">
        <v>55.808000000000007</v>
      </c>
      <c r="O790" s="64">
        <v>0.88253117629629652</v>
      </c>
      <c r="P790" s="64">
        <v>948.82222222222219</v>
      </c>
      <c r="Q790" s="141">
        <v>52.951870577777783</v>
      </c>
    </row>
    <row r="791" spans="1:17" ht="12.75" customHeight="1">
      <c r="A791" s="245"/>
      <c r="B791" s="16" t="s">
        <v>659</v>
      </c>
      <c r="C791" s="22" t="s">
        <v>342</v>
      </c>
      <c r="D791" s="23">
        <v>14</v>
      </c>
      <c r="E791" s="23">
        <v>1961</v>
      </c>
      <c r="F791" s="109">
        <f>G791+H791+I791</f>
        <v>11.251999</v>
      </c>
      <c r="G791" s="109">
        <v>1.2650399999999999</v>
      </c>
      <c r="H791" s="109">
        <v>0.14000000000000001</v>
      </c>
      <c r="I791" s="109">
        <v>9.846959</v>
      </c>
      <c r="J791" s="109">
        <v>620.24</v>
      </c>
      <c r="K791" s="98">
        <f>I791</f>
        <v>9.846959</v>
      </c>
      <c r="L791" s="109">
        <f>J791</f>
        <v>620.24</v>
      </c>
      <c r="M791" s="122">
        <f>K791/L791</f>
        <v>1.5876046369147426E-2</v>
      </c>
      <c r="N791" s="109">
        <v>54.281999999999996</v>
      </c>
      <c r="O791" s="133">
        <f>M791*N791</f>
        <v>0.86178354901006049</v>
      </c>
      <c r="P791" s="133">
        <f>M791*60*1000</f>
        <v>952.5627821488456</v>
      </c>
      <c r="Q791" s="142">
        <f>P791*N791/1000</f>
        <v>51.707012940603633</v>
      </c>
    </row>
    <row r="792" spans="1:17" ht="12.75" customHeight="1">
      <c r="A792" s="245"/>
      <c r="B792" s="17" t="s">
        <v>327</v>
      </c>
      <c r="C792" s="24" t="s">
        <v>322</v>
      </c>
      <c r="D792" s="17">
        <v>16</v>
      </c>
      <c r="E792" s="17">
        <v>1964</v>
      </c>
      <c r="F792" s="60">
        <v>9.68</v>
      </c>
      <c r="G792" s="60"/>
      <c r="H792" s="60"/>
      <c r="I792" s="60">
        <v>9.68</v>
      </c>
      <c r="J792" s="60">
        <v>606.77</v>
      </c>
      <c r="K792" s="97">
        <v>9.68</v>
      </c>
      <c r="L792" s="60">
        <v>606.77</v>
      </c>
      <c r="M792" s="123">
        <f>K792/L792</f>
        <v>1.5953326631178207E-2</v>
      </c>
      <c r="N792" s="60">
        <v>58.533000000000001</v>
      </c>
      <c r="O792" s="60">
        <f>K792*N792/J792</f>
        <v>0.93379606770275392</v>
      </c>
      <c r="P792" s="60">
        <f>M792*60*1000</f>
        <v>957.1995978706924</v>
      </c>
      <c r="Q792" s="143">
        <f>O792*60</f>
        <v>56.027764062165232</v>
      </c>
    </row>
    <row r="793" spans="1:17" ht="12.75" customHeight="1">
      <c r="A793" s="245"/>
      <c r="B793" s="16" t="s">
        <v>200</v>
      </c>
      <c r="C793" s="68" t="s">
        <v>193</v>
      </c>
      <c r="D793" s="35">
        <v>4</v>
      </c>
      <c r="E793" s="35">
        <v>1955</v>
      </c>
      <c r="F793" s="64">
        <v>3.42</v>
      </c>
      <c r="G793" s="64">
        <v>0</v>
      </c>
      <c r="H793" s="64">
        <v>0</v>
      </c>
      <c r="I793" s="64">
        <v>3.4199989999999998</v>
      </c>
      <c r="J793" s="64">
        <v>214.32</v>
      </c>
      <c r="K793" s="99">
        <v>3.4199989999999998</v>
      </c>
      <c r="L793" s="64">
        <v>214.32</v>
      </c>
      <c r="M793" s="65">
        <v>1.5957442142590518E-2</v>
      </c>
      <c r="N793" s="64">
        <v>55.808000000000007</v>
      </c>
      <c r="O793" s="64">
        <v>0.89055293109369171</v>
      </c>
      <c r="P793" s="64">
        <v>957.44652855543109</v>
      </c>
      <c r="Q793" s="141">
        <v>53.4331758656215</v>
      </c>
    </row>
    <row r="794" spans="1:17" ht="12.75" customHeight="1">
      <c r="A794" s="245"/>
      <c r="B794" s="17" t="s">
        <v>390</v>
      </c>
      <c r="C794" s="22" t="s">
        <v>384</v>
      </c>
      <c r="D794" s="23">
        <v>6</v>
      </c>
      <c r="E794" s="23">
        <v>1934</v>
      </c>
      <c r="F794" s="109">
        <v>3.9790000000000001</v>
      </c>
      <c r="G794" s="109">
        <v>0.19600000000000001</v>
      </c>
      <c r="H794" s="109">
        <v>9.6000000000000002E-2</v>
      </c>
      <c r="I794" s="109">
        <v>3.6850000000000001</v>
      </c>
      <c r="J794" s="109">
        <v>229.18</v>
      </c>
      <c r="K794" s="98">
        <v>3.6850000000000001</v>
      </c>
      <c r="L794" s="109">
        <v>229.18</v>
      </c>
      <c r="M794" s="122">
        <f>K794/L794</f>
        <v>1.6079064490793264E-2</v>
      </c>
      <c r="N794" s="109">
        <v>71.394999999999996</v>
      </c>
      <c r="O794" s="133">
        <f>M794*N794</f>
        <v>1.1479648093201851</v>
      </c>
      <c r="P794" s="133">
        <f>M794*60*1000</f>
        <v>964.74386944759578</v>
      </c>
      <c r="Q794" s="142">
        <f>P794*N794/1000</f>
        <v>68.877888559211101</v>
      </c>
    </row>
    <row r="795" spans="1:17" ht="12.75" customHeight="1">
      <c r="A795" s="245"/>
      <c r="B795" s="17" t="s">
        <v>412</v>
      </c>
      <c r="C795" s="22" t="s">
        <v>715</v>
      </c>
      <c r="D795" s="23">
        <v>5</v>
      </c>
      <c r="E795" s="23">
        <v>1959</v>
      </c>
      <c r="F795" s="109">
        <v>6.1369999999999996</v>
      </c>
      <c r="G795" s="109">
        <v>0.44669999999999999</v>
      </c>
      <c r="H795" s="109">
        <v>0.66</v>
      </c>
      <c r="I795" s="109">
        <f>F795-G795-H795</f>
        <v>5.0302999999999995</v>
      </c>
      <c r="J795" s="109">
        <v>311.52</v>
      </c>
      <c r="K795" s="98">
        <v>3.5070000000000001</v>
      </c>
      <c r="L795" s="109">
        <v>217.22</v>
      </c>
      <c r="M795" s="122">
        <f>K795/L795</f>
        <v>1.6144922198692572E-2</v>
      </c>
      <c r="N795" s="109">
        <v>50.03</v>
      </c>
      <c r="O795" s="133">
        <f>M795*N795</f>
        <v>0.80773045760058937</v>
      </c>
      <c r="P795" s="133">
        <f>M795*60*1000</f>
        <v>968.69533192155427</v>
      </c>
      <c r="Q795" s="142">
        <f>P795*N795/1000</f>
        <v>48.463827456035361</v>
      </c>
    </row>
    <row r="796" spans="1:17" ht="12.75" customHeight="1">
      <c r="A796" s="245"/>
      <c r="B796" s="17" t="s">
        <v>440</v>
      </c>
      <c r="C796" s="46" t="s">
        <v>804</v>
      </c>
      <c r="D796" s="23">
        <v>10</v>
      </c>
      <c r="E796" s="23">
        <v>1976</v>
      </c>
      <c r="F796" s="109">
        <f>SUM(G796+H796+I796)</f>
        <v>7.1079999999999997</v>
      </c>
      <c r="G796" s="109">
        <v>0.45900000000000002</v>
      </c>
      <c r="H796" s="109">
        <v>0</v>
      </c>
      <c r="I796" s="109">
        <v>6.649</v>
      </c>
      <c r="J796" s="109">
        <v>411.49</v>
      </c>
      <c r="K796" s="98">
        <v>6.649</v>
      </c>
      <c r="L796" s="109">
        <v>411.49</v>
      </c>
      <c r="M796" s="122">
        <f>K796/L796</f>
        <v>1.6158351357262631E-2</v>
      </c>
      <c r="N796" s="109">
        <v>50.14</v>
      </c>
      <c r="O796" s="133">
        <f>M796*N796</f>
        <v>0.81017973705314827</v>
      </c>
      <c r="P796" s="133">
        <f>M796*60*1000</f>
        <v>969.5010814357579</v>
      </c>
      <c r="Q796" s="142">
        <f>P796*N796/1000</f>
        <v>48.610784223188901</v>
      </c>
    </row>
    <row r="797" spans="1:17" ht="12.75" customHeight="1">
      <c r="A797" s="245"/>
      <c r="B797" s="17" t="s">
        <v>117</v>
      </c>
      <c r="C797" s="62" t="s">
        <v>872</v>
      </c>
      <c r="D797" s="63">
        <v>6</v>
      </c>
      <c r="E797" s="63">
        <v>1930</v>
      </c>
      <c r="F797" s="113">
        <v>5.2220000000000004</v>
      </c>
      <c r="G797" s="113">
        <v>0.10199999999999999</v>
      </c>
      <c r="H797" s="113">
        <v>0.8</v>
      </c>
      <c r="I797" s="113">
        <v>4.3200010000000004</v>
      </c>
      <c r="J797" s="113">
        <v>266.7</v>
      </c>
      <c r="K797" s="100">
        <v>4.3200010000000004</v>
      </c>
      <c r="L797" s="113">
        <v>266.7</v>
      </c>
      <c r="M797" s="128">
        <v>1.6197979002624673E-2</v>
      </c>
      <c r="N797" s="113">
        <v>79.352000000000004</v>
      </c>
      <c r="O797" s="113">
        <v>1.285342029816273</v>
      </c>
      <c r="P797" s="113">
        <v>971.87874015748037</v>
      </c>
      <c r="Q797" s="148">
        <v>77.12052178897639</v>
      </c>
    </row>
    <row r="798" spans="1:17" ht="12.75" customHeight="1">
      <c r="A798" s="245"/>
      <c r="B798" s="17" t="s">
        <v>393</v>
      </c>
      <c r="C798" s="58" t="s">
        <v>404</v>
      </c>
      <c r="D798" s="17">
        <v>18</v>
      </c>
      <c r="E798" s="17">
        <v>1987</v>
      </c>
      <c r="F798" s="109">
        <v>14.994999999999999</v>
      </c>
      <c r="G798" s="109">
        <v>1.9830000000000001</v>
      </c>
      <c r="H798" s="109">
        <v>2.4009999999999998</v>
      </c>
      <c r="I798" s="109">
        <v>10.611000000000001</v>
      </c>
      <c r="J798" s="60">
        <v>650.79999999999995</v>
      </c>
      <c r="K798" s="98">
        <v>10.611000000000001</v>
      </c>
      <c r="L798" s="60">
        <v>650.79999999999995</v>
      </c>
      <c r="M798" s="122">
        <f>K798/L798</f>
        <v>1.6304548248309774E-2</v>
      </c>
      <c r="N798" s="109">
        <v>91.123999999999995</v>
      </c>
      <c r="O798" s="133">
        <f>M798*N798</f>
        <v>1.4857356545789797</v>
      </c>
      <c r="P798" s="133">
        <f>M798*60*1000</f>
        <v>978.27289489858651</v>
      </c>
      <c r="Q798" s="142">
        <f>P798*N798/1000</f>
        <v>89.144139274738791</v>
      </c>
    </row>
    <row r="799" spans="1:17" ht="12.75" customHeight="1">
      <c r="A799" s="245"/>
      <c r="B799" s="17" t="s">
        <v>390</v>
      </c>
      <c r="C799" s="22" t="s">
        <v>380</v>
      </c>
      <c r="D799" s="23">
        <v>4</v>
      </c>
      <c r="E799" s="23">
        <v>1950</v>
      </c>
      <c r="F799" s="109">
        <v>4.8730000000000002</v>
      </c>
      <c r="G799" s="109">
        <v>1.077</v>
      </c>
      <c r="H799" s="109">
        <v>0.64</v>
      </c>
      <c r="I799" s="109">
        <v>3.1560000000000001</v>
      </c>
      <c r="J799" s="109">
        <v>193.31</v>
      </c>
      <c r="K799" s="98">
        <v>3.1560000000000001</v>
      </c>
      <c r="L799" s="109">
        <v>193.31</v>
      </c>
      <c r="M799" s="122">
        <f>K799/L799</f>
        <v>1.6326108323418343E-2</v>
      </c>
      <c r="N799" s="109">
        <v>71.394999999999996</v>
      </c>
      <c r="O799" s="133">
        <f>M799*N799</f>
        <v>1.1656025037504525</v>
      </c>
      <c r="P799" s="133">
        <f>M799*60*1000</f>
        <v>979.56649940510056</v>
      </c>
      <c r="Q799" s="142">
        <f>P799*N799/1000</f>
        <v>69.936150225027149</v>
      </c>
    </row>
    <row r="800" spans="1:17" ht="12.75" customHeight="1">
      <c r="A800" s="245"/>
      <c r="B800" s="17" t="s">
        <v>327</v>
      </c>
      <c r="C800" s="24" t="s">
        <v>323</v>
      </c>
      <c r="D800" s="17">
        <v>24</v>
      </c>
      <c r="E800" s="17">
        <v>1960</v>
      </c>
      <c r="F800" s="60">
        <v>14.98</v>
      </c>
      <c r="G800" s="60"/>
      <c r="H800" s="60"/>
      <c r="I800" s="60">
        <v>14.98</v>
      </c>
      <c r="J800" s="60">
        <v>914.41</v>
      </c>
      <c r="K800" s="97">
        <v>14.98</v>
      </c>
      <c r="L800" s="60">
        <v>914.41</v>
      </c>
      <c r="M800" s="123">
        <f>K800/L800</f>
        <v>1.6382148051749215E-2</v>
      </c>
      <c r="N800" s="60">
        <v>58.533000000000001</v>
      </c>
      <c r="O800" s="60">
        <f>K800*N800/J800</f>
        <v>0.95889627191303684</v>
      </c>
      <c r="P800" s="60">
        <f>M800*60*1000</f>
        <v>982.928883104953</v>
      </c>
      <c r="Q800" s="143">
        <f>O800*60</f>
        <v>57.533776314782209</v>
      </c>
    </row>
    <row r="801" spans="1:17" ht="12.75" customHeight="1">
      <c r="A801" s="245"/>
      <c r="B801" s="16" t="s">
        <v>200</v>
      </c>
      <c r="C801" s="68" t="s">
        <v>196</v>
      </c>
      <c r="D801" s="35">
        <v>4</v>
      </c>
      <c r="E801" s="35">
        <v>1963</v>
      </c>
      <c r="F801" s="64">
        <v>2.8690000000000002</v>
      </c>
      <c r="G801" s="64">
        <v>0.34795399999999999</v>
      </c>
      <c r="H801" s="64">
        <v>0.04</v>
      </c>
      <c r="I801" s="64">
        <v>2.4810460000000001</v>
      </c>
      <c r="J801" s="64">
        <v>150.99</v>
      </c>
      <c r="K801" s="99">
        <v>2.4810460000000001</v>
      </c>
      <c r="L801" s="64">
        <v>150.99</v>
      </c>
      <c r="M801" s="65">
        <v>1.6431856414332074E-2</v>
      </c>
      <c r="N801" s="64">
        <v>55.808000000000007</v>
      </c>
      <c r="O801" s="64">
        <v>0.91702904277104447</v>
      </c>
      <c r="P801" s="64">
        <v>985.91138485992451</v>
      </c>
      <c r="Q801" s="141">
        <v>55.021742566262681</v>
      </c>
    </row>
    <row r="802" spans="1:17" ht="12.75" customHeight="1">
      <c r="A802" s="245"/>
      <c r="B802" s="16" t="s">
        <v>24</v>
      </c>
      <c r="C802" s="22" t="s">
        <v>478</v>
      </c>
      <c r="D802" s="23">
        <v>8</v>
      </c>
      <c r="E802" s="23" t="s">
        <v>28</v>
      </c>
      <c r="F802" s="109">
        <f>+G802+H802+I802</f>
        <v>5.7839989999999997</v>
      </c>
      <c r="G802" s="109">
        <v>0</v>
      </c>
      <c r="H802" s="109">
        <v>0</v>
      </c>
      <c r="I802" s="109">
        <v>5.7839989999999997</v>
      </c>
      <c r="J802" s="109">
        <v>351.52</v>
      </c>
      <c r="K802" s="98">
        <v>5.7839989999999997</v>
      </c>
      <c r="L802" s="109">
        <v>351.5</v>
      </c>
      <c r="M802" s="122">
        <f>K802/L802</f>
        <v>1.6455189189189187E-2</v>
      </c>
      <c r="N802" s="109">
        <v>61.149000000000001</v>
      </c>
      <c r="O802" s="133">
        <f>M802*N802</f>
        <v>1.0062183637297297</v>
      </c>
      <c r="P802" s="133">
        <f>M802*60*1000</f>
        <v>987.31135135135116</v>
      </c>
      <c r="Q802" s="142">
        <f>P802*N802/1000</f>
        <v>60.37310182378377</v>
      </c>
    </row>
    <row r="803" spans="1:17" ht="12.75" customHeight="1">
      <c r="A803" s="245"/>
      <c r="B803" s="17" t="s">
        <v>390</v>
      </c>
      <c r="C803" s="22" t="s">
        <v>389</v>
      </c>
      <c r="D803" s="23">
        <v>6</v>
      </c>
      <c r="E803" s="23">
        <v>1985</v>
      </c>
      <c r="F803" s="109">
        <v>5.258</v>
      </c>
      <c r="G803" s="109">
        <v>0.378</v>
      </c>
      <c r="H803" s="109">
        <v>0.96</v>
      </c>
      <c r="I803" s="109">
        <v>3.911</v>
      </c>
      <c r="J803" s="109">
        <v>230.55</v>
      </c>
      <c r="K803" s="98">
        <v>3.911</v>
      </c>
      <c r="L803" s="109">
        <v>230.55</v>
      </c>
      <c r="M803" s="122">
        <f>K803/L803</f>
        <v>1.696378225981349E-2</v>
      </c>
      <c r="N803" s="109">
        <v>71.394999999999996</v>
      </c>
      <c r="O803" s="133">
        <f>M803*N803</f>
        <v>1.211129234439384</v>
      </c>
      <c r="P803" s="133">
        <f>M803*60*1000</f>
        <v>1017.8269355888094</v>
      </c>
      <c r="Q803" s="142">
        <f>P803*N803/1000</f>
        <v>72.667754066363045</v>
      </c>
    </row>
    <row r="804" spans="1:17" ht="12.75" customHeight="1">
      <c r="A804" s="245"/>
      <c r="B804" s="16" t="s">
        <v>24</v>
      </c>
      <c r="C804" s="22" t="s">
        <v>237</v>
      </c>
      <c r="D804" s="23">
        <v>12</v>
      </c>
      <c r="E804" s="23" t="s">
        <v>28</v>
      </c>
      <c r="F804" s="109">
        <f>+G804+H804+I804</f>
        <v>10.688998999999999</v>
      </c>
      <c r="G804" s="109">
        <v>0.59595900000000002</v>
      </c>
      <c r="H804" s="109">
        <v>1.04</v>
      </c>
      <c r="I804" s="109">
        <v>9.0530399999999993</v>
      </c>
      <c r="J804" s="109">
        <v>529.87</v>
      </c>
      <c r="K804" s="98">
        <v>9.0530399999999993</v>
      </c>
      <c r="L804" s="109">
        <v>529.87</v>
      </c>
      <c r="M804" s="122">
        <f>K804/L804</f>
        <v>1.7085398305244682E-2</v>
      </c>
      <c r="N804" s="109">
        <v>61.149000000000001</v>
      </c>
      <c r="O804" s="133">
        <f>M804*N804</f>
        <v>1.044755020967407</v>
      </c>
      <c r="P804" s="133">
        <f>M804*60*1000</f>
        <v>1025.1238983146809</v>
      </c>
      <c r="Q804" s="142">
        <f>P804*N804/1000</f>
        <v>62.685301258044426</v>
      </c>
    </row>
    <row r="805" spans="1:17" ht="12.75" customHeight="1">
      <c r="A805" s="245"/>
      <c r="B805" s="16" t="s">
        <v>200</v>
      </c>
      <c r="C805" s="68" t="s">
        <v>199</v>
      </c>
      <c r="D805" s="35">
        <v>13</v>
      </c>
      <c r="E805" s="35" t="s">
        <v>34</v>
      </c>
      <c r="F805" s="64">
        <v>6.8150000000000004</v>
      </c>
      <c r="G805" s="64">
        <v>0</v>
      </c>
      <c r="H805" s="64">
        <v>0</v>
      </c>
      <c r="I805" s="64">
        <v>6.8150009999999996</v>
      </c>
      <c r="J805" s="64">
        <v>397.64</v>
      </c>
      <c r="K805" s="99">
        <v>6.8150009999999996</v>
      </c>
      <c r="L805" s="64">
        <v>397.64</v>
      </c>
      <c r="M805" s="65">
        <v>1.7138620360124736E-2</v>
      </c>
      <c r="N805" s="64">
        <v>55.808000000000007</v>
      </c>
      <c r="O805" s="64">
        <v>0.9564721250578414</v>
      </c>
      <c r="P805" s="64">
        <v>1028.317221607484</v>
      </c>
      <c r="Q805" s="141">
        <v>57.388327503470478</v>
      </c>
    </row>
    <row r="806" spans="1:17" ht="12.75" customHeight="1">
      <c r="A806" s="245"/>
      <c r="B806" s="16" t="s">
        <v>24</v>
      </c>
      <c r="C806" s="22" t="s">
        <v>477</v>
      </c>
      <c r="D806" s="23">
        <v>12</v>
      </c>
      <c r="E806" s="23" t="s">
        <v>28</v>
      </c>
      <c r="F806" s="109">
        <f>+G806+H806+I806</f>
        <v>8.3770019999999992</v>
      </c>
      <c r="G806" s="109">
        <v>0</v>
      </c>
      <c r="H806" s="109">
        <v>0</v>
      </c>
      <c r="I806" s="109">
        <v>8.3770019999999992</v>
      </c>
      <c r="J806" s="109">
        <v>485.22</v>
      </c>
      <c r="K806" s="98">
        <v>8.3770019999999992</v>
      </c>
      <c r="L806" s="109">
        <v>485.22</v>
      </c>
      <c r="M806" s="122">
        <f t="shared" ref="M806:M814" si="95">K806/L806</f>
        <v>1.7264337826140716E-2</v>
      </c>
      <c r="N806" s="109">
        <v>61.149000000000001</v>
      </c>
      <c r="O806" s="133">
        <f>M806*N806</f>
        <v>1.0556969937306786</v>
      </c>
      <c r="P806" s="133">
        <f t="shared" ref="P806:P814" si="96">M806*60*1000</f>
        <v>1035.8602695684428</v>
      </c>
      <c r="Q806" s="142">
        <f>P806*N806/1000</f>
        <v>63.341819623840713</v>
      </c>
    </row>
    <row r="807" spans="1:17" ht="12.75" customHeight="1">
      <c r="A807" s="245"/>
      <c r="B807" s="16" t="s">
        <v>437</v>
      </c>
      <c r="C807" s="78" t="s">
        <v>436</v>
      </c>
      <c r="D807" s="79">
        <v>10</v>
      </c>
      <c r="E807" s="79" t="s">
        <v>34</v>
      </c>
      <c r="F807" s="116">
        <f>G807+H807+I807</f>
        <v>6</v>
      </c>
      <c r="G807" s="116">
        <v>0.56100000000000005</v>
      </c>
      <c r="H807" s="116">
        <v>0</v>
      </c>
      <c r="I807" s="116">
        <v>5.4390000000000001</v>
      </c>
      <c r="J807" s="116">
        <v>314.19</v>
      </c>
      <c r="K807" s="103">
        <f>I807</f>
        <v>5.4390000000000001</v>
      </c>
      <c r="L807" s="116">
        <f>J807</f>
        <v>314.19</v>
      </c>
      <c r="M807" s="126">
        <f t="shared" si="95"/>
        <v>1.7311181132435786E-2</v>
      </c>
      <c r="N807" s="116">
        <v>48.2</v>
      </c>
      <c r="O807" s="136">
        <f>M807*N807</f>
        <v>0.83439893058340497</v>
      </c>
      <c r="P807" s="136">
        <f t="shared" si="96"/>
        <v>1038.6708679461472</v>
      </c>
      <c r="Q807" s="213">
        <f>P807*N807/1000</f>
        <v>50.063935835004294</v>
      </c>
    </row>
    <row r="808" spans="1:17" ht="12.75" customHeight="1">
      <c r="A808" s="245"/>
      <c r="B808" s="16" t="s">
        <v>659</v>
      </c>
      <c r="C808" s="22" t="s">
        <v>657</v>
      </c>
      <c r="D808" s="23">
        <v>4</v>
      </c>
      <c r="E808" s="23">
        <v>1940</v>
      </c>
      <c r="F808" s="109">
        <f>G808+H808+I808</f>
        <v>2.81</v>
      </c>
      <c r="G808" s="109">
        <v>0</v>
      </c>
      <c r="H808" s="109">
        <v>0</v>
      </c>
      <c r="I808" s="109">
        <v>2.81</v>
      </c>
      <c r="J808" s="109">
        <v>161.63</v>
      </c>
      <c r="K808" s="98">
        <f>I808</f>
        <v>2.81</v>
      </c>
      <c r="L808" s="109">
        <f>J808</f>
        <v>161.63</v>
      </c>
      <c r="M808" s="122">
        <f t="shared" si="95"/>
        <v>1.7385386376291532E-2</v>
      </c>
      <c r="N808" s="109">
        <v>54.281999999999996</v>
      </c>
      <c r="O808" s="133">
        <f>M808*N808</f>
        <v>0.94371354327785684</v>
      </c>
      <c r="P808" s="133">
        <f t="shared" si="96"/>
        <v>1043.1231825774919</v>
      </c>
      <c r="Q808" s="142">
        <f>P808*N808/1000</f>
        <v>56.622812596671416</v>
      </c>
    </row>
    <row r="809" spans="1:17" ht="12.75" customHeight="1">
      <c r="A809" s="245"/>
      <c r="B809" s="17" t="s">
        <v>390</v>
      </c>
      <c r="C809" s="22" t="s">
        <v>383</v>
      </c>
      <c r="D809" s="23">
        <v>6</v>
      </c>
      <c r="E809" s="23">
        <v>1957</v>
      </c>
      <c r="F809" s="109">
        <v>6.242</v>
      </c>
      <c r="G809" s="109">
        <v>0.56699999999999995</v>
      </c>
      <c r="H809" s="109">
        <v>0.08</v>
      </c>
      <c r="I809" s="109">
        <v>5.5949999999999998</v>
      </c>
      <c r="J809" s="109">
        <v>319.77999999999997</v>
      </c>
      <c r="K809" s="98">
        <v>5.5949999999999998</v>
      </c>
      <c r="L809" s="109">
        <v>319.77999999999997</v>
      </c>
      <c r="M809" s="122">
        <f t="shared" si="95"/>
        <v>1.7496403777597098E-2</v>
      </c>
      <c r="N809" s="109">
        <v>71.394999999999996</v>
      </c>
      <c r="O809" s="133">
        <f>M809*N809</f>
        <v>1.2491557477015447</v>
      </c>
      <c r="P809" s="133">
        <f t="shared" si="96"/>
        <v>1049.7842266558259</v>
      </c>
      <c r="Q809" s="142">
        <f>P809*N809/1000</f>
        <v>74.949344862092687</v>
      </c>
    </row>
    <row r="810" spans="1:17" ht="12.75" customHeight="1">
      <c r="A810" s="245"/>
      <c r="B810" s="17" t="s">
        <v>412</v>
      </c>
      <c r="C810" s="22" t="s">
        <v>716</v>
      </c>
      <c r="D810" s="23">
        <v>6</v>
      </c>
      <c r="E810" s="23">
        <v>1955</v>
      </c>
      <c r="F810" s="109">
        <v>4.556</v>
      </c>
      <c r="G810" s="109">
        <v>0.10659</v>
      </c>
      <c r="H810" s="109">
        <v>0.06</v>
      </c>
      <c r="I810" s="109">
        <f>F810-G810-H810</f>
        <v>4.3894100000000007</v>
      </c>
      <c r="J810" s="109">
        <v>249.66</v>
      </c>
      <c r="K810" s="98">
        <v>3.63</v>
      </c>
      <c r="L810" s="109">
        <v>206.48</v>
      </c>
      <c r="M810" s="122">
        <f t="shared" si="95"/>
        <v>1.7580395195660597E-2</v>
      </c>
      <c r="N810" s="109">
        <v>50.03</v>
      </c>
      <c r="O810" s="133">
        <f>M810*N810</f>
        <v>0.87954717163889973</v>
      </c>
      <c r="P810" s="133">
        <f t="shared" si="96"/>
        <v>1054.8237117396359</v>
      </c>
      <c r="Q810" s="142">
        <f>P810*N810/1000</f>
        <v>52.772830298333979</v>
      </c>
    </row>
    <row r="811" spans="1:17" ht="12.75" customHeight="1">
      <c r="A811" s="245"/>
      <c r="B811" s="17" t="s">
        <v>327</v>
      </c>
      <c r="C811" s="24" t="s">
        <v>325</v>
      </c>
      <c r="D811" s="17">
        <v>10</v>
      </c>
      <c r="E811" s="17">
        <v>1938</v>
      </c>
      <c r="F811" s="60">
        <v>5.37</v>
      </c>
      <c r="G811" s="60"/>
      <c r="H811" s="60"/>
      <c r="I811" s="60">
        <v>5.37</v>
      </c>
      <c r="J811" s="60">
        <v>304.82</v>
      </c>
      <c r="K811" s="97">
        <v>5.37</v>
      </c>
      <c r="L811" s="60">
        <v>304.82</v>
      </c>
      <c r="M811" s="123">
        <f t="shared" si="95"/>
        <v>1.7616954268092646E-2</v>
      </c>
      <c r="N811" s="60">
        <v>58.533000000000001</v>
      </c>
      <c r="O811" s="60">
        <f>K811*N811/J811</f>
        <v>1.0311731841742668</v>
      </c>
      <c r="P811" s="60">
        <f t="shared" si="96"/>
        <v>1057.0172560855588</v>
      </c>
      <c r="Q811" s="143">
        <f>O811*60</f>
        <v>61.870391050456007</v>
      </c>
    </row>
    <row r="812" spans="1:17" ht="12.75" customHeight="1">
      <c r="A812" s="245"/>
      <c r="B812" s="17" t="s">
        <v>327</v>
      </c>
      <c r="C812" s="24" t="s">
        <v>324</v>
      </c>
      <c r="D812" s="17">
        <v>24</v>
      </c>
      <c r="E812" s="17">
        <v>1961</v>
      </c>
      <c r="F812" s="60">
        <v>16.03</v>
      </c>
      <c r="G812" s="60"/>
      <c r="H812" s="60"/>
      <c r="I812" s="60">
        <v>16.03</v>
      </c>
      <c r="J812" s="60">
        <v>909.58</v>
      </c>
      <c r="K812" s="97">
        <v>16.03</v>
      </c>
      <c r="L812" s="60">
        <v>909.58</v>
      </c>
      <c r="M812" s="123">
        <f t="shared" si="95"/>
        <v>1.7623518547021703E-2</v>
      </c>
      <c r="N812" s="60">
        <v>58.533000000000001</v>
      </c>
      <c r="O812" s="60">
        <f>K812*N812/J812</f>
        <v>1.0315574111128214</v>
      </c>
      <c r="P812" s="60">
        <f t="shared" si="96"/>
        <v>1057.4111128213021</v>
      </c>
      <c r="Q812" s="143">
        <f>O812*60</f>
        <v>61.893444666769284</v>
      </c>
    </row>
    <row r="813" spans="1:17" ht="12.75" customHeight="1">
      <c r="A813" s="245"/>
      <c r="B813" s="17" t="s">
        <v>440</v>
      </c>
      <c r="C813" s="22" t="s">
        <v>800</v>
      </c>
      <c r="D813" s="23">
        <v>8</v>
      </c>
      <c r="E813" s="23">
        <v>1960</v>
      </c>
      <c r="F813" s="109">
        <f>SUM(G813+H813+I813)</f>
        <v>8.2059999999999995</v>
      </c>
      <c r="G813" s="109">
        <v>0.56100000000000005</v>
      </c>
      <c r="H813" s="109">
        <v>1.28</v>
      </c>
      <c r="I813" s="109">
        <v>6.3650000000000002</v>
      </c>
      <c r="J813" s="109">
        <v>358.27</v>
      </c>
      <c r="K813" s="98">
        <v>5.6239999999999997</v>
      </c>
      <c r="L813" s="109">
        <v>316.48</v>
      </c>
      <c r="M813" s="122">
        <f t="shared" si="95"/>
        <v>1.7770475227502525E-2</v>
      </c>
      <c r="N813" s="109">
        <v>50.14</v>
      </c>
      <c r="O813" s="133">
        <f>M813*N813</f>
        <v>0.89101162790697663</v>
      </c>
      <c r="P813" s="133">
        <f t="shared" si="96"/>
        <v>1066.2285136501514</v>
      </c>
      <c r="Q813" s="142">
        <f>P813*N813/1000</f>
        <v>53.46069767441859</v>
      </c>
    </row>
    <row r="814" spans="1:17" ht="12.75" customHeight="1">
      <c r="A814" s="245"/>
      <c r="B814" s="16" t="s">
        <v>659</v>
      </c>
      <c r="C814" s="46" t="s">
        <v>344</v>
      </c>
      <c r="D814" s="23">
        <v>7</v>
      </c>
      <c r="E814" s="23">
        <v>1955</v>
      </c>
      <c r="F814" s="109">
        <f>G814+H814+I814</f>
        <v>4.7959990000000001</v>
      </c>
      <c r="G814" s="109">
        <v>0</v>
      </c>
      <c r="H814" s="109">
        <v>0</v>
      </c>
      <c r="I814" s="109">
        <v>4.7959990000000001</v>
      </c>
      <c r="J814" s="109">
        <v>266.2</v>
      </c>
      <c r="K814" s="98">
        <f>I814</f>
        <v>4.7959990000000001</v>
      </c>
      <c r="L814" s="109">
        <f>J814</f>
        <v>266.2</v>
      </c>
      <c r="M814" s="122">
        <f t="shared" si="95"/>
        <v>1.8016525169045831E-2</v>
      </c>
      <c r="N814" s="109">
        <v>54.281999999999996</v>
      </c>
      <c r="O814" s="133">
        <f>M814*N814</f>
        <v>0.97797301922614577</v>
      </c>
      <c r="P814" s="133">
        <f t="shared" si="96"/>
        <v>1080.9915101427498</v>
      </c>
      <c r="Q814" s="142">
        <f>P814*N814/1000</f>
        <v>58.678381153568743</v>
      </c>
    </row>
    <row r="815" spans="1:17" ht="12.75" customHeight="1">
      <c r="A815" s="245"/>
      <c r="B815" s="16" t="s">
        <v>200</v>
      </c>
      <c r="C815" s="68" t="s">
        <v>194</v>
      </c>
      <c r="D815" s="35">
        <v>6</v>
      </c>
      <c r="E815" s="35">
        <v>1959</v>
      </c>
      <c r="F815" s="64">
        <v>6.8639999999999999</v>
      </c>
      <c r="G815" s="64">
        <v>1.1730149999999999</v>
      </c>
      <c r="H815" s="64">
        <v>0.06</v>
      </c>
      <c r="I815" s="64">
        <v>5.6309849999999999</v>
      </c>
      <c r="J815" s="64">
        <v>310.93</v>
      </c>
      <c r="K815" s="99">
        <v>5.6309849999999999</v>
      </c>
      <c r="L815" s="64">
        <v>310.93</v>
      </c>
      <c r="M815" s="65">
        <v>1.8110137329945646E-2</v>
      </c>
      <c r="N815" s="64">
        <v>55.808000000000007</v>
      </c>
      <c r="O815" s="64">
        <v>1.0106905441096068</v>
      </c>
      <c r="P815" s="64">
        <v>1086.6082397967386</v>
      </c>
      <c r="Q815" s="141">
        <v>60.641432646576398</v>
      </c>
    </row>
    <row r="816" spans="1:17" ht="12.75" customHeight="1">
      <c r="A816" s="245"/>
      <c r="B816" s="17" t="s">
        <v>440</v>
      </c>
      <c r="C816" s="22" t="s">
        <v>802</v>
      </c>
      <c r="D816" s="23">
        <v>3</v>
      </c>
      <c r="E816" s="23"/>
      <c r="F816" s="109">
        <f>SUM(G816+H816+I816)</f>
        <v>3.3210000000000002</v>
      </c>
      <c r="G816" s="109">
        <v>0</v>
      </c>
      <c r="H816" s="109">
        <v>0</v>
      </c>
      <c r="I816" s="109">
        <v>3.3210000000000002</v>
      </c>
      <c r="J816" s="109">
        <v>182.98</v>
      </c>
      <c r="K816" s="98">
        <v>3.3210000000000002</v>
      </c>
      <c r="L816" s="109">
        <v>182.98</v>
      </c>
      <c r="M816" s="122">
        <f>K816/L816</f>
        <v>1.8149524538200897E-2</v>
      </c>
      <c r="N816" s="109">
        <v>50.14</v>
      </c>
      <c r="O816" s="133">
        <f>M816*N816</f>
        <v>0.91001716034539304</v>
      </c>
      <c r="P816" s="133">
        <f>M816*60*1000</f>
        <v>1088.9714722920539</v>
      </c>
      <c r="Q816" s="142">
        <f>P816*N816/1000</f>
        <v>54.601029620723587</v>
      </c>
    </row>
    <row r="817" spans="1:17" ht="12.75" customHeight="1">
      <c r="A817" s="245"/>
      <c r="B817" s="17" t="s">
        <v>412</v>
      </c>
      <c r="C817" s="22" t="s">
        <v>717</v>
      </c>
      <c r="D817" s="23">
        <v>6</v>
      </c>
      <c r="E817" s="23">
        <v>1926</v>
      </c>
      <c r="F817" s="109">
        <v>5.85</v>
      </c>
      <c r="G817" s="109">
        <v>0.41463</v>
      </c>
      <c r="H817" s="109">
        <v>0.8</v>
      </c>
      <c r="I817" s="109">
        <f>F817-G817-H817</f>
        <v>4.63537</v>
      </c>
      <c r="J817" s="109">
        <v>254.15</v>
      </c>
      <c r="K817" s="98">
        <v>3.5430000000000001</v>
      </c>
      <c r="L817" s="109">
        <v>194.28</v>
      </c>
      <c r="M817" s="122">
        <f>K817/L817</f>
        <v>1.8236565781346512E-2</v>
      </c>
      <c r="N817" s="109">
        <v>50.03</v>
      </c>
      <c r="O817" s="133">
        <f>M817*N817</f>
        <v>0.91237538604076596</v>
      </c>
      <c r="P817" s="133">
        <f>M817*60*1000</f>
        <v>1094.1939468807907</v>
      </c>
      <c r="Q817" s="142">
        <f>P817*N817/1000</f>
        <v>54.742523162445963</v>
      </c>
    </row>
    <row r="818" spans="1:17" ht="12.75" customHeight="1">
      <c r="A818" s="245"/>
      <c r="B818" s="16" t="s">
        <v>24</v>
      </c>
      <c r="C818" s="22" t="s">
        <v>476</v>
      </c>
      <c r="D818" s="23">
        <v>12</v>
      </c>
      <c r="E818" s="23" t="s">
        <v>28</v>
      </c>
      <c r="F818" s="109">
        <f>+G818+H818+I818</f>
        <v>11.090002999999999</v>
      </c>
      <c r="G818" s="109">
        <v>0.74629100000000004</v>
      </c>
      <c r="H818" s="109">
        <v>0.39</v>
      </c>
      <c r="I818" s="109">
        <v>9.9537119999999994</v>
      </c>
      <c r="J818" s="109">
        <v>543.66999999999996</v>
      </c>
      <c r="K818" s="98">
        <v>9.9537119999999994</v>
      </c>
      <c r="L818" s="109">
        <v>543.66999999999996</v>
      </c>
      <c r="M818" s="122">
        <f>K818/L818</f>
        <v>1.8308370886751156E-2</v>
      </c>
      <c r="N818" s="109">
        <v>61.149000000000001</v>
      </c>
      <c r="O818" s="133">
        <f>M818*N818</f>
        <v>1.1195385713539465</v>
      </c>
      <c r="P818" s="133">
        <f>M818*60*1000</f>
        <v>1098.5022532050693</v>
      </c>
      <c r="Q818" s="142">
        <f>P818*N818/1000</f>
        <v>67.172314281236794</v>
      </c>
    </row>
    <row r="819" spans="1:17" ht="12.75" customHeight="1">
      <c r="A819" s="245"/>
      <c r="B819" s="17" t="s">
        <v>327</v>
      </c>
      <c r="C819" s="24" t="s">
        <v>326</v>
      </c>
      <c r="D819" s="17">
        <v>8</v>
      </c>
      <c r="E819" s="17">
        <v>1960</v>
      </c>
      <c r="F819" s="60">
        <v>5.32</v>
      </c>
      <c r="G819" s="60"/>
      <c r="H819" s="60"/>
      <c r="I819" s="60">
        <v>5.32</v>
      </c>
      <c r="J819" s="60">
        <v>288.58</v>
      </c>
      <c r="K819" s="97">
        <v>5.32</v>
      </c>
      <c r="L819" s="60">
        <v>288.58</v>
      </c>
      <c r="M819" s="123">
        <f>K819/L819</f>
        <v>1.8435095987247907E-2</v>
      </c>
      <c r="N819" s="60">
        <v>58.533000000000001</v>
      </c>
      <c r="O819" s="60">
        <f>K819*N819/J819</f>
        <v>1.0790614734215818</v>
      </c>
      <c r="P819" s="60">
        <f>M819*60*1000</f>
        <v>1106.1057592348743</v>
      </c>
      <c r="Q819" s="143">
        <f>O819*60</f>
        <v>64.743688405294904</v>
      </c>
    </row>
    <row r="820" spans="1:17" ht="12.75" customHeight="1">
      <c r="A820" s="245"/>
      <c r="B820" s="16" t="s">
        <v>659</v>
      </c>
      <c r="C820" s="46" t="s">
        <v>658</v>
      </c>
      <c r="D820" s="23">
        <v>6</v>
      </c>
      <c r="E820" s="23">
        <v>1936</v>
      </c>
      <c r="F820" s="109">
        <f>G820+H820+I820</f>
        <v>5.7060010000000005</v>
      </c>
      <c r="G820" s="109">
        <v>0.68523000000000001</v>
      </c>
      <c r="H820" s="109">
        <v>0.06</v>
      </c>
      <c r="I820" s="109">
        <v>4.9607710000000003</v>
      </c>
      <c r="J820" s="109">
        <v>266.57</v>
      </c>
      <c r="K820" s="98">
        <f>I820</f>
        <v>4.9607710000000003</v>
      </c>
      <c r="L820" s="109">
        <f>J820</f>
        <v>266.57</v>
      </c>
      <c r="M820" s="122">
        <f>K820/L820</f>
        <v>1.860963724350077E-2</v>
      </c>
      <c r="N820" s="109">
        <v>54.281999999999996</v>
      </c>
      <c r="O820" s="133">
        <f>M820*N820</f>
        <v>1.0101683288517087</v>
      </c>
      <c r="P820" s="133">
        <f>M820*60*1000</f>
        <v>1116.5782346100461</v>
      </c>
      <c r="Q820" s="142">
        <f>P820*N820/1000</f>
        <v>60.610099731102522</v>
      </c>
    </row>
    <row r="821" spans="1:17" ht="12.75" customHeight="1">
      <c r="A821" s="245"/>
      <c r="B821" s="16" t="s">
        <v>200</v>
      </c>
      <c r="C821" s="68" t="s">
        <v>192</v>
      </c>
      <c r="D821" s="35">
        <v>4</v>
      </c>
      <c r="E821" s="35">
        <v>1940</v>
      </c>
      <c r="F821" s="64">
        <v>8.8819999999999997</v>
      </c>
      <c r="G821" s="64">
        <v>1.57159</v>
      </c>
      <c r="H821" s="64">
        <v>0.04</v>
      </c>
      <c r="I821" s="64">
        <v>7.2704120000000003</v>
      </c>
      <c r="J821" s="64">
        <v>383.02000000000004</v>
      </c>
      <c r="K821" s="99">
        <v>7.2704120000000003</v>
      </c>
      <c r="L821" s="64">
        <v>383.02000000000004</v>
      </c>
      <c r="M821" s="65">
        <v>1.8981807738499293E-2</v>
      </c>
      <c r="N821" s="64">
        <v>55.808000000000007</v>
      </c>
      <c r="O821" s="64">
        <v>1.0593367262701687</v>
      </c>
      <c r="P821" s="64">
        <v>1138.9084643099577</v>
      </c>
      <c r="Q821" s="141">
        <v>63.560203576210128</v>
      </c>
    </row>
    <row r="822" spans="1:17" ht="12.75" customHeight="1">
      <c r="A822" s="245"/>
      <c r="B822" s="16" t="s">
        <v>24</v>
      </c>
      <c r="C822" s="22" t="s">
        <v>201</v>
      </c>
      <c r="D822" s="23">
        <v>6</v>
      </c>
      <c r="E822" s="23" t="s">
        <v>28</v>
      </c>
      <c r="F822" s="109">
        <f>+G822+H822+I822</f>
        <v>3.1274760000000001</v>
      </c>
      <c r="G822" s="109">
        <v>8.2485000000000003E-2</v>
      </c>
      <c r="H822" s="109">
        <v>0.02</v>
      </c>
      <c r="I822" s="109">
        <v>3.024991</v>
      </c>
      <c r="J822" s="109">
        <v>156.38999999999999</v>
      </c>
      <c r="K822" s="98">
        <v>3.024991</v>
      </c>
      <c r="L822" s="109">
        <v>156.38999999999999</v>
      </c>
      <c r="M822" s="122">
        <f t="shared" ref="M822:M828" si="97">K822/L822</f>
        <v>1.9342611420167532E-2</v>
      </c>
      <c r="N822" s="109">
        <v>61.149000000000001</v>
      </c>
      <c r="O822" s="133">
        <f t="shared" ref="O822:O828" si="98">M822*N822</f>
        <v>1.1827813457318244</v>
      </c>
      <c r="P822" s="133">
        <f t="shared" ref="P822:P828" si="99">M822*60*1000</f>
        <v>1160.5566852100519</v>
      </c>
      <c r="Q822" s="142">
        <f t="shared" ref="Q822:Q828" si="100">P822*N822/1000</f>
        <v>70.966880743909471</v>
      </c>
    </row>
    <row r="823" spans="1:17" ht="12.75" customHeight="1">
      <c r="A823" s="245"/>
      <c r="B823" s="17" t="s">
        <v>412</v>
      </c>
      <c r="C823" s="22" t="s">
        <v>718</v>
      </c>
      <c r="D823" s="23">
        <v>23</v>
      </c>
      <c r="E823" s="23">
        <v>1963</v>
      </c>
      <c r="F823" s="109">
        <v>9.8119999999999994</v>
      </c>
      <c r="G823" s="109">
        <v>0</v>
      </c>
      <c r="H823" s="109">
        <v>0</v>
      </c>
      <c r="I823" s="109">
        <f>F823-G823-H823</f>
        <v>9.8119999999999994</v>
      </c>
      <c r="J823" s="109">
        <v>502.6</v>
      </c>
      <c r="K823" s="98">
        <v>9.8119999999999994</v>
      </c>
      <c r="L823" s="109">
        <v>502.6</v>
      </c>
      <c r="M823" s="122">
        <f t="shared" si="97"/>
        <v>1.9522483087942695E-2</v>
      </c>
      <c r="N823" s="109">
        <v>50.03</v>
      </c>
      <c r="O823" s="133">
        <f t="shared" si="98"/>
        <v>0.97670982888977309</v>
      </c>
      <c r="P823" s="133">
        <f t="shared" si="99"/>
        <v>1171.3489852765617</v>
      </c>
      <c r="Q823" s="142">
        <f t="shared" si="100"/>
        <v>58.602589733386381</v>
      </c>
    </row>
    <row r="824" spans="1:17" ht="12.75" customHeight="1">
      <c r="A824" s="245"/>
      <c r="B824" s="16" t="s">
        <v>566</v>
      </c>
      <c r="C824" s="24" t="s">
        <v>70</v>
      </c>
      <c r="D824" s="17">
        <v>25</v>
      </c>
      <c r="E824" s="17">
        <v>1957</v>
      </c>
      <c r="F824" s="60">
        <v>30.59</v>
      </c>
      <c r="G824" s="60">
        <v>0</v>
      </c>
      <c r="H824" s="60">
        <v>0</v>
      </c>
      <c r="I824" s="60">
        <f>F824-G824-H824</f>
        <v>30.59</v>
      </c>
      <c r="J824" s="60">
        <v>1561.46</v>
      </c>
      <c r="K824" s="97">
        <f>I824/J824*L824</f>
        <v>30.59</v>
      </c>
      <c r="L824" s="60">
        <v>1561.46</v>
      </c>
      <c r="M824" s="123">
        <f t="shared" si="97"/>
        <v>1.9590639529670949E-2</v>
      </c>
      <c r="N824" s="60">
        <v>49.921999999999997</v>
      </c>
      <c r="O824" s="60">
        <f t="shared" si="98"/>
        <v>0.97800390660023306</v>
      </c>
      <c r="P824" s="60">
        <f t="shared" si="99"/>
        <v>1175.4383717802571</v>
      </c>
      <c r="Q824" s="143">
        <f t="shared" si="100"/>
        <v>58.680234396013994</v>
      </c>
    </row>
    <row r="825" spans="1:17" ht="12.75" customHeight="1">
      <c r="A825" s="245"/>
      <c r="B825" s="16" t="s">
        <v>566</v>
      </c>
      <c r="C825" s="24" t="s">
        <v>69</v>
      </c>
      <c r="D825" s="17">
        <v>18</v>
      </c>
      <c r="E825" s="17">
        <v>1959</v>
      </c>
      <c r="F825" s="60">
        <v>21.08</v>
      </c>
      <c r="G825" s="60">
        <v>1.99</v>
      </c>
      <c r="H825" s="60">
        <v>0</v>
      </c>
      <c r="I825" s="60">
        <f>F825-G825-H825</f>
        <v>19.09</v>
      </c>
      <c r="J825" s="60">
        <v>963.76</v>
      </c>
      <c r="K825" s="97">
        <f>I825/J825*L825</f>
        <v>19.09</v>
      </c>
      <c r="L825" s="60">
        <v>963.76</v>
      </c>
      <c r="M825" s="123">
        <f t="shared" si="97"/>
        <v>1.9807835975761599E-2</v>
      </c>
      <c r="N825" s="60">
        <v>49.921999999999997</v>
      </c>
      <c r="O825" s="60">
        <f t="shared" si="98"/>
        <v>0.98884678758197053</v>
      </c>
      <c r="P825" s="60">
        <f t="shared" si="99"/>
        <v>1188.470158545696</v>
      </c>
      <c r="Q825" s="143">
        <f t="shared" si="100"/>
        <v>59.330807254918234</v>
      </c>
    </row>
    <row r="826" spans="1:17" ht="12.75" customHeight="1">
      <c r="A826" s="245"/>
      <c r="B826" s="16" t="s">
        <v>566</v>
      </c>
      <c r="C826" s="24" t="s">
        <v>68</v>
      </c>
      <c r="D826" s="17">
        <v>77</v>
      </c>
      <c r="E826" s="17">
        <v>1960</v>
      </c>
      <c r="F826" s="60">
        <v>31.75</v>
      </c>
      <c r="G826" s="60">
        <v>4.82</v>
      </c>
      <c r="H826" s="60">
        <v>1.1599999999999999</v>
      </c>
      <c r="I826" s="60">
        <f>F826-G826-H826</f>
        <v>25.77</v>
      </c>
      <c r="J826" s="60">
        <v>1279.6300000000001</v>
      </c>
      <c r="K826" s="97">
        <f>I826/J826*L826</f>
        <v>25.149125919211016</v>
      </c>
      <c r="L826" s="60">
        <v>1248.8</v>
      </c>
      <c r="M826" s="123">
        <f t="shared" si="97"/>
        <v>2.0138633823839701E-2</v>
      </c>
      <c r="N826" s="60">
        <v>49.921999999999997</v>
      </c>
      <c r="O826" s="60">
        <f t="shared" si="98"/>
        <v>1.0053608777537255</v>
      </c>
      <c r="P826" s="60">
        <f t="shared" si="99"/>
        <v>1208.3180294303822</v>
      </c>
      <c r="Q826" s="143">
        <f t="shared" si="100"/>
        <v>60.321652665223539</v>
      </c>
    </row>
    <row r="827" spans="1:17" ht="12.75" customHeight="1">
      <c r="A827" s="245"/>
      <c r="B827" s="16" t="s">
        <v>288</v>
      </c>
      <c r="C827" s="52" t="s">
        <v>285</v>
      </c>
      <c r="D827" s="49">
        <v>4</v>
      </c>
      <c r="E827" s="55" t="s">
        <v>34</v>
      </c>
      <c r="F827" s="110">
        <v>5.94</v>
      </c>
      <c r="G827" s="110">
        <v>0.86</v>
      </c>
      <c r="H827" s="110">
        <v>0.64</v>
      </c>
      <c r="I827" s="110">
        <v>4.4400000000000004</v>
      </c>
      <c r="J827" s="111">
        <v>215.91</v>
      </c>
      <c r="K827" s="96">
        <v>4.4400000000000004</v>
      </c>
      <c r="L827" s="111">
        <v>215.91</v>
      </c>
      <c r="M827" s="122">
        <f t="shared" si="97"/>
        <v>2.0564123940530778E-2</v>
      </c>
      <c r="N827" s="109">
        <v>63</v>
      </c>
      <c r="O827" s="133">
        <f t="shared" si="98"/>
        <v>1.2955398082534391</v>
      </c>
      <c r="P827" s="133">
        <f t="shared" si="99"/>
        <v>1233.8474364318467</v>
      </c>
      <c r="Q827" s="142">
        <f t="shared" si="100"/>
        <v>77.732388495206337</v>
      </c>
    </row>
    <row r="828" spans="1:17" ht="12.75" customHeight="1">
      <c r="A828" s="245"/>
      <c r="B828" s="16" t="s">
        <v>566</v>
      </c>
      <c r="C828" s="24" t="s">
        <v>74</v>
      </c>
      <c r="D828" s="17">
        <v>8</v>
      </c>
      <c r="E828" s="17">
        <v>1901</v>
      </c>
      <c r="F828" s="60">
        <v>7.2510000000000003</v>
      </c>
      <c r="G828" s="60">
        <v>0</v>
      </c>
      <c r="H828" s="60">
        <v>0</v>
      </c>
      <c r="I828" s="60">
        <f>F828-G828-H828</f>
        <v>7.2510000000000003</v>
      </c>
      <c r="J828" s="60">
        <v>330.14</v>
      </c>
      <c r="K828" s="97">
        <f>I828/J828*L828</f>
        <v>6.4682240867510759</v>
      </c>
      <c r="L828" s="60">
        <v>294.5</v>
      </c>
      <c r="M828" s="123">
        <f t="shared" si="97"/>
        <v>2.1963409462652211E-2</v>
      </c>
      <c r="N828" s="60">
        <v>49.921999999999997</v>
      </c>
      <c r="O828" s="60">
        <f t="shared" si="98"/>
        <v>1.0964573271945237</v>
      </c>
      <c r="P828" s="60">
        <f t="shared" si="99"/>
        <v>1317.8045677591329</v>
      </c>
      <c r="Q828" s="143">
        <f t="shared" si="100"/>
        <v>65.787439631671432</v>
      </c>
    </row>
    <row r="829" spans="1:17" ht="12.75" customHeight="1">
      <c r="A829" s="245"/>
      <c r="B829" s="16" t="s">
        <v>200</v>
      </c>
      <c r="C829" s="68" t="s">
        <v>198</v>
      </c>
      <c r="D829" s="35">
        <v>8</v>
      </c>
      <c r="E829" s="35" t="s">
        <v>34</v>
      </c>
      <c r="F829" s="64">
        <v>5.6952999999999996</v>
      </c>
      <c r="G829" s="64">
        <v>0</v>
      </c>
      <c r="H829" s="64">
        <v>0</v>
      </c>
      <c r="I829" s="64">
        <v>5.6952999999999996</v>
      </c>
      <c r="J829" s="64">
        <v>248.01</v>
      </c>
      <c r="K829" s="99">
        <v>5.6952999999999996</v>
      </c>
      <c r="L829" s="64">
        <v>248.01</v>
      </c>
      <c r="M829" s="65">
        <v>2.2963993387363411E-2</v>
      </c>
      <c r="N829" s="64">
        <v>55.808000000000007</v>
      </c>
      <c r="O829" s="64">
        <v>1.2815745429619774</v>
      </c>
      <c r="P829" s="64">
        <v>1377.8396032418045</v>
      </c>
      <c r="Q829" s="141">
        <v>76.894472577718645</v>
      </c>
    </row>
    <row r="830" spans="1:17" ht="12.75" customHeight="1">
      <c r="A830" s="245"/>
      <c r="B830" s="16" t="s">
        <v>145</v>
      </c>
      <c r="C830" s="46" t="s">
        <v>144</v>
      </c>
      <c r="D830" s="23">
        <v>4</v>
      </c>
      <c r="E830" s="23" t="s">
        <v>34</v>
      </c>
      <c r="F830" s="109">
        <f>G830+H830+I830</f>
        <v>3.1999990000000005</v>
      </c>
      <c r="G830" s="109">
        <v>0</v>
      </c>
      <c r="H830" s="109">
        <v>0</v>
      </c>
      <c r="I830" s="109">
        <v>3.1999990000000005</v>
      </c>
      <c r="J830" s="109">
        <v>135.59</v>
      </c>
      <c r="K830" s="98">
        <v>3.1999990000000005</v>
      </c>
      <c r="L830" s="109">
        <v>135.59</v>
      </c>
      <c r="M830" s="122">
        <f>K830/L830</f>
        <v>2.3600553138137033E-2</v>
      </c>
      <c r="N830" s="109">
        <v>47.9</v>
      </c>
      <c r="O830" s="133">
        <f>M830*N830</f>
        <v>1.1304664953167638</v>
      </c>
      <c r="P830" s="133">
        <f>M830*60*1000</f>
        <v>1416.0331882882219</v>
      </c>
      <c r="Q830" s="142">
        <f>P830*N830/1000</f>
        <v>67.827989719005828</v>
      </c>
    </row>
    <row r="831" spans="1:17" ht="12.75" customHeight="1" thickBot="1">
      <c r="A831" s="246"/>
      <c r="B831" s="27" t="s">
        <v>440</v>
      </c>
      <c r="C831" s="34" t="s">
        <v>798</v>
      </c>
      <c r="D831" s="28">
        <v>3</v>
      </c>
      <c r="E831" s="28">
        <v>1940</v>
      </c>
      <c r="F831" s="214">
        <f>SUM(G831+H831+I831)</f>
        <v>3.2759999999999998</v>
      </c>
      <c r="G831" s="214">
        <v>0</v>
      </c>
      <c r="H831" s="214">
        <v>0</v>
      </c>
      <c r="I831" s="214">
        <v>3.2759999999999998</v>
      </c>
      <c r="J831" s="214">
        <v>112.26</v>
      </c>
      <c r="K831" s="239">
        <v>3.2759999999999998</v>
      </c>
      <c r="L831" s="214">
        <v>112.26</v>
      </c>
      <c r="M831" s="215">
        <f>K831/L831</f>
        <v>2.9182255478353819E-2</v>
      </c>
      <c r="N831" s="214">
        <v>50.14</v>
      </c>
      <c r="O831" s="216">
        <f>M831*N831</f>
        <v>1.4631982896846605</v>
      </c>
      <c r="P831" s="216">
        <f>M831*60*1000</f>
        <v>1750.9353287012291</v>
      </c>
      <c r="Q831" s="217">
        <f>P831*N831/1000</f>
        <v>87.791897381079636</v>
      </c>
    </row>
  </sheetData>
  <sortState ref="B191:R358">
    <sortCondition ref="M191:M358"/>
  </sortState>
  <mergeCells count="19">
    <mergeCell ref="D2:D3"/>
    <mergeCell ref="J2:J3"/>
    <mergeCell ref="K2:K3"/>
    <mergeCell ref="A359:A639"/>
    <mergeCell ref="A640:A831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A6:A190"/>
    <mergeCell ref="A191:A358"/>
  </mergeCells>
  <phoneticPr fontId="2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spalis</vt:lpstr>
      <vt:lpstr>'2015 spalis'!Print_Titles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2013-11-18T06:30:13Z</cp:lastPrinted>
  <dcterms:created xsi:type="dcterms:W3CDTF">2007-12-03T08:09:16Z</dcterms:created>
  <dcterms:modified xsi:type="dcterms:W3CDTF">2015-11-12T11:56:07Z</dcterms:modified>
</cp:coreProperties>
</file>