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6105" windowWidth="18810" windowHeight="6030"/>
  </bookViews>
  <sheets>
    <sheet name="2015_vasariis" sheetId="4" r:id="rId1"/>
  </sheets>
  <calcPr calcId="125725"/>
</workbook>
</file>

<file path=xl/calcChain.xml><?xml version="1.0" encoding="utf-8"?>
<calcChain xmlns="http://schemas.openxmlformats.org/spreadsheetml/2006/main">
  <c r="M1245" i="4"/>
  <c r="O1245" s="1"/>
  <c r="F1245"/>
  <c r="M1244"/>
  <c r="O1244" s="1"/>
  <c r="F1244"/>
  <c r="M1243"/>
  <c r="P1243" s="1"/>
  <c r="Q1243" s="1"/>
  <c r="F1243"/>
  <c r="M1242"/>
  <c r="O1242" s="1"/>
  <c r="F1242"/>
  <c r="M1241"/>
  <c r="P1241" s="1"/>
  <c r="Q1241" s="1"/>
  <c r="F1241"/>
  <c r="M1240"/>
  <c r="O1240" s="1"/>
  <c r="F1240"/>
  <c r="M1239"/>
  <c r="O1239" s="1"/>
  <c r="F1239"/>
  <c r="M1238"/>
  <c r="O1238" s="1"/>
  <c r="F1238"/>
  <c r="M1237"/>
  <c r="O1237" s="1"/>
  <c r="F1237"/>
  <c r="M1236"/>
  <c r="O1236" s="1"/>
  <c r="F1236"/>
  <c r="M1235"/>
  <c r="O1235" s="1"/>
  <c r="F1235"/>
  <c r="M1234"/>
  <c r="O1234" s="1"/>
  <c r="F1234"/>
  <c r="M1233"/>
  <c r="O1233" s="1"/>
  <c r="F1233"/>
  <c r="M1232"/>
  <c r="O1232" s="1"/>
  <c r="F1232"/>
  <c r="M1231"/>
  <c r="O1231" s="1"/>
  <c r="F1231"/>
  <c r="M1230"/>
  <c r="O1230" s="1"/>
  <c r="F1230"/>
  <c r="M1229"/>
  <c r="P1229" s="1"/>
  <c r="Q1229" s="1"/>
  <c r="F1229"/>
  <c r="M1228"/>
  <c r="O1228" s="1"/>
  <c r="F1228"/>
  <c r="M1227"/>
  <c r="O1227" s="1"/>
  <c r="F1227"/>
  <c r="M1226"/>
  <c r="O1226" s="1"/>
  <c r="F1226"/>
  <c r="M1222"/>
  <c r="O1222" s="1"/>
  <c r="F1222"/>
  <c r="O1221"/>
  <c r="M1221"/>
  <c r="P1221" s="1"/>
  <c r="Q1221" s="1"/>
  <c r="F1221"/>
  <c r="M1220"/>
  <c r="P1220" s="1"/>
  <c r="Q1220" s="1"/>
  <c r="F1220"/>
  <c r="M1219"/>
  <c r="O1219" s="1"/>
  <c r="F1219"/>
  <c r="M1218"/>
  <c r="P1218" s="1"/>
  <c r="Q1218" s="1"/>
  <c r="F1218"/>
  <c r="O1217"/>
  <c r="M1217"/>
  <c r="P1217" s="1"/>
  <c r="Q1217" s="1"/>
  <c r="F1217"/>
  <c r="M1216"/>
  <c r="O1216" s="1"/>
  <c r="F1216"/>
  <c r="P1216" l="1"/>
  <c r="Q1216" s="1"/>
  <c r="P1231"/>
  <c r="Q1231" s="1"/>
  <c r="O1220"/>
  <c r="P1228"/>
  <c r="Q1228" s="1"/>
  <c r="P1232"/>
  <c r="Q1232" s="1"/>
  <c r="P1235"/>
  <c r="Q1235" s="1"/>
  <c r="P1236"/>
  <c r="Q1236" s="1"/>
  <c r="P1239"/>
  <c r="Q1239" s="1"/>
  <c r="P1240"/>
  <c r="Q1240" s="1"/>
  <c r="O1243"/>
  <c r="P1227"/>
  <c r="Q1227" s="1"/>
  <c r="O1229"/>
  <c r="O1241"/>
  <c r="P1226"/>
  <c r="Q1226" s="1"/>
  <c r="P1230"/>
  <c r="Q1230" s="1"/>
  <c r="P1234"/>
  <c r="Q1234" s="1"/>
  <c r="P1238"/>
  <c r="Q1238" s="1"/>
  <c r="P1242"/>
  <c r="Q1242" s="1"/>
  <c r="P1233"/>
  <c r="Q1233" s="1"/>
  <c r="P1237"/>
  <c r="Q1237" s="1"/>
  <c r="P1245"/>
  <c r="Q1245" s="1"/>
  <c r="P1244"/>
  <c r="Q1244" s="1"/>
  <c r="P1219"/>
  <c r="Q1219" s="1"/>
  <c r="O1218"/>
  <c r="P1222"/>
  <c r="Q1222" s="1"/>
  <c r="M824" l="1"/>
  <c r="O824" s="1"/>
  <c r="F824"/>
  <c r="M823"/>
  <c r="O823" s="1"/>
  <c r="F823"/>
  <c r="M822"/>
  <c r="P822" s="1"/>
  <c r="Q822" s="1"/>
  <c r="F822"/>
  <c r="M821"/>
  <c r="O821" s="1"/>
  <c r="F821"/>
  <c r="M820"/>
  <c r="O820" s="1"/>
  <c r="F820"/>
  <c r="M819"/>
  <c r="O819" s="1"/>
  <c r="F819"/>
  <c r="M818"/>
  <c r="P818" s="1"/>
  <c r="Q818" s="1"/>
  <c r="F818"/>
  <c r="M817"/>
  <c r="O817" s="1"/>
  <c r="F817"/>
  <c r="M816"/>
  <c r="O816" s="1"/>
  <c r="F816"/>
  <c r="M815"/>
  <c r="P815" s="1"/>
  <c r="Q815" s="1"/>
  <c r="F815"/>
  <c r="M814"/>
  <c r="O814" s="1"/>
  <c r="F814"/>
  <c r="M813"/>
  <c r="O813" s="1"/>
  <c r="F813"/>
  <c r="M812"/>
  <c r="O812" s="1"/>
  <c r="F812"/>
  <c r="M811"/>
  <c r="O811" s="1"/>
  <c r="F811"/>
  <c r="M810"/>
  <c r="O810" s="1"/>
  <c r="F810"/>
  <c r="M809"/>
  <c r="O809" s="1"/>
  <c r="F809"/>
  <c r="M808"/>
  <c r="P808" s="1"/>
  <c r="Q808" s="1"/>
  <c r="F808"/>
  <c r="M807"/>
  <c r="O807" s="1"/>
  <c r="F807"/>
  <c r="M806"/>
  <c r="O806" s="1"/>
  <c r="F806"/>
  <c r="M805"/>
  <c r="O805" s="1"/>
  <c r="F805"/>
  <c r="O804"/>
  <c r="M804"/>
  <c r="P804" s="1"/>
  <c r="Q804" s="1"/>
  <c r="F804"/>
  <c r="M803"/>
  <c r="P803" s="1"/>
  <c r="Q803" s="1"/>
  <c r="F803"/>
  <c r="M802"/>
  <c r="O802" s="1"/>
  <c r="F802"/>
  <c r="M801"/>
  <c r="O801" s="1"/>
  <c r="F801"/>
  <c r="M800"/>
  <c r="O800" s="1"/>
  <c r="F800"/>
  <c r="M799"/>
  <c r="O799" s="1"/>
  <c r="F799"/>
  <c r="M798"/>
  <c r="O798" s="1"/>
  <c r="F798"/>
  <c r="M797"/>
  <c r="O797" s="1"/>
  <c r="F797"/>
  <c r="M796"/>
  <c r="O796" s="1"/>
  <c r="F796"/>
  <c r="M795"/>
  <c r="P795" s="1"/>
  <c r="Q795" s="1"/>
  <c r="F795"/>
  <c r="M794"/>
  <c r="O794" s="1"/>
  <c r="F794"/>
  <c r="M793"/>
  <c r="O793" s="1"/>
  <c r="F793"/>
  <c r="O792"/>
  <c r="M792"/>
  <c r="P792" s="1"/>
  <c r="Q792" s="1"/>
  <c r="F792"/>
  <c r="M791"/>
  <c r="P791" s="1"/>
  <c r="Q791" s="1"/>
  <c r="F791"/>
  <c r="M790"/>
  <c r="O790" s="1"/>
  <c r="F790"/>
  <c r="P790" l="1"/>
  <c r="Q790" s="1"/>
  <c r="P810"/>
  <c r="Q810" s="1"/>
  <c r="P798"/>
  <c r="Q798" s="1"/>
  <c r="O791"/>
  <c r="O803"/>
  <c r="O815"/>
  <c r="O795"/>
  <c r="O822"/>
  <c r="P799"/>
  <c r="Q799" s="1"/>
  <c r="P807"/>
  <c r="Q807" s="1"/>
  <c r="P811"/>
  <c r="Q811" s="1"/>
  <c r="P802"/>
  <c r="Q802" s="1"/>
  <c r="P806"/>
  <c r="Q806" s="1"/>
  <c r="O808"/>
  <c r="P814"/>
  <c r="Q814" s="1"/>
  <c r="P794"/>
  <c r="Q794" s="1"/>
  <c r="P793"/>
  <c r="Q793" s="1"/>
  <c r="P797"/>
  <c r="Q797" s="1"/>
  <c r="P801"/>
  <c r="Q801" s="1"/>
  <c r="P805"/>
  <c r="Q805" s="1"/>
  <c r="P809"/>
  <c r="Q809" s="1"/>
  <c r="P813"/>
  <c r="Q813" s="1"/>
  <c r="P817"/>
  <c r="Q817" s="1"/>
  <c r="O818"/>
  <c r="P821"/>
  <c r="Q821" s="1"/>
  <c r="P796"/>
  <c r="Q796" s="1"/>
  <c r="P800"/>
  <c r="Q800" s="1"/>
  <c r="P812"/>
  <c r="Q812" s="1"/>
  <c r="P816"/>
  <c r="Q816" s="1"/>
  <c r="P820"/>
  <c r="Q820" s="1"/>
  <c r="P824"/>
  <c r="Q824" s="1"/>
  <c r="P819"/>
  <c r="Q819" s="1"/>
  <c r="P823"/>
  <c r="Q823" s="1"/>
  <c r="L1478" l="1"/>
  <c r="K1478"/>
  <c r="M1478" s="1"/>
  <c r="O1478" s="1"/>
  <c r="F1478"/>
  <c r="L1477"/>
  <c r="K1477"/>
  <c r="F1477"/>
  <c r="L1476"/>
  <c r="K1476"/>
  <c r="F1476"/>
  <c r="L1475"/>
  <c r="K1475"/>
  <c r="F1475"/>
  <c r="K1474"/>
  <c r="M1474" s="1"/>
  <c r="O1474" s="1"/>
  <c r="F1474"/>
  <c r="L1473"/>
  <c r="K1473"/>
  <c r="F1473"/>
  <c r="L1472"/>
  <c r="K1472"/>
  <c r="F1472"/>
  <c r="L1471"/>
  <c r="K1471"/>
  <c r="M1471" s="1"/>
  <c r="O1471" s="1"/>
  <c r="F1471"/>
  <c r="L1470"/>
  <c r="K1470"/>
  <c r="F1470"/>
  <c r="L1469"/>
  <c r="K1469"/>
  <c r="F1469"/>
  <c r="L1468"/>
  <c r="K1468"/>
  <c r="M1468" s="1"/>
  <c r="F1468"/>
  <c r="L1467"/>
  <c r="K1467"/>
  <c r="F1467"/>
  <c r="L1466"/>
  <c r="K1466"/>
  <c r="F1466"/>
  <c r="L1465"/>
  <c r="K1465"/>
  <c r="F1465"/>
  <c r="L1464"/>
  <c r="K1464"/>
  <c r="M1464" s="1"/>
  <c r="F1464"/>
  <c r="L1463"/>
  <c r="K1463"/>
  <c r="F1463"/>
  <c r="L1462"/>
  <c r="K1462"/>
  <c r="F1462"/>
  <c r="L1461"/>
  <c r="K1461"/>
  <c r="F1461"/>
  <c r="L1460"/>
  <c r="K1460"/>
  <c r="M1460" s="1"/>
  <c r="F1460"/>
  <c r="L1459"/>
  <c r="K1459"/>
  <c r="F1459"/>
  <c r="L1458"/>
  <c r="K1458"/>
  <c r="F1458"/>
  <c r="L1457"/>
  <c r="K1457"/>
  <c r="F1457"/>
  <c r="L1456"/>
  <c r="K1456"/>
  <c r="F1456"/>
  <c r="L1455"/>
  <c r="K1455"/>
  <c r="F1455"/>
  <c r="L1454"/>
  <c r="K1454"/>
  <c r="F1454"/>
  <c r="L1453"/>
  <c r="K1453"/>
  <c r="F1453"/>
  <c r="L1452"/>
  <c r="K1452"/>
  <c r="M1452" s="1"/>
  <c r="F1452"/>
  <c r="L1451"/>
  <c r="K1451"/>
  <c r="F1451"/>
  <c r="L1450"/>
  <c r="K1450"/>
  <c r="F1450"/>
  <c r="L1449"/>
  <c r="K1449"/>
  <c r="F1449"/>
  <c r="L1448"/>
  <c r="K1448"/>
  <c r="F1448"/>
  <c r="L1447"/>
  <c r="K1447"/>
  <c r="F1447"/>
  <c r="L1446"/>
  <c r="K1446"/>
  <c r="F1446"/>
  <c r="L1445"/>
  <c r="K1445"/>
  <c r="F1445"/>
  <c r="L1444"/>
  <c r="K1444"/>
  <c r="F1444"/>
  <c r="L1443"/>
  <c r="K1443"/>
  <c r="F1443"/>
  <c r="L1442"/>
  <c r="K1442"/>
  <c r="F1442"/>
  <c r="L1441"/>
  <c r="K1441"/>
  <c r="F1441"/>
  <c r="L1440"/>
  <c r="K1440"/>
  <c r="F1440"/>
  <c r="L1439"/>
  <c r="M1439" s="1"/>
  <c r="O1439" s="1"/>
  <c r="K1439"/>
  <c r="F1439"/>
  <c r="M1135"/>
  <c r="O1135" s="1"/>
  <c r="M1134"/>
  <c r="O1134" s="1"/>
  <c r="P1133"/>
  <c r="Q1133" s="1"/>
  <c r="O1133"/>
  <c r="M1133"/>
  <c r="M1132"/>
  <c r="P1132" s="1"/>
  <c r="Q1132" s="1"/>
  <c r="M1131"/>
  <c r="O1131" s="1"/>
  <c r="M1130"/>
  <c r="O1130" s="1"/>
  <c r="O1129"/>
  <c r="M1129"/>
  <c r="P1129" s="1"/>
  <c r="Q1129" s="1"/>
  <c r="M1128"/>
  <c r="P1128" s="1"/>
  <c r="Q1128" s="1"/>
  <c r="M1127"/>
  <c r="O1127" s="1"/>
  <c r="M1126"/>
  <c r="O1126" s="1"/>
  <c r="P1125"/>
  <c r="Q1125" s="1"/>
  <c r="O1125"/>
  <c r="M1125"/>
  <c r="M1124"/>
  <c r="P1124" s="1"/>
  <c r="Q1124" s="1"/>
  <c r="M1123"/>
  <c r="O1123" s="1"/>
  <c r="M1122"/>
  <c r="O1122" s="1"/>
  <c r="O1121"/>
  <c r="M1121"/>
  <c r="P1121" s="1"/>
  <c r="Q1121" s="1"/>
  <c r="M1120"/>
  <c r="P1120" s="1"/>
  <c r="Q1120" s="1"/>
  <c r="M1119"/>
  <c r="O1119" s="1"/>
  <c r="M1118"/>
  <c r="O1118" s="1"/>
  <c r="P1117"/>
  <c r="Q1117" s="1"/>
  <c r="O1117"/>
  <c r="M1117"/>
  <c r="M1116"/>
  <c r="P1116" s="1"/>
  <c r="Q1116" s="1"/>
  <c r="M1115"/>
  <c r="O1115" s="1"/>
  <c r="M1114"/>
  <c r="O1114" s="1"/>
  <c r="O1113"/>
  <c r="M1113"/>
  <c r="P1113" s="1"/>
  <c r="Q1113" s="1"/>
  <c r="M1112"/>
  <c r="P1112" s="1"/>
  <c r="Q1112" s="1"/>
  <c r="M1111"/>
  <c r="O1111" s="1"/>
  <c r="M1110"/>
  <c r="O1110" s="1"/>
  <c r="P1109"/>
  <c r="Q1109" s="1"/>
  <c r="O1109"/>
  <c r="M1109"/>
  <c r="M1108"/>
  <c r="P1108" s="1"/>
  <c r="Q1108" s="1"/>
  <c r="M1107"/>
  <c r="O1107" s="1"/>
  <c r="M1106"/>
  <c r="O1106" s="1"/>
  <c r="M1441" l="1"/>
  <c r="M1449"/>
  <c r="O1449" s="1"/>
  <c r="M1462"/>
  <c r="M1466"/>
  <c r="M1469"/>
  <c r="M1470"/>
  <c r="P1470" s="1"/>
  <c r="Q1470" s="1"/>
  <c r="M1477"/>
  <c r="O1477" s="1"/>
  <c r="M1443"/>
  <c r="O1443" s="1"/>
  <c r="M1447"/>
  <c r="O1447" s="1"/>
  <c r="M1451"/>
  <c r="O1451" s="1"/>
  <c r="M1459"/>
  <c r="O1459" s="1"/>
  <c r="M1463"/>
  <c r="O1463" s="1"/>
  <c r="M1467"/>
  <c r="O1467" s="1"/>
  <c r="M1475"/>
  <c r="P1475" s="1"/>
  <c r="Q1475" s="1"/>
  <c r="P1106"/>
  <c r="Q1106" s="1"/>
  <c r="P1110"/>
  <c r="Q1110" s="1"/>
  <c r="P1114"/>
  <c r="Q1114" s="1"/>
  <c r="P1118"/>
  <c r="Q1118" s="1"/>
  <c r="P1122"/>
  <c r="Q1122" s="1"/>
  <c r="P1126"/>
  <c r="Q1126" s="1"/>
  <c r="P1130"/>
  <c r="Q1130" s="1"/>
  <c r="P1134"/>
  <c r="Q1134" s="1"/>
  <c r="M1444"/>
  <c r="M1448"/>
  <c r="M1453"/>
  <c r="M1454"/>
  <c r="P1454" s="1"/>
  <c r="Q1454" s="1"/>
  <c r="M1457"/>
  <c r="M1465"/>
  <c r="O1465" s="1"/>
  <c r="O1108"/>
  <c r="O1112"/>
  <c r="O1116"/>
  <c r="O1120"/>
  <c r="O1124"/>
  <c r="O1128"/>
  <c r="O1132"/>
  <c r="M1446"/>
  <c r="O1446" s="1"/>
  <c r="M1450"/>
  <c r="M1455"/>
  <c r="O1455" s="1"/>
  <c r="P1107"/>
  <c r="Q1107" s="1"/>
  <c r="P1111"/>
  <c r="Q1111" s="1"/>
  <c r="P1115"/>
  <c r="Q1115" s="1"/>
  <c r="P1119"/>
  <c r="Q1119" s="1"/>
  <c r="P1123"/>
  <c r="Q1123" s="1"/>
  <c r="P1127"/>
  <c r="Q1127" s="1"/>
  <c r="P1131"/>
  <c r="Q1131" s="1"/>
  <c r="P1135"/>
  <c r="Q1135" s="1"/>
  <c r="M1440"/>
  <c r="M1445"/>
  <c r="P1445" s="1"/>
  <c r="Q1445" s="1"/>
  <c r="M1456"/>
  <c r="M1461"/>
  <c r="P1461" s="1"/>
  <c r="Q1461" s="1"/>
  <c r="M1472"/>
  <c r="M1476"/>
  <c r="P1476" s="1"/>
  <c r="Q1476" s="1"/>
  <c r="M1442"/>
  <c r="M1458"/>
  <c r="P1458" s="1"/>
  <c r="Q1458" s="1"/>
  <c r="M1473"/>
  <c r="O1444"/>
  <c r="P1444"/>
  <c r="Q1444" s="1"/>
  <c r="P1449"/>
  <c r="Q1449" s="1"/>
  <c r="O1450"/>
  <c r="P1450"/>
  <c r="Q1450" s="1"/>
  <c r="O1460"/>
  <c r="P1460"/>
  <c r="Q1460" s="1"/>
  <c r="P1465"/>
  <c r="Q1465" s="1"/>
  <c r="O1466"/>
  <c r="P1466"/>
  <c r="Q1466" s="1"/>
  <c r="O1440"/>
  <c r="P1440"/>
  <c r="Q1440" s="1"/>
  <c r="O1445"/>
  <c r="P1446"/>
  <c r="Q1446" s="1"/>
  <c r="O1456"/>
  <c r="P1456"/>
  <c r="Q1456" s="1"/>
  <c r="O1461"/>
  <c r="O1462"/>
  <c r="P1462"/>
  <c r="Q1462" s="1"/>
  <c r="O1472"/>
  <c r="P1472"/>
  <c r="Q1472" s="1"/>
  <c r="P1441"/>
  <c r="Q1441" s="1"/>
  <c r="O1441"/>
  <c r="O1442"/>
  <c r="P1442"/>
  <c r="Q1442" s="1"/>
  <c r="O1452"/>
  <c r="P1452"/>
  <c r="Q1452" s="1"/>
  <c r="P1457"/>
  <c r="Q1457" s="1"/>
  <c r="O1457"/>
  <c r="O1468"/>
  <c r="P1468"/>
  <c r="Q1468" s="1"/>
  <c r="P1473"/>
  <c r="Q1473" s="1"/>
  <c r="O1473"/>
  <c r="O1448"/>
  <c r="P1448"/>
  <c r="Q1448" s="1"/>
  <c r="P1453"/>
  <c r="Q1453" s="1"/>
  <c r="O1453"/>
  <c r="O1454"/>
  <c r="O1464"/>
  <c r="P1464"/>
  <c r="Q1464" s="1"/>
  <c r="P1469"/>
  <c r="Q1469" s="1"/>
  <c r="O1469"/>
  <c r="O1470"/>
  <c r="P1477"/>
  <c r="Q1477" s="1"/>
  <c r="P1439"/>
  <c r="Q1439" s="1"/>
  <c r="P1443"/>
  <c r="Q1443" s="1"/>
  <c r="P1447"/>
  <c r="Q1447" s="1"/>
  <c r="P1451"/>
  <c r="Q1451" s="1"/>
  <c r="P1459"/>
  <c r="Q1459" s="1"/>
  <c r="P1463"/>
  <c r="Q1463" s="1"/>
  <c r="P1467"/>
  <c r="Q1467" s="1"/>
  <c r="P1471"/>
  <c r="Q1471" s="1"/>
  <c r="P1474"/>
  <c r="Q1474" s="1"/>
  <c r="P1478"/>
  <c r="Q1478" s="1"/>
  <c r="O1458" l="1"/>
  <c r="O1475"/>
  <c r="P1455"/>
  <c r="Q1455" s="1"/>
  <c r="O1476"/>
  <c r="M1088"/>
  <c r="O1088" s="1"/>
  <c r="M1087"/>
  <c r="P1087" s="1"/>
  <c r="Q1087" s="1"/>
  <c r="M1086"/>
  <c r="P1086" s="1"/>
  <c r="Q1086" s="1"/>
  <c r="M1085"/>
  <c r="O1085" s="1"/>
  <c r="M1084"/>
  <c r="O1084" s="1"/>
  <c r="M1083"/>
  <c r="O1083" s="1"/>
  <c r="M1082"/>
  <c r="O1082" s="1"/>
  <c r="M1081"/>
  <c r="O1081" s="1"/>
  <c r="M1080"/>
  <c r="O1080" s="1"/>
  <c r="M1079"/>
  <c r="O1079" s="1"/>
  <c r="M212"/>
  <c r="O212" s="1"/>
  <c r="I212"/>
  <c r="M211"/>
  <c r="O211" s="1"/>
  <c r="I211"/>
  <c r="M210"/>
  <c r="P210" s="1"/>
  <c r="Q210" s="1"/>
  <c r="I210"/>
  <c r="M209"/>
  <c r="O209" s="1"/>
  <c r="I209"/>
  <c r="M208"/>
  <c r="P208" s="1"/>
  <c r="Q208" s="1"/>
  <c r="I208"/>
  <c r="M207"/>
  <c r="O207" s="1"/>
  <c r="I207"/>
  <c r="M206"/>
  <c r="P206" s="1"/>
  <c r="Q206" s="1"/>
  <c r="I206"/>
  <c r="P205"/>
  <c r="Q205" s="1"/>
  <c r="M205"/>
  <c r="O205" s="1"/>
  <c r="I205"/>
  <c r="M204"/>
  <c r="O204" s="1"/>
  <c r="I204"/>
  <c r="M203"/>
  <c r="O203" s="1"/>
  <c r="I203"/>
  <c r="M202"/>
  <c r="P202" s="1"/>
  <c r="Q202" s="1"/>
  <c r="I202"/>
  <c r="P201"/>
  <c r="Q201" s="1"/>
  <c r="M201"/>
  <c r="O201" s="1"/>
  <c r="I201"/>
  <c r="M200"/>
  <c r="O200" s="1"/>
  <c r="I200"/>
  <c r="M199"/>
  <c r="O199" s="1"/>
  <c r="I199"/>
  <c r="M198"/>
  <c r="P198" s="1"/>
  <c r="Q198" s="1"/>
  <c r="I198"/>
  <c r="P197"/>
  <c r="Q197" s="1"/>
  <c r="M197"/>
  <c r="O197" s="1"/>
  <c r="I197"/>
  <c r="M196"/>
  <c r="O196" s="1"/>
  <c r="I196"/>
  <c r="M195"/>
  <c r="O195" s="1"/>
  <c r="I195"/>
  <c r="M194"/>
  <c r="P194" s="1"/>
  <c r="Q194" s="1"/>
  <c r="I194"/>
  <c r="P193"/>
  <c r="Q193" s="1"/>
  <c r="M193"/>
  <c r="O193" s="1"/>
  <c r="I193"/>
  <c r="P192"/>
  <c r="Q192" s="1"/>
  <c r="M192"/>
  <c r="O192" s="1"/>
  <c r="M191"/>
  <c r="O191" s="1"/>
  <c r="P190"/>
  <c r="Q190" s="1"/>
  <c r="M190"/>
  <c r="O190" s="1"/>
  <c r="M189"/>
  <c r="O189" s="1"/>
  <c r="M188"/>
  <c r="O188" s="1"/>
  <c r="M187"/>
  <c r="O187" s="1"/>
  <c r="M186"/>
  <c r="O186" s="1"/>
  <c r="M185"/>
  <c r="O185" s="1"/>
  <c r="M184"/>
  <c r="O184" s="1"/>
  <c r="M183"/>
  <c r="O183" s="1"/>
  <c r="P182"/>
  <c r="Q182" s="1"/>
  <c r="M182"/>
  <c r="O182" s="1"/>
  <c r="I182"/>
  <c r="M181"/>
  <c r="O181" s="1"/>
  <c r="I181"/>
  <c r="M180"/>
  <c r="P180" s="1"/>
  <c r="Q180" s="1"/>
  <c r="I180"/>
  <c r="P179"/>
  <c r="Q179" s="1"/>
  <c r="O179"/>
  <c r="M179"/>
  <c r="I179"/>
  <c r="M178"/>
  <c r="O178" s="1"/>
  <c r="I178"/>
  <c r="M177"/>
  <c r="O177" s="1"/>
  <c r="I177"/>
  <c r="M176"/>
  <c r="P176" s="1"/>
  <c r="Q176" s="1"/>
  <c r="I176"/>
  <c r="M175"/>
  <c r="P175" s="1"/>
  <c r="Q175" s="1"/>
  <c r="I175"/>
  <c r="M174"/>
  <c r="O174" s="1"/>
  <c r="I174"/>
  <c r="M173"/>
  <c r="O173" s="1"/>
  <c r="I173"/>
  <c r="P200" l="1"/>
  <c r="Q200" s="1"/>
  <c r="P196"/>
  <c r="Q196" s="1"/>
  <c r="P204"/>
  <c r="Q204" s="1"/>
  <c r="P188"/>
  <c r="Q188" s="1"/>
  <c r="O175"/>
  <c r="P184"/>
  <c r="Q184" s="1"/>
  <c r="O206"/>
  <c r="P186"/>
  <c r="Q186" s="1"/>
  <c r="P178"/>
  <c r="Q178" s="1"/>
  <c r="O208"/>
  <c r="O210"/>
  <c r="O1087"/>
  <c r="O1086"/>
  <c r="P174"/>
  <c r="Q174" s="1"/>
  <c r="P183"/>
  <c r="Q183" s="1"/>
  <c r="P185"/>
  <c r="Q185" s="1"/>
  <c r="P187"/>
  <c r="Q187" s="1"/>
  <c r="P189"/>
  <c r="Q189" s="1"/>
  <c r="P191"/>
  <c r="Q191" s="1"/>
  <c r="P209"/>
  <c r="Q209" s="1"/>
  <c r="P1079"/>
  <c r="Q1079" s="1"/>
  <c r="P1080"/>
  <c r="Q1080" s="1"/>
  <c r="P1081"/>
  <c r="Q1081" s="1"/>
  <c r="P1082"/>
  <c r="Q1082" s="1"/>
  <c r="P1083"/>
  <c r="Q1083" s="1"/>
  <c r="P1084"/>
  <c r="Q1084" s="1"/>
  <c r="P1085"/>
  <c r="Q1085" s="1"/>
  <c r="P1088"/>
  <c r="Q1088" s="1"/>
  <c r="O176"/>
  <c r="O180"/>
  <c r="O194"/>
  <c r="O198"/>
  <c r="O202"/>
  <c r="P212"/>
  <c r="Q212" s="1"/>
  <c r="P173"/>
  <c r="Q173" s="1"/>
  <c r="P177"/>
  <c r="Q177" s="1"/>
  <c r="P181"/>
  <c r="Q181" s="1"/>
  <c r="P195"/>
  <c r="Q195" s="1"/>
  <c r="P199"/>
  <c r="Q199" s="1"/>
  <c r="P203"/>
  <c r="Q203" s="1"/>
  <c r="P207"/>
  <c r="Q207" s="1"/>
  <c r="P211"/>
  <c r="Q211" s="1"/>
  <c r="M1040"/>
  <c r="O1040" s="1"/>
  <c r="M1039"/>
  <c r="O1039" s="1"/>
  <c r="M1038"/>
  <c r="O1038" s="1"/>
  <c r="M1037"/>
  <c r="O1037" s="1"/>
  <c r="M1036"/>
  <c r="O1036" s="1"/>
  <c r="M1035"/>
  <c r="O1035" s="1"/>
  <c r="M1034"/>
  <c r="O1034" s="1"/>
  <c r="M1033"/>
  <c r="O1033" s="1"/>
  <c r="M1032"/>
  <c r="O1032" s="1"/>
  <c r="M1031"/>
  <c r="O1031" s="1"/>
  <c r="M1030"/>
  <c r="O1030" s="1"/>
  <c r="M1029"/>
  <c r="O1029" s="1"/>
  <c r="M1028"/>
  <c r="O1028" s="1"/>
  <c r="M1027"/>
  <c r="O1027" s="1"/>
  <c r="M1026"/>
  <c r="O1026" s="1"/>
  <c r="M1025"/>
  <c r="O1025" s="1"/>
  <c r="M1024"/>
  <c r="O1024" s="1"/>
  <c r="M1023"/>
  <c r="O1023" s="1"/>
  <c r="M1021"/>
  <c r="O1021" s="1"/>
  <c r="M1020"/>
  <c r="O1020" s="1"/>
  <c r="M1019"/>
  <c r="O1019" s="1"/>
  <c r="M1018"/>
  <c r="O1018" s="1"/>
  <c r="M1017"/>
  <c r="O1017" s="1"/>
  <c r="M1016"/>
  <c r="O1016" s="1"/>
  <c r="M1015"/>
  <c r="O1015" s="1"/>
  <c r="M1014"/>
  <c r="O1014" s="1"/>
  <c r="M1013"/>
  <c r="O1013" s="1"/>
  <c r="M1008"/>
  <c r="O1008" s="1"/>
  <c r="M1007"/>
  <c r="O1007" s="1"/>
  <c r="M1006"/>
  <c r="O1006" s="1"/>
  <c r="M1005"/>
  <c r="O1005" s="1"/>
  <c r="M1004"/>
  <c r="O1004" s="1"/>
  <c r="M1003"/>
  <c r="O1003" s="1"/>
  <c r="M956"/>
  <c r="O956" s="1"/>
  <c r="Q956" s="1"/>
  <c r="F956"/>
  <c r="M955"/>
  <c r="O955" s="1"/>
  <c r="Q955" s="1"/>
  <c r="F955"/>
  <c r="M954"/>
  <c r="O954" s="1"/>
  <c r="Q954" s="1"/>
  <c r="F954"/>
  <c r="M953"/>
  <c r="O953" s="1"/>
  <c r="Q953" s="1"/>
  <c r="F953"/>
  <c r="M952"/>
  <c r="O952" s="1"/>
  <c r="Q952" s="1"/>
  <c r="F952"/>
  <c r="M951"/>
  <c r="O951" s="1"/>
  <c r="Q951" s="1"/>
  <c r="F951"/>
  <c r="M950"/>
  <c r="O950" s="1"/>
  <c r="Q950" s="1"/>
  <c r="F950"/>
  <c r="M949"/>
  <c r="O949" s="1"/>
  <c r="Q949" s="1"/>
  <c r="F949"/>
  <c r="M948"/>
  <c r="O948" s="1"/>
  <c r="Q948" s="1"/>
  <c r="F948"/>
  <c r="M945"/>
  <c r="O945" s="1"/>
  <c r="Q945" s="1"/>
  <c r="F945"/>
  <c r="M944"/>
  <c r="O944" s="1"/>
  <c r="Q944" s="1"/>
  <c r="F944"/>
  <c r="M943"/>
  <c r="O943" s="1"/>
  <c r="Q943" s="1"/>
  <c r="F943"/>
  <c r="M942"/>
  <c r="O942" s="1"/>
  <c r="Q942" s="1"/>
  <c r="F942"/>
  <c r="M941"/>
  <c r="O941" s="1"/>
  <c r="Q941" s="1"/>
  <c r="F941"/>
  <c r="M940"/>
  <c r="O940" s="1"/>
  <c r="Q940" s="1"/>
  <c r="F940"/>
  <c r="M939"/>
  <c r="O939" s="1"/>
  <c r="Q939" s="1"/>
  <c r="F939"/>
  <c r="M938"/>
  <c r="O938" s="1"/>
  <c r="Q938" s="1"/>
  <c r="F938"/>
  <c r="M935"/>
  <c r="O935" s="1"/>
  <c r="Q935" s="1"/>
  <c r="F935"/>
  <c r="M934"/>
  <c r="O934" s="1"/>
  <c r="Q934" s="1"/>
  <c r="F934"/>
  <c r="M933"/>
  <c r="O933" s="1"/>
  <c r="Q933" s="1"/>
  <c r="F933"/>
  <c r="M932"/>
  <c r="O932" s="1"/>
  <c r="Q932" s="1"/>
  <c r="F932"/>
  <c r="M931"/>
  <c r="O931" s="1"/>
  <c r="Q931" s="1"/>
  <c r="F931"/>
  <c r="M930"/>
  <c r="O930" s="1"/>
  <c r="Q930" s="1"/>
  <c r="F930"/>
  <c r="M929"/>
  <c r="O929" s="1"/>
  <c r="Q929" s="1"/>
  <c r="F929"/>
  <c r="M928"/>
  <c r="O928" s="1"/>
  <c r="Q928" s="1"/>
  <c r="F928"/>
  <c r="P934" l="1"/>
  <c r="P954"/>
  <c r="P929"/>
  <c r="P930"/>
  <c r="P950"/>
  <c r="P933"/>
  <c r="P953"/>
  <c r="P939"/>
  <c r="P940"/>
  <c r="P943"/>
  <c r="P944"/>
  <c r="P949"/>
  <c r="P1032"/>
  <c r="Q1032" s="1"/>
  <c r="P1033"/>
  <c r="Q1033" s="1"/>
  <c r="P1034"/>
  <c r="Q1034" s="1"/>
  <c r="P1035"/>
  <c r="Q1035" s="1"/>
  <c r="P1036"/>
  <c r="Q1036" s="1"/>
  <c r="P1037"/>
  <c r="Q1037" s="1"/>
  <c r="P1038"/>
  <c r="Q1038" s="1"/>
  <c r="P1039"/>
  <c r="Q1039" s="1"/>
  <c r="P1040"/>
  <c r="Q1040" s="1"/>
  <c r="P1023"/>
  <c r="Q1023" s="1"/>
  <c r="P1024"/>
  <c r="Q1024" s="1"/>
  <c r="P1025"/>
  <c r="Q1025" s="1"/>
  <c r="P1026"/>
  <c r="Q1026" s="1"/>
  <c r="P1027"/>
  <c r="Q1027" s="1"/>
  <c r="P1028"/>
  <c r="Q1028" s="1"/>
  <c r="P1029"/>
  <c r="Q1029" s="1"/>
  <c r="P1030"/>
  <c r="Q1030" s="1"/>
  <c r="P1031"/>
  <c r="Q1031" s="1"/>
  <c r="P1013"/>
  <c r="Q1013" s="1"/>
  <c r="P1014"/>
  <c r="Q1014" s="1"/>
  <c r="P1015"/>
  <c r="Q1015" s="1"/>
  <c r="P1016"/>
  <c r="Q1016" s="1"/>
  <c r="P1017"/>
  <c r="Q1017" s="1"/>
  <c r="P1018"/>
  <c r="Q1018" s="1"/>
  <c r="P1019"/>
  <c r="Q1019" s="1"/>
  <c r="P1020"/>
  <c r="Q1020" s="1"/>
  <c r="P1021"/>
  <c r="Q1021" s="1"/>
  <c r="P1003"/>
  <c r="Q1003" s="1"/>
  <c r="P1004"/>
  <c r="Q1004" s="1"/>
  <c r="P1005"/>
  <c r="Q1005" s="1"/>
  <c r="P1006"/>
  <c r="Q1006" s="1"/>
  <c r="P1007"/>
  <c r="Q1007" s="1"/>
  <c r="P1008"/>
  <c r="Q1008" s="1"/>
  <c r="P928"/>
  <c r="P932"/>
  <c r="P938"/>
  <c r="P942"/>
  <c r="P948"/>
  <c r="P952"/>
  <c r="P956"/>
  <c r="P931"/>
  <c r="P935"/>
  <c r="P941"/>
  <c r="P945"/>
  <c r="P951"/>
  <c r="P955"/>
  <c r="L1431"/>
  <c r="K1431"/>
  <c r="F1431"/>
  <c r="L1430"/>
  <c r="K1430"/>
  <c r="F1430"/>
  <c r="L1429"/>
  <c r="K1429"/>
  <c r="F1429"/>
  <c r="M1428"/>
  <c r="P1428" s="1"/>
  <c r="Q1428" s="1"/>
  <c r="F1428"/>
  <c r="L1427"/>
  <c r="K1427"/>
  <c r="F1427"/>
  <c r="L1426"/>
  <c r="K1426"/>
  <c r="F1426"/>
  <c r="L1425"/>
  <c r="K1425"/>
  <c r="F1425"/>
  <c r="L1424"/>
  <c r="K1424"/>
  <c r="F1424"/>
  <c r="L1423"/>
  <c r="K1423"/>
  <c r="F1423"/>
  <c r="L1422"/>
  <c r="K1422"/>
  <c r="M1422" s="1"/>
  <c r="F1422"/>
  <c r="L1421"/>
  <c r="K1421"/>
  <c r="M1421" s="1"/>
  <c r="O1421" s="1"/>
  <c r="F1421"/>
  <c r="L1420"/>
  <c r="K1420"/>
  <c r="F1420"/>
  <c r="L1419"/>
  <c r="K1419"/>
  <c r="F1419"/>
  <c r="L1418"/>
  <c r="K1418"/>
  <c r="F1418"/>
  <c r="L1417"/>
  <c r="K1417"/>
  <c r="M1417" s="1"/>
  <c r="O1417" s="1"/>
  <c r="F1417"/>
  <c r="L1416"/>
  <c r="K1416"/>
  <c r="F1416"/>
  <c r="L1415"/>
  <c r="K1415"/>
  <c r="F1415"/>
  <c r="L1414"/>
  <c r="K1414"/>
  <c r="M1414" s="1"/>
  <c r="F1414"/>
  <c r="L1413"/>
  <c r="K1413"/>
  <c r="M1413" s="1"/>
  <c r="O1413" s="1"/>
  <c r="F1413"/>
  <c r="L1412"/>
  <c r="K1412"/>
  <c r="M1412" s="1"/>
  <c r="O1412" s="1"/>
  <c r="F1412"/>
  <c r="L1411"/>
  <c r="K1411"/>
  <c r="F1411"/>
  <c r="L1410"/>
  <c r="K1410"/>
  <c r="M1410" s="1"/>
  <c r="F1410"/>
  <c r="L1409"/>
  <c r="K1409"/>
  <c r="M1409" s="1"/>
  <c r="F1409"/>
  <c r="L1408"/>
  <c r="K1408"/>
  <c r="M1408" s="1"/>
  <c r="O1408" s="1"/>
  <c r="F1408"/>
  <c r="L1407"/>
  <c r="K1407"/>
  <c r="F1407"/>
  <c r="L1406"/>
  <c r="K1406"/>
  <c r="F1406"/>
  <c r="M1405"/>
  <c r="P1405" s="1"/>
  <c r="Q1405" s="1"/>
  <c r="F1405"/>
  <c r="L1404"/>
  <c r="K1404"/>
  <c r="F1404"/>
  <c r="M1403"/>
  <c r="P1403" s="1"/>
  <c r="Q1403" s="1"/>
  <c r="F1403"/>
  <c r="L1402"/>
  <c r="K1402"/>
  <c r="F1402"/>
  <c r="M1430" l="1"/>
  <c r="O1430" s="1"/>
  <c r="M1407"/>
  <c r="P1407" s="1"/>
  <c r="Q1407" s="1"/>
  <c r="M1419"/>
  <c r="M1420"/>
  <c r="M1427"/>
  <c r="O1428"/>
  <c r="M1431"/>
  <c r="M1425"/>
  <c r="O1425" s="1"/>
  <c r="P1409"/>
  <c r="Q1409" s="1"/>
  <c r="O1409"/>
  <c r="M1402"/>
  <c r="P1402" s="1"/>
  <c r="Q1402" s="1"/>
  <c r="O1403"/>
  <c r="M1406"/>
  <c r="M1415"/>
  <c r="P1415" s="1"/>
  <c r="Q1415" s="1"/>
  <c r="M1416"/>
  <c r="M1426"/>
  <c r="M1404"/>
  <c r="O1404" s="1"/>
  <c r="O1405"/>
  <c r="M1411"/>
  <c r="M1418"/>
  <c r="M1423"/>
  <c r="M1424"/>
  <c r="O1424" s="1"/>
  <c r="M1429"/>
  <c r="P1404"/>
  <c r="Q1404" s="1"/>
  <c r="P1411"/>
  <c r="Q1411" s="1"/>
  <c r="O1411"/>
  <c r="O1418"/>
  <c r="P1418"/>
  <c r="Q1418" s="1"/>
  <c r="P1423"/>
  <c r="Q1423" s="1"/>
  <c r="O1423"/>
  <c r="P1429"/>
  <c r="Q1429" s="1"/>
  <c r="O1429"/>
  <c r="O1414"/>
  <c r="P1414"/>
  <c r="Q1414" s="1"/>
  <c r="P1419"/>
  <c r="Q1419" s="1"/>
  <c r="O1419"/>
  <c r="O1420"/>
  <c r="P1420"/>
  <c r="Q1420" s="1"/>
  <c r="O1431"/>
  <c r="P1431"/>
  <c r="Q1431" s="1"/>
  <c r="O1402"/>
  <c r="P1406"/>
  <c r="Q1406" s="1"/>
  <c r="O1406"/>
  <c r="O1416"/>
  <c r="P1416"/>
  <c r="Q1416" s="1"/>
  <c r="O1426"/>
  <c r="P1426"/>
  <c r="Q1426" s="1"/>
  <c r="O1407"/>
  <c r="O1410"/>
  <c r="P1410"/>
  <c r="Q1410" s="1"/>
  <c r="O1422"/>
  <c r="P1422"/>
  <c r="Q1422" s="1"/>
  <c r="P1427"/>
  <c r="Q1427" s="1"/>
  <c r="O1427"/>
  <c r="P1408"/>
  <c r="Q1408" s="1"/>
  <c r="P1412"/>
  <c r="Q1412" s="1"/>
  <c r="P1430"/>
  <c r="Q1430" s="1"/>
  <c r="P1413"/>
  <c r="Q1413" s="1"/>
  <c r="P1417"/>
  <c r="Q1417" s="1"/>
  <c r="P1421"/>
  <c r="Q1421" s="1"/>
  <c r="P1425"/>
  <c r="Q1425" s="1"/>
  <c r="O1415" l="1"/>
  <c r="P1424"/>
  <c r="Q1424" s="1"/>
  <c r="Q881"/>
  <c r="O881"/>
  <c r="M881"/>
  <c r="P881" s="1"/>
  <c r="O880"/>
  <c r="Q880" s="1"/>
  <c r="M880"/>
  <c r="P880" s="1"/>
  <c r="O879"/>
  <c r="Q879" s="1"/>
  <c r="M879"/>
  <c r="P879" s="1"/>
  <c r="O878"/>
  <c r="Q878" s="1"/>
  <c r="M878"/>
  <c r="P878" s="1"/>
  <c r="O877"/>
  <c r="Q877" s="1"/>
  <c r="M877"/>
  <c r="P877" s="1"/>
  <c r="O876"/>
  <c r="Q876" s="1"/>
  <c r="M876"/>
  <c r="P876" s="1"/>
  <c r="O875"/>
  <c r="Q875" s="1"/>
  <c r="M875"/>
  <c r="P875" s="1"/>
  <c r="Q874"/>
  <c r="O874"/>
  <c r="M874"/>
  <c r="P874" s="1"/>
  <c r="O868"/>
  <c r="Q868" s="1"/>
  <c r="M868"/>
  <c r="P868" s="1"/>
  <c r="O867"/>
  <c r="Q867" s="1"/>
  <c r="M867"/>
  <c r="P867" s="1"/>
  <c r="O866"/>
  <c r="Q866" s="1"/>
  <c r="M866"/>
  <c r="P866" s="1"/>
  <c r="O865"/>
  <c r="Q865" s="1"/>
  <c r="M865"/>
  <c r="P865" s="1"/>
  <c r="O864"/>
  <c r="Q864" s="1"/>
  <c r="M864"/>
  <c r="P864" s="1"/>
  <c r="O863"/>
  <c r="Q863" s="1"/>
  <c r="M863"/>
  <c r="P863" s="1"/>
  <c r="O862"/>
  <c r="Q862" s="1"/>
  <c r="M862"/>
  <c r="P862" s="1"/>
  <c r="O861"/>
  <c r="Q861" s="1"/>
  <c r="M861"/>
  <c r="P861" s="1"/>
  <c r="O860"/>
  <c r="Q860" s="1"/>
  <c r="M860"/>
  <c r="P860" s="1"/>
  <c r="O859"/>
  <c r="Q859" s="1"/>
  <c r="M859"/>
  <c r="P859" s="1"/>
  <c r="O858"/>
  <c r="Q858" s="1"/>
  <c r="M858"/>
  <c r="P858" s="1"/>
  <c r="O857"/>
  <c r="Q857" s="1"/>
  <c r="M857"/>
  <c r="P857" s="1"/>
  <c r="O856"/>
  <c r="Q856" s="1"/>
  <c r="M856"/>
  <c r="P856" s="1"/>
  <c r="O855"/>
  <c r="Q855" s="1"/>
  <c r="M855"/>
  <c r="P855" s="1"/>
  <c r="O854"/>
  <c r="Q854" s="1"/>
  <c r="M854"/>
  <c r="P854" s="1"/>
  <c r="O853"/>
  <c r="Q853" s="1"/>
  <c r="M853"/>
  <c r="P853" s="1"/>
  <c r="O852"/>
  <c r="Q852" s="1"/>
  <c r="M852"/>
  <c r="P852" s="1"/>
  <c r="O851"/>
  <c r="Q851" s="1"/>
  <c r="M851"/>
  <c r="P851" s="1"/>
  <c r="O850"/>
  <c r="Q850" s="1"/>
  <c r="M850"/>
  <c r="P850" s="1"/>
  <c r="O849"/>
  <c r="Q849" s="1"/>
  <c r="M849"/>
  <c r="P849" s="1"/>
  <c r="O848"/>
  <c r="Q848" s="1"/>
  <c r="M848"/>
  <c r="P848" s="1"/>
  <c r="O847"/>
  <c r="Q847" s="1"/>
  <c r="M847"/>
  <c r="P847" s="1"/>
  <c r="O846"/>
  <c r="Q846" s="1"/>
  <c r="M846"/>
  <c r="P846" s="1"/>
  <c r="O845"/>
  <c r="Q845" s="1"/>
  <c r="M845"/>
  <c r="P845" s="1"/>
  <c r="O844"/>
  <c r="Q844" s="1"/>
  <c r="M844"/>
  <c r="P844" s="1"/>
  <c r="O843"/>
  <c r="Q843" s="1"/>
  <c r="M843"/>
  <c r="P843" s="1"/>
  <c r="O842"/>
  <c r="Q842" s="1"/>
  <c r="M842"/>
  <c r="P842" s="1"/>
  <c r="O841"/>
  <c r="Q841" s="1"/>
  <c r="M841"/>
  <c r="P841" s="1"/>
  <c r="O840"/>
  <c r="Q840" s="1"/>
  <c r="M840"/>
  <c r="P840" s="1"/>
  <c r="O839"/>
  <c r="Q839" s="1"/>
  <c r="M839"/>
  <c r="P839" s="1"/>
  <c r="O838"/>
  <c r="Q838" s="1"/>
  <c r="M838"/>
  <c r="P838" s="1"/>
  <c r="O837"/>
  <c r="Q837" s="1"/>
  <c r="M837"/>
  <c r="P837" s="1"/>
  <c r="M166"/>
  <c r="O166" s="1"/>
  <c r="M165"/>
  <c r="O165" s="1"/>
  <c r="M164"/>
  <c r="O164" s="1"/>
  <c r="M163"/>
  <c r="O163" s="1"/>
  <c r="M162"/>
  <c r="O162" s="1"/>
  <c r="M161"/>
  <c r="O161" s="1"/>
  <c r="M160"/>
  <c r="O160" s="1"/>
  <c r="M159"/>
  <c r="O159" s="1"/>
  <c r="M158"/>
  <c r="O158" s="1"/>
  <c r="M157"/>
  <c r="O157" s="1"/>
  <c r="M156"/>
  <c r="O156" s="1"/>
  <c r="M155"/>
  <c r="O155" s="1"/>
  <c r="M154"/>
  <c r="O154" s="1"/>
  <c r="M153"/>
  <c r="O153" s="1"/>
  <c r="M152"/>
  <c r="O152" s="1"/>
  <c r="M151"/>
  <c r="O151" s="1"/>
  <c r="M150"/>
  <c r="O150" s="1"/>
  <c r="M149"/>
  <c r="O149" s="1"/>
  <c r="M148"/>
  <c r="O148" s="1"/>
  <c r="M147"/>
  <c r="O147" s="1"/>
  <c r="M146"/>
  <c r="O146" s="1"/>
  <c r="M145"/>
  <c r="O145" s="1"/>
  <c r="M144"/>
  <c r="O144" s="1"/>
  <c r="M143"/>
  <c r="O143" s="1"/>
  <c r="M142"/>
  <c r="O142" s="1"/>
  <c r="M141"/>
  <c r="O141" s="1"/>
  <c r="M140"/>
  <c r="O140" s="1"/>
  <c r="M139"/>
  <c r="O139" s="1"/>
  <c r="M138"/>
  <c r="O138" s="1"/>
  <c r="M137"/>
  <c r="O137" s="1"/>
  <c r="M136"/>
  <c r="P136" s="1"/>
  <c r="Q136" s="1"/>
  <c r="M135"/>
  <c r="P135" s="1"/>
  <c r="Q135" s="1"/>
  <c r="M134"/>
  <c r="P134" s="1"/>
  <c r="Q134" s="1"/>
  <c r="M133"/>
  <c r="P133" s="1"/>
  <c r="Q133" s="1"/>
  <c r="M132"/>
  <c r="P132" s="1"/>
  <c r="Q132" s="1"/>
  <c r="M131"/>
  <c r="P131" s="1"/>
  <c r="Q131" s="1"/>
  <c r="M130"/>
  <c r="P130" s="1"/>
  <c r="Q130" s="1"/>
  <c r="M129"/>
  <c r="P129" s="1"/>
  <c r="Q129" s="1"/>
  <c r="M128"/>
  <c r="P128" s="1"/>
  <c r="Q128" s="1"/>
  <c r="M127"/>
  <c r="P127" s="1"/>
  <c r="Q127" s="1"/>
  <c r="O135" l="1"/>
  <c r="O129"/>
  <c r="O127"/>
  <c r="O133"/>
  <c r="O132"/>
  <c r="O134"/>
  <c r="O136"/>
  <c r="O128"/>
  <c r="O130"/>
  <c r="O131"/>
  <c r="P137"/>
  <c r="Q137" s="1"/>
  <c r="P138"/>
  <c r="Q138" s="1"/>
  <c r="P139"/>
  <c r="Q139" s="1"/>
  <c r="P140"/>
  <c r="Q140" s="1"/>
  <c r="P141"/>
  <c r="Q141" s="1"/>
  <c r="P142"/>
  <c r="Q142" s="1"/>
  <c r="P143"/>
  <c r="Q143" s="1"/>
  <c r="P144"/>
  <c r="Q144" s="1"/>
  <c r="P145"/>
  <c r="Q145" s="1"/>
  <c r="P146"/>
  <c r="Q146" s="1"/>
  <c r="P147"/>
  <c r="Q147" s="1"/>
  <c r="P148"/>
  <c r="Q148" s="1"/>
  <c r="P149"/>
  <c r="Q149" s="1"/>
  <c r="P150"/>
  <c r="Q150" s="1"/>
  <c r="P151"/>
  <c r="Q151" s="1"/>
  <c r="P152"/>
  <c r="Q152" s="1"/>
  <c r="P153"/>
  <c r="Q153" s="1"/>
  <c r="P154"/>
  <c r="Q154" s="1"/>
  <c r="P155"/>
  <c r="Q155" s="1"/>
  <c r="P156"/>
  <c r="Q156" s="1"/>
  <c r="P157"/>
  <c r="Q157" s="1"/>
  <c r="P158"/>
  <c r="Q158" s="1"/>
  <c r="P159"/>
  <c r="Q159" s="1"/>
  <c r="P160"/>
  <c r="Q160" s="1"/>
  <c r="P161"/>
  <c r="Q161" s="1"/>
  <c r="P162"/>
  <c r="Q162" s="1"/>
  <c r="P163"/>
  <c r="Q163" s="1"/>
  <c r="P164"/>
  <c r="Q164" s="1"/>
  <c r="P165"/>
  <c r="Q165" s="1"/>
  <c r="P166"/>
  <c r="Q166" s="1"/>
  <c r="M1179" l="1"/>
  <c r="O1179" s="1"/>
  <c r="F1179"/>
  <c r="M1178"/>
  <c r="P1178" s="1"/>
  <c r="Q1178" s="1"/>
  <c r="F1178"/>
  <c r="M1177"/>
  <c r="P1177" s="1"/>
  <c r="Q1177" s="1"/>
  <c r="F1177"/>
  <c r="M1176"/>
  <c r="P1176" s="1"/>
  <c r="Q1176" s="1"/>
  <c r="F1176"/>
  <c r="M1175"/>
  <c r="O1175" s="1"/>
  <c r="F1175"/>
  <c r="M1174"/>
  <c r="P1174" s="1"/>
  <c r="Q1174" s="1"/>
  <c r="F1174"/>
  <c r="M1173"/>
  <c r="P1173" s="1"/>
  <c r="Q1173" s="1"/>
  <c r="F1173"/>
  <c r="M1168"/>
  <c r="O1168" s="1"/>
  <c r="F1168"/>
  <c r="M1167"/>
  <c r="O1167" s="1"/>
  <c r="F1167"/>
  <c r="M1166"/>
  <c r="P1166" s="1"/>
  <c r="Q1166" s="1"/>
  <c r="F1166"/>
  <c r="M1165"/>
  <c r="P1165" s="1"/>
  <c r="Q1165" s="1"/>
  <c r="F1165"/>
  <c r="M1164"/>
  <c r="O1164" s="1"/>
  <c r="F1164"/>
  <c r="O1163"/>
  <c r="M1163"/>
  <c r="P1163" s="1"/>
  <c r="Q1163" s="1"/>
  <c r="F1163"/>
  <c r="M1159"/>
  <c r="P1159" s="1"/>
  <c r="Q1159" s="1"/>
  <c r="F1159"/>
  <c r="M1158"/>
  <c r="O1158" s="1"/>
  <c r="F1158"/>
  <c r="M1157"/>
  <c r="P1157" s="1"/>
  <c r="Q1157" s="1"/>
  <c r="F1157"/>
  <c r="M1156"/>
  <c r="P1156" s="1"/>
  <c r="Q1156" s="1"/>
  <c r="F1156"/>
  <c r="M1155"/>
  <c r="O1155" s="1"/>
  <c r="F1155"/>
  <c r="M1154"/>
  <c r="O1154" s="1"/>
  <c r="F1154"/>
  <c r="M1153"/>
  <c r="P1153" s="1"/>
  <c r="Q1153" s="1"/>
  <c r="F1153"/>
  <c r="M1149"/>
  <c r="P1149" s="1"/>
  <c r="Q1149" s="1"/>
  <c r="F1149"/>
  <c r="M1148"/>
  <c r="O1148" s="1"/>
  <c r="F1148"/>
  <c r="M1147"/>
  <c r="P1147" s="1"/>
  <c r="Q1147" s="1"/>
  <c r="F1147"/>
  <c r="M1146"/>
  <c r="O1146" s="1"/>
  <c r="F1146"/>
  <c r="M1145"/>
  <c r="P1145" s="1"/>
  <c r="Q1145" s="1"/>
  <c r="F1145"/>
  <c r="M1144"/>
  <c r="O1144" s="1"/>
  <c r="F1144"/>
  <c r="M1143"/>
  <c r="P1143" s="1"/>
  <c r="Q1143" s="1"/>
  <c r="F1143"/>
  <c r="P1155" l="1"/>
  <c r="Q1155" s="1"/>
  <c r="P1158"/>
  <c r="Q1158" s="1"/>
  <c r="O1176"/>
  <c r="P1154"/>
  <c r="Q1154" s="1"/>
  <c r="O1156"/>
  <c r="O1159"/>
  <c r="P1144"/>
  <c r="Q1144" s="1"/>
  <c r="O1145"/>
  <c r="P1148"/>
  <c r="Q1148" s="1"/>
  <c r="O1149"/>
  <c r="O1165"/>
  <c r="O1174"/>
  <c r="O1178"/>
  <c r="O1173"/>
  <c r="O1177"/>
  <c r="P1175"/>
  <c r="Q1175" s="1"/>
  <c r="P1179"/>
  <c r="Q1179" s="1"/>
  <c r="O1166"/>
  <c r="P1164"/>
  <c r="Q1164" s="1"/>
  <c r="P1168"/>
  <c r="Q1168" s="1"/>
  <c r="P1167"/>
  <c r="Q1167" s="1"/>
  <c r="O1153"/>
  <c r="O1157"/>
  <c r="O1143"/>
  <c r="P1146"/>
  <c r="Q1146" s="1"/>
  <c r="O1147"/>
  <c r="I113" l="1"/>
  <c r="K113" s="1"/>
  <c r="M113" s="1"/>
  <c r="I112"/>
  <c r="K112" s="1"/>
  <c r="M112" s="1"/>
  <c r="I111"/>
  <c r="K111" s="1"/>
  <c r="M111" s="1"/>
  <c r="O111" s="1"/>
  <c r="I110"/>
  <c r="K110" s="1"/>
  <c r="M110" s="1"/>
  <c r="I109"/>
  <c r="K109" s="1"/>
  <c r="M109" s="1"/>
  <c r="O109" s="1"/>
  <c r="I108"/>
  <c r="K108" s="1"/>
  <c r="M108" s="1"/>
  <c r="I107"/>
  <c r="K107" s="1"/>
  <c r="M107" s="1"/>
  <c r="O107" s="1"/>
  <c r="I106"/>
  <c r="K106" s="1"/>
  <c r="M106" s="1"/>
  <c r="I105"/>
  <c r="K105" s="1"/>
  <c r="M105" s="1"/>
  <c r="O105" s="1"/>
  <c r="I104"/>
  <c r="K104" s="1"/>
  <c r="M104" s="1"/>
  <c r="I103"/>
  <c r="K103" s="1"/>
  <c r="M103" s="1"/>
  <c r="O103" s="1"/>
  <c r="K102"/>
  <c r="M102" s="1"/>
  <c r="I101"/>
  <c r="K101" s="1"/>
  <c r="M101" s="1"/>
  <c r="I100"/>
  <c r="K100" s="1"/>
  <c r="M100" s="1"/>
  <c r="I99"/>
  <c r="K99" s="1"/>
  <c r="M99" s="1"/>
  <c r="K98"/>
  <c r="M98" s="1"/>
  <c r="I97"/>
  <c r="K97" s="1"/>
  <c r="M97" s="1"/>
  <c r="I96"/>
  <c r="K96" s="1"/>
  <c r="M96" s="1"/>
  <c r="O96" s="1"/>
  <c r="I95"/>
  <c r="K95" s="1"/>
  <c r="M95" s="1"/>
  <c r="I94"/>
  <c r="K94" s="1"/>
  <c r="M94" s="1"/>
  <c r="O94" s="1"/>
  <c r="I93"/>
  <c r="K93" s="1"/>
  <c r="M93" s="1"/>
  <c r="I92"/>
  <c r="K92" s="1"/>
  <c r="M92" s="1"/>
  <c r="O92" s="1"/>
  <c r="K91"/>
  <c r="M91" s="1"/>
  <c r="I90"/>
  <c r="K90" s="1"/>
  <c r="M90" s="1"/>
  <c r="K89"/>
  <c r="M89" s="1"/>
  <c r="I88"/>
  <c r="K88" s="1"/>
  <c r="M88" s="1"/>
  <c r="I87"/>
  <c r="K87" s="1"/>
  <c r="M87" s="1"/>
  <c r="O87" s="1"/>
  <c r="I86"/>
  <c r="K86" s="1"/>
  <c r="M86" s="1"/>
  <c r="K85"/>
  <c r="M85" s="1"/>
  <c r="O85" s="1"/>
  <c r="K84"/>
  <c r="M84" s="1"/>
  <c r="I83"/>
  <c r="K83" s="1"/>
  <c r="M83" s="1"/>
  <c r="K82"/>
  <c r="M82" s="1"/>
  <c r="O82" s="1"/>
  <c r="I81"/>
  <c r="K81" s="1"/>
  <c r="M81" s="1"/>
  <c r="I80"/>
  <c r="K80" s="1"/>
  <c r="M80" s="1"/>
  <c r="K79"/>
  <c r="M79" s="1"/>
  <c r="P79" s="1"/>
  <c r="Q79" s="1"/>
  <c r="I78"/>
  <c r="K78" s="1"/>
  <c r="M78" s="1"/>
  <c r="K77"/>
  <c r="M77" s="1"/>
  <c r="O77" s="1"/>
  <c r="I76"/>
  <c r="K76" s="1"/>
  <c r="M76" s="1"/>
  <c r="I75"/>
  <c r="K75" s="1"/>
  <c r="M75" s="1"/>
  <c r="K74"/>
  <c r="M74" s="1"/>
  <c r="M260"/>
  <c r="O260" s="1"/>
  <c r="F260"/>
  <c r="M259"/>
  <c r="O259" s="1"/>
  <c r="F259"/>
  <c r="M258"/>
  <c r="P258" s="1"/>
  <c r="Q258" s="1"/>
  <c r="F258"/>
  <c r="M257"/>
  <c r="P257" s="1"/>
  <c r="Q257" s="1"/>
  <c r="F257"/>
  <c r="M256"/>
  <c r="O256" s="1"/>
  <c r="F256"/>
  <c r="M255"/>
  <c r="O255" s="1"/>
  <c r="F255"/>
  <c r="M254"/>
  <c r="P254" s="1"/>
  <c r="Q254" s="1"/>
  <c r="F254"/>
  <c r="M253"/>
  <c r="O253" s="1"/>
  <c r="F253"/>
  <c r="M252"/>
  <c r="O252" s="1"/>
  <c r="F252"/>
  <c r="M251"/>
  <c r="O251" s="1"/>
  <c r="F251"/>
  <c r="M250"/>
  <c r="P250" s="1"/>
  <c r="Q250" s="1"/>
  <c r="F250"/>
  <c r="M249"/>
  <c r="O249" s="1"/>
  <c r="F249"/>
  <c r="M248"/>
  <c r="O248" s="1"/>
  <c r="F248"/>
  <c r="M247"/>
  <c r="O247" s="1"/>
  <c r="F247"/>
  <c r="M246"/>
  <c r="P246" s="1"/>
  <c r="Q246" s="1"/>
  <c r="F246"/>
  <c r="M245"/>
  <c r="O245" s="1"/>
  <c r="F245"/>
  <c r="M244"/>
  <c r="O244" s="1"/>
  <c r="F244"/>
  <c r="M243"/>
  <c r="O243" s="1"/>
  <c r="F243"/>
  <c r="M242"/>
  <c r="P242" s="1"/>
  <c r="Q242" s="1"/>
  <c r="F242"/>
  <c r="M241"/>
  <c r="O241" s="1"/>
  <c r="F241"/>
  <c r="M240"/>
  <c r="O240" s="1"/>
  <c r="F240"/>
  <c r="M239"/>
  <c r="O239" s="1"/>
  <c r="F239"/>
  <c r="M238"/>
  <c r="P238" s="1"/>
  <c r="Q238" s="1"/>
  <c r="F238"/>
  <c r="M237"/>
  <c r="O237" s="1"/>
  <c r="F237"/>
  <c r="M236"/>
  <c r="P236" s="1"/>
  <c r="Q236" s="1"/>
  <c r="F236"/>
  <c r="M235"/>
  <c r="O235" s="1"/>
  <c r="F235"/>
  <c r="M234"/>
  <c r="P234" s="1"/>
  <c r="Q234" s="1"/>
  <c r="F234"/>
  <c r="M233"/>
  <c r="O233" s="1"/>
  <c r="F233"/>
  <c r="M232"/>
  <c r="P232" s="1"/>
  <c r="Q232" s="1"/>
  <c r="F232"/>
  <c r="M231"/>
  <c r="P231" s="1"/>
  <c r="Q231" s="1"/>
  <c r="F231"/>
  <c r="M230"/>
  <c r="P230" s="1"/>
  <c r="Q230" s="1"/>
  <c r="F230"/>
  <c r="M229"/>
  <c r="O229" s="1"/>
  <c r="F229"/>
  <c r="M228"/>
  <c r="P228" s="1"/>
  <c r="Q228" s="1"/>
  <c r="F228"/>
  <c r="M227"/>
  <c r="O227" s="1"/>
  <c r="F227"/>
  <c r="M226"/>
  <c r="P226" s="1"/>
  <c r="Q226" s="1"/>
  <c r="F226"/>
  <c r="M225"/>
  <c r="O225" s="1"/>
  <c r="F225"/>
  <c r="M224"/>
  <c r="O224" s="1"/>
  <c r="F224"/>
  <c r="M223"/>
  <c r="O223" s="1"/>
  <c r="F223"/>
  <c r="M222"/>
  <c r="P222" s="1"/>
  <c r="Q222" s="1"/>
  <c r="F222"/>
  <c r="M221"/>
  <c r="O221" s="1"/>
  <c r="F221"/>
  <c r="O228" l="1"/>
  <c r="P240"/>
  <c r="Q240" s="1"/>
  <c r="O236"/>
  <c r="O257"/>
  <c r="O232"/>
  <c r="P239"/>
  <c r="Q239" s="1"/>
  <c r="P74"/>
  <c r="Q74" s="1"/>
  <c r="O74"/>
  <c r="P89"/>
  <c r="Q89" s="1"/>
  <c r="O89"/>
  <c r="P223"/>
  <c r="Q223" s="1"/>
  <c r="P235"/>
  <c r="Q235" s="1"/>
  <c r="O231"/>
  <c r="P243"/>
  <c r="Q243" s="1"/>
  <c r="P84"/>
  <c r="Q84" s="1"/>
  <c r="O84"/>
  <c r="P98"/>
  <c r="Q98" s="1"/>
  <c r="O98"/>
  <c r="P224"/>
  <c r="Q224" s="1"/>
  <c r="P244"/>
  <c r="Q244" s="1"/>
  <c r="P247"/>
  <c r="Q247" s="1"/>
  <c r="P248"/>
  <c r="Q248" s="1"/>
  <c r="P251"/>
  <c r="Q251" s="1"/>
  <c r="P252"/>
  <c r="Q252" s="1"/>
  <c r="P255"/>
  <c r="Q255" s="1"/>
  <c r="P227"/>
  <c r="Q227" s="1"/>
  <c r="O79"/>
  <c r="O75"/>
  <c r="P75"/>
  <c r="Q75" s="1"/>
  <c r="P78"/>
  <c r="Q78" s="1"/>
  <c r="O78"/>
  <c r="O90"/>
  <c r="P90"/>
  <c r="Q90" s="1"/>
  <c r="O113"/>
  <c r="P113"/>
  <c r="Q113" s="1"/>
  <c r="P86"/>
  <c r="Q86" s="1"/>
  <c r="O86"/>
  <c r="P88"/>
  <c r="Q88" s="1"/>
  <c r="O88"/>
  <c r="O100"/>
  <c r="P100"/>
  <c r="Q100" s="1"/>
  <c r="O81"/>
  <c r="P81"/>
  <c r="Q81" s="1"/>
  <c r="O99"/>
  <c r="P99"/>
  <c r="Q99" s="1"/>
  <c r="P102"/>
  <c r="Q102" s="1"/>
  <c r="O102"/>
  <c r="P104"/>
  <c r="Q104" s="1"/>
  <c r="O104"/>
  <c r="P106"/>
  <c r="Q106" s="1"/>
  <c r="O106"/>
  <c r="P108"/>
  <c r="Q108" s="1"/>
  <c r="O108"/>
  <c r="P110"/>
  <c r="Q110" s="1"/>
  <c r="O110"/>
  <c r="P112"/>
  <c r="Q112" s="1"/>
  <c r="O112"/>
  <c r="O76"/>
  <c r="P76"/>
  <c r="Q76" s="1"/>
  <c r="O80"/>
  <c r="P80"/>
  <c r="Q80" s="1"/>
  <c r="P83"/>
  <c r="Q83" s="1"/>
  <c r="O83"/>
  <c r="P91"/>
  <c r="Q91" s="1"/>
  <c r="O91"/>
  <c r="P93"/>
  <c r="Q93" s="1"/>
  <c r="O93"/>
  <c r="P95"/>
  <c r="Q95" s="1"/>
  <c r="O95"/>
  <c r="P97"/>
  <c r="Q97" s="1"/>
  <c r="O97"/>
  <c r="O101"/>
  <c r="P101"/>
  <c r="Q101" s="1"/>
  <c r="P77"/>
  <c r="Q77" s="1"/>
  <c r="P82"/>
  <c r="Q82" s="1"/>
  <c r="P85"/>
  <c r="Q85" s="1"/>
  <c r="P87"/>
  <c r="Q87" s="1"/>
  <c r="P92"/>
  <c r="Q92" s="1"/>
  <c r="P94"/>
  <c r="Q94" s="1"/>
  <c r="P96"/>
  <c r="Q96" s="1"/>
  <c r="P103"/>
  <c r="Q103" s="1"/>
  <c r="P105"/>
  <c r="Q105" s="1"/>
  <c r="P107"/>
  <c r="Q107" s="1"/>
  <c r="P109"/>
  <c r="Q109" s="1"/>
  <c r="P111"/>
  <c r="Q111" s="1"/>
  <c r="P221"/>
  <c r="Q221" s="1"/>
  <c r="O222"/>
  <c r="P225"/>
  <c r="Q225" s="1"/>
  <c r="O226"/>
  <c r="P229"/>
  <c r="Q229" s="1"/>
  <c r="O230"/>
  <c r="P233"/>
  <c r="Q233" s="1"/>
  <c r="O234"/>
  <c r="P237"/>
  <c r="Q237" s="1"/>
  <c r="O238"/>
  <c r="P241"/>
  <c r="Q241" s="1"/>
  <c r="O242"/>
  <c r="P245"/>
  <c r="Q245" s="1"/>
  <c r="O246"/>
  <c r="P249"/>
  <c r="Q249" s="1"/>
  <c r="O250"/>
  <c r="P253"/>
  <c r="Q253" s="1"/>
  <c r="O254"/>
  <c r="O258"/>
  <c r="P256"/>
  <c r="Q256" s="1"/>
  <c r="P260"/>
  <c r="Q260" s="1"/>
  <c r="P259"/>
  <c r="Q259" s="1"/>
  <c r="K1382"/>
  <c r="M1382" s="1"/>
  <c r="F1382"/>
  <c r="K1381"/>
  <c r="M1381" s="1"/>
  <c r="F1381"/>
  <c r="K1380"/>
  <c r="M1380" s="1"/>
  <c r="O1380" s="1"/>
  <c r="F1380"/>
  <c r="K1379"/>
  <c r="M1379" s="1"/>
  <c r="F1379"/>
  <c r="K1378"/>
  <c r="M1378" s="1"/>
  <c r="O1378" s="1"/>
  <c r="F1378"/>
  <c r="K1377"/>
  <c r="M1377" s="1"/>
  <c r="F1377"/>
  <c r="K1376"/>
  <c r="M1376" s="1"/>
  <c r="O1376" s="1"/>
  <c r="F1376"/>
  <c r="K1375"/>
  <c r="M1375" s="1"/>
  <c r="F1375"/>
  <c r="K1374"/>
  <c r="M1374" s="1"/>
  <c r="O1374" s="1"/>
  <c r="F1374"/>
  <c r="K1373"/>
  <c r="M1373" s="1"/>
  <c r="F1373"/>
  <c r="K1372"/>
  <c r="M1372" s="1"/>
  <c r="O1372" s="1"/>
  <c r="F1372"/>
  <c r="K1371"/>
  <c r="M1371" s="1"/>
  <c r="F1371"/>
  <c r="K1370"/>
  <c r="M1370" s="1"/>
  <c r="O1370" s="1"/>
  <c r="F1370"/>
  <c r="K1369"/>
  <c r="M1369" s="1"/>
  <c r="F1369"/>
  <c r="K1368"/>
  <c r="M1368" s="1"/>
  <c r="O1368" s="1"/>
  <c r="F1368"/>
  <c r="K1367"/>
  <c r="M1367" s="1"/>
  <c r="F1367"/>
  <c r="K1366"/>
  <c r="M1366" s="1"/>
  <c r="O1366" s="1"/>
  <c r="F1366"/>
  <c r="K1365"/>
  <c r="M1365" s="1"/>
  <c r="F1365"/>
  <c r="M1337"/>
  <c r="O1337" s="1"/>
  <c r="F1337"/>
  <c r="M1336"/>
  <c r="O1336" s="1"/>
  <c r="F1336"/>
  <c r="M1335"/>
  <c r="O1335" s="1"/>
  <c r="F1335"/>
  <c r="M1334"/>
  <c r="O1334" s="1"/>
  <c r="F1334"/>
  <c r="M1333"/>
  <c r="O1333" s="1"/>
  <c r="F1333"/>
  <c r="M1332"/>
  <c r="O1332" s="1"/>
  <c r="F1332"/>
  <c r="M1331"/>
  <c r="O1331" s="1"/>
  <c r="F1331"/>
  <c r="M1330"/>
  <c r="O1330" s="1"/>
  <c r="F1330"/>
  <c r="M1329"/>
  <c r="O1329" s="1"/>
  <c r="F1329"/>
  <c r="M1328"/>
  <c r="O1328" s="1"/>
  <c r="F1328"/>
  <c r="P1327"/>
  <c r="Q1327" s="1"/>
  <c r="M1327"/>
  <c r="O1327" s="1"/>
  <c r="F1327"/>
  <c r="M1326"/>
  <c r="O1326" s="1"/>
  <c r="F1326"/>
  <c r="M1325"/>
  <c r="O1325" s="1"/>
  <c r="F1325"/>
  <c r="M1324"/>
  <c r="P1324" s="1"/>
  <c r="Q1324" s="1"/>
  <c r="F1324"/>
  <c r="M1323"/>
  <c r="O1323" s="1"/>
  <c r="F1323"/>
  <c r="M1322"/>
  <c r="O1322" s="1"/>
  <c r="F1322"/>
  <c r="M1321"/>
  <c r="O1321" s="1"/>
  <c r="F1321"/>
  <c r="M1320"/>
  <c r="O1320" s="1"/>
  <c r="F1320"/>
  <c r="M1319"/>
  <c r="O1319" s="1"/>
  <c r="F1319"/>
  <c r="M1317"/>
  <c r="O1317" s="1"/>
  <c r="F1317"/>
  <c r="M1316"/>
  <c r="P1316" s="1"/>
  <c r="Q1316" s="1"/>
  <c r="F1316"/>
  <c r="M1315"/>
  <c r="O1315" s="1"/>
  <c r="F1315"/>
  <c r="M1314"/>
  <c r="O1314" s="1"/>
  <c r="F1314"/>
  <c r="M1313"/>
  <c r="O1313" s="1"/>
  <c r="F1313"/>
  <c r="M1312"/>
  <c r="P1312" s="1"/>
  <c r="Q1312" s="1"/>
  <c r="F1312"/>
  <c r="M1311"/>
  <c r="P1311" s="1"/>
  <c r="Q1311" s="1"/>
  <c r="F1311"/>
  <c r="M1310"/>
  <c r="O1310" s="1"/>
  <c r="F1310"/>
  <c r="M1309"/>
  <c r="O1309" s="1"/>
  <c r="F1309"/>
  <c r="M1308"/>
  <c r="P1308" s="1"/>
  <c r="Q1308" s="1"/>
  <c r="F1308"/>
  <c r="M1307"/>
  <c r="O1307" s="1"/>
  <c r="F1307"/>
  <c r="M1306"/>
  <c r="O1306" s="1"/>
  <c r="F1306"/>
  <c r="M1305"/>
  <c r="O1305" s="1"/>
  <c r="F1305"/>
  <c r="M1304"/>
  <c r="P1304" s="1"/>
  <c r="Q1304" s="1"/>
  <c r="F1304"/>
  <c r="O1303"/>
  <c r="M1303"/>
  <c r="P1303" s="1"/>
  <c r="Q1303" s="1"/>
  <c r="F1303"/>
  <c r="M1302"/>
  <c r="O1302" s="1"/>
  <c r="F1302"/>
  <c r="M1301"/>
  <c r="O1301" s="1"/>
  <c r="F1301"/>
  <c r="M1300"/>
  <c r="P1300" s="1"/>
  <c r="Q1300" s="1"/>
  <c r="F1300"/>
  <c r="M1299"/>
  <c r="O1299" s="1"/>
  <c r="F1299"/>
  <c r="O1311" l="1"/>
  <c r="P1299"/>
  <c r="Q1299" s="1"/>
  <c r="P1306"/>
  <c r="Q1306" s="1"/>
  <c r="P1315"/>
  <c r="Q1315" s="1"/>
  <c r="P1320"/>
  <c r="Q1320" s="1"/>
  <c r="P1307"/>
  <c r="Q1307" s="1"/>
  <c r="P1332"/>
  <c r="Q1332" s="1"/>
  <c r="P1335"/>
  <c r="Q1335" s="1"/>
  <c r="P1336"/>
  <c r="Q1336" s="1"/>
  <c r="P1302"/>
  <c r="Q1302" s="1"/>
  <c r="O1312"/>
  <c r="O1308"/>
  <c r="P1319"/>
  <c r="Q1319" s="1"/>
  <c r="O1324"/>
  <c r="O1300"/>
  <c r="P1314"/>
  <c r="Q1314" s="1"/>
  <c r="O1316"/>
  <c r="P1323"/>
  <c r="Q1323" s="1"/>
  <c r="P1310"/>
  <c r="Q1310" s="1"/>
  <c r="P1328"/>
  <c r="Q1328" s="1"/>
  <c r="P1331"/>
  <c r="Q1331" s="1"/>
  <c r="P1369"/>
  <c r="Q1369" s="1"/>
  <c r="O1369"/>
  <c r="P1377"/>
  <c r="Q1377" s="1"/>
  <c r="O1377"/>
  <c r="O1382"/>
  <c r="P1382"/>
  <c r="Q1382" s="1"/>
  <c r="P1367"/>
  <c r="Q1367" s="1"/>
  <c r="O1367"/>
  <c r="P1375"/>
  <c r="Q1375" s="1"/>
  <c r="O1375"/>
  <c r="P1365"/>
  <c r="Q1365" s="1"/>
  <c r="O1365"/>
  <c r="P1373"/>
  <c r="Q1373" s="1"/>
  <c r="O1373"/>
  <c r="P1381"/>
  <c r="Q1381" s="1"/>
  <c r="O1381"/>
  <c r="P1371"/>
  <c r="Q1371" s="1"/>
  <c r="O1371"/>
  <c r="P1379"/>
  <c r="Q1379" s="1"/>
  <c r="O1379"/>
  <c r="P1366"/>
  <c r="Q1366" s="1"/>
  <c r="P1368"/>
  <c r="Q1368" s="1"/>
  <c r="P1370"/>
  <c r="Q1370" s="1"/>
  <c r="P1372"/>
  <c r="Q1372" s="1"/>
  <c r="P1374"/>
  <c r="Q1374" s="1"/>
  <c r="P1376"/>
  <c r="Q1376" s="1"/>
  <c r="P1378"/>
  <c r="Q1378" s="1"/>
  <c r="P1380"/>
  <c r="Q1380" s="1"/>
  <c r="O1304"/>
  <c r="P1301"/>
  <c r="Q1301" s="1"/>
  <c r="P1305"/>
  <c r="Q1305" s="1"/>
  <c r="P1309"/>
  <c r="Q1309" s="1"/>
  <c r="P1313"/>
  <c r="Q1313" s="1"/>
  <c r="P1317"/>
  <c r="Q1317" s="1"/>
  <c r="P1322"/>
  <c r="Q1322" s="1"/>
  <c r="P1326"/>
  <c r="Q1326" s="1"/>
  <c r="P1330"/>
  <c r="Q1330" s="1"/>
  <c r="P1334"/>
  <c r="Q1334" s="1"/>
  <c r="P1321"/>
  <c r="Q1321" s="1"/>
  <c r="P1325"/>
  <c r="Q1325" s="1"/>
  <c r="P1329"/>
  <c r="Q1329" s="1"/>
  <c r="P1333"/>
  <c r="Q1333" s="1"/>
  <c r="P1337"/>
  <c r="Q1337" s="1"/>
  <c r="M1285" l="1"/>
  <c r="O1285" s="1"/>
  <c r="M1284"/>
  <c r="P1284" s="1"/>
  <c r="Q1284" s="1"/>
  <c r="M1283"/>
  <c r="O1283" s="1"/>
  <c r="M1275"/>
  <c r="O1275" s="1"/>
  <c r="M1274"/>
  <c r="O1274" s="1"/>
  <c r="M1273"/>
  <c r="O1273" s="1"/>
  <c r="M1265"/>
  <c r="O1265" s="1"/>
  <c r="M1264"/>
  <c r="O1264" s="1"/>
  <c r="M1263"/>
  <c r="O1263" s="1"/>
  <c r="M1255"/>
  <c r="O1255" s="1"/>
  <c r="M1254"/>
  <c r="O1254" s="1"/>
  <c r="M1253"/>
  <c r="O1253" s="1"/>
  <c r="P1283" l="1"/>
  <c r="Q1283" s="1"/>
  <c r="P1285"/>
  <c r="Q1285" s="1"/>
  <c r="P1273"/>
  <c r="Q1273" s="1"/>
  <c r="P1274"/>
  <c r="Q1274" s="1"/>
  <c r="P1275"/>
  <c r="Q1275" s="1"/>
  <c r="O1284"/>
  <c r="P1265"/>
  <c r="Q1265" s="1"/>
  <c r="P1263"/>
  <c r="Q1263" s="1"/>
  <c r="P1264"/>
  <c r="Q1264" s="1"/>
  <c r="P1253"/>
  <c r="Q1253" s="1"/>
  <c r="P1254"/>
  <c r="Q1254" s="1"/>
  <c r="P1255"/>
  <c r="Q1255" s="1"/>
  <c r="M995" l="1"/>
  <c r="O995" s="1"/>
  <c r="M994"/>
  <c r="P994" s="1"/>
  <c r="Q994" s="1"/>
  <c r="M993"/>
  <c r="O993" s="1"/>
  <c r="M992"/>
  <c r="P992" s="1"/>
  <c r="Q992" s="1"/>
  <c r="M991"/>
  <c r="O991" s="1"/>
  <c r="M990"/>
  <c r="P990" s="1"/>
  <c r="Q990" s="1"/>
  <c r="M989"/>
  <c r="O989" s="1"/>
  <c r="M988"/>
  <c r="P988" s="1"/>
  <c r="Q988" s="1"/>
  <c r="M986"/>
  <c r="P986" s="1"/>
  <c r="Q986" s="1"/>
  <c r="M985"/>
  <c r="P985" s="1"/>
  <c r="Q985" s="1"/>
  <c r="M984"/>
  <c r="P984" s="1"/>
  <c r="Q984" s="1"/>
  <c r="M983"/>
  <c r="P983" s="1"/>
  <c r="Q983" s="1"/>
  <c r="M982"/>
  <c r="P982" s="1"/>
  <c r="Q982" s="1"/>
  <c r="M981"/>
  <c r="P981" s="1"/>
  <c r="Q981" s="1"/>
  <c r="M980"/>
  <c r="P980" s="1"/>
  <c r="Q980" s="1"/>
  <c r="M976"/>
  <c r="O976" s="1"/>
  <c r="M975"/>
  <c r="O975" s="1"/>
  <c r="M974"/>
  <c r="O974" s="1"/>
  <c r="M973"/>
  <c r="O973" s="1"/>
  <c r="M967"/>
  <c r="O967" s="1"/>
  <c r="M966"/>
  <c r="O966" s="1"/>
  <c r="M965"/>
  <c r="O965" s="1"/>
  <c r="L1198"/>
  <c r="K1198"/>
  <c r="F1198"/>
  <c r="L1197"/>
  <c r="K1197"/>
  <c r="F1197"/>
  <c r="L1196"/>
  <c r="K1196"/>
  <c r="F1196"/>
  <c r="L1195"/>
  <c r="K1195"/>
  <c r="F1195"/>
  <c r="L1194"/>
  <c r="K1194"/>
  <c r="F1194"/>
  <c r="L1193"/>
  <c r="K1193"/>
  <c r="F1193"/>
  <c r="L1192"/>
  <c r="K1192"/>
  <c r="F1192"/>
  <c r="L1191"/>
  <c r="K1191"/>
  <c r="F1191"/>
  <c r="L1190"/>
  <c r="K1190"/>
  <c r="F1190"/>
  <c r="L1189"/>
  <c r="K1189"/>
  <c r="F1189"/>
  <c r="M1196" l="1"/>
  <c r="P1196" s="1"/>
  <c r="Q1196" s="1"/>
  <c r="O986"/>
  <c r="P989"/>
  <c r="Q989" s="1"/>
  <c r="O992"/>
  <c r="O994"/>
  <c r="M1198"/>
  <c r="O1198" s="1"/>
  <c r="O980"/>
  <c r="O982"/>
  <c r="O984"/>
  <c r="P993"/>
  <c r="Q993" s="1"/>
  <c r="O981"/>
  <c r="O983"/>
  <c r="O985"/>
  <c r="O988"/>
  <c r="O990"/>
  <c r="M1189"/>
  <c r="O1189" s="1"/>
  <c r="M1193"/>
  <c r="O1193" s="1"/>
  <c r="M1192"/>
  <c r="O1192" s="1"/>
  <c r="M1197"/>
  <c r="P991"/>
  <c r="Q991" s="1"/>
  <c r="P995"/>
  <c r="Q995" s="1"/>
  <c r="M1190"/>
  <c r="P1190" s="1"/>
  <c r="Q1190" s="1"/>
  <c r="M1191"/>
  <c r="M1194"/>
  <c r="P1194" s="1"/>
  <c r="Q1194" s="1"/>
  <c r="M1195"/>
  <c r="P1195" s="1"/>
  <c r="Q1195" s="1"/>
  <c r="P973"/>
  <c r="Q973" s="1"/>
  <c r="P974"/>
  <c r="Q974" s="1"/>
  <c r="P975"/>
  <c r="Q975" s="1"/>
  <c r="P976"/>
  <c r="Q976" s="1"/>
  <c r="P965"/>
  <c r="Q965" s="1"/>
  <c r="P966"/>
  <c r="Q966" s="1"/>
  <c r="P967"/>
  <c r="Q967" s="1"/>
  <c r="O1197"/>
  <c r="P1197"/>
  <c r="Q1197" s="1"/>
  <c r="P1193"/>
  <c r="Q1193" s="1"/>
  <c r="P1198"/>
  <c r="Q1198" s="1"/>
  <c r="O1191"/>
  <c r="P1191"/>
  <c r="Q1191" s="1"/>
  <c r="O1195"/>
  <c r="P1189"/>
  <c r="Q1189" s="1"/>
  <c r="O1196"/>
  <c r="O1194" l="1"/>
  <c r="P1192"/>
  <c r="Q1192" s="1"/>
  <c r="O1190"/>
  <c r="M918"/>
  <c r="O918" s="1"/>
  <c r="F918"/>
  <c r="M917"/>
  <c r="O917" s="1"/>
  <c r="F917"/>
  <c r="M916"/>
  <c r="O916" s="1"/>
  <c r="F916"/>
  <c r="M915"/>
  <c r="O915" s="1"/>
  <c r="F915"/>
  <c r="M914"/>
  <c r="O914" s="1"/>
  <c r="F914"/>
  <c r="M913"/>
  <c r="O913" s="1"/>
  <c r="F913"/>
  <c r="M911"/>
  <c r="O911" s="1"/>
  <c r="F911"/>
  <c r="M910"/>
  <c r="O910" s="1"/>
  <c r="F910"/>
  <c r="M909"/>
  <c r="P909" s="1"/>
  <c r="Q909" s="1"/>
  <c r="F909"/>
  <c r="M908"/>
  <c r="O908" s="1"/>
  <c r="F908"/>
  <c r="M907"/>
  <c r="O907" s="1"/>
  <c r="F907"/>
  <c r="M906"/>
  <c r="O906" s="1"/>
  <c r="F906"/>
  <c r="M905"/>
  <c r="O905" s="1"/>
  <c r="F905"/>
  <c r="M904"/>
  <c r="O904" s="1"/>
  <c r="F904"/>
  <c r="M903"/>
  <c r="O903" s="1"/>
  <c r="F903"/>
  <c r="M902"/>
  <c r="O902" s="1"/>
  <c r="F902"/>
  <c r="M901"/>
  <c r="O901" s="1"/>
  <c r="F901"/>
  <c r="M900"/>
  <c r="O900" s="1"/>
  <c r="F900"/>
  <c r="M899"/>
  <c r="P899" s="1"/>
  <c r="Q899" s="1"/>
  <c r="F899"/>
  <c r="M898"/>
  <c r="O898" s="1"/>
  <c r="F898"/>
  <c r="M896"/>
  <c r="P896" s="1"/>
  <c r="Q896" s="1"/>
  <c r="F896"/>
  <c r="M895"/>
  <c r="O895" s="1"/>
  <c r="F895"/>
  <c r="M894"/>
  <c r="P894" s="1"/>
  <c r="Q894" s="1"/>
  <c r="F894"/>
  <c r="M893"/>
  <c r="P893" s="1"/>
  <c r="Q893" s="1"/>
  <c r="F893"/>
  <c r="M892"/>
  <c r="P892" s="1"/>
  <c r="Q892" s="1"/>
  <c r="F892"/>
  <c r="M891"/>
  <c r="O891" s="1"/>
  <c r="F891"/>
  <c r="M890"/>
  <c r="P890" s="1"/>
  <c r="Q890" s="1"/>
  <c r="F890"/>
  <c r="P902" l="1"/>
  <c r="Q902" s="1"/>
  <c r="O893"/>
  <c r="P915"/>
  <c r="Q915" s="1"/>
  <c r="O896"/>
  <c r="P916"/>
  <c r="Q916" s="1"/>
  <c r="O892"/>
  <c r="O909"/>
  <c r="P903"/>
  <c r="Q903" s="1"/>
  <c r="P898"/>
  <c r="Q898" s="1"/>
  <c r="P905"/>
  <c r="Q905" s="1"/>
  <c r="O899"/>
  <c r="P908"/>
  <c r="Q908" s="1"/>
  <c r="P914"/>
  <c r="Q914" s="1"/>
  <c r="P918"/>
  <c r="Q918" s="1"/>
  <c r="P913"/>
  <c r="Q913" s="1"/>
  <c r="P917"/>
  <c r="Q917" s="1"/>
  <c r="P907"/>
  <c r="Q907" s="1"/>
  <c r="P911"/>
  <c r="Q911" s="1"/>
  <c r="P906"/>
  <c r="Q906" s="1"/>
  <c r="P910"/>
  <c r="Q910" s="1"/>
  <c r="P901"/>
  <c r="Q901" s="1"/>
  <c r="P900"/>
  <c r="Q900" s="1"/>
  <c r="P904"/>
  <c r="Q904" s="1"/>
  <c r="O890"/>
  <c r="O894"/>
  <c r="P895"/>
  <c r="Q895" s="1"/>
  <c r="P891"/>
  <c r="Q891" s="1"/>
</calcChain>
</file>

<file path=xl/sharedStrings.xml><?xml version="1.0" encoding="utf-8"?>
<sst xmlns="http://schemas.openxmlformats.org/spreadsheetml/2006/main" count="2232" uniqueCount="946">
  <si>
    <t>Nr.</t>
  </si>
  <si>
    <t>Pastatų grupės pagal šilumos suvartojimą</t>
  </si>
  <si>
    <t>Adresas</t>
  </si>
  <si>
    <t>Butų sk.</t>
  </si>
  <si>
    <t>Namo 
plotas</t>
  </si>
  <si>
    <t>Butų 
plotas</t>
  </si>
  <si>
    <t xml:space="preserve">Šilumos 
suvartojimas šildymui </t>
  </si>
  <si>
    <t>vnt.</t>
  </si>
  <si>
    <t>metai</t>
  </si>
  <si>
    <t>MWh</t>
  </si>
  <si>
    <r>
      <t>I.</t>
    </r>
    <r>
      <rPr>
        <sz val="8"/>
        <rFont val="Arial"/>
        <family val="2"/>
        <charset val="186"/>
      </rPr>
      <t xml:space="preserve"> Daugiabučiai suvartojantys mažiausiai šilumos (naujos statybos, kokybiški namai)</t>
    </r>
  </si>
  <si>
    <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</si>
  <si>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t>Statybos metai</t>
  </si>
  <si>
    <t>Suvartotas šilumos kiekis</t>
  </si>
  <si>
    <t>Apmokestinta šiluma šildymui gyventojams</t>
  </si>
  <si>
    <t xml:space="preserve">Šilumos kaina gyventojams
(su PVM) </t>
  </si>
  <si>
    <t>Mokėjimai už šilumą 1 m² ploto šildymui                 (su PVM)</t>
  </si>
  <si>
    <t xml:space="preserve">Iš viso 
</t>
  </si>
  <si>
    <t xml:space="preserve">Karštam vandeniui ruošti </t>
  </si>
  <si>
    <t>Karšto vandens temp. palaikymui</t>
  </si>
  <si>
    <t xml:space="preserve">Patalpų šildymui </t>
  </si>
  <si>
    <t>m²</t>
  </si>
  <si>
    <t>MWh/m²</t>
  </si>
  <si>
    <t>Šilumos suvartojimas 60 m² ploto buto šildymui</t>
  </si>
  <si>
    <t>Mokėjimai už šilumą 60 m² ploto buto šildymui 
(su PVM)</t>
  </si>
  <si>
    <t>kWh/mėn</t>
  </si>
  <si>
    <r>
      <t>II.</t>
    </r>
    <r>
      <rPr>
        <sz val="8"/>
        <rFont val="Arial"/>
        <family val="2"/>
        <charset val="186"/>
      </rPr>
      <t xml:space="preserve"> Daugiabučiai suvartojantys mažai arba vidutiniškai šilumos 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</si>
  <si>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Daugiabučiai suvartojantys daug šilumos (senos statybos nerenovuoti namai)</t>
    </r>
  </si>
  <si>
    <t>Vilnius (UAB "Vilniaus energija")</t>
  </si>
  <si>
    <t>Karšto vandens temp. Palaikymui</t>
  </si>
  <si>
    <t>Kaunas (AB ,,Kauno energija")</t>
  </si>
  <si>
    <t>Šiauliai (AB "Šiaulių energija")</t>
  </si>
  <si>
    <t>Šilumos suvartojimas 60 m2 ploto buto šildymui</t>
  </si>
  <si>
    <t>Mažeikiai (UAB "Mažeikių šilumos tinklai")</t>
  </si>
  <si>
    <t>Staty-bos metai</t>
  </si>
  <si>
    <t>....</t>
  </si>
  <si>
    <t>Varėna (UAB "Varėnos šiluma")</t>
  </si>
  <si>
    <t>Pavilnionių g. 31</t>
  </si>
  <si>
    <t>Bajorų kelias 3</t>
  </si>
  <si>
    <t>iki 1992</t>
  </si>
  <si>
    <t>J.Tiškevičiaus g. 6</t>
  </si>
  <si>
    <t>Ašmenos II-oji 37</t>
  </si>
  <si>
    <t>Geležinio Vilko 1A</t>
  </si>
  <si>
    <t>Krėvės 82B</t>
  </si>
  <si>
    <t>Karaliaus Mindaugo 7</t>
  </si>
  <si>
    <t>Saulės 3</t>
  </si>
  <si>
    <t>Šiaurės 101</t>
  </si>
  <si>
    <t>Partizanų 198</t>
  </si>
  <si>
    <t>Lukšio 64</t>
  </si>
  <si>
    <t>Taikos 39</t>
  </si>
  <si>
    <t>Gravrogkų 17</t>
  </si>
  <si>
    <t>Vievio 54</t>
  </si>
  <si>
    <t>Partizanų 20</t>
  </si>
  <si>
    <t>Baltų 2</t>
  </si>
  <si>
    <t>Baršausko 75</t>
  </si>
  <si>
    <t>Taikos 41</t>
  </si>
  <si>
    <t>Draugystės 6</t>
  </si>
  <si>
    <t>Juozapavičiaus 48 A</t>
  </si>
  <si>
    <t>Masiulio 6</t>
  </si>
  <si>
    <t>Sąjungos a. 10</t>
  </si>
  <si>
    <t>MWh/m²/mėn.</t>
  </si>
  <si>
    <t>Sukilėlių 87A (KVT)</t>
  </si>
  <si>
    <t>Kovo 11-osios 114 (renov.)(KVT)</t>
  </si>
  <si>
    <t>Kovo 11-osios 118 (renov)(KVT)</t>
  </si>
  <si>
    <t>Krėvės 61 (renov.) (KVT)</t>
  </si>
  <si>
    <t>Partizanų 160 (renov.)</t>
  </si>
  <si>
    <t>Griunvaldo 4  (renov.)</t>
  </si>
  <si>
    <t>Savanorių 415  (renov.)(KVT)</t>
  </si>
  <si>
    <t>Taikos 78 (renov.)</t>
  </si>
  <si>
    <t>Medvėgalio 31 (renov.)</t>
  </si>
  <si>
    <t>Šiaurės 1 (KVT)</t>
  </si>
  <si>
    <t>MWh/m²/mėn</t>
  </si>
  <si>
    <t>Sodų 4</t>
  </si>
  <si>
    <t>J.Kubiliaus g. 4</t>
  </si>
  <si>
    <t>Jaunimo 4 (renov.)</t>
  </si>
  <si>
    <t>Kalantos R. 23</t>
  </si>
  <si>
    <t>Stulginskio A. 64</t>
  </si>
  <si>
    <t>Masiulio T. 1</t>
  </si>
  <si>
    <t>Jakšto 8</t>
  </si>
  <si>
    <t>SODŲ 11</t>
  </si>
  <si>
    <t>VASARIO 16-OSIOS 8</t>
  </si>
  <si>
    <t>P.VILEIŠIO 6</t>
  </si>
  <si>
    <r>
      <rPr>
        <b/>
        <sz val="8"/>
        <rFont val="Arial"/>
        <family val="2"/>
        <charset val="186"/>
      </rPr>
      <t>IV.</t>
    </r>
    <r>
      <rPr>
        <sz val="8"/>
        <rFont val="Arial"/>
        <family val="2"/>
        <charset val="186"/>
      </rPr>
      <t xml:space="preserve"> Daugiaubučiai suvartojantys labai daug šilumos (senos statybos, labai prastos šiluminės izoliacijos namai)</t>
    </r>
  </si>
  <si>
    <r>
      <rPr>
        <b/>
        <sz val="8"/>
        <rFont val="Arial"/>
        <family val="2"/>
        <charset val="186"/>
      </rPr>
      <t>III</t>
    </r>
    <r>
      <rPr>
        <sz val="8"/>
        <rFont val="Arial"/>
        <family val="2"/>
        <charset val="186"/>
      </rPr>
      <t>. Daugiabučiai suvartojantys daug šilumos (senos statybos nerenovuoti namai)</t>
    </r>
  </si>
  <si>
    <r>
      <rPr>
        <b/>
        <sz val="8"/>
        <rFont val="Arial"/>
        <family val="2"/>
        <charset val="186"/>
      </rPr>
      <t>IV</t>
    </r>
    <r>
      <rPr>
        <sz val="8"/>
        <rFont val="Arial"/>
        <family val="2"/>
        <charset val="186"/>
      </rPr>
      <t>. Daugiaubučiai suvartojantys labai daug šilumos (senos statybos, labai prastos šiluminės izoliacijos namai)</t>
    </r>
  </si>
  <si>
    <t>Raseiniai (UAB „Raseinių šilumos tinklai")</t>
  </si>
  <si>
    <t>Dariaus ir Girėno 23</t>
  </si>
  <si>
    <t>Dariaus ir Girėno 28</t>
  </si>
  <si>
    <t>Dubysos 3</t>
  </si>
  <si>
    <t>Stonų 3</t>
  </si>
  <si>
    <t>Dubysos 16</t>
  </si>
  <si>
    <t>Dubysos 1</t>
  </si>
  <si>
    <t>Vaižganto 1</t>
  </si>
  <si>
    <t>Jaunimo 12</t>
  </si>
  <si>
    <t>Dominikonų 4</t>
  </si>
  <si>
    <t>Muziejaus 6</t>
  </si>
  <si>
    <t>Dariaus ir Girėno 26</t>
  </si>
  <si>
    <t>iki1960</t>
  </si>
  <si>
    <t>V.Kudirkos 9</t>
  </si>
  <si>
    <t>Vytauto Didžiojo 3</t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</si>
  <si>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šilumos</t>
    </r>
    <r>
      <rPr>
        <sz val="8"/>
        <rFont val="Arial"/>
        <family val="2"/>
        <charset val="186"/>
      </rPr>
      <t xml:space="preserve"> (naujos statybos, apšiltinti, modernizuoti namai ir namai su individualiu šildymo reguliavimu ir apskaita)</t>
    </r>
  </si>
  <si>
    <t>Pavilnionių g. 33</t>
  </si>
  <si>
    <t>M.Mironaitės g. 18</t>
  </si>
  <si>
    <t>Sviliškių g. 8</t>
  </si>
  <si>
    <t>Žirmūnų g. 30C</t>
  </si>
  <si>
    <t>Sviliškių g. 4, 6</t>
  </si>
  <si>
    <r>
      <rPr>
        <b/>
        <sz val="8"/>
        <rFont val="Arial"/>
        <family val="2"/>
        <charset val="186"/>
      </rPr>
      <t>II</t>
    </r>
    <r>
      <rPr>
        <sz val="8"/>
        <rFont val="Arial"/>
        <family val="2"/>
        <charset val="186"/>
      </rPr>
      <t xml:space="preserve">. </t>
    </r>
    <r>
      <rPr>
        <b/>
        <sz val="8"/>
        <rFont val="Arial"/>
        <family val="2"/>
        <charset val="186"/>
      </rPr>
      <t>Daugiabučiai, suvartojantys mažai šilumos</t>
    </r>
    <r>
      <rPr>
        <sz val="8"/>
        <rFont val="Arial"/>
        <family val="2"/>
        <charset val="186"/>
      </rPr>
      <t xml:space="preserve"> (naujos statybos, apšiltinti, modernizuoti namai, tačiau turintys didelius vitrininius langus, kurių atitvarų varža atitinka tik minimalius šiuolaikinius reikalavimus, nedidelio aukštingumo ir mažiau energetiškai efektyvios pastato formos ir panašūs kiti.</t>
    </r>
  </si>
  <si>
    <t>J.Franko g. 8</t>
  </si>
  <si>
    <t>Tolminkiemio g. 31</t>
  </si>
  <si>
    <t>J.Galvydžio g. 11A</t>
  </si>
  <si>
    <t>Tolminkiemio g. 14</t>
  </si>
  <si>
    <t>M.Marcinkevičiaus g. 37, Baltupio g. 175</t>
  </si>
  <si>
    <t>M.Marcinkevičiaus g. 31, 33, 35</t>
  </si>
  <si>
    <t>S.Žukausko g. 27</t>
  </si>
  <si>
    <r>
      <rPr>
        <b/>
        <sz val="8"/>
        <rFont val="Arial"/>
        <family val="2"/>
        <charset val="186"/>
      </rPr>
      <t>III. Daugiabučiai, pastatyti iki 1992 m., neapšiltinti, su įrengtais dalikliais individualiai šilumos apskaitai</t>
    </r>
    <r>
      <rPr>
        <sz val="8"/>
        <rFont val="Arial"/>
        <family val="2"/>
        <charset val="186"/>
      </rPr>
      <t xml:space="preserve"> (pastato vidaus šildymo ir karšto vandens sistema subalansuota; ant kiekvieno šildymo prietaiso įrengti termostatiniai ventiliai ir šilumos kiekio apskaitos dalikliai; įrengti karšto vandens antimagnetiniai skaitikliai; įrengta nuotolinė duomenų nuskaitymo ir valdymo sistema; įvadinio šilumos apskaitos prietaiso, butų šildymo prietaisų, butų karšto vandens apskaitos prietaisų rodmenys nuskaitomi vienu metu) </t>
    </r>
  </si>
  <si>
    <t>Gedvydžių g. 29 (bt. 1-36)</t>
  </si>
  <si>
    <t>V.Pietario g. 7</t>
  </si>
  <si>
    <t>Šviesos g 11 (bt. 41-60)</t>
  </si>
  <si>
    <t>Taikos g. 134, 136</t>
  </si>
  <si>
    <t>Gedvydžių g. 20</t>
  </si>
  <si>
    <t>Kovo 11-osios g. 55</t>
  </si>
  <si>
    <t>Šviesos g 14 (bt. 81-100)</t>
  </si>
  <si>
    <t>Šviesos g 4 (bt. 81-100)</t>
  </si>
  <si>
    <t>Taikos g. 25, 27</t>
  </si>
  <si>
    <t>Gabijos g. 81 (bt. 1-36)</t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</si>
  <si>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</si>
  <si>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S.Stanevičiaus g. 7 (bt. 1-40)</t>
  </si>
  <si>
    <t>Žemynos g. 25</t>
  </si>
  <si>
    <t>Peteliškių g. 10</t>
  </si>
  <si>
    <t>Žemynos g. 35</t>
  </si>
  <si>
    <t>Taikos g. 105</t>
  </si>
  <si>
    <t>Antakalnio g. 118</t>
  </si>
  <si>
    <t>Musninkų g. 7</t>
  </si>
  <si>
    <t>Taikos g. 241, 243, 245</t>
  </si>
  <si>
    <t>Kapsų g. 38</t>
  </si>
  <si>
    <r>
      <t>V. Daugiabučiai, suvartojantys daug šilumos</t>
    </r>
    <r>
      <rPr>
        <sz val="8"/>
        <rFont val="Arial"/>
        <family val="2"/>
        <charset val="186"/>
      </rPr>
      <t xml:space="preserve"> (1959-1992 m. statybos nerenovuoti, nusidėvėję namai, kuriuose nuo jų pastatymo dienos neatlikti jokie didesni remonto darbai) </t>
    </r>
  </si>
  <si>
    <t>Parko g. 4</t>
  </si>
  <si>
    <t>Parko g. 6</t>
  </si>
  <si>
    <t>Žaliųjų ežerų g. 9</t>
  </si>
  <si>
    <t>Smėlio g. 11</t>
  </si>
  <si>
    <t>Gelvonų g. 57</t>
  </si>
  <si>
    <t>Naugarduko g. 56</t>
  </si>
  <si>
    <t>Kanklių g. 10B</t>
  </si>
  <si>
    <t>Smėlio g. 15</t>
  </si>
  <si>
    <t>J.Basanavičiaus g. 17A</t>
  </si>
  <si>
    <t>Šaltkalvių g. 66</t>
  </si>
  <si>
    <r>
      <t xml:space="preserve">VI. Daugiabučiai suvartojantys labai daug šilumos </t>
    </r>
    <r>
      <rPr>
        <sz val="8"/>
        <rFont val="Arial"/>
        <family val="2"/>
        <charset val="186"/>
      </rPr>
      <t xml:space="preserve">(senos statybos, labai prastos šiluminės izoliacijos namai) </t>
    </r>
  </si>
  <si>
    <t>S.Skapo g. 6, 8</t>
  </si>
  <si>
    <t>Kunigiškių g. 4</t>
  </si>
  <si>
    <t>Lentvario g. 1</t>
  </si>
  <si>
    <t>Vykinto g. 8</t>
  </si>
  <si>
    <t>V.Grybo g. 30</t>
  </si>
  <si>
    <t>Žygio g. 4</t>
  </si>
  <si>
    <t>Gedimino pr. 27</t>
  </si>
  <si>
    <t>(KVT)</t>
  </si>
  <si>
    <t>daugiabutis namas kuriame karšto vandens tiekėjas AB ,,Kauno energija"</t>
  </si>
  <si>
    <t>šildymui šilumos kiekis išmatuotas šilumos apskaitos prietaisu</t>
  </si>
  <si>
    <t>Molainių g. 8 (apšiltintas), Panevėžys</t>
  </si>
  <si>
    <t xml:space="preserve">iki 1992 </t>
  </si>
  <si>
    <t>Kniaudiškių g. 54 (apšiltintas), Panevėžys</t>
  </si>
  <si>
    <t>Klaipėdos g. 99 K3, Panevėžys</t>
  </si>
  <si>
    <t>Klaipėdos g. 99 K2, Panevėžys</t>
  </si>
  <si>
    <t>Klaipėdos g. 99 K1, Panevėžys</t>
  </si>
  <si>
    <t>Pušaloto g. 76, Panevėžys</t>
  </si>
  <si>
    <t>Respublikos g. 24, Kėdainiai</t>
  </si>
  <si>
    <t>Margirio g. 18, Panevėžys</t>
  </si>
  <si>
    <t>Chemikų g. 3, Kėdainiai</t>
  </si>
  <si>
    <t>Respublikos g. 26, Kėdainiai</t>
  </si>
  <si>
    <t>Liepų al. 13, Panevėžys</t>
  </si>
  <si>
    <t>Švyturio g. 19, Panevėžys</t>
  </si>
  <si>
    <t>Ramygalos g. 67, Panevėžys</t>
  </si>
  <si>
    <t>Vilties g. 47, Panevėžys</t>
  </si>
  <si>
    <t>Vilties g. 22, Panevėžys</t>
  </si>
  <si>
    <t>Marijonų g. 29, Panevėžys</t>
  </si>
  <si>
    <t>Liepų al. 15A, Panevėžys</t>
  </si>
  <si>
    <t>Smėlynės g. 73, Panevėžys</t>
  </si>
  <si>
    <t>Nevėžio g. 24, Panevėžys</t>
  </si>
  <si>
    <t>Smetonos g. 5A, Panevėžys</t>
  </si>
  <si>
    <t>Jakšto g. 8, Panevėžys</t>
  </si>
  <si>
    <t>Žagienės g. 4, Panevėžys</t>
  </si>
  <si>
    <t>Kerbedžio g. 24, Panevėžys</t>
  </si>
  <si>
    <t>Mažeikių 3 Viekšniai</t>
  </si>
  <si>
    <t>Mažeikių 6 Viekšniai</t>
  </si>
  <si>
    <t>S.Daukanto 8 Viekšniai</t>
  </si>
  <si>
    <t>Vytauto Didžiojo 37</t>
  </si>
  <si>
    <t>Partizanų 14A</t>
  </si>
  <si>
    <t>Birštonas (UAB „Birštono šiluma)</t>
  </si>
  <si>
    <t>Kęstučio g. 21</t>
  </si>
  <si>
    <t>Šaulių g. 26</t>
  </si>
  <si>
    <t>Šaulių g. 22</t>
  </si>
  <si>
    <t>Šakiai (UAB "Šakių šilumos tinklai")</t>
  </si>
  <si>
    <t>K.Vanagėlio g. 9</t>
  </si>
  <si>
    <t>Pašilės 59</t>
  </si>
  <si>
    <t>renov.</t>
  </si>
  <si>
    <t>Algirdo 25</t>
  </si>
  <si>
    <t>Algirdo 27</t>
  </si>
  <si>
    <t>Rytų 6</t>
  </si>
  <si>
    <t>Rytų 4</t>
  </si>
  <si>
    <t>Ateities 19</t>
  </si>
  <si>
    <t>Vytauto Didžiojo 41</t>
  </si>
  <si>
    <t>Vaižganto 20B</t>
  </si>
  <si>
    <t>V.Grybo 2</t>
  </si>
  <si>
    <t>NAUJOJI 68 (renov.)</t>
  </si>
  <si>
    <t>BIRUTĖS 14 (renov.)</t>
  </si>
  <si>
    <t>STATYBININKŲ 46 (renov.)</t>
  </si>
  <si>
    <t>KAŠTONŲ 12 (renov.)</t>
  </si>
  <si>
    <t>AUKŠTAKALNIO 14</t>
  </si>
  <si>
    <t>LAUKO 17 (renov.)</t>
  </si>
  <si>
    <t>PUTINŲ 24A</t>
  </si>
  <si>
    <t>VINGIO 1 (renov.)</t>
  </si>
  <si>
    <t>PUTINŲ 2 (renov.)</t>
  </si>
  <si>
    <t>Statybininkų 107</t>
  </si>
  <si>
    <t>Kalniškės 23</t>
  </si>
  <si>
    <t>JAUNIMO 38</t>
  </si>
  <si>
    <t>MIKLUSĖNŲ 33</t>
  </si>
  <si>
    <t>NAUJOJI 18</t>
  </si>
  <si>
    <t>KAŠTONŲ 52</t>
  </si>
  <si>
    <t>STATYBININKŲ 27</t>
  </si>
  <si>
    <t>JONYNO 5</t>
  </si>
  <si>
    <t>NAUJOJI 96</t>
  </si>
  <si>
    <t>NAUJOJI 86</t>
  </si>
  <si>
    <t>VILTIES 18</t>
  </si>
  <si>
    <t>JAZMINŲ 12</t>
  </si>
  <si>
    <t>STATYBININKŲ 34</t>
  </si>
  <si>
    <t>LIKIŠKĖLIŲ 40</t>
  </si>
  <si>
    <t>STATYBININKŲ 49</t>
  </si>
  <si>
    <t>VOLUNGĖS 12</t>
  </si>
  <si>
    <t>VOLUNGĖS 27</t>
  </si>
  <si>
    <t>VOLUNGĖS 22</t>
  </si>
  <si>
    <t>Alytus (UAB "Litesko")</t>
  </si>
  <si>
    <r>
      <rPr>
        <b/>
        <sz val="8"/>
        <rFont val="Arial"/>
        <family val="2"/>
        <charset val="186"/>
      </rP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</si>
  <si>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rPr>
        <b/>
        <sz val="8"/>
        <rFont val="Arial"/>
        <family val="2"/>
        <charset val="186"/>
      </rP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</si>
  <si>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rPr>
        <b/>
        <sz val="8"/>
        <rFont val="Arial"/>
        <family val="2"/>
        <charset val="186"/>
      </rP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</si>
  <si>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rPr>
        <b/>
        <sz val="8"/>
        <rFont val="Arial"/>
        <family val="2"/>
        <charset val="186"/>
      </rP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</si>
  <si>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Biržai (UAB "Litesko")</t>
  </si>
  <si>
    <t>Vilkaviškis (UAB "Litesko")</t>
  </si>
  <si>
    <t>DVARO  25</t>
  </si>
  <si>
    <t>DVARO  27</t>
  </si>
  <si>
    <t>Telšiai (UAB "Litesko")</t>
  </si>
  <si>
    <t>Muziejaus 18</t>
  </si>
  <si>
    <t>Stoties 8</t>
  </si>
  <si>
    <t>Karaliaus Mindaugo 39</t>
  </si>
  <si>
    <t>Sedos 11</t>
  </si>
  <si>
    <t>Žemaitės 29</t>
  </si>
  <si>
    <t>Birutės 24</t>
  </si>
  <si>
    <t>Stoties 16</t>
  </si>
  <si>
    <t>Stoties 12</t>
  </si>
  <si>
    <t>Luokės 73</t>
  </si>
  <si>
    <t>Palanga (UAB "Litesko")</t>
  </si>
  <si>
    <t>Druskininkų 7A</t>
  </si>
  <si>
    <t>Sodų 1</t>
  </si>
  <si>
    <t>Saulėtekio 24/26</t>
  </si>
  <si>
    <t>Saulėtekio 5/7</t>
  </si>
  <si>
    <t>Taikos 14</t>
  </si>
  <si>
    <t>Sodų 43</t>
  </si>
  <si>
    <t>Saulėtekio 3</t>
  </si>
  <si>
    <t>Sodų 20-II</t>
  </si>
  <si>
    <t>Sodų 29</t>
  </si>
  <si>
    <t>Sodų 25</t>
  </si>
  <si>
    <t>Sodų 45</t>
  </si>
  <si>
    <t>Ganyklų 59</t>
  </si>
  <si>
    <t>Taikos 20</t>
  </si>
  <si>
    <t>Saulėtekio 4</t>
  </si>
  <si>
    <t>Sodų 59</t>
  </si>
  <si>
    <t>Gintaro 33</t>
  </si>
  <si>
    <t>Mokyklos 14-II</t>
  </si>
  <si>
    <t>Mokyklos 13</t>
  </si>
  <si>
    <t>Kretingos 6</t>
  </si>
  <si>
    <t>Janonio 41</t>
  </si>
  <si>
    <t>Kelmė (UAB "Litesko")</t>
  </si>
  <si>
    <t>Druskininkai (UAB "Litesko")</t>
  </si>
  <si>
    <t>Plungė (UAB "Plungės šilumos tinklai")</t>
  </si>
  <si>
    <t>I. Končiaus g. 7</t>
  </si>
  <si>
    <t>I. Končiaus g. 7A</t>
  </si>
  <si>
    <t>A. Jucio g. 45</t>
  </si>
  <si>
    <t>A. Jucio g. 47</t>
  </si>
  <si>
    <t>A. Jucio g. 53</t>
  </si>
  <si>
    <t>Gandingos g. 10</t>
  </si>
  <si>
    <t>Gandingos g. 14</t>
  </si>
  <si>
    <t>Gandingos g. 16</t>
  </si>
  <si>
    <t>I. Končiaus g. 8</t>
  </si>
  <si>
    <t>A. Vaišvilos g. 9</t>
  </si>
  <si>
    <t>A. Vaišvilos g. 19</t>
  </si>
  <si>
    <t>A. Vaišvilos g. 21</t>
  </si>
  <si>
    <t>A. Vaišvilos g. 23</t>
  </si>
  <si>
    <t>A. Vaišvilos g. 25</t>
  </si>
  <si>
    <t>A. Vaišvilos g. 31</t>
  </si>
  <si>
    <t xml:space="preserve">Žemaičių g. 13 (komp. šil.punkt. butuose) </t>
  </si>
  <si>
    <t>A. Jucio g. 30</t>
  </si>
  <si>
    <t>V. Mačernio g. 10</t>
  </si>
  <si>
    <t>V. Mačernio g. 53</t>
  </si>
  <si>
    <t>J. Tumo-Vaižganto g. 85</t>
  </si>
  <si>
    <t>J. Tumo-Vaižganto g. 85A</t>
  </si>
  <si>
    <t>V. Mačernio g. 51</t>
  </si>
  <si>
    <t>A. Jucio g. 12</t>
  </si>
  <si>
    <t>V. Mačernio g. 45</t>
  </si>
  <si>
    <t>V. Mačernio g. 27</t>
  </si>
  <si>
    <t>V. Mačernio g. 47</t>
  </si>
  <si>
    <t>A. Jucio g. 28</t>
  </si>
  <si>
    <t>V. Mačernio g. 6</t>
  </si>
  <si>
    <t>V. Mačernio g. 8</t>
  </si>
  <si>
    <t>A. Jucio g. 10</t>
  </si>
  <si>
    <t>Senamiesčio a. 2</t>
  </si>
  <si>
    <t>Lentpjūvės g. 6</t>
  </si>
  <si>
    <t>Vytauto g.27</t>
  </si>
  <si>
    <t>Dariaus ir Girėno g. 33</t>
  </si>
  <si>
    <t>Dariaus ir Girėno g. 35</t>
  </si>
  <si>
    <t>Dariaus ir Girėno g. 51</t>
  </si>
  <si>
    <t>S. Nėries g. 4</t>
  </si>
  <si>
    <t>Telšių g. 19B</t>
  </si>
  <si>
    <t xml:space="preserve">SEIRIJŲ 9 </t>
  </si>
  <si>
    <t xml:space="preserve">Laucevičiaus 16  I korpusas </t>
  </si>
  <si>
    <r>
      <t xml:space="preserve">III. 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</si>
  <si>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</si>
  <si>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</t>
    </r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</si>
  <si>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daug šilumos </t>
    </r>
    <r>
      <rPr>
        <sz val="8"/>
        <rFont val="Arial"/>
        <family val="2"/>
        <charset val="186"/>
      </rPr>
      <t>(senos statybos nerenovuoti namai)</t>
    </r>
  </si>
  <si>
    <r>
      <t>IV. 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</si>
  <si>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r>
      <t>I. Daugiabučiai suvartojantys mažiausiai šilumos</t>
    </r>
    <r>
      <rPr>
        <sz val="8"/>
        <rFont val="Arial"/>
        <family val="2"/>
        <charset val="186"/>
      </rPr>
      <t xml:space="preserve"> (naujos statybos, kokybiški namai)</t>
    </r>
  </si>
  <si>
    <r>
      <t>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</si>
  <si>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r>
      <rPr>
        <b/>
        <sz val="8"/>
        <rFont val="Arial"/>
        <family val="2"/>
        <charset val="186"/>
      </rPr>
      <t>III. Daugiabučiai suvartojantys daug šilumos</t>
    </r>
    <r>
      <rPr>
        <sz val="8"/>
        <rFont val="Arial"/>
        <family val="2"/>
        <charset val="186"/>
      </rPr>
      <t xml:space="preserve"> (senos statybos nerenovuoti namai)</t>
    </r>
  </si>
  <si>
    <r>
      <rPr>
        <b/>
        <sz val="8"/>
        <rFont val="Arial"/>
        <family val="2"/>
        <charset val="186"/>
      </rPr>
      <t xml:space="preserve">IV. Daugiaubučiai suvartojantys labai daug šilumos </t>
    </r>
    <r>
      <rPr>
        <sz val="8"/>
        <rFont val="Arial"/>
        <family val="2"/>
        <charset val="186"/>
      </rPr>
      <t>(senos statybos, labai prastos šiluminės izoliacijos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</si>
  <si>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 xml:space="preserve">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</si>
  <si>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 suvartojantys mažiausiai šilumo</t>
    </r>
    <r>
      <rPr>
        <sz val="8"/>
        <rFont val="Arial"/>
        <family val="2"/>
        <charset val="186"/>
      </rPr>
      <t>s (naujos statybos, kokybiški namai)</t>
    </r>
  </si>
  <si>
    <r>
      <t>IV.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Daugiaubučiai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</t>
    </r>
  </si>
  <si>
    <t>Panevėžys, Kėdainiai, Kupiškis, Pasvalys, Rokiškis, Zarasai (AB "Panevėžio energija")</t>
  </si>
  <si>
    <r>
      <t xml:space="preserve">I. Daugiabučiai suvartojantys mažiausiai šilumos </t>
    </r>
    <r>
      <rPr>
        <sz val="8"/>
        <rFont val="Arial"/>
        <family val="2"/>
        <charset val="186"/>
      </rPr>
      <t>(naujos statybos, kokybiški namai)</t>
    </r>
  </si>
  <si>
    <r>
      <t>II. Daugiabučiai suvartojantys mažai arba vidutiniškai šilumos</t>
    </r>
    <r>
      <rPr>
        <sz val="8"/>
        <rFont val="Arial"/>
        <family val="2"/>
        <charset val="186"/>
      </rPr>
      <t xml:space="preserve"> (naujos statybos ir kiti kažkiek taupantys šilumą namai)</t>
    </r>
  </si>
  <si>
    <t>Trakai, Lentvaris (UAB „Prienų energija")</t>
  </si>
  <si>
    <t>Lazdijai (UAB „Lazdijų šiluma")</t>
  </si>
  <si>
    <t>Dzūkų 11 (RENOVUOTAS )</t>
  </si>
  <si>
    <t>Sodų 6 (RENOVUOTAS )</t>
  </si>
  <si>
    <t>Dzūkų 9 (RENOVUOTAS )</t>
  </si>
  <si>
    <t>Tiesos 8 (RENOVUOTAS)</t>
  </si>
  <si>
    <t>Dzūkų 17</t>
  </si>
  <si>
    <t>Dzūkų 15</t>
  </si>
  <si>
    <t>Dzūkų 13</t>
  </si>
  <si>
    <t>Dainavos 13</t>
  </si>
  <si>
    <t>Dainavos 11</t>
  </si>
  <si>
    <t>Ateities 7-9</t>
  </si>
  <si>
    <t>M. Gustaičio 2</t>
  </si>
  <si>
    <t>M. Gustaičio 11</t>
  </si>
  <si>
    <t>Seinų 22</t>
  </si>
  <si>
    <t>Montvilos 20</t>
  </si>
  <si>
    <t>Montvilos 18</t>
  </si>
  <si>
    <t>M. Gustaičio 5</t>
  </si>
  <si>
    <t>Kauno 33</t>
  </si>
  <si>
    <t>Vilniaus 3</t>
  </si>
  <si>
    <t>Sodų 10</t>
  </si>
  <si>
    <t>M. Gustaičio 3</t>
  </si>
  <si>
    <t>Vilniaus 5</t>
  </si>
  <si>
    <t>Montvilos 28</t>
  </si>
  <si>
    <t>Montvilos 22a</t>
  </si>
  <si>
    <t>Vilniaus 14 (RENOVUOTAS)</t>
  </si>
  <si>
    <t>Kauno 8 (RENOVUOTAS)</t>
  </si>
  <si>
    <t xml:space="preserve">Rinkuškių 49 </t>
  </si>
  <si>
    <t xml:space="preserve">Vėjo 11b </t>
  </si>
  <si>
    <t xml:space="preserve">Rotušės 26 </t>
  </si>
  <si>
    <t>PASIENIO 3 KYBARTAI</t>
  </si>
  <si>
    <t>DARVINO 26 KYBARTAI</t>
  </si>
  <si>
    <t>DARVINO 19 KYBARTAI</t>
  </si>
  <si>
    <t>K.NAUMIESČIO 9A KYBARTAI</t>
  </si>
  <si>
    <t>TARYBŲ 7 KYBARTAI</t>
  </si>
  <si>
    <t>DARIAUS IR GIRENO 2A KYBARTAI</t>
  </si>
  <si>
    <t>VIŠTYČIO 2 VIRBALIS</t>
  </si>
  <si>
    <t>VASARIO 16-OS 4 PILVIŠKIAI</t>
  </si>
  <si>
    <t>VASARIO 16-OS 12 PILVIŠKIAI</t>
  </si>
  <si>
    <t>VASARIO 16-OS 10 PILVIŠKIAI</t>
  </si>
  <si>
    <t>MOKYKLOS 3 PILVIŠKIAI</t>
  </si>
  <si>
    <t>Šaulių g. 12</t>
  </si>
  <si>
    <t>Vytauto g. 19</t>
  </si>
  <si>
    <t xml:space="preserve">Kooperacijos 28 </t>
  </si>
  <si>
    <t xml:space="preserve">Vytauto 35 A </t>
  </si>
  <si>
    <t xml:space="preserve">Rotušės 24 </t>
  </si>
  <si>
    <t>Akmenė (UAB „Akmenės energija“ (Eenergija))</t>
  </si>
  <si>
    <t>Radvilėnų  5 (KVT)</t>
  </si>
  <si>
    <t>Archyvo 48 (KVT)</t>
  </si>
  <si>
    <t>Pašilės 96 (KVT)</t>
  </si>
  <si>
    <t>S.Daukanto 6 Viekšniai</t>
  </si>
  <si>
    <t>Bažnyčios 13 Viekšniai</t>
  </si>
  <si>
    <t>Bažnyčios 11 Viekšniai</t>
  </si>
  <si>
    <t>LAISVĖS 218</t>
  </si>
  <si>
    <t>Tirkšlių 7 Viekšniai</t>
  </si>
  <si>
    <t>Kranto g. 37  (su dalikliais, apšiltintas), Panevėžys</t>
  </si>
  <si>
    <t>Margirio g. 20, Panevėžys</t>
  </si>
  <si>
    <t>J. Basanavičiaus g. 94, Kėdainiai</t>
  </si>
  <si>
    <t>J. Basanavičiaus g. 130, Kėdainiai</t>
  </si>
  <si>
    <t>Margirio g. 10, Panevėžys</t>
  </si>
  <si>
    <t>J. Basanavičiaus g. 138, Kėdainiai</t>
  </si>
  <si>
    <t>Vilniaus g. 20, Panevėžys</t>
  </si>
  <si>
    <t>Švyturio g. 9, Panevėžys</t>
  </si>
  <si>
    <t>Seinų g. 17, Panevėžys</t>
  </si>
  <si>
    <t>Marijonų g. 39, Panevėžys</t>
  </si>
  <si>
    <t>V. Kudirkos 11</t>
  </si>
  <si>
    <t>Draugystės takas 4</t>
  </si>
  <si>
    <t>Vytauto g. 46, Trakai</t>
  </si>
  <si>
    <t>Dzūkų g. 36, Varėna</t>
  </si>
  <si>
    <t>Vytauto g. 15, Varėna</t>
  </si>
  <si>
    <t>Vytauto g. 25, Varėna</t>
  </si>
  <si>
    <t>Mechanizatorių g. 21, Varėna</t>
  </si>
  <si>
    <t>Vytauto g. 64, Varėna</t>
  </si>
  <si>
    <t>Vytauto g. 73, Varėna</t>
  </si>
  <si>
    <t>iki1992</t>
  </si>
  <si>
    <t>Ramučių 10 Naujoji Akmenė</t>
  </si>
  <si>
    <t>°C,</t>
  </si>
  <si>
    <t>vidutinė lauko oro temperatūra:</t>
  </si>
  <si>
    <t>dienolaipsniai:</t>
  </si>
  <si>
    <t>Anykščiai (UAB „Anykščių šiluma")</t>
  </si>
  <si>
    <t>Statybininkų g. 23</t>
  </si>
  <si>
    <t>Ignalina (UAB "Ignalinos šilumos tinklai")</t>
  </si>
  <si>
    <t>Jonava (UAB "Jonavos šilumos tinklai")</t>
  </si>
  <si>
    <t>MOKYKLOS  10</t>
  </si>
  <si>
    <t>Kaišiadorys (UAB "Kaišiadorių šiluma")</t>
  </si>
  <si>
    <t>Ateities g. 6, Stasiūnai</t>
  </si>
  <si>
    <t>Gedimino g. 75, Kaišiadorys</t>
  </si>
  <si>
    <t>Rožių g. 1, Žiežmariai</t>
  </si>
  <si>
    <t>Marijampolė (UAB "Litesko")</t>
  </si>
  <si>
    <t xml:space="preserve"> </t>
  </si>
  <si>
    <t xml:space="preserve">Vytauto 54 </t>
  </si>
  <si>
    <t xml:space="preserve">Mokolų 9 </t>
  </si>
  <si>
    <t xml:space="preserve">R.Juknevičiaus 48 </t>
  </si>
  <si>
    <t xml:space="preserve">Draugystės 3 </t>
  </si>
  <si>
    <t xml:space="preserve">Maironio. 34 </t>
  </si>
  <si>
    <t xml:space="preserve">Mokyklos 9 </t>
  </si>
  <si>
    <t xml:space="preserve">Jaunimo, 7 </t>
  </si>
  <si>
    <t xml:space="preserve">Jaunimo, 3 </t>
  </si>
  <si>
    <t xml:space="preserve">Vandžiogalos 4D </t>
  </si>
  <si>
    <t xml:space="preserve">Dvarkelio 7 </t>
  </si>
  <si>
    <t xml:space="preserve">Žemaitės. 10 </t>
  </si>
  <si>
    <t xml:space="preserve">Vilniaus 77B </t>
  </si>
  <si>
    <t xml:space="preserve">Vilniaus 93A </t>
  </si>
  <si>
    <t xml:space="preserve">Kilučių 11 </t>
  </si>
  <si>
    <t xml:space="preserve">Rinkuškių 20 </t>
  </si>
  <si>
    <t>ŠILTNAMIŲ 18 (ren.)</t>
  </si>
  <si>
    <t>ŠILTNAMIŲ 22  (ren.)</t>
  </si>
  <si>
    <t xml:space="preserve">LIŠKIAVOS 8 </t>
  </si>
  <si>
    <t xml:space="preserve">ATEITIES 14 </t>
  </si>
  <si>
    <t>Birutės 2 (ren.)</t>
  </si>
  <si>
    <t>Birutės 4 (ren.)</t>
  </si>
  <si>
    <t>Mackevičiaus 29 (ren.)</t>
  </si>
  <si>
    <t>Dariaus ir Girėno 2-1 (ren.)</t>
  </si>
  <si>
    <t>Dariaus ir Girėno 2-2 (ren.)</t>
  </si>
  <si>
    <t>Dariaus ir Girėno 4 (ren.)</t>
  </si>
  <si>
    <t>Birutės 3 (ren.)</t>
  </si>
  <si>
    <t>S.Daukanto 4 Viekšniai</t>
  </si>
  <si>
    <t>VENTOS 33</t>
  </si>
  <si>
    <t>Kranto g. 47 (su ind.apskaitos priet., apšiltintas), Panevėžys</t>
  </si>
  <si>
    <t>Gėlių g. 3 (su ind.apsk.priet., apšiltintas),Pasvalys</t>
  </si>
  <si>
    <t>Jakšto g. 10 (su ind.apskaitos priet., apšiltintas), Panevėžys</t>
  </si>
  <si>
    <t>P. Širvio g. 5, Rokiškis</t>
  </si>
  <si>
    <t>Taikos g. 5,Kupškis</t>
  </si>
  <si>
    <t>Vytauto skg. 12,Zarasai</t>
  </si>
  <si>
    <t>Technikos g. 7,Kupiškis</t>
  </si>
  <si>
    <t>Prienai (UAB "Prienų energija")</t>
  </si>
  <si>
    <t>Vaitkaus 6,Prienai(renov)</t>
  </si>
  <si>
    <t>Stadiono 8 2L.,Prienai</t>
  </si>
  <si>
    <t>Stadiono 22 2L.,Prienai</t>
  </si>
  <si>
    <t>Vytauto g. 21</t>
  </si>
  <si>
    <t>V. Kudirkos g. 102</t>
  </si>
  <si>
    <t>V. Kudirkos g. 70</t>
  </si>
  <si>
    <t>S. Banaičio g. 12</t>
  </si>
  <si>
    <t>V. Kudirkos g. 82</t>
  </si>
  <si>
    <t>Nepriklausomybės g. 3</t>
  </si>
  <si>
    <t>Vytauto g. 3</t>
  </si>
  <si>
    <t>Lauko g. 8, Lentvaris</t>
  </si>
  <si>
    <t>Sporto g. 6, Varėna</t>
  </si>
  <si>
    <t>Sporto g. 8, Varėna</t>
  </si>
  <si>
    <t>Sporto g. 10, Varėna</t>
  </si>
  <si>
    <t>Laisvės g. 3, Varėna</t>
  </si>
  <si>
    <t>Vasario 16 g. 8, Varėna</t>
  </si>
  <si>
    <t>Žirmūnų g. 3 (ren.)</t>
  </si>
  <si>
    <t>Žirmūnų g. 126 (ren.)</t>
  </si>
  <si>
    <t>Žirmūnų g. 128 (ren.)</t>
  </si>
  <si>
    <t>Darbininkų 4 Naujoji Akmenė</t>
  </si>
  <si>
    <t>Ventos 6 Venta</t>
  </si>
  <si>
    <t>Sodo 7 Akmenė (ren.)</t>
  </si>
  <si>
    <t>J.Biliūno g. 20</t>
  </si>
  <si>
    <t>Statybininkų g. 19</t>
  </si>
  <si>
    <t>Statybininkų g. 21</t>
  </si>
  <si>
    <t>VYTAUTO 1A,</t>
  </si>
  <si>
    <t>Aukštaičių g. 34, Ignalina</t>
  </si>
  <si>
    <t>Aukštaičių g. 35, Ignalina</t>
  </si>
  <si>
    <t>Ateities g. 1, Stasiūnai</t>
  </si>
  <si>
    <t>Lukšos-Daumanto 2 (KVT)</t>
  </si>
  <si>
    <t>Statybininkų 19,Prienai(renov)</t>
  </si>
  <si>
    <t>Brundzos 10,Prienai</t>
  </si>
  <si>
    <t>J. Basanavičiaus g. 4</t>
  </si>
  <si>
    <t>S. Banaičio g. 3</t>
  </si>
  <si>
    <t>Jaunystės takas 4</t>
  </si>
  <si>
    <t>V. Kudirkos g. 108</t>
  </si>
  <si>
    <t>Šaulių g. 10</t>
  </si>
  <si>
    <t>Utena (UAB "Utenos šilumos tinklai")</t>
  </si>
  <si>
    <t>Basanavičiaus g. 15, Varėna</t>
  </si>
  <si>
    <t>Basanavičiaus g. 21, Varėna</t>
  </si>
  <si>
    <t>Basanavičiaus g. 30, Varėna</t>
  </si>
  <si>
    <t>Vasario 16 g. 6, Varėna</t>
  </si>
  <si>
    <t>Spaustuvės g. 3, Varėna</t>
  </si>
  <si>
    <t>Didlaukio g. 22, 24</t>
  </si>
  <si>
    <t xml:space="preserve">Vilniaus 4 </t>
  </si>
  <si>
    <t xml:space="preserve">Vilniaus 56 </t>
  </si>
  <si>
    <t>Gimnazijos 1</t>
  </si>
  <si>
    <t xml:space="preserve">Draugystės 1 </t>
  </si>
  <si>
    <t xml:space="preserve">Vytenio 8 </t>
  </si>
  <si>
    <t xml:space="preserve">Mokolų 51 </t>
  </si>
  <si>
    <t xml:space="preserve">Garso 4 </t>
  </si>
  <si>
    <t xml:space="preserve">M.Valančiaus. 18 </t>
  </si>
  <si>
    <t xml:space="preserve">Kauno 20 </t>
  </si>
  <si>
    <t xml:space="preserve">Dvarkelio 11 </t>
  </si>
  <si>
    <t xml:space="preserve">Vytauto 21 </t>
  </si>
  <si>
    <t>Pievų 6 (ren.)</t>
  </si>
  <si>
    <t>Raseinių 9 II korpusas (ren.)</t>
  </si>
  <si>
    <t>Pievų 2 (ren.)</t>
  </si>
  <si>
    <t>Raseinių 9a  II korpusas (ren.)</t>
  </si>
  <si>
    <t>Janonio 30</t>
  </si>
  <si>
    <t xml:space="preserve">Janonio 12 </t>
  </si>
  <si>
    <t xml:space="preserve">J.Janonio 13 </t>
  </si>
  <si>
    <t xml:space="preserve">Maironio 5a,Tytuvėnai </t>
  </si>
  <si>
    <t>Vyt. Didžiojo 45</t>
  </si>
  <si>
    <r>
      <t>III.</t>
    </r>
    <r>
      <rPr>
        <sz val="8"/>
        <rFont val="Arial"/>
        <family val="2"/>
        <charset val="186"/>
      </rPr>
      <t xml:space="preserve"> </t>
    </r>
    <r>
      <rPr>
        <b/>
        <sz val="8"/>
        <rFont val="Arial"/>
        <family val="2"/>
        <charset val="186"/>
      </rPr>
      <t>Daugiabučiai, pastatyti iki 1992 m.</t>
    </r>
    <r>
      <rPr>
        <sz val="8"/>
        <rFont val="Arial"/>
        <family val="2"/>
        <charset val="186"/>
      </rPr>
      <t xml:space="preserve">, neapšiltinti, su senomis nesubalansuotomis vidaus šildymo ir karšto vandens sistemomis, dalikliai individualiai šilumos apskaitai neįrengti, karšto vandens suvartojimą deklaruoja patys gyventojai </t>
    </r>
  </si>
  <si>
    <t>VOLUNGĖS 29</t>
  </si>
  <si>
    <t>Eur/MWh</t>
  </si>
  <si>
    <t>Eur/m²/mėn</t>
  </si>
  <si>
    <t>Eur/mėn</t>
  </si>
  <si>
    <t>Vilkaviškio 61</t>
  </si>
  <si>
    <t xml:space="preserve">Dariaus ir Girėno 11 </t>
  </si>
  <si>
    <t>Žemaitės. 8</t>
  </si>
  <si>
    <t xml:space="preserve">Vilniaus 39A </t>
  </si>
  <si>
    <t xml:space="preserve">Vytauto 43A </t>
  </si>
  <si>
    <t xml:space="preserve">Vytauto 62 </t>
  </si>
  <si>
    <t>Vilniaus 111A</t>
  </si>
  <si>
    <t xml:space="preserve">Vytauto 39a </t>
  </si>
  <si>
    <t xml:space="preserve">Vilniaus 111 </t>
  </si>
  <si>
    <t xml:space="preserve">Basanavičiaus 18 </t>
  </si>
  <si>
    <t>AUŠROS 10 VILKAVIŠKIS</t>
  </si>
  <si>
    <t>AUŠROS 8 VILKAVISKIS</t>
  </si>
  <si>
    <t>LAUKO 44 VILKAVIŠKIS</t>
  </si>
  <si>
    <t>VIENYBĖS 72 VILKAVIŠKIS</t>
  </si>
  <si>
    <t>NEPRIKLAUSOMYBĖS 72 VILKAVIŠKIS</t>
  </si>
  <si>
    <t>BIRUTES 2 VILKAVIŠKIS</t>
  </si>
  <si>
    <t>AUŠROS 4 VILKAVIŠKIS</t>
  </si>
  <si>
    <t>STATYBININKŲ 8 VILKAVIŠKIS</t>
  </si>
  <si>
    <t>STATYBININKŲ 4 VILKAVIŠKIS</t>
  </si>
  <si>
    <t>VIENYBES 70 VILKAVIŠKIS</t>
  </si>
  <si>
    <t>NEPRIKLAUSOMYBĖS 50 VILKAVIŠKIS</t>
  </si>
  <si>
    <t>S.NERIES 33C VILKAVIŠKIS</t>
  </si>
  <si>
    <t>LAUKO 32 VILKAVIŠKIS</t>
  </si>
  <si>
    <t>KĘSTUČIO 10 VILKAVIŠKIS</t>
  </si>
  <si>
    <t>VILNIAUS 8 VILKAVIŠKIS</t>
  </si>
  <si>
    <t>VERPĖJŲ 6</t>
  </si>
  <si>
    <t>ČIURLIONIO 74  (ren.)</t>
  </si>
  <si>
    <t>KLONIO 18A  (ren.)</t>
  </si>
  <si>
    <t>ATEITIES 2  (ren.)</t>
  </si>
  <si>
    <t xml:space="preserve">VEISIEJŲ 9 </t>
  </si>
  <si>
    <t xml:space="preserve">ATEITIES 36 </t>
  </si>
  <si>
    <t>SVEIKATOS 28</t>
  </si>
  <si>
    <t xml:space="preserve">ŠILTNAMIŲ 24 </t>
  </si>
  <si>
    <t xml:space="preserve">ŠILTNAMIŲ 26 </t>
  </si>
  <si>
    <t>Birutės 1 (ren.)</t>
  </si>
  <si>
    <t>Raseinių 5A</t>
  </si>
  <si>
    <t>Dariaus ir Girėno 15 (ren)</t>
  </si>
  <si>
    <t>Masčio 54 (ren.)</t>
  </si>
  <si>
    <t>Ramučių 40 Naujoji Akmenė</t>
  </si>
  <si>
    <t>Ventos 7 Venta</t>
  </si>
  <si>
    <t>Kęstučio 2 Akmenė (ren.)</t>
  </si>
  <si>
    <t>Stadiono 15 Akmenė (ren.)</t>
  </si>
  <si>
    <t>Stadiono 13 Akmenė (ren.)</t>
  </si>
  <si>
    <t>V.Kudirkos 22 Naujoji Akmenė (ren.)</t>
  </si>
  <si>
    <t>J.Basanavičiaus g. 60</t>
  </si>
  <si>
    <t>J.Biliūno g. 22</t>
  </si>
  <si>
    <t>Žiburio g. 7</t>
  </si>
  <si>
    <t>Šaltupio g. 45</t>
  </si>
  <si>
    <t>Šviesos g. 14</t>
  </si>
  <si>
    <t>DAR.IR GIRĖNO 23A IIL.</t>
  </si>
  <si>
    <t>DAR.IR GIRĖNO 23A IIIL.</t>
  </si>
  <si>
    <t>B.SRUOGOS 8,</t>
  </si>
  <si>
    <t>KĘSTUČIO 27 IL.</t>
  </si>
  <si>
    <t>VILNIAUS 10 IIIIL</t>
  </si>
  <si>
    <t>DAR.IR GIRĖNO 5,</t>
  </si>
  <si>
    <t>DAR.IR GIRĖNO 7,</t>
  </si>
  <si>
    <t>KĘSTUČIO 27 IIIL.</t>
  </si>
  <si>
    <t>KĘSTUČIO 7 (ren.)</t>
  </si>
  <si>
    <t>KĘSTUČIO 9 (ren.)</t>
  </si>
  <si>
    <t>DAR.IR GIR.23 (ren.)</t>
  </si>
  <si>
    <t xml:space="preserve">Melioratorių g. 4, Vidiškių k. Ignalinos r. </t>
  </si>
  <si>
    <t>KOSMONAUTŲ   3</t>
  </si>
  <si>
    <t>KAUNO  68</t>
  </si>
  <si>
    <t>MIŠKININKŲ  11</t>
  </si>
  <si>
    <t>FABRIKO  14</t>
  </si>
  <si>
    <t>Birutės g. 10, Kaišiadorys</t>
  </si>
  <si>
    <t>Parko g. 6, Stasiūnai</t>
  </si>
  <si>
    <t>Parko g. 8, Stasiūnai</t>
  </si>
  <si>
    <t>Prūsų g. 15</t>
  </si>
  <si>
    <t>Senamiesčio 3(RENOVUOTAS )</t>
  </si>
  <si>
    <t>Sodų g.10-ojo NSB(renov.)</t>
  </si>
  <si>
    <t>Gamyklos g.15-ojo NSB(renov.)</t>
  </si>
  <si>
    <t>P.VILEIŠIO 4(renov.)</t>
  </si>
  <si>
    <t>NAFTININKŲ 12(renov.)</t>
  </si>
  <si>
    <t>ŽEMAITIJOS 29(renov.)</t>
  </si>
  <si>
    <t>NAFTININKŲ 8(renov.)</t>
  </si>
  <si>
    <t>GAMYKLOS 3(renov.)</t>
  </si>
  <si>
    <t>P.VILEIŠIO 2(renov.)</t>
  </si>
  <si>
    <t>NAFTININKŲ 22(renov.)</t>
  </si>
  <si>
    <t>VYŠNIŲ 42(renov.)</t>
  </si>
  <si>
    <t>ŽEMAITIJOS 15</t>
  </si>
  <si>
    <t>Kęstučio 5,Prienai(renov)</t>
  </si>
  <si>
    <t>Stadiono 22 1L.,Prienai</t>
  </si>
  <si>
    <t>Brundzos 8,Prienai</t>
  </si>
  <si>
    <t>Vytauto 25,Prienai</t>
  </si>
  <si>
    <t>Jaunimo 17A</t>
  </si>
  <si>
    <t>V. Kudirkos g. 102B</t>
  </si>
  <si>
    <t>V. Kudirkos g. 92B</t>
  </si>
  <si>
    <t>V. Kudirkos g. 51</t>
  </si>
  <si>
    <t>Bažnyčios g. 21</t>
  </si>
  <si>
    <t>V. Kudirkos g. 41</t>
  </si>
  <si>
    <t>Draugystės takas 8</t>
  </si>
  <si>
    <t>Jaunystės takas 5</t>
  </si>
  <si>
    <t>V. Kudirkos g. 37</t>
  </si>
  <si>
    <t>Šilalė (UAB „Šilalės šilumos tinklai")</t>
  </si>
  <si>
    <t>D.Poškos g.4</t>
  </si>
  <si>
    <t>D.Poškos g.12</t>
  </si>
  <si>
    <t>Dariaus ir Girėno g.47</t>
  </si>
  <si>
    <t>Dariaus ir Girėno g.57</t>
  </si>
  <si>
    <t>Dariaus ir Girėno g.59</t>
  </si>
  <si>
    <t>Kilimų g. 6, Lentvaris</t>
  </si>
  <si>
    <t>Trakų g. 27, Trakai</t>
  </si>
  <si>
    <t>Lauko g. 12A, Lentvaris</t>
  </si>
  <si>
    <t>Bažnyčios g. 11, Lentvaris</t>
  </si>
  <si>
    <t>Aušros g. 99, Utena (renov.)</t>
  </si>
  <si>
    <t>Taikos g. 20, Utena (renov.)</t>
  </si>
  <si>
    <t>Vaižganto g. 14, Utena (renov.)</t>
  </si>
  <si>
    <t>V.Kudirkos g. 22, Utena</t>
  </si>
  <si>
    <t>Maironio g. 13, Utena (renov.)</t>
  </si>
  <si>
    <t>Vyžuonų g. 11a, Utena (renov.)</t>
  </si>
  <si>
    <t xml:space="preserve">Aukštakalnio g. 108, Utena </t>
  </si>
  <si>
    <t>Taikos g. 22, Utena (renov.)</t>
  </si>
  <si>
    <t>Taikos g. 28, Utena (renov.)</t>
  </si>
  <si>
    <t>Aukštakalnio g. 114, Utena</t>
  </si>
  <si>
    <t>Aukštakalnio g. 112, Utena</t>
  </si>
  <si>
    <t>Krašuonos g. 13, Utena</t>
  </si>
  <si>
    <t>Aukštakalnio g. 68, Utena</t>
  </si>
  <si>
    <t>Aukštakalnio g. 70, Utena</t>
  </si>
  <si>
    <t>Krašuonos g. 3, Utena</t>
  </si>
  <si>
    <t>Užpalių g. 80, Utena</t>
  </si>
  <si>
    <t>Užpalių g. 66, Utena</t>
  </si>
  <si>
    <t>Vaižganto g. 36, Utena</t>
  </si>
  <si>
    <t>Bažnyčios g. 4, Utena</t>
  </si>
  <si>
    <t>Kauno g. 27, Utena</t>
  </si>
  <si>
    <t>Kęstučio g. 1, Utena</t>
  </si>
  <si>
    <t>K.Donelaičio g. 12, Utena</t>
  </si>
  <si>
    <t>Kęstučio g. 9, Utena</t>
  </si>
  <si>
    <t>Utenio a. 5, Utena</t>
  </si>
  <si>
    <t>J.Basanavičiaus g. 110, Utena</t>
  </si>
  <si>
    <t>Tauragnų g. 4, Utena</t>
  </si>
  <si>
    <t>Užpalių g. 88, Utena</t>
  </si>
  <si>
    <t>Marcinkonių g. 8, Varėna</t>
  </si>
  <si>
    <t>Šilumos suvartojimo ir mokėjimų už šilumą analizė Lietuvos miestų daugiabučiuose gyvenamuosiuose namuose (2015 m. vasario mėn)</t>
  </si>
  <si>
    <t>V.Kudirkos 20 Naujoji Akmenė (ren.)</t>
  </si>
  <si>
    <t>Stadiono 17 Akmenė (ren.)</t>
  </si>
  <si>
    <t>V.Kudirkos 8 Naujoji Akmenė</t>
  </si>
  <si>
    <t>V.Kudirkos 17 Naujoji Akmenė</t>
  </si>
  <si>
    <t>Bausko 7 Venta</t>
  </si>
  <si>
    <t>Respublikos 14 Naujoji Akmenė</t>
  </si>
  <si>
    <t>Respublikos 27 Naujoji Akmenė</t>
  </si>
  <si>
    <t>V.Kudirkos 16 Naujoji Akmenė</t>
  </si>
  <si>
    <t>Stadiono 3 Akmenė</t>
  </si>
  <si>
    <t>Puškino 38 Akmenė</t>
  </si>
  <si>
    <t>V.Kudirkos 1 Naujoji Akmenė</t>
  </si>
  <si>
    <t>V.Kudirkos 3 Naujoji Akmenė</t>
  </si>
  <si>
    <t>V.Kudirkos 7 Naujoji Akmenė</t>
  </si>
  <si>
    <t>Žalgirio 7 Naujoji  Akmenė</t>
  </si>
  <si>
    <t>Žalgirio 5 Naujoji  Akmenė</t>
  </si>
  <si>
    <t>Bausko 8 Venta</t>
  </si>
  <si>
    <t>Žalgirio 3 Naujoji Akmenė</t>
  </si>
  <si>
    <t>Žiburio g. 2</t>
  </si>
  <si>
    <t>LELIJŲ 11</t>
  </si>
  <si>
    <t>LELIJŲ 17</t>
  </si>
  <si>
    <t>DAR.IR GIR.23B</t>
  </si>
  <si>
    <t>VILNIAUS 6</t>
  </si>
  <si>
    <t>VILNIAUS 8</t>
  </si>
  <si>
    <t>VILNIAUS 4</t>
  </si>
  <si>
    <t>VILNIAUS 12</t>
  </si>
  <si>
    <t>BASANAVIČIAUS 12,</t>
  </si>
  <si>
    <t>B.SRUOGOS 12</t>
  </si>
  <si>
    <t>PUŠYNO 13,</t>
  </si>
  <si>
    <t>Aukštaičių g. 11, Ignalina (ren.)</t>
  </si>
  <si>
    <t>Ateities g. 29, Ignalina (ren.)</t>
  </si>
  <si>
    <t>Atgimimo g. 27, Ignalina (ren.)</t>
  </si>
  <si>
    <t>Aukštaičių g. 38, Ignalina (ren.)</t>
  </si>
  <si>
    <t xml:space="preserve">Sodų g. 13a, Vidiškių k. Ignalinos r. </t>
  </si>
  <si>
    <t xml:space="preserve">Vasario 16-osios g. 40, Vidiškių k. Ignalinos r. </t>
  </si>
  <si>
    <t xml:space="preserve">Vasario 16-osios g. 1, Dūkštas. Ignalinos r. </t>
  </si>
  <si>
    <t>Turistų g. 11, Ignalina</t>
  </si>
  <si>
    <t>Technikos g. 10, Ignalina</t>
  </si>
  <si>
    <t>LIETAVOS  31 (renov)</t>
  </si>
  <si>
    <t>PANERIŲ  21 (renov)</t>
  </si>
  <si>
    <t>SODŲ  91 (renov)</t>
  </si>
  <si>
    <t>BIRUTĖS   6 (renov)</t>
  </si>
  <si>
    <t>CHEMIKŲ  86 (renov)</t>
  </si>
  <si>
    <t>KAUNO   6 (renov)</t>
  </si>
  <si>
    <t>PANERIŲ  19 (renov)</t>
  </si>
  <si>
    <t>J.RALIO   8  (renov)</t>
  </si>
  <si>
    <t>KOSMONAUTŲ   9  (renov)</t>
  </si>
  <si>
    <t>PANERIŲ  23  (renov)</t>
  </si>
  <si>
    <t>KOSMONAUTŲ  48</t>
  </si>
  <si>
    <t>LIETAVOS  21</t>
  </si>
  <si>
    <t>ŽALIOJI   9</t>
  </si>
  <si>
    <t>KOSMONAUTŲ  42</t>
  </si>
  <si>
    <t>ŽEMAITĖS   7</t>
  </si>
  <si>
    <t>CHEMIKŲ 126</t>
  </si>
  <si>
    <t>ŽALIOJI   8</t>
  </si>
  <si>
    <t>A.KULVIEČIO  32</t>
  </si>
  <si>
    <t>KOSMONAUTŲ  24</t>
  </si>
  <si>
    <t>ŽEMAITĖS  18A</t>
  </si>
  <si>
    <t>MOKYKLOS  14</t>
  </si>
  <si>
    <t>GIRELĖS   2A</t>
  </si>
  <si>
    <t>CHEMIKŲ  45</t>
  </si>
  <si>
    <t>CHEMIKŲ  39</t>
  </si>
  <si>
    <t>CHEMIKŲ  84</t>
  </si>
  <si>
    <t>MIŠKININKŲ  10</t>
  </si>
  <si>
    <t>CHEMIKŲ 108</t>
  </si>
  <si>
    <t>KAUNO  44</t>
  </si>
  <si>
    <t>ŽEMAITĖS  20</t>
  </si>
  <si>
    <t>CHEMIKŲ  60</t>
  </si>
  <si>
    <t>CHEMIKŲ   8</t>
  </si>
  <si>
    <t>VILNIAUS  29L</t>
  </si>
  <si>
    <t>J.RALIO   9</t>
  </si>
  <si>
    <t>iki 1992 m.</t>
  </si>
  <si>
    <t>Gedimino g. 28, Kaišiadorys</t>
  </si>
  <si>
    <t>V. Ruokio g. 3/1, Kaišiadorys</t>
  </si>
  <si>
    <t>Gedimino g. 78, Kaišiadorys</t>
  </si>
  <si>
    <t>Gedimino g. 111, Kaišiadorys</t>
  </si>
  <si>
    <t>Gedimino g. 127, Kaišiadorys</t>
  </si>
  <si>
    <t>Girelės g. 35, Kaišiadorys</t>
  </si>
  <si>
    <t>Girelės g. 39, Kaišiadorys</t>
  </si>
  <si>
    <t>Mokyklos g. 50, Strėvininkai</t>
  </si>
  <si>
    <t>Mokyklos g. 52, Strėvininkai</t>
  </si>
  <si>
    <t>Rūmų g. 1, Strėvininkai</t>
  </si>
  <si>
    <t>Žaslių g. 62A, Žiežmariai</t>
  </si>
  <si>
    <t>SODŲ 9(renov.)</t>
  </si>
  <si>
    <t>STOTIES 8(renov.)</t>
  </si>
  <si>
    <t>ŽEMAITIJOS 32(renov.)</t>
  </si>
  <si>
    <t>Laisvės g.40-ojo NSB(renov.)</t>
  </si>
  <si>
    <t>GAMYKLOS 25</t>
  </si>
  <si>
    <t>VASARIO 16-OSIOS 12</t>
  </si>
  <si>
    <t>TAIKOS 10</t>
  </si>
  <si>
    <t>MINDAUGO 15(renov.)</t>
  </si>
  <si>
    <t>V.BURBOS 2</t>
  </si>
  <si>
    <t>Tilto 13a Viekšniai</t>
  </si>
  <si>
    <t>PAVASARIO 12</t>
  </si>
  <si>
    <t>DRAUGYSTĖS 20</t>
  </si>
  <si>
    <t>TYLIOJI 32</t>
  </si>
  <si>
    <t>M.DAUKŠOS 28</t>
  </si>
  <si>
    <t>ŽEMAITIJOS 26</t>
  </si>
  <si>
    <t>Pavenčių g.11-ojo NSB</t>
  </si>
  <si>
    <t>J. Tumo-Vaižganto g. 96</t>
  </si>
  <si>
    <t>Vėjo 12</t>
  </si>
  <si>
    <r>
      <t xml:space="preserve">II. Daugiabučiai suvartojantys mažai arba vidutiniškai šilumos </t>
    </r>
    <r>
      <rPr>
        <sz val="8"/>
        <rFont val="Arial"/>
        <family val="2"/>
        <charset val="186"/>
      </rPr>
      <t>(naujos statybos ir kiti kažkiek taupantys šilumą namai).</t>
    </r>
  </si>
  <si>
    <r>
      <t xml:space="preserve">III. Daugiabučiai, suvartojantys daug šilumos </t>
    </r>
    <r>
      <rPr>
        <sz val="8"/>
        <rFont val="Arial"/>
        <family val="2"/>
        <charset val="186"/>
      </rPr>
      <t xml:space="preserve">(senos statybos, nerenovuoti namai) </t>
    </r>
  </si>
  <si>
    <r>
      <t>IV. Daugiabučiai suvartojantys labai daug šilumos</t>
    </r>
    <r>
      <rPr>
        <sz val="8"/>
        <rFont val="Arial"/>
        <family val="2"/>
        <charset val="186"/>
      </rPr>
      <t xml:space="preserve"> (senos statybos, labai prastos šiluminės izoliacijos namai) </t>
    </r>
  </si>
  <si>
    <t>Vytauto 32,Prienai(renov)</t>
  </si>
  <si>
    <t>Vytauto 22,Prienai(renov)</t>
  </si>
  <si>
    <t>Kęstučio 77,Prienai(renov)</t>
  </si>
  <si>
    <t>Jaunimo 19,Prienai</t>
  </si>
  <si>
    <t>Stadiono 24 1L.,Prienai</t>
  </si>
  <si>
    <t>Kęstučio 81g,Prienai</t>
  </si>
  <si>
    <t>Stadiono 12,Prienai</t>
  </si>
  <si>
    <t>Statybininkų 7 2L.,Prienai</t>
  </si>
  <si>
    <t>Stadiono 6 3L.,Prienai</t>
  </si>
  <si>
    <t>Basanavičiaus 10,Prienai</t>
  </si>
  <si>
    <t>Stadiono 4 1L.,Prienai</t>
  </si>
  <si>
    <t>Statybininkų 11,Prienai</t>
  </si>
  <si>
    <t>Kęstučio 79,Prienai</t>
  </si>
  <si>
    <t>Basanavičiaus 19,Prienai</t>
  </si>
  <si>
    <t>Stadiono 14 1L.,Prienai</t>
  </si>
  <si>
    <t>Stadiono 26 2L.,Prienai</t>
  </si>
  <si>
    <t>Jaunimo 7,Balbieriškis</t>
  </si>
  <si>
    <t>Vytenio 14,Prienai</t>
  </si>
  <si>
    <t>Aušros 20,Veiveriai</t>
  </si>
  <si>
    <t>Basanavičiaus 26,Prienai</t>
  </si>
  <si>
    <t>Aušros 22,Veiveriai</t>
  </si>
  <si>
    <t>Šaulių g. 18</t>
  </si>
  <si>
    <t>Bažnyčios g 11</t>
  </si>
  <si>
    <t>Vytauto g.17</t>
  </si>
  <si>
    <t>Nepriklausomybės g. 5</t>
  </si>
  <si>
    <t>Vytauto g. 10</t>
  </si>
  <si>
    <t>V. Kudirkos g. 88</t>
  </si>
  <si>
    <t>V, Kudirkos g. 47</t>
  </si>
  <si>
    <t>Kviečių g. 56 (renov.), Šiauliai</t>
  </si>
  <si>
    <t>Korsako g. 41 (renov.), Šiauliai</t>
  </si>
  <si>
    <t>Gegužių g. 19 (renov.), Šiauliai</t>
  </si>
  <si>
    <t>Dainų g. 40A (renov.), Šiauliai</t>
  </si>
  <si>
    <t>Gegužių g. 73 (renov.), Šiauliai</t>
  </si>
  <si>
    <t>Klevų g. 13 (renov.), Šiauliai</t>
  </si>
  <si>
    <t>Vytauto g. 149 (renov.), Šiauliai</t>
  </si>
  <si>
    <t>Sevastopolio g. 5 (renov.), Šiauliai</t>
  </si>
  <si>
    <t>Grinkevičiaus g. 8 (renov.), Šiauliai</t>
  </si>
  <si>
    <t>Žeimių g. 6B, Šiaulių r.</t>
  </si>
  <si>
    <t xml:space="preserve">M. Valančiaus g. 2, (renov.) Šiauliai </t>
  </si>
  <si>
    <t>Vytauto g. 154, (renov.), Šiauliai</t>
  </si>
  <si>
    <t>Sevastopolio g. 9 (renov.), Šiauliai</t>
  </si>
  <si>
    <t>Gytarių g. 16 (renov.), Šiauliai</t>
  </si>
  <si>
    <t>Lieporių g. 5, Šiauliai</t>
  </si>
  <si>
    <t>P. Cvirkos g. 65B, Šiauliai</t>
  </si>
  <si>
    <t>Vytauto g. 138, (renov.), Šiauliai</t>
  </si>
  <si>
    <t>Rasos g. 20, Šiauliai</t>
  </si>
  <si>
    <t>Gegužių g. 17, Šiauliai</t>
  </si>
  <si>
    <t>Lieporių g. 11, Šiauliai</t>
  </si>
  <si>
    <t>St. Šalkauskio g. 10, Šiauliai</t>
  </si>
  <si>
    <t>Vytauto g. 83, Šiauliai</t>
  </si>
  <si>
    <t>Draugystės pr. 12, Šiauliai</t>
  </si>
  <si>
    <t>Kauno g. 22A, Šiauliai</t>
  </si>
  <si>
    <t>Aušros takas 6, Šiauliai</t>
  </si>
  <si>
    <t>Varpo g. 33, Šiauliai</t>
  </si>
  <si>
    <t>Aušros al. 51A, Šiauliai</t>
  </si>
  <si>
    <t>Kauno g. 22, Šiauliai</t>
  </si>
  <si>
    <t>P. Cvirkos g. 58, Šiauliai</t>
  </si>
  <si>
    <t>Draugystės pr. 13, Šiauliai</t>
  </si>
  <si>
    <t>Energetikų g. 11, Šiauliai</t>
  </si>
  <si>
    <t>A. Mickevičiaus g. 36, Šiauliai</t>
  </si>
  <si>
    <t>A. Mickevičiaus g. 38, Šiauliai</t>
  </si>
  <si>
    <t>Draugystės pr. 3A, Šiauliai</t>
  </si>
  <si>
    <t>Tilžės g. 126A, Šiauliai</t>
  </si>
  <si>
    <t>Ežero g. 14, Šiauliai</t>
  </si>
  <si>
    <t>P. Cvirkos g. 75A, Šiauliai</t>
  </si>
  <si>
    <t>Tilžės g. 128, Šiauliai</t>
  </si>
  <si>
    <t>P. Višinskio g. 37, Šiauliai</t>
  </si>
  <si>
    <t>Ežero g. 15, Šiauliai</t>
  </si>
  <si>
    <t>Dariaus ir Girėno g.45</t>
  </si>
  <si>
    <t>Maironio g.21</t>
  </si>
  <si>
    <t>Kovo 11-osios 24</t>
  </si>
  <si>
    <t>Vytauto Didžiojo g.13</t>
  </si>
  <si>
    <t>J.Basanavičiaus g.20</t>
  </si>
  <si>
    <t>Pakalnės g. 5, Lentvaris</t>
  </si>
  <si>
    <t>Vytauto g. 9, Lentvaris</t>
  </si>
  <si>
    <t>Vytauto g. 8, Lentvaris</t>
  </si>
  <si>
    <t>Vytauto g. 64A, Trakai</t>
  </si>
  <si>
    <t>Ežero g. 6, Lentvaris</t>
  </si>
  <si>
    <t>Vytauto g. 44, Trakai</t>
  </si>
  <si>
    <t>Ežero g. 12, Lentvaris</t>
  </si>
  <si>
    <t>Vienuolyno g. 9, Trakai</t>
  </si>
  <si>
    <t>Trakų g. 10, Trakai</t>
  </si>
  <si>
    <t>Vytauto g. 66, Trakai</t>
  </si>
  <si>
    <t>Geležinkelio g. 28, Lentvaris</t>
  </si>
  <si>
    <t>Klevų al. 28, Lentvaris</t>
  </si>
  <si>
    <t>Klevų al. 59, Lentvaris</t>
  </si>
  <si>
    <t>Vienuolyno g. 39, Trakai</t>
  </si>
  <si>
    <t>Ežero g. 7, Lentvaris</t>
  </si>
  <si>
    <t>N. Sodybos g. 27, Lentvaris</t>
  </si>
  <si>
    <t>Vytauto g. 70, Trakai</t>
  </si>
  <si>
    <t>Mindaugo g. 4, Trakai</t>
  </si>
  <si>
    <t>Mindaugo g. 20, Trakai</t>
  </si>
  <si>
    <t>Vytauto g. 48B, Trakai</t>
  </si>
  <si>
    <t>Mindaugo g. 11B, Trakai</t>
  </si>
  <si>
    <t>Vytauto g. 54, Trakai</t>
  </si>
  <si>
    <t>Ežero g. 3A, Lentvaris</t>
  </si>
  <si>
    <t>Pakalnės g. 23, Lentvaris</t>
  </si>
  <si>
    <t>J.Basanavičiaus g. 100, Utena (renov.)</t>
  </si>
  <si>
    <t>Aukštakalnio g. 14,16, Utena (renov.)</t>
  </si>
  <si>
    <t>Aukštakalnio g. 64, Utena</t>
  </si>
  <si>
    <t>Aukštakalnio g. 90, Utena</t>
  </si>
  <si>
    <t xml:space="preserve">V.Kudirkos g. 42, Utena </t>
  </si>
  <si>
    <t>Taikos g. 96, Utena</t>
  </si>
  <si>
    <t>Sėlių g. 42, Utena</t>
  </si>
  <si>
    <t xml:space="preserve">Sėlių g. 30 c, Utena </t>
  </si>
  <si>
    <t>Taikos g. 67, Utena</t>
  </si>
  <si>
    <t>Taikos g. 64, Utena</t>
  </si>
  <si>
    <t>Aušros g. 50, Utena</t>
  </si>
  <si>
    <t>Aušros g. 54, Utena</t>
  </si>
  <si>
    <t>Aušros g. 3, Utena</t>
  </si>
  <si>
    <t>Pušelės g. 5, Naujieij Valkininkai</t>
  </si>
  <si>
    <t>Pušelės g. 7, Naujieij Valkininkai</t>
  </si>
  <si>
    <t>Pušelės g. 9, Naujieij Valkininkai</t>
  </si>
  <si>
    <t>Marcinkonių g. 2, Varėna</t>
  </si>
  <si>
    <t>M.K.Čiurlionio g. 8, Varėna</t>
  </si>
  <si>
    <t>M.K.Čiurlionio g. 11, Varėna</t>
  </si>
  <si>
    <t>Vytauto g. 40, Varėna</t>
  </si>
  <si>
    <t>Dzūkų g. 26, Varėna</t>
  </si>
  <si>
    <t>Melioratorių g. 9, Varėna</t>
  </si>
  <si>
    <t>M.K.Čiurlionio g. 55, Varėna</t>
  </si>
  <si>
    <t>Vasario 16 g. 4, Varėna</t>
  </si>
  <si>
    <t>Vasario 16 g. 10, Varėna</t>
  </si>
  <si>
    <t>Vasario 16 g. 11, Varėna</t>
  </si>
  <si>
    <t>Vytauto g. 7, Varėna</t>
  </si>
  <si>
    <t>Vytauto g. 58, Varėna</t>
  </si>
  <si>
    <t>V.Krėvės g. 4, Varėna</t>
  </si>
  <si>
    <t>V.Krėvės g. 9, Varėna</t>
  </si>
  <si>
    <t>M.K.Čiurlionio g. 37, Varėna</t>
  </si>
  <si>
    <t>Žirmūnų g. 131</t>
  </si>
  <si>
    <t>Blindžių g. 7(ren.)</t>
  </si>
  <si>
    <t>Kosmonautų 12  (renov.)</t>
  </si>
  <si>
    <t>Kosmonautų 28 (renov.)</t>
  </si>
  <si>
    <t>Gėlių 14</t>
  </si>
  <si>
    <t>A.Civinsko 7 renov.)</t>
  </si>
  <si>
    <t>Dariaus ir Girėno 9</t>
  </si>
  <si>
    <t>Dariaus ir Girėno 13</t>
  </si>
  <si>
    <t>Vytauto 56A</t>
  </si>
  <si>
    <t xml:space="preserve">Vytauto.. 33 </t>
  </si>
  <si>
    <t>J.Jablonskio 2</t>
  </si>
  <si>
    <t xml:space="preserve">Nausupės 8 </t>
  </si>
  <si>
    <t>K.Donelaičio. 5 - 2</t>
  </si>
  <si>
    <t>Vytauto 15</t>
  </si>
  <si>
    <t xml:space="preserve">Lietuvininkų 4 </t>
  </si>
  <si>
    <t>Oškinio 5</t>
  </si>
  <si>
    <t xml:space="preserve">Rinkuškių 47B </t>
  </si>
  <si>
    <t xml:space="preserve">Skratiškių 8 </t>
  </si>
  <si>
    <t>Vėjo 7A</t>
  </si>
  <si>
    <t>Vytauto 60</t>
  </si>
  <si>
    <t>Vilniaus 91A</t>
  </si>
  <si>
    <t>Skratiškių 12</t>
  </si>
  <si>
    <t xml:space="preserve">ATEITIES 16  </t>
  </si>
  <si>
    <t xml:space="preserve">VYTAUTO 6 </t>
  </si>
  <si>
    <t>LIŠKIAVOS 5</t>
  </si>
  <si>
    <t xml:space="preserve">GARDINO 80 </t>
  </si>
  <si>
    <t xml:space="preserve">SVEIKATOS 18 </t>
  </si>
  <si>
    <t>NERAVŲ 27</t>
  </si>
  <si>
    <t>GARDINO 22</t>
  </si>
  <si>
    <t xml:space="preserve">NERAVŲ 29 </t>
  </si>
  <si>
    <t>MELIORATORIŲ 4</t>
  </si>
  <si>
    <t>VYTAUTO 47</t>
  </si>
  <si>
    <t>Kauno rajonas (UAB "Komunalinių paslaugų centras")</t>
  </si>
  <si>
    <t>Karmėlava, Vilniaus g. 7</t>
  </si>
  <si>
    <t>Karmėlava, Vilniaus g. 8</t>
  </si>
  <si>
    <t>Babtai, Kėdainių g. 8</t>
  </si>
  <si>
    <t>Karmėlava, Vilniaus g. 1</t>
  </si>
  <si>
    <t>Karmėlava, Vilniaus g. 5</t>
  </si>
  <si>
    <t>Babtai, Kauno g. 28</t>
  </si>
  <si>
    <t>Karmėlava, Vilniaus g. 6</t>
  </si>
  <si>
    <t>Karmėlava, Vilniaus g. 3</t>
  </si>
  <si>
    <t>Babtai, Kėdainių g. 2</t>
  </si>
  <si>
    <t>Babtai, Kauno g. 26</t>
  </si>
  <si>
    <t>Babtai, Kauno g. 5a</t>
  </si>
  <si>
    <t>Karmėlava, Vilniaus g. 4</t>
  </si>
  <si>
    <t>Babtai, Kėdainių g. 6</t>
  </si>
  <si>
    <t>Babtai, Kauno g. 29</t>
  </si>
  <si>
    <t>Babtai, Kėdainių g. 2a</t>
  </si>
  <si>
    <t>Vandžiogala, Parko g. 9</t>
  </si>
  <si>
    <t>Karmėlava, Vilniaus g. 2</t>
  </si>
  <si>
    <t>Vandžiogala, Parko g. 3</t>
  </si>
  <si>
    <t>Babtai, Nevėžio g. 8a</t>
  </si>
  <si>
    <t>Babtai, Kauno g. 18</t>
  </si>
  <si>
    <t>Babtai, Kauno g. 22</t>
  </si>
  <si>
    <t>Babtai, Nevėžio g. 6a</t>
  </si>
  <si>
    <t>Neveronys, Kertupio g. 2</t>
  </si>
  <si>
    <t>Vandžiogala, Parko g. 7</t>
  </si>
  <si>
    <t>Babtai, Kauno g. 24</t>
  </si>
  <si>
    <t>Neveronys, Kertupio g. 1</t>
  </si>
  <si>
    <t>Babtai, Kauno g. 27</t>
  </si>
</sst>
</file>

<file path=xl/styles.xml><?xml version="1.0" encoding="utf-8"?>
<styleSheet xmlns="http://schemas.openxmlformats.org/spreadsheetml/2006/main">
  <numFmts count="8">
    <numFmt numFmtId="43" formatCode="_-* #,##0.00\ _L_t_-;\-* #,##0.00\ _L_t_-;_-* &quot;-&quot;??\ _L_t_-;_-@_-"/>
    <numFmt numFmtId="164" formatCode="0.0000"/>
    <numFmt numFmtId="165" formatCode="0.000"/>
    <numFmt numFmtId="166" formatCode="0.0"/>
    <numFmt numFmtId="167" formatCode="0.00000"/>
    <numFmt numFmtId="168" formatCode="_-* #,##0.0000\ _L_t_-;\-* #,##0.0000\ _L_t_-;_-* &quot;-&quot;??\ _L_t_-;_-@_-"/>
    <numFmt numFmtId="169" formatCode="0.000000"/>
    <numFmt numFmtId="170" formatCode="#,##0.00_ ;\-#,##0.00\ "/>
  </numFmts>
  <fonts count="24">
    <font>
      <sz val="10"/>
      <name val="Arial"/>
      <charset val="186"/>
    </font>
    <font>
      <sz val="11"/>
      <color theme="1"/>
      <name val="Calibri"/>
      <family val="2"/>
      <charset val="186"/>
      <scheme val="minor"/>
    </font>
    <font>
      <sz val="8"/>
      <name val="Arial"/>
      <family val="2"/>
      <charset val="186"/>
    </font>
    <font>
      <i/>
      <sz val="8"/>
      <name val="Arial"/>
      <family val="2"/>
      <charset val="186"/>
    </font>
    <font>
      <sz val="7.5"/>
      <name val="Arial"/>
      <family val="2"/>
      <charset val="186"/>
    </font>
    <font>
      <sz val="10"/>
      <name val="Arial"/>
      <family val="2"/>
      <charset val="186"/>
    </font>
    <font>
      <b/>
      <sz val="8"/>
      <name val="Arial"/>
      <family val="2"/>
      <charset val="186"/>
    </font>
    <font>
      <sz val="8"/>
      <name val="Arial"/>
      <family val="2"/>
      <charset val="186"/>
    </font>
    <font>
      <b/>
      <sz val="12"/>
      <name val="Arial"/>
      <family val="2"/>
      <charset val="186"/>
    </font>
    <font>
      <sz val="8"/>
      <name val="Arial"/>
      <family val="2"/>
    </font>
    <font>
      <sz val="10"/>
      <color indexed="8"/>
      <name val="Arial"/>
      <family val="2"/>
      <charset val="186"/>
    </font>
    <font>
      <b/>
      <i/>
      <sz val="8"/>
      <name val="Arial"/>
      <family val="2"/>
      <charset val="186"/>
    </font>
    <font>
      <sz val="9"/>
      <name val="Arial"/>
      <family val="2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10"/>
      <name val="Arial"/>
      <family val="2"/>
      <charset val="186"/>
    </font>
    <font>
      <b/>
      <sz val="9"/>
      <color rgb="FFC00000"/>
      <name val="Arial"/>
      <family val="2"/>
      <charset val="186"/>
    </font>
    <font>
      <sz val="8"/>
      <color rgb="FFC00000"/>
      <name val="Arial"/>
      <family val="2"/>
      <charset val="186"/>
    </font>
    <font>
      <i/>
      <sz val="10"/>
      <color rgb="FF0000FF"/>
      <name val="Arial"/>
      <family val="2"/>
      <charset val="186"/>
    </font>
    <font>
      <b/>
      <i/>
      <sz val="12"/>
      <name val="Arial"/>
      <family val="2"/>
      <charset val="186"/>
    </font>
    <font>
      <sz val="12"/>
      <name val="Arial"/>
      <family val="2"/>
      <charset val="186"/>
    </font>
    <font>
      <sz val="8"/>
      <color theme="1"/>
      <name val="Arial"/>
      <family val="2"/>
      <charset val="186"/>
    </font>
    <font>
      <sz val="8"/>
      <color indexed="8"/>
      <name val="Arial"/>
      <family val="2"/>
      <charset val="186"/>
    </font>
    <font>
      <sz val="8"/>
      <color rgb="FFFF0000"/>
      <name val="Arial"/>
      <family val="2"/>
      <charset val="186"/>
    </font>
  </fonts>
  <fills count="2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99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rgb="FFFBC69B"/>
        <bgColor indexed="64"/>
      </patternFill>
    </fill>
    <fill>
      <patternFill patternType="solid">
        <fgColor indexed="43"/>
        <bgColor indexed="26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rgb="FFFFCC99"/>
        <bgColor indexed="47"/>
      </patternFill>
    </fill>
    <fill>
      <patternFill patternType="solid">
        <fgColor rgb="FFFFCC99"/>
        <bgColor indexed="22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3">
    <xf numFmtId="0" fontId="0" fillId="0" borderId="0"/>
    <xf numFmtId="43" fontId="15" fillId="0" borderId="0" applyFont="0" applyFill="0" applyBorder="0" applyAlignment="0" applyProtection="0"/>
    <xf numFmtId="0" fontId="10" fillId="0" borderId="0">
      <alignment vertical="top"/>
    </xf>
    <xf numFmtId="0" fontId="10" fillId="0" borderId="0">
      <alignment vertical="top"/>
    </xf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3" fillId="0" borderId="0"/>
    <xf numFmtId="0" fontId="5" fillId="0" borderId="0"/>
    <xf numFmtId="0" fontId="5" fillId="0" borderId="0"/>
    <xf numFmtId="0" fontId="5" fillId="0" borderId="0"/>
  </cellStyleXfs>
  <cellXfs count="2223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/>
    <xf numFmtId="0" fontId="2" fillId="0" borderId="0" xfId="0" applyFont="1" applyAlignment="1">
      <alignment horizontal="center"/>
    </xf>
    <xf numFmtId="0" fontId="6" fillId="0" borderId="0" xfId="0" applyFont="1"/>
    <xf numFmtId="0" fontId="7" fillId="0" borderId="0" xfId="0" applyFont="1"/>
    <xf numFmtId="0" fontId="3" fillId="0" borderId="1" xfId="0" applyFont="1" applyFill="1" applyBorder="1" applyAlignment="1">
      <alignment horizontal="center" vertical="center" wrapText="1"/>
    </xf>
    <xf numFmtId="0" fontId="2" fillId="6" borderId="3" xfId="0" applyFont="1" applyFill="1" applyBorder="1"/>
    <xf numFmtId="0" fontId="2" fillId="0" borderId="0" xfId="0" applyFont="1" applyAlignment="1">
      <alignment vertical="center"/>
    </xf>
    <xf numFmtId="0" fontId="2" fillId="6" borderId="5" xfId="0" applyFont="1" applyFill="1" applyBorder="1"/>
    <xf numFmtId="0" fontId="2" fillId="6" borderId="5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center"/>
    </xf>
    <xf numFmtId="0" fontId="2" fillId="8" borderId="5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2" fillId="8" borderId="3" xfId="0" applyFont="1" applyFill="1" applyBorder="1" applyAlignment="1">
      <alignment horizontal="center"/>
    </xf>
    <xf numFmtId="0" fontId="2" fillId="8" borderId="7" xfId="0" applyFont="1" applyFill="1" applyBorder="1" applyAlignment="1">
      <alignment horizontal="center"/>
    </xf>
    <xf numFmtId="2" fontId="2" fillId="8" borderId="7" xfId="0" applyNumberFormat="1" applyFont="1" applyFill="1" applyBorder="1" applyAlignment="1"/>
    <xf numFmtId="2" fontId="2" fillId="8" borderId="10" xfId="0" applyNumberFormat="1" applyFont="1" applyFill="1" applyBorder="1" applyAlignment="1"/>
    <xf numFmtId="0" fontId="2" fillId="8" borderId="3" xfId="0" applyFont="1" applyFill="1" applyBorder="1"/>
    <xf numFmtId="0" fontId="2" fillId="8" borderId="7" xfId="0" applyFont="1" applyFill="1" applyBorder="1"/>
    <xf numFmtId="2" fontId="2" fillId="8" borderId="7" xfId="0" applyNumberFormat="1" applyFont="1" applyFill="1" applyBorder="1" applyAlignment="1">
      <alignment horizontal="right"/>
    </xf>
    <xf numFmtId="2" fontId="2" fillId="8" borderId="3" xfId="0" applyNumberFormat="1" applyFont="1" applyFill="1" applyBorder="1"/>
    <xf numFmtId="167" fontId="2" fillId="8" borderId="3" xfId="0" applyNumberFormat="1" applyFont="1" applyFill="1" applyBorder="1"/>
    <xf numFmtId="2" fontId="2" fillId="8" borderId="7" xfId="0" applyNumberFormat="1" applyFont="1" applyFill="1" applyBorder="1"/>
    <xf numFmtId="1" fontId="2" fillId="8" borderId="7" xfId="0" applyNumberFormat="1" applyFont="1" applyFill="1" applyBorder="1"/>
    <xf numFmtId="0" fontId="3" fillId="0" borderId="7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2" fillId="6" borderId="7" xfId="0" applyFont="1" applyFill="1" applyBorder="1"/>
    <xf numFmtId="0" fontId="2" fillId="7" borderId="1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3"/>
    </xf>
    <xf numFmtId="2" fontId="2" fillId="8" borderId="9" xfId="0" applyNumberFormat="1" applyFont="1" applyFill="1" applyBorder="1" applyAlignment="1">
      <alignment horizontal="left" indent="3"/>
    </xf>
    <xf numFmtId="2" fontId="2" fillId="8" borderId="7" xfId="0" applyNumberFormat="1" applyFont="1" applyFill="1" applyBorder="1" applyAlignment="1">
      <alignment horizontal="left" indent="3"/>
    </xf>
    <xf numFmtId="0" fontId="2" fillId="8" borderId="12" xfId="0" applyFont="1" applyFill="1" applyBorder="1" applyAlignment="1">
      <alignment horizontal="center"/>
    </xf>
    <xf numFmtId="167" fontId="2" fillId="8" borderId="7" xfId="0" applyNumberFormat="1" applyFont="1" applyFill="1" applyBorder="1"/>
    <xf numFmtId="0" fontId="4" fillId="8" borderId="3" xfId="0" applyFont="1" applyFill="1" applyBorder="1"/>
    <xf numFmtId="0" fontId="2" fillId="7" borderId="4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 vertical="top"/>
    </xf>
    <xf numFmtId="0" fontId="2" fillId="0" borderId="0" xfId="0" applyFont="1" applyAlignment="1">
      <alignment vertical="top"/>
    </xf>
    <xf numFmtId="0" fontId="2" fillId="6" borderId="5" xfId="0" applyFont="1" applyFill="1" applyBorder="1" applyAlignment="1">
      <alignment horizontal="center" vertical="top"/>
    </xf>
    <xf numFmtId="0" fontId="2" fillId="6" borderId="7" xfId="0" applyFont="1" applyFill="1" applyBorder="1" applyAlignment="1">
      <alignment horizontal="center" vertical="top"/>
    </xf>
    <xf numFmtId="0" fontId="2" fillId="6" borderId="12" xfId="0" applyFont="1" applyFill="1" applyBorder="1" applyAlignment="1">
      <alignment horizontal="center" vertical="top"/>
    </xf>
    <xf numFmtId="0" fontId="2" fillId="6" borderId="1" xfId="0" applyFont="1" applyFill="1" applyBorder="1" applyAlignment="1">
      <alignment horizontal="center" vertical="top"/>
    </xf>
    <xf numFmtId="0" fontId="2" fillId="7" borderId="3" xfId="0" applyFont="1" applyFill="1" applyBorder="1" applyAlignment="1">
      <alignment horizontal="center" vertical="top"/>
    </xf>
    <xf numFmtId="0" fontId="2" fillId="8" borderId="11" xfId="0" applyFont="1" applyFill="1" applyBorder="1" applyAlignment="1">
      <alignment horizontal="center"/>
    </xf>
    <xf numFmtId="167" fontId="2" fillId="2" borderId="3" xfId="0" applyNumberFormat="1" applyFont="1" applyFill="1" applyBorder="1" applyAlignment="1">
      <alignment horizontal="center"/>
    </xf>
    <xf numFmtId="2" fontId="2" fillId="6" borderId="3" xfId="0" applyNumberFormat="1" applyFont="1" applyFill="1" applyBorder="1" applyAlignment="1">
      <alignment horizontal="center"/>
    </xf>
    <xf numFmtId="167" fontId="2" fillId="6" borderId="3" xfId="0" applyNumberFormat="1" applyFont="1" applyFill="1" applyBorder="1" applyAlignment="1">
      <alignment horizontal="center"/>
    </xf>
    <xf numFmtId="2" fontId="2" fillId="6" borderId="9" xfId="0" applyNumberFormat="1" applyFont="1" applyFill="1" applyBorder="1" applyAlignment="1">
      <alignment horizontal="center"/>
    </xf>
    <xf numFmtId="2" fontId="2" fillId="6" borderId="7" xfId="0" applyNumberFormat="1" applyFont="1" applyFill="1" applyBorder="1" applyAlignment="1">
      <alignment horizontal="center"/>
    </xf>
    <xf numFmtId="167" fontId="2" fillId="6" borderId="7" xfId="0" applyNumberFormat="1" applyFont="1" applyFill="1" applyBorder="1" applyAlignment="1">
      <alignment horizontal="center"/>
    </xf>
    <xf numFmtId="2" fontId="2" fillId="6" borderId="10" xfId="0" applyNumberFormat="1" applyFont="1" applyFill="1" applyBorder="1" applyAlignment="1">
      <alignment horizontal="center"/>
    </xf>
    <xf numFmtId="165" fontId="2" fillId="2" borderId="3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2" fontId="2" fillId="4" borderId="3" xfId="0" applyNumberFormat="1" applyFont="1" applyFill="1" applyBorder="1" applyAlignment="1">
      <alignment horizontal="center"/>
    </xf>
    <xf numFmtId="166" fontId="2" fillId="6" borderId="3" xfId="0" applyNumberFormat="1" applyFont="1" applyFill="1" applyBorder="1" applyAlignment="1">
      <alignment horizontal="center"/>
    </xf>
    <xf numFmtId="1" fontId="2" fillId="6" borderId="3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2" fillId="0" borderId="18" xfId="0" applyFont="1" applyBorder="1"/>
    <xf numFmtId="0" fontId="2" fillId="0" borderId="4" xfId="0" applyFont="1" applyBorder="1" applyAlignment="1">
      <alignment vertical="center"/>
    </xf>
    <xf numFmtId="0" fontId="2" fillId="0" borderId="16" xfId="0" applyFont="1" applyFill="1" applyBorder="1" applyAlignment="1">
      <alignment vertical="center" wrapText="1"/>
    </xf>
    <xf numFmtId="165" fontId="2" fillId="6" borderId="7" xfId="0" applyNumberFormat="1" applyFont="1" applyFill="1" applyBorder="1" applyAlignment="1">
      <alignment horizontal="center"/>
    </xf>
    <xf numFmtId="0" fontId="2" fillId="6" borderId="7" xfId="0" applyFont="1" applyFill="1" applyBorder="1" applyAlignment="1">
      <alignment vertical="top" wrapText="1"/>
    </xf>
    <xf numFmtId="1" fontId="2" fillId="6" borderId="7" xfId="0" applyNumberFormat="1" applyFont="1" applyFill="1" applyBorder="1" applyAlignment="1">
      <alignment horizontal="center" vertical="top"/>
    </xf>
    <xf numFmtId="166" fontId="2" fillId="6" borderId="7" xfId="0" applyNumberFormat="1" applyFont="1" applyFill="1" applyBorder="1" applyAlignment="1">
      <alignment vertical="top"/>
    </xf>
    <xf numFmtId="0" fontId="2" fillId="10" borderId="5" xfId="0" applyFont="1" applyFill="1" applyBorder="1" applyAlignment="1">
      <alignment horizontal="center"/>
    </xf>
    <xf numFmtId="0" fontId="2" fillId="10" borderId="3" xfId="0" applyFont="1" applyFill="1" applyBorder="1" applyAlignment="1">
      <alignment horizontal="center"/>
    </xf>
    <xf numFmtId="0" fontId="2" fillId="4" borderId="5" xfId="0" applyFont="1" applyFill="1" applyBorder="1"/>
    <xf numFmtId="0" fontId="2" fillId="10" borderId="1" xfId="0" applyFont="1" applyFill="1" applyBorder="1" applyAlignment="1">
      <alignment horizontal="center"/>
    </xf>
    <xf numFmtId="0" fontId="2" fillId="10" borderId="7" xfId="0" applyFont="1" applyFill="1" applyBorder="1" applyAlignment="1">
      <alignment horizontal="center"/>
    </xf>
    <xf numFmtId="165" fontId="2" fillId="6" borderId="3" xfId="0" applyNumberFormat="1" applyFont="1" applyFill="1" applyBorder="1"/>
    <xf numFmtId="165" fontId="2" fillId="6" borderId="3" xfId="0" applyNumberFormat="1" applyFont="1" applyFill="1" applyBorder="1" applyAlignment="1">
      <alignment horizontal="center"/>
    </xf>
    <xf numFmtId="2" fontId="2" fillId="6" borderId="5" xfId="0" applyNumberFormat="1" applyFont="1" applyFill="1" applyBorder="1" applyAlignment="1">
      <alignment horizontal="center"/>
    </xf>
    <xf numFmtId="0" fontId="2" fillId="10" borderId="3" xfId="0" applyFont="1" applyFill="1" applyBorder="1"/>
    <xf numFmtId="0" fontId="2" fillId="10" borderId="12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10" borderId="8" xfId="0" applyFont="1" applyFill="1" applyBorder="1" applyAlignment="1">
      <alignment horizontal="center" vertical="top"/>
    </xf>
    <xf numFmtId="0" fontId="2" fillId="10" borderId="15" xfId="0" applyFont="1" applyFill="1" applyBorder="1" applyAlignment="1">
      <alignment horizontal="center"/>
    </xf>
    <xf numFmtId="0" fontId="2" fillId="8" borderId="15" xfId="0" applyFont="1" applyFill="1" applyBorder="1" applyAlignment="1">
      <alignment horizontal="center"/>
    </xf>
    <xf numFmtId="0" fontId="2" fillId="8" borderId="6" xfId="0" applyFont="1" applyFill="1" applyBorder="1" applyAlignment="1">
      <alignment horizontal="center"/>
    </xf>
    <xf numFmtId="1" fontId="2" fillId="6" borderId="7" xfId="0" applyNumberFormat="1" applyFont="1" applyFill="1" applyBorder="1" applyAlignment="1">
      <alignment horizontal="center"/>
    </xf>
    <xf numFmtId="0" fontId="2" fillId="0" borderId="19" xfId="0" applyFont="1" applyBorder="1"/>
    <xf numFmtId="165" fontId="9" fillId="6" borderId="3" xfId="0" applyNumberFormat="1" applyFont="1" applyFill="1" applyBorder="1" applyAlignment="1">
      <alignment horizontal="center"/>
    </xf>
    <xf numFmtId="165" fontId="2" fillId="0" borderId="0" xfId="0" applyNumberFormat="1" applyFont="1"/>
    <xf numFmtId="165" fontId="2" fillId="8" borderId="3" xfId="0" applyNumberFormat="1" applyFont="1" applyFill="1" applyBorder="1"/>
    <xf numFmtId="2" fontId="2" fillId="6" borderId="7" xfId="0" applyNumberFormat="1" applyFont="1" applyFill="1" applyBorder="1" applyAlignment="1">
      <alignment horizontal="center" vertical="top"/>
    </xf>
    <xf numFmtId="167" fontId="2" fillId="6" borderId="7" xfId="0" applyNumberFormat="1" applyFont="1" applyFill="1" applyBorder="1" applyAlignment="1">
      <alignment horizontal="center" vertical="top"/>
    </xf>
    <xf numFmtId="2" fontId="2" fillId="6" borderId="10" xfId="0" applyNumberFormat="1" applyFont="1" applyFill="1" applyBorder="1" applyAlignment="1">
      <alignment horizontal="center" vertical="top"/>
    </xf>
    <xf numFmtId="165" fontId="2" fillId="6" borderId="7" xfId="0" applyNumberFormat="1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23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2" fillId="11" borderId="3" xfId="0" applyFont="1" applyFill="1" applyBorder="1" applyAlignment="1">
      <alignment horizontal="left"/>
    </xf>
    <xf numFmtId="0" fontId="2" fillId="11" borderId="3" xfId="0" applyFont="1" applyFill="1" applyBorder="1" applyAlignment="1">
      <alignment horizontal="center"/>
    </xf>
    <xf numFmtId="166" fontId="2" fillId="11" borderId="3" xfId="0" applyNumberFormat="1" applyFont="1" applyFill="1" applyBorder="1" applyAlignment="1">
      <alignment horizontal="right"/>
    </xf>
    <xf numFmtId="166" fontId="2" fillId="11" borderId="3" xfId="0" applyNumberFormat="1" applyFont="1" applyFill="1" applyBorder="1"/>
    <xf numFmtId="166" fontId="2" fillId="11" borderId="3" xfId="0" applyNumberFormat="1" applyFont="1" applyFill="1" applyBorder="1" applyAlignment="1">
      <alignment horizontal="center"/>
    </xf>
    <xf numFmtId="167" fontId="2" fillId="11" borderId="3" xfId="0" applyNumberFormat="1" applyFont="1" applyFill="1" applyBorder="1"/>
    <xf numFmtId="2" fontId="2" fillId="11" borderId="3" xfId="0" applyNumberFormat="1" applyFont="1" applyFill="1" applyBorder="1"/>
    <xf numFmtId="2" fontId="2" fillId="11" borderId="3" xfId="0" applyNumberFormat="1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left" indent="3"/>
    </xf>
    <xf numFmtId="166" fontId="2" fillId="6" borderId="5" xfId="0" applyNumberFormat="1" applyFont="1" applyFill="1" applyBorder="1"/>
    <xf numFmtId="167" fontId="2" fillId="6" borderId="5" xfId="0" applyNumberFormat="1" applyFont="1" applyFill="1" applyBorder="1"/>
    <xf numFmtId="2" fontId="2" fillId="6" borderId="5" xfId="0" applyNumberFormat="1" applyFont="1" applyFill="1" applyBorder="1"/>
    <xf numFmtId="2" fontId="2" fillId="6" borderId="5" xfId="0" applyNumberFormat="1" applyFont="1" applyFill="1" applyBorder="1" applyAlignment="1">
      <alignment horizontal="left" indent="3"/>
    </xf>
    <xf numFmtId="2" fontId="2" fillId="6" borderId="25" xfId="0" applyNumberFormat="1" applyFont="1" applyFill="1" applyBorder="1" applyAlignment="1">
      <alignment horizontal="left" indent="3"/>
    </xf>
    <xf numFmtId="166" fontId="2" fillId="6" borderId="3" xfId="0" applyNumberFormat="1" applyFont="1" applyFill="1" applyBorder="1"/>
    <xf numFmtId="167" fontId="2" fillId="6" borderId="3" xfId="0" applyNumberFormat="1" applyFont="1" applyFill="1" applyBorder="1"/>
    <xf numFmtId="2" fontId="2" fillId="6" borderId="3" xfId="0" applyNumberFormat="1" applyFont="1" applyFill="1" applyBorder="1"/>
    <xf numFmtId="2" fontId="2" fillId="6" borderId="3" xfId="0" applyNumberFormat="1" applyFont="1" applyFill="1" applyBorder="1" applyAlignment="1">
      <alignment horizontal="left" indent="3"/>
    </xf>
    <xf numFmtId="2" fontId="2" fillId="6" borderId="9" xfId="0" applyNumberFormat="1" applyFont="1" applyFill="1" applyBorder="1" applyAlignment="1">
      <alignment horizontal="left" indent="3"/>
    </xf>
    <xf numFmtId="0" fontId="2" fillId="12" borderId="5" xfId="0" applyFont="1" applyFill="1" applyBorder="1" applyAlignment="1">
      <alignment horizontal="center"/>
    </xf>
    <xf numFmtId="0" fontId="2" fillId="12" borderId="5" xfId="0" applyFont="1" applyFill="1" applyBorder="1"/>
    <xf numFmtId="166" fontId="2" fillId="12" borderId="5" xfId="0" applyNumberFormat="1" applyFont="1" applyFill="1" applyBorder="1"/>
    <xf numFmtId="166" fontId="2" fillId="12" borderId="5" xfId="0" applyNumberFormat="1" applyFont="1" applyFill="1" applyBorder="1" applyAlignment="1">
      <alignment horizontal="center"/>
    </xf>
    <xf numFmtId="167" fontId="2" fillId="12" borderId="5" xfId="0" applyNumberFormat="1" applyFont="1" applyFill="1" applyBorder="1"/>
    <xf numFmtId="2" fontId="2" fillId="12" borderId="5" xfId="0" applyNumberFormat="1" applyFont="1" applyFill="1" applyBorder="1"/>
    <xf numFmtId="2" fontId="2" fillId="12" borderId="5" xfId="0" applyNumberFormat="1" applyFont="1" applyFill="1" applyBorder="1" applyAlignment="1">
      <alignment horizontal="center"/>
    </xf>
    <xf numFmtId="2" fontId="2" fillId="12" borderId="5" xfId="0" applyNumberFormat="1" applyFont="1" applyFill="1" applyBorder="1" applyAlignment="1">
      <alignment horizontal="left" indent="3"/>
    </xf>
    <xf numFmtId="2" fontId="2" fillId="12" borderId="25" xfId="0" applyNumberFormat="1" applyFont="1" applyFill="1" applyBorder="1" applyAlignment="1">
      <alignment horizontal="left" indent="3"/>
    </xf>
    <xf numFmtId="0" fontId="2" fillId="12" borderId="3" xfId="0" applyFont="1" applyFill="1" applyBorder="1" applyAlignment="1">
      <alignment horizontal="center"/>
    </xf>
    <xf numFmtId="0" fontId="2" fillId="12" borderId="3" xfId="0" applyFont="1" applyFill="1" applyBorder="1"/>
    <xf numFmtId="166" fontId="2" fillId="12" borderId="3" xfId="0" applyNumberFormat="1" applyFont="1" applyFill="1" applyBorder="1"/>
    <xf numFmtId="166" fontId="2" fillId="12" borderId="3" xfId="0" applyNumberFormat="1" applyFont="1" applyFill="1" applyBorder="1" applyAlignment="1">
      <alignment horizontal="center"/>
    </xf>
    <xf numFmtId="167" fontId="2" fillId="12" borderId="3" xfId="0" applyNumberFormat="1" applyFont="1" applyFill="1" applyBorder="1"/>
    <xf numFmtId="2" fontId="2" fillId="12" borderId="3" xfId="0" applyNumberFormat="1" applyFont="1" applyFill="1" applyBorder="1"/>
    <xf numFmtId="2" fontId="2" fillId="12" borderId="3" xfId="0" applyNumberFormat="1" applyFont="1" applyFill="1" applyBorder="1" applyAlignment="1">
      <alignment horizontal="center"/>
    </xf>
    <xf numFmtId="2" fontId="2" fillId="12" borderId="3" xfId="0" applyNumberFormat="1" applyFont="1" applyFill="1" applyBorder="1" applyAlignment="1">
      <alignment horizontal="left" indent="3"/>
    </xf>
    <xf numFmtId="2" fontId="2" fillId="12" borderId="9" xfId="0" applyNumberFormat="1" applyFont="1" applyFill="1" applyBorder="1" applyAlignment="1">
      <alignment horizontal="left" indent="3"/>
    </xf>
    <xf numFmtId="0" fontId="2" fillId="12" borderId="7" xfId="0" applyFont="1" applyFill="1" applyBorder="1" applyAlignment="1">
      <alignment horizontal="center"/>
    </xf>
    <xf numFmtId="0" fontId="2" fillId="12" borderId="7" xfId="0" applyFont="1" applyFill="1" applyBorder="1"/>
    <xf numFmtId="166" fontId="2" fillId="12" borderId="7" xfId="0" applyNumberFormat="1" applyFont="1" applyFill="1" applyBorder="1"/>
    <xf numFmtId="166" fontId="2" fillId="12" borderId="7" xfId="0" applyNumberFormat="1" applyFont="1" applyFill="1" applyBorder="1" applyAlignment="1">
      <alignment horizontal="center"/>
    </xf>
    <xf numFmtId="167" fontId="2" fillId="12" borderId="7" xfId="0" applyNumberFormat="1" applyFont="1" applyFill="1" applyBorder="1"/>
    <xf numFmtId="2" fontId="2" fillId="12" borderId="7" xfId="0" applyNumberFormat="1" applyFont="1" applyFill="1" applyBorder="1"/>
    <xf numFmtId="2" fontId="2" fillId="12" borderId="7" xfId="0" applyNumberFormat="1" applyFont="1" applyFill="1" applyBorder="1" applyAlignment="1">
      <alignment horizontal="center"/>
    </xf>
    <xf numFmtId="2" fontId="2" fillId="12" borderId="7" xfId="0" applyNumberFormat="1" applyFont="1" applyFill="1" applyBorder="1" applyAlignment="1">
      <alignment horizontal="left" indent="3"/>
    </xf>
    <xf numFmtId="2" fontId="2" fillId="12" borderId="10" xfId="0" applyNumberFormat="1" applyFont="1" applyFill="1" applyBorder="1" applyAlignment="1">
      <alignment horizontal="left" indent="3"/>
    </xf>
    <xf numFmtId="166" fontId="2" fillId="10" borderId="12" xfId="0" applyNumberFormat="1" applyFont="1" applyFill="1" applyBorder="1"/>
    <xf numFmtId="2" fontId="2" fillId="10" borderId="12" xfId="0" applyNumberFormat="1" applyFont="1" applyFill="1" applyBorder="1" applyAlignment="1">
      <alignment horizontal="left" indent="3"/>
    </xf>
    <xf numFmtId="0" fontId="2" fillId="10" borderId="20" xfId="0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/>
    </xf>
    <xf numFmtId="0" fontId="2" fillId="13" borderId="3" xfId="0" applyFont="1" applyFill="1" applyBorder="1" applyAlignment="1">
      <alignment horizontal="center"/>
    </xf>
    <xf numFmtId="0" fontId="2" fillId="13" borderId="7" xfId="0" applyFont="1" applyFill="1" applyBorder="1" applyAlignment="1">
      <alignment horizontal="center"/>
    </xf>
    <xf numFmtId="166" fontId="2" fillId="4" borderId="5" xfId="0" applyNumberFormat="1" applyFont="1" applyFill="1" applyBorder="1"/>
    <xf numFmtId="166" fontId="2" fillId="4" borderId="3" xfId="0" applyNumberFormat="1" applyFont="1" applyFill="1" applyBorder="1"/>
    <xf numFmtId="166" fontId="2" fillId="4" borderId="7" xfId="0" applyNumberFormat="1" applyFont="1" applyFill="1" applyBorder="1"/>
    <xf numFmtId="2" fontId="2" fillId="4" borderId="10" xfId="0" applyNumberFormat="1" applyFont="1" applyFill="1" applyBorder="1" applyAlignment="1">
      <alignment horizontal="left" indent="3"/>
    </xf>
    <xf numFmtId="0" fontId="16" fillId="0" borderId="0" xfId="0" applyFont="1"/>
    <xf numFmtId="0" fontId="12" fillId="0" borderId="0" xfId="0" applyFont="1"/>
    <xf numFmtId="0" fontId="12" fillId="0" borderId="0" xfId="0" applyFont="1" applyAlignment="1">
      <alignment horizontal="center"/>
    </xf>
    <xf numFmtId="0" fontId="14" fillId="0" borderId="0" xfId="0" applyFont="1"/>
    <xf numFmtId="0" fontId="14" fillId="0" borderId="0" xfId="0" applyFont="1" applyAlignment="1">
      <alignment wrapText="1"/>
    </xf>
    <xf numFmtId="0" fontId="17" fillId="0" borderId="0" xfId="0" applyFont="1"/>
    <xf numFmtId="0" fontId="2" fillId="14" borderId="0" xfId="0" applyFont="1" applyFill="1" applyBorder="1" applyAlignment="1">
      <alignment vertical="center"/>
    </xf>
    <xf numFmtId="0" fontId="2" fillId="14" borderId="0" xfId="0" applyFont="1" applyFill="1" applyBorder="1"/>
    <xf numFmtId="0" fontId="2" fillId="14" borderId="0" xfId="0" applyFont="1" applyFill="1" applyBorder="1" applyAlignment="1">
      <alignment horizontal="center"/>
    </xf>
    <xf numFmtId="165" fontId="2" fillId="14" borderId="0" xfId="0" applyNumberFormat="1" applyFont="1" applyFill="1" applyBorder="1" applyAlignment="1">
      <alignment horizontal="center" vertical="center"/>
    </xf>
    <xf numFmtId="1" fontId="2" fillId="14" borderId="0" xfId="0" applyNumberFormat="1" applyFont="1" applyFill="1" applyBorder="1" applyAlignment="1">
      <alignment horizontal="center" vertical="center"/>
    </xf>
    <xf numFmtId="167" fontId="2" fillId="14" borderId="0" xfId="0" applyNumberFormat="1" applyFont="1" applyFill="1" applyBorder="1" applyAlignment="1">
      <alignment horizontal="center" vertical="center"/>
    </xf>
    <xf numFmtId="2" fontId="2" fillId="14" borderId="0" xfId="0" applyNumberFormat="1" applyFont="1" applyFill="1" applyBorder="1" applyAlignment="1">
      <alignment horizontal="center" vertical="center"/>
    </xf>
    <xf numFmtId="0" fontId="2" fillId="2" borderId="28" xfId="0" applyFont="1" applyFill="1" applyBorder="1"/>
    <xf numFmtId="165" fontId="2" fillId="2" borderId="5" xfId="0" applyNumberFormat="1" applyFont="1" applyFill="1" applyBorder="1" applyAlignment="1">
      <alignment horizontal="center"/>
    </xf>
    <xf numFmtId="167" fontId="2" fillId="2" borderId="5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left" indent="3"/>
    </xf>
    <xf numFmtId="0" fontId="2" fillId="2" borderId="29" xfId="0" applyFont="1" applyFill="1" applyBorder="1"/>
    <xf numFmtId="2" fontId="2" fillId="2" borderId="15" xfId="0" applyNumberFormat="1" applyFont="1" applyFill="1" applyBorder="1" applyAlignment="1">
      <alignment horizontal="left" indent="3"/>
    </xf>
    <xf numFmtId="2" fontId="2" fillId="5" borderId="15" xfId="0" applyNumberFormat="1" applyFont="1" applyFill="1" applyBorder="1" applyAlignment="1">
      <alignment horizontal="left" indent="3"/>
    </xf>
    <xf numFmtId="2" fontId="2" fillId="5" borderId="12" xfId="0" applyNumberFormat="1" applyFont="1" applyFill="1" applyBorder="1" applyAlignment="1">
      <alignment horizontal="left" indent="3"/>
    </xf>
    <xf numFmtId="0" fontId="2" fillId="5" borderId="29" xfId="0" applyFont="1" applyFill="1" applyBorder="1"/>
    <xf numFmtId="0" fontId="2" fillId="5" borderId="3" xfId="0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167" fontId="2" fillId="5" borderId="3" xfId="0" applyNumberFormat="1" applyFont="1" applyFill="1" applyBorder="1" applyAlignment="1">
      <alignment horizontal="center"/>
    </xf>
    <xf numFmtId="2" fontId="2" fillId="5" borderId="3" xfId="0" applyNumberFormat="1" applyFont="1" applyFill="1" applyBorder="1" applyAlignment="1">
      <alignment horizontal="left" indent="3"/>
    </xf>
    <xf numFmtId="2" fontId="2" fillId="5" borderId="9" xfId="0" applyNumberFormat="1" applyFont="1" applyFill="1" applyBorder="1" applyAlignment="1">
      <alignment horizontal="left" indent="3"/>
    </xf>
    <xf numFmtId="2" fontId="2" fillId="5" borderId="3" xfId="0" applyNumberFormat="1" applyFont="1" applyFill="1" applyBorder="1" applyAlignment="1">
      <alignment horizontal="center"/>
    </xf>
    <xf numFmtId="0" fontId="2" fillId="3" borderId="28" xfId="0" applyFont="1" applyFill="1" applyBorder="1"/>
    <xf numFmtId="2" fontId="2" fillId="3" borderId="5" xfId="0" applyNumberFormat="1" applyFont="1" applyFill="1" applyBorder="1" applyAlignment="1">
      <alignment horizontal="center"/>
    </xf>
    <xf numFmtId="167" fontId="2" fillId="3" borderId="5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left" indent="3"/>
    </xf>
    <xf numFmtId="2" fontId="2" fillId="3" borderId="5" xfId="0" applyNumberFormat="1" applyFont="1" applyFill="1" applyBorder="1" applyAlignment="1">
      <alignment horizontal="left" indent="3"/>
    </xf>
    <xf numFmtId="2" fontId="2" fillId="3" borderId="25" xfId="0" applyNumberFormat="1" applyFont="1" applyFill="1" applyBorder="1" applyAlignment="1">
      <alignment horizontal="left" indent="3"/>
    </xf>
    <xf numFmtId="0" fontId="2" fillId="3" borderId="29" xfId="0" applyFont="1" applyFill="1" applyBorder="1"/>
    <xf numFmtId="2" fontId="2" fillId="3" borderId="15" xfId="0" applyNumberFormat="1" applyFont="1" applyFill="1" applyBorder="1" applyAlignment="1">
      <alignment horizontal="left" indent="3"/>
    </xf>
    <xf numFmtId="2" fontId="2" fillId="3" borderId="3" xfId="0" applyNumberFormat="1" applyFont="1" applyFill="1" applyBorder="1" applyAlignment="1">
      <alignment horizontal="left" indent="3"/>
    </xf>
    <xf numFmtId="2" fontId="2" fillId="3" borderId="9" xfId="0" applyNumberFormat="1" applyFont="1" applyFill="1" applyBorder="1" applyAlignment="1">
      <alignment horizontal="left" indent="3"/>
    </xf>
    <xf numFmtId="0" fontId="2" fillId="3" borderId="31" xfId="0" applyFont="1" applyFill="1" applyBorder="1"/>
    <xf numFmtId="2" fontId="2" fillId="3" borderId="16" xfId="0" applyNumberFormat="1" applyFont="1" applyFill="1" applyBorder="1" applyAlignment="1">
      <alignment horizontal="left" indent="3"/>
    </xf>
    <xf numFmtId="2" fontId="2" fillId="3" borderId="7" xfId="0" applyNumberFormat="1" applyFont="1" applyFill="1" applyBorder="1" applyAlignment="1">
      <alignment horizontal="left" indent="3"/>
    </xf>
    <xf numFmtId="2" fontId="2" fillId="3" borderId="10" xfId="0" applyNumberFormat="1" applyFont="1" applyFill="1" applyBorder="1" applyAlignment="1">
      <alignment horizontal="left" indent="3"/>
    </xf>
    <xf numFmtId="0" fontId="2" fillId="0" borderId="0" xfId="0" applyFont="1" applyAlignment="1">
      <alignment horizontal="left"/>
    </xf>
    <xf numFmtId="0" fontId="2" fillId="15" borderId="3" xfId="0" applyFont="1" applyFill="1" applyBorder="1"/>
    <xf numFmtId="0" fontId="2" fillId="16" borderId="3" xfId="0" applyFont="1" applyFill="1" applyBorder="1" applyAlignment="1">
      <alignment horizontal="center"/>
    </xf>
    <xf numFmtId="0" fontId="2" fillId="16" borderId="3" xfId="0" applyFont="1" applyFill="1" applyBorder="1"/>
    <xf numFmtId="167" fontId="2" fillId="16" borderId="3" xfId="0" applyNumberFormat="1" applyFont="1" applyFill="1" applyBorder="1"/>
    <xf numFmtId="2" fontId="2" fillId="16" borderId="3" xfId="0" applyNumberFormat="1" applyFont="1" applyFill="1" applyBorder="1"/>
    <xf numFmtId="2" fontId="2" fillId="16" borderId="3" xfId="0" applyNumberFormat="1" applyFont="1" applyFill="1" applyBorder="1" applyAlignment="1">
      <alignment horizontal="left" indent="3"/>
    </xf>
    <xf numFmtId="2" fontId="2" fillId="16" borderId="9" xfId="0" applyNumberFormat="1" applyFont="1" applyFill="1" applyBorder="1" applyAlignment="1">
      <alignment horizontal="left" indent="3"/>
    </xf>
    <xf numFmtId="0" fontId="2" fillId="16" borderId="5" xfId="0" applyFont="1" applyFill="1" applyBorder="1" applyAlignment="1">
      <alignment horizontal="center"/>
    </xf>
    <xf numFmtId="0" fontId="2" fillId="16" borderId="7" xfId="0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left" indent="3"/>
    </xf>
    <xf numFmtId="2" fontId="2" fillId="16" borderId="10" xfId="0" applyNumberFormat="1" applyFont="1" applyFill="1" applyBorder="1" applyAlignment="1">
      <alignment horizontal="left" indent="3"/>
    </xf>
    <xf numFmtId="2" fontId="2" fillId="6" borderId="7" xfId="0" applyNumberFormat="1" applyFont="1" applyFill="1" applyBorder="1" applyAlignment="1">
      <alignment horizontal="left" indent="3"/>
    </xf>
    <xf numFmtId="2" fontId="2" fillId="6" borderId="10" xfId="0" applyNumberFormat="1" applyFont="1" applyFill="1" applyBorder="1" applyAlignment="1">
      <alignment horizontal="left" indent="3"/>
    </xf>
    <xf numFmtId="0" fontId="2" fillId="16" borderId="1" xfId="0" applyFont="1" applyFill="1" applyBorder="1" applyAlignment="1">
      <alignment horizontal="center"/>
    </xf>
    <xf numFmtId="167" fontId="2" fillId="4" borderId="12" xfId="0" applyNumberFormat="1" applyFont="1" applyFill="1" applyBorder="1"/>
    <xf numFmtId="0" fontId="2" fillId="15" borderId="7" xfId="0" applyFont="1" applyFill="1" applyBorder="1"/>
    <xf numFmtId="0" fontId="2" fillId="16" borderId="12" xfId="0" applyFont="1" applyFill="1" applyBorder="1" applyAlignment="1">
      <alignment horizontal="center"/>
    </xf>
    <xf numFmtId="165" fontId="2" fillId="16" borderId="3" xfId="0" applyNumberFormat="1" applyFont="1" applyFill="1" applyBorder="1"/>
    <xf numFmtId="0" fontId="2" fillId="15" borderId="3" xfId="0" applyFont="1" applyFill="1" applyBorder="1" applyAlignment="1">
      <alignment horizontal="center"/>
    </xf>
    <xf numFmtId="0" fontId="2" fillId="15" borderId="7" xfId="0" applyFont="1" applyFill="1" applyBorder="1" applyAlignment="1">
      <alignment horizontal="center"/>
    </xf>
    <xf numFmtId="165" fontId="2" fillId="15" borderId="7" xfId="0" applyNumberFormat="1" applyFont="1" applyFill="1" applyBorder="1" applyAlignment="1">
      <alignment horizontal="center"/>
    </xf>
    <xf numFmtId="2" fontId="2" fillId="15" borderId="7" xfId="0" applyNumberFormat="1" applyFont="1" applyFill="1" applyBorder="1" applyAlignment="1">
      <alignment horizontal="center"/>
    </xf>
    <xf numFmtId="167" fontId="2" fillId="15" borderId="7" xfId="0" applyNumberFormat="1" applyFont="1" applyFill="1" applyBorder="1" applyAlignment="1">
      <alignment horizontal="center"/>
    </xf>
    <xf numFmtId="0" fontId="2" fillId="15" borderId="5" xfId="0" applyFont="1" applyFill="1" applyBorder="1" applyAlignment="1">
      <alignment horizontal="center"/>
    </xf>
    <xf numFmtId="0" fontId="2" fillId="16" borderId="7" xfId="0" applyFont="1" applyFill="1" applyBorder="1"/>
    <xf numFmtId="165" fontId="2" fillId="16" borderId="7" xfId="0" applyNumberFormat="1" applyFont="1" applyFill="1" applyBorder="1"/>
    <xf numFmtId="165" fontId="2" fillId="16" borderId="7" xfId="0" applyNumberFormat="1" applyFont="1" applyFill="1" applyBorder="1" applyAlignment="1">
      <alignment horizontal="center"/>
    </xf>
    <xf numFmtId="2" fontId="2" fillId="16" borderId="7" xfId="0" applyNumberFormat="1" applyFont="1" applyFill="1" applyBorder="1" applyAlignment="1">
      <alignment horizontal="center"/>
    </xf>
    <xf numFmtId="167" fontId="2" fillId="16" borderId="7" xfId="0" applyNumberFormat="1" applyFont="1" applyFill="1" applyBorder="1" applyAlignment="1">
      <alignment horizontal="center"/>
    </xf>
    <xf numFmtId="2" fontId="2" fillId="8" borderId="10" xfId="0" applyNumberFormat="1" applyFont="1" applyFill="1" applyBorder="1" applyAlignment="1">
      <alignment horizontal="left" indent="3"/>
    </xf>
    <xf numFmtId="166" fontId="2" fillId="4" borderId="12" xfId="0" applyNumberFormat="1" applyFont="1" applyFill="1" applyBorder="1"/>
    <xf numFmtId="1" fontId="2" fillId="15" borderId="7" xfId="0" applyNumberFormat="1" applyFont="1" applyFill="1" applyBorder="1" applyAlignment="1">
      <alignment horizontal="center"/>
    </xf>
    <xf numFmtId="166" fontId="2" fillId="16" borderId="12" xfId="0" applyNumberFormat="1" applyFont="1" applyFill="1" applyBorder="1"/>
    <xf numFmtId="166" fontId="2" fillId="8" borderId="3" xfId="0" applyNumberFormat="1" applyFont="1" applyFill="1" applyBorder="1"/>
    <xf numFmtId="166" fontId="2" fillId="16" borderId="3" xfId="0" applyNumberFormat="1" applyFont="1" applyFill="1" applyBorder="1"/>
    <xf numFmtId="1" fontId="2" fillId="16" borderId="7" xfId="0" applyNumberFormat="1" applyFont="1" applyFill="1" applyBorder="1" applyAlignment="1">
      <alignment horizontal="center"/>
    </xf>
    <xf numFmtId="166" fontId="2" fillId="16" borderId="5" xfId="0" applyNumberFormat="1" applyFont="1" applyFill="1" applyBorder="1"/>
    <xf numFmtId="2" fontId="2" fillId="16" borderId="10" xfId="0" applyNumberFormat="1" applyFont="1" applyFill="1" applyBorder="1" applyAlignment="1">
      <alignment horizontal="center"/>
    </xf>
    <xf numFmtId="166" fontId="2" fillId="8" borderId="5" xfId="0" applyNumberFormat="1" applyFont="1" applyFill="1" applyBorder="1"/>
    <xf numFmtId="166" fontId="2" fillId="4" borderId="5" xfId="0" applyNumberFormat="1" applyFont="1" applyFill="1" applyBorder="1" applyAlignment="1">
      <alignment horizontal="left" indent="4"/>
    </xf>
    <xf numFmtId="166" fontId="2" fillId="4" borderId="3" xfId="0" applyNumberFormat="1" applyFont="1" applyFill="1" applyBorder="1" applyAlignment="1">
      <alignment horizontal="left" indent="4"/>
    </xf>
    <xf numFmtId="166" fontId="2" fillId="16" borderId="3" xfId="0" applyNumberFormat="1" applyFont="1" applyFill="1" applyBorder="1" applyAlignment="1">
      <alignment horizontal="left" indent="4"/>
    </xf>
    <xf numFmtId="167" fontId="2" fillId="16" borderId="7" xfId="0" applyNumberFormat="1" applyFont="1" applyFill="1" applyBorder="1"/>
    <xf numFmtId="0" fontId="2" fillId="15" borderId="1" xfId="0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left" indent="4"/>
    </xf>
    <xf numFmtId="166" fontId="2" fillId="8" borderId="12" xfId="0" applyNumberFormat="1" applyFont="1" applyFill="1" applyBorder="1"/>
    <xf numFmtId="2" fontId="2" fillId="8" borderId="12" xfId="0" applyNumberFormat="1" applyFont="1" applyFill="1" applyBorder="1"/>
    <xf numFmtId="2" fontId="2" fillId="8" borderId="12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center"/>
    </xf>
    <xf numFmtId="2" fontId="2" fillId="8" borderId="3" xfId="0" applyNumberFormat="1" applyFont="1" applyFill="1" applyBorder="1" applyAlignment="1">
      <alignment horizontal="left" indent="4"/>
    </xf>
    <xf numFmtId="165" fontId="2" fillId="8" borderId="7" xfId="0" applyNumberFormat="1" applyFont="1" applyFill="1" applyBorder="1"/>
    <xf numFmtId="166" fontId="2" fillId="8" borderId="7" xfId="0" applyNumberFormat="1" applyFont="1" applyFill="1" applyBorder="1"/>
    <xf numFmtId="2" fontId="2" fillId="8" borderId="7" xfId="0" applyNumberFormat="1" applyFont="1" applyFill="1" applyBorder="1" applyAlignment="1">
      <alignment horizontal="left" indent="4"/>
    </xf>
    <xf numFmtId="0" fontId="2" fillId="16" borderId="12" xfId="0" applyFont="1" applyFill="1" applyBorder="1" applyAlignment="1">
      <alignment horizontal="center" vertical="top"/>
    </xf>
    <xf numFmtId="0" fontId="2" fillId="16" borderId="3" xfId="0" applyFont="1" applyFill="1" applyBorder="1" applyAlignment="1">
      <alignment horizontal="center" vertical="top"/>
    </xf>
    <xf numFmtId="165" fontId="9" fillId="6" borderId="7" xfId="0" applyNumberFormat="1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3" xfId="0" applyFont="1" applyFill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7" fontId="2" fillId="4" borderId="3" xfId="0" applyNumberFormat="1" applyFont="1" applyFill="1" applyBorder="1"/>
    <xf numFmtId="2" fontId="2" fillId="4" borderId="3" xfId="0" applyNumberFormat="1" applyFont="1" applyFill="1" applyBorder="1"/>
    <xf numFmtId="2" fontId="2" fillId="4" borderId="3" xfId="0" applyNumberFormat="1" applyFont="1" applyFill="1" applyBorder="1" applyAlignment="1">
      <alignment horizontal="left" indent="3"/>
    </xf>
    <xf numFmtId="2" fontId="2" fillId="4" borderId="9" xfId="0" applyNumberFormat="1" applyFont="1" applyFill="1" applyBorder="1" applyAlignment="1">
      <alignment horizontal="left" indent="3"/>
    </xf>
    <xf numFmtId="0" fontId="2" fillId="4" borderId="7" xfId="0" applyFont="1" applyFill="1" applyBorder="1"/>
    <xf numFmtId="0" fontId="2" fillId="4" borderId="7" xfId="0" applyFont="1" applyFill="1" applyBorder="1" applyAlignment="1">
      <alignment horizontal="center"/>
    </xf>
    <xf numFmtId="166" fontId="2" fillId="4" borderId="7" xfId="0" applyNumberFormat="1" applyFont="1" applyFill="1" applyBorder="1" applyAlignment="1">
      <alignment horizontal="center"/>
    </xf>
    <xf numFmtId="167" fontId="2" fillId="4" borderId="7" xfId="0" applyNumberFormat="1" applyFont="1" applyFill="1" applyBorder="1"/>
    <xf numFmtId="2" fontId="2" fillId="4" borderId="7" xfId="0" applyNumberFormat="1" applyFont="1" applyFill="1" applyBorder="1"/>
    <xf numFmtId="2" fontId="2" fillId="4" borderId="7" xfId="0" applyNumberFormat="1" applyFont="1" applyFill="1" applyBorder="1" applyAlignment="1">
      <alignment horizontal="center"/>
    </xf>
    <xf numFmtId="2" fontId="2" fillId="4" borderId="7" xfId="0" applyNumberFormat="1" applyFont="1" applyFill="1" applyBorder="1" applyAlignment="1">
      <alignment horizontal="left" indent="3"/>
    </xf>
    <xf numFmtId="166" fontId="2" fillId="14" borderId="0" xfId="0" applyNumberFormat="1" applyFont="1" applyFill="1" applyBorder="1"/>
    <xf numFmtId="166" fontId="2" fillId="14" borderId="0" xfId="0" applyNumberFormat="1" applyFont="1" applyFill="1" applyBorder="1" applyAlignment="1">
      <alignment horizontal="center"/>
    </xf>
    <xf numFmtId="167" fontId="2" fillId="14" borderId="0" xfId="0" applyNumberFormat="1" applyFont="1" applyFill="1" applyBorder="1"/>
    <xf numFmtId="2" fontId="2" fillId="14" borderId="0" xfId="0" applyNumberFormat="1" applyFont="1" applyFill="1" applyBorder="1"/>
    <xf numFmtId="2" fontId="2" fillId="14" borderId="0" xfId="0" applyNumberFormat="1" applyFont="1" applyFill="1" applyBorder="1" applyAlignment="1">
      <alignment horizontal="center"/>
    </xf>
    <xf numFmtId="2" fontId="2" fillId="14" borderId="0" xfId="0" applyNumberFormat="1" applyFont="1" applyFill="1" applyBorder="1" applyAlignment="1">
      <alignment horizontal="left" indent="3"/>
    </xf>
    <xf numFmtId="0" fontId="2" fillId="14" borderId="0" xfId="0" applyFont="1" applyFill="1"/>
    <xf numFmtId="0" fontId="2" fillId="11" borderId="5" xfId="0" applyFont="1" applyFill="1" applyBorder="1" applyAlignment="1">
      <alignment horizontal="center"/>
    </xf>
    <xf numFmtId="0" fontId="12" fillId="8" borderId="7" xfId="0" applyFont="1" applyFill="1" applyBorder="1"/>
    <xf numFmtId="0" fontId="2" fillId="2" borderId="5" xfId="0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/>
    </xf>
    <xf numFmtId="166" fontId="2" fillId="2" borderId="5" xfId="0" applyNumberFormat="1" applyFont="1" applyFill="1" applyBorder="1"/>
    <xf numFmtId="166" fontId="2" fillId="2" borderId="5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left" indent="3"/>
    </xf>
    <xf numFmtId="2" fontId="2" fillId="2" borderId="25" xfId="0" applyNumberFormat="1" applyFont="1" applyFill="1" applyBorder="1" applyAlignment="1">
      <alignment horizontal="left" indent="3"/>
    </xf>
    <xf numFmtId="0" fontId="2" fillId="2" borderId="3" xfId="0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2" fillId="2" borderId="8" xfId="0" applyNumberFormat="1" applyFont="1" applyFill="1" applyBorder="1" applyAlignment="1">
      <alignment horizontal="center"/>
    </xf>
    <xf numFmtId="166" fontId="2" fillId="2" borderId="3" xfId="0" applyNumberFormat="1" applyFont="1" applyFill="1" applyBorder="1"/>
    <xf numFmtId="166" fontId="2" fillId="2" borderId="3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left" indent="3"/>
    </xf>
    <xf numFmtId="2" fontId="2" fillId="2" borderId="9" xfId="0" applyNumberFormat="1" applyFont="1" applyFill="1" applyBorder="1" applyAlignment="1">
      <alignment horizontal="left" indent="3"/>
    </xf>
    <xf numFmtId="166" fontId="2" fillId="2" borderId="30" xfId="0" applyNumberFormat="1" applyFont="1" applyFill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166" fontId="2" fillId="5" borderId="5" xfId="0" applyNumberFormat="1" applyFont="1" applyFill="1" applyBorder="1"/>
    <xf numFmtId="2" fontId="2" fillId="5" borderId="8" xfId="0" applyNumberFormat="1" applyFont="1" applyFill="1" applyBorder="1" applyAlignment="1">
      <alignment horizontal="center"/>
    </xf>
    <xf numFmtId="166" fontId="2" fillId="5" borderId="3" xfId="0" applyNumberFormat="1" applyFont="1" applyFill="1" applyBorder="1"/>
    <xf numFmtId="166" fontId="2" fillId="5" borderId="3" xfId="0" applyNumberFormat="1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2" fontId="2" fillId="5" borderId="7" xfId="0" applyNumberFormat="1" applyFont="1" applyFill="1" applyBorder="1" applyAlignment="1">
      <alignment horizontal="center"/>
    </xf>
    <xf numFmtId="166" fontId="2" fillId="5" borderId="7" xfId="0" applyNumberFormat="1" applyFont="1" applyFill="1" applyBorder="1"/>
    <xf numFmtId="2" fontId="2" fillId="5" borderId="7" xfId="0" applyNumberFormat="1" applyFont="1" applyFill="1" applyBorder="1" applyAlignment="1">
      <alignment horizontal="left" indent="3"/>
    </xf>
    <xf numFmtId="2" fontId="2" fillId="5" borderId="10" xfId="0" applyNumberFormat="1" applyFont="1" applyFill="1" applyBorder="1" applyAlignment="1">
      <alignment horizontal="left" indent="3"/>
    </xf>
    <xf numFmtId="0" fontId="2" fillId="3" borderId="5" xfId="0" applyFont="1" applyFill="1" applyBorder="1" applyAlignment="1">
      <alignment horizontal="center"/>
    </xf>
    <xf numFmtId="2" fontId="2" fillId="3" borderId="35" xfId="0" applyNumberFormat="1" applyFont="1" applyFill="1" applyBorder="1" applyAlignment="1">
      <alignment horizontal="center"/>
    </xf>
    <xf numFmtId="2" fontId="2" fillId="3" borderId="13" xfId="0" applyNumberFormat="1" applyFont="1" applyFill="1" applyBorder="1" applyAlignment="1">
      <alignment horizontal="center"/>
    </xf>
    <xf numFmtId="166" fontId="2" fillId="3" borderId="5" xfId="0" applyNumberFormat="1" applyFont="1" applyFill="1" applyBorder="1"/>
    <xf numFmtId="166" fontId="2" fillId="3" borderId="5" xfId="0" applyNumberFormat="1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center"/>
    </xf>
    <xf numFmtId="2" fontId="2" fillId="3" borderId="8" xfId="0" applyNumberFormat="1" applyFont="1" applyFill="1" applyBorder="1" applyAlignment="1">
      <alignment horizontal="center"/>
    </xf>
    <xf numFmtId="166" fontId="2" fillId="3" borderId="3" xfId="0" applyNumberFormat="1" applyFont="1" applyFill="1" applyBorder="1"/>
    <xf numFmtId="166" fontId="2" fillId="3" borderId="3" xfId="0" applyNumberFormat="1" applyFont="1" applyFill="1" applyBorder="1" applyAlignment="1">
      <alignment horizontal="center"/>
    </xf>
    <xf numFmtId="167" fontId="2" fillId="3" borderId="3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2" fontId="2" fillId="3" borderId="7" xfId="0" applyNumberFormat="1" applyFont="1" applyFill="1" applyBorder="1" applyAlignment="1">
      <alignment horizontal="center"/>
    </xf>
    <xf numFmtId="2" fontId="2" fillId="3" borderId="11" xfId="0" applyNumberFormat="1" applyFont="1" applyFill="1" applyBorder="1" applyAlignment="1">
      <alignment horizontal="center"/>
    </xf>
    <xf numFmtId="166" fontId="2" fillId="3" borderId="7" xfId="0" applyNumberFormat="1" applyFont="1" applyFill="1" applyBorder="1"/>
    <xf numFmtId="166" fontId="2" fillId="3" borderId="7" xfId="0" applyNumberFormat="1" applyFont="1" applyFill="1" applyBorder="1" applyAlignment="1">
      <alignment horizontal="center"/>
    </xf>
    <xf numFmtId="167" fontId="2" fillId="3" borderId="7" xfId="0" applyNumberFormat="1" applyFont="1" applyFill="1" applyBorder="1" applyAlignment="1">
      <alignment horizontal="center"/>
    </xf>
    <xf numFmtId="0" fontId="2" fillId="2" borderId="3" xfId="0" applyFont="1" applyFill="1" applyBorder="1"/>
    <xf numFmtId="167" fontId="2" fillId="2" borderId="3" xfId="0" applyNumberFormat="1" applyFont="1" applyFill="1" applyBorder="1"/>
    <xf numFmtId="0" fontId="2" fillId="2" borderId="7" xfId="0" applyFont="1" applyFill="1" applyBorder="1"/>
    <xf numFmtId="0" fontId="2" fillId="2" borderId="7" xfId="0" applyFont="1" applyFill="1" applyBorder="1" applyAlignment="1">
      <alignment horizontal="center"/>
    </xf>
    <xf numFmtId="167" fontId="2" fillId="2" borderId="7" xfId="0" applyNumberFormat="1" applyFont="1" applyFill="1" applyBorder="1"/>
    <xf numFmtId="2" fontId="2" fillId="2" borderId="7" xfId="0" applyNumberFormat="1" applyFont="1" applyFill="1" applyBorder="1"/>
    <xf numFmtId="2" fontId="2" fillId="2" borderId="7" xfId="0" applyNumberFormat="1" applyFont="1" applyFill="1" applyBorder="1" applyAlignment="1">
      <alignment horizontal="left" indent="3"/>
    </xf>
    <xf numFmtId="2" fontId="2" fillId="2" borderId="10" xfId="0" applyNumberFormat="1" applyFont="1" applyFill="1" applyBorder="1" applyAlignment="1">
      <alignment horizontal="left" indent="3"/>
    </xf>
    <xf numFmtId="167" fontId="2" fillId="5" borderId="12" xfId="0" applyNumberFormat="1" applyFont="1" applyFill="1" applyBorder="1"/>
    <xf numFmtId="0" fontId="2" fillId="5" borderId="3" xfId="0" applyFont="1" applyFill="1" applyBorder="1"/>
    <xf numFmtId="167" fontId="2" fillId="5" borderId="3" xfId="0" applyNumberFormat="1" applyFont="1" applyFill="1" applyBorder="1"/>
    <xf numFmtId="2" fontId="2" fillId="5" borderId="3" xfId="0" applyNumberFormat="1" applyFont="1" applyFill="1" applyBorder="1"/>
    <xf numFmtId="167" fontId="2" fillId="5" borderId="7" xfId="0" applyNumberFormat="1" applyFont="1" applyFill="1" applyBorder="1"/>
    <xf numFmtId="2" fontId="2" fillId="5" borderId="7" xfId="0" applyNumberFormat="1" applyFont="1" applyFill="1" applyBorder="1"/>
    <xf numFmtId="0" fontId="2" fillId="3" borderId="5" xfId="0" applyFont="1" applyFill="1" applyBorder="1"/>
    <xf numFmtId="167" fontId="2" fillId="3" borderId="12" xfId="0" applyNumberFormat="1" applyFont="1" applyFill="1" applyBorder="1"/>
    <xf numFmtId="2" fontId="2" fillId="3" borderId="12" xfId="0" applyNumberFormat="1" applyFont="1" applyFill="1" applyBorder="1"/>
    <xf numFmtId="2" fontId="2" fillId="3" borderId="12" xfId="0" applyNumberFormat="1" applyFont="1" applyFill="1" applyBorder="1" applyAlignment="1">
      <alignment horizontal="left" indent="3"/>
    </xf>
    <xf numFmtId="0" fontId="2" fillId="3" borderId="3" xfId="0" applyFont="1" applyFill="1" applyBorder="1"/>
    <xf numFmtId="167" fontId="2" fillId="3" borderId="3" xfId="0" applyNumberFormat="1" applyFont="1" applyFill="1" applyBorder="1"/>
    <xf numFmtId="167" fontId="2" fillId="3" borderId="7" xfId="0" applyNumberFormat="1" applyFont="1" applyFill="1" applyBorder="1"/>
    <xf numFmtId="166" fontId="2" fillId="10" borderId="3" xfId="0" applyNumberFormat="1" applyFont="1" applyFill="1" applyBorder="1"/>
    <xf numFmtId="166" fontId="2" fillId="10" borderId="3" xfId="0" applyNumberFormat="1" applyFont="1" applyFill="1" applyBorder="1" applyAlignment="1">
      <alignment horizontal="left" indent="4"/>
    </xf>
    <xf numFmtId="167" fontId="2" fillId="10" borderId="3" xfId="0" applyNumberFormat="1" applyFont="1" applyFill="1" applyBorder="1"/>
    <xf numFmtId="2" fontId="2" fillId="10" borderId="3" xfId="0" applyNumberFormat="1" applyFont="1" applyFill="1" applyBorder="1"/>
    <xf numFmtId="2" fontId="2" fillId="10" borderId="3" xfId="0" applyNumberFormat="1" applyFont="1" applyFill="1" applyBorder="1" applyAlignment="1">
      <alignment horizontal="left" indent="3"/>
    </xf>
    <xf numFmtId="166" fontId="2" fillId="4" borderId="35" xfId="0" applyNumberFormat="1" applyFont="1" applyFill="1" applyBorder="1"/>
    <xf numFmtId="0" fontId="4" fillId="4" borderId="7" xfId="0" applyFont="1" applyFill="1" applyBorder="1"/>
    <xf numFmtId="2" fontId="2" fillId="2" borderId="3" xfId="0" applyNumberFormat="1" applyFont="1" applyFill="1" applyBorder="1"/>
    <xf numFmtId="166" fontId="2" fillId="5" borderId="5" xfId="0" applyNumberFormat="1" applyFont="1" applyFill="1" applyBorder="1" applyAlignment="1">
      <alignment horizontal="left" indent="4"/>
    </xf>
    <xf numFmtId="166" fontId="2" fillId="5" borderId="3" xfId="0" applyNumberFormat="1" applyFont="1" applyFill="1" applyBorder="1" applyAlignment="1">
      <alignment horizontal="left" indent="4"/>
    </xf>
    <xf numFmtId="0" fontId="2" fillId="5" borderId="7" xfId="0" applyFont="1" applyFill="1" applyBorder="1"/>
    <xf numFmtId="166" fontId="2" fillId="5" borderId="7" xfId="0" applyNumberFormat="1" applyFont="1" applyFill="1" applyBorder="1" applyAlignment="1">
      <alignment horizontal="left" indent="4"/>
    </xf>
    <xf numFmtId="166" fontId="2" fillId="3" borderId="5" xfId="0" applyNumberFormat="1" applyFont="1" applyFill="1" applyBorder="1" applyAlignment="1">
      <alignment horizontal="left" indent="4"/>
    </xf>
    <xf numFmtId="166" fontId="2" fillId="3" borderId="3" xfId="0" applyNumberFormat="1" applyFont="1" applyFill="1" applyBorder="1" applyAlignment="1">
      <alignment horizontal="left" indent="4"/>
    </xf>
    <xf numFmtId="0" fontId="2" fillId="3" borderId="7" xfId="0" applyFont="1" applyFill="1" applyBorder="1"/>
    <xf numFmtId="166" fontId="2" fillId="3" borderId="7" xfId="0" applyNumberFormat="1" applyFont="1" applyFill="1" applyBorder="1" applyAlignment="1">
      <alignment horizontal="left" indent="4"/>
    </xf>
    <xf numFmtId="2" fontId="2" fillId="3" borderId="7" xfId="0" applyNumberFormat="1" applyFont="1" applyFill="1" applyBorder="1"/>
    <xf numFmtId="2" fontId="2" fillId="2" borderId="3" xfId="0" applyNumberFormat="1" applyFont="1" applyFill="1" applyBorder="1" applyAlignment="1">
      <alignment horizontal="left" indent="4"/>
    </xf>
    <xf numFmtId="2" fontId="2" fillId="2" borderId="7" xfId="0" applyNumberFormat="1" applyFont="1" applyFill="1" applyBorder="1" applyAlignment="1">
      <alignment horizontal="left" indent="4"/>
    </xf>
    <xf numFmtId="0" fontId="2" fillId="2" borderId="5" xfId="0" applyFont="1" applyFill="1" applyBorder="1"/>
    <xf numFmtId="167" fontId="2" fillId="2" borderId="5" xfId="0" applyNumberFormat="1" applyFont="1" applyFill="1" applyBorder="1"/>
    <xf numFmtId="2" fontId="2" fillId="2" borderId="5" xfId="0" applyNumberFormat="1" applyFont="1" applyFill="1" applyBorder="1"/>
    <xf numFmtId="166" fontId="2" fillId="5" borderId="12" xfId="0" applyNumberFormat="1" applyFont="1" applyFill="1" applyBorder="1"/>
    <xf numFmtId="0" fontId="2" fillId="5" borderId="5" xfId="0" applyFont="1" applyFill="1" applyBorder="1"/>
    <xf numFmtId="167" fontId="2" fillId="5" borderId="35" xfId="0" applyNumberFormat="1" applyFont="1" applyFill="1" applyBorder="1"/>
    <xf numFmtId="2" fontId="2" fillId="5" borderId="35" xfId="0" applyNumberFormat="1" applyFont="1" applyFill="1" applyBorder="1"/>
    <xf numFmtId="2" fontId="2" fillId="5" borderId="21" xfId="0" applyNumberFormat="1" applyFont="1" applyFill="1" applyBorder="1" applyAlignment="1">
      <alignment horizontal="left" indent="3"/>
    </xf>
    <xf numFmtId="2" fontId="2" fillId="5" borderId="22" xfId="0" applyNumberFormat="1" applyFont="1" applyFill="1" applyBorder="1" applyAlignment="1">
      <alignment horizontal="left" indent="3"/>
    </xf>
    <xf numFmtId="2" fontId="2" fillId="10" borderId="21" xfId="0" applyNumberFormat="1" applyFont="1" applyFill="1" applyBorder="1" applyAlignment="1">
      <alignment horizontal="left" indent="3"/>
    </xf>
    <xf numFmtId="2" fontId="2" fillId="10" borderId="22" xfId="0" applyNumberFormat="1" applyFont="1" applyFill="1" applyBorder="1" applyAlignment="1">
      <alignment horizontal="left" indent="3"/>
    </xf>
    <xf numFmtId="167" fontId="2" fillId="4" borderId="35" xfId="0" applyNumberFormat="1" applyFont="1" applyFill="1" applyBorder="1"/>
    <xf numFmtId="2" fontId="2" fillId="4" borderId="35" xfId="0" applyNumberFormat="1" applyFont="1" applyFill="1" applyBorder="1"/>
    <xf numFmtId="2" fontId="2" fillId="4" borderId="35" xfId="0" applyNumberFormat="1" applyFont="1" applyFill="1" applyBorder="1" applyAlignment="1">
      <alignment horizontal="left" indent="3"/>
    </xf>
    <xf numFmtId="2" fontId="2" fillId="8" borderId="21" xfId="0" applyNumberFormat="1" applyFont="1" applyFill="1" applyBorder="1" applyAlignment="1">
      <alignment horizontal="left" indent="3"/>
    </xf>
    <xf numFmtId="0" fontId="2" fillId="11" borderId="3" xfId="6" applyFont="1" applyFill="1" applyBorder="1" applyAlignment="1">
      <alignment horizontal="left"/>
    </xf>
    <xf numFmtId="0" fontId="2" fillId="11" borderId="3" xfId="6" applyFont="1" applyFill="1" applyBorder="1" applyAlignment="1">
      <alignment horizontal="center"/>
    </xf>
    <xf numFmtId="166" fontId="2" fillId="11" borderId="3" xfId="6" applyNumberFormat="1" applyFont="1" applyFill="1" applyBorder="1" applyAlignment="1">
      <alignment horizontal="right"/>
    </xf>
    <xf numFmtId="166" fontId="2" fillId="11" borderId="3" xfId="6" applyNumberFormat="1" applyFont="1" applyFill="1" applyBorder="1"/>
    <xf numFmtId="166" fontId="2" fillId="11" borderId="3" xfId="6" applyNumberFormat="1" applyFont="1" applyFill="1" applyBorder="1" applyAlignment="1">
      <alignment horizontal="center"/>
    </xf>
    <xf numFmtId="167" fontId="2" fillId="11" borderId="3" xfId="6" applyNumberFormat="1" applyFont="1" applyFill="1" applyBorder="1"/>
    <xf numFmtId="2" fontId="2" fillId="11" borderId="3" xfId="6" applyNumberFormat="1" applyFont="1" applyFill="1" applyBorder="1"/>
    <xf numFmtId="2" fontId="2" fillId="11" borderId="3" xfId="6" applyNumberFormat="1" applyFont="1" applyFill="1" applyBorder="1" applyAlignment="1">
      <alignment horizontal="center"/>
    </xf>
    <xf numFmtId="2" fontId="2" fillId="11" borderId="3" xfId="6" applyNumberFormat="1" applyFont="1" applyFill="1" applyBorder="1" applyAlignment="1">
      <alignment horizontal="left" indent="3"/>
    </xf>
    <xf numFmtId="2" fontId="2" fillId="11" borderId="25" xfId="6" applyNumberFormat="1" applyFont="1" applyFill="1" applyBorder="1" applyAlignment="1">
      <alignment horizontal="left" indent="3"/>
    </xf>
    <xf numFmtId="2" fontId="2" fillId="11" borderId="26" xfId="6" applyNumberFormat="1" applyFont="1" applyFill="1" applyBorder="1" applyAlignment="1">
      <alignment horizontal="left" indent="3"/>
    </xf>
    <xf numFmtId="0" fontId="2" fillId="6" borderId="5" xfId="6" applyFont="1" applyFill="1" applyBorder="1"/>
    <xf numFmtId="0" fontId="2" fillId="6" borderId="5" xfId="6" applyFont="1" applyFill="1" applyBorder="1" applyAlignment="1">
      <alignment horizontal="center"/>
    </xf>
    <xf numFmtId="166" fontId="2" fillId="6" borderId="5" xfId="6" applyNumberFormat="1" applyFont="1" applyFill="1" applyBorder="1"/>
    <xf numFmtId="166" fontId="2" fillId="6" borderId="5" xfId="6" applyNumberFormat="1" applyFont="1" applyFill="1" applyBorder="1" applyAlignment="1">
      <alignment horizontal="center"/>
    </xf>
    <xf numFmtId="167" fontId="2" fillId="6" borderId="5" xfId="6" applyNumberFormat="1" applyFont="1" applyFill="1" applyBorder="1"/>
    <xf numFmtId="2" fontId="2" fillId="6" borderId="5" xfId="6" applyNumberFormat="1" applyFont="1" applyFill="1" applyBorder="1"/>
    <xf numFmtId="2" fontId="2" fillId="6" borderId="5" xfId="6" applyNumberFormat="1" applyFont="1" applyFill="1" applyBorder="1" applyAlignment="1">
      <alignment horizontal="center"/>
    </xf>
    <xf numFmtId="2" fontId="2" fillId="6" borderId="5" xfId="6" applyNumberFormat="1" applyFont="1" applyFill="1" applyBorder="1" applyAlignment="1">
      <alignment horizontal="left" indent="3"/>
    </xf>
    <xf numFmtId="2" fontId="2" fillId="6" borderId="25" xfId="6" applyNumberFormat="1" applyFont="1" applyFill="1" applyBorder="1" applyAlignment="1">
      <alignment horizontal="left" indent="3"/>
    </xf>
    <xf numFmtId="0" fontId="2" fillId="6" borderId="3" xfId="6" applyFont="1" applyFill="1" applyBorder="1"/>
    <xf numFmtId="0" fontId="2" fillId="6" borderId="3" xfId="6" applyFont="1" applyFill="1" applyBorder="1" applyAlignment="1">
      <alignment horizontal="center"/>
    </xf>
    <xf numFmtId="166" fontId="2" fillId="6" borderId="3" xfId="6" applyNumberFormat="1" applyFont="1" applyFill="1" applyBorder="1"/>
    <xf numFmtId="166" fontId="2" fillId="6" borderId="3" xfId="6" applyNumberFormat="1" applyFont="1" applyFill="1" applyBorder="1" applyAlignment="1">
      <alignment horizontal="center"/>
    </xf>
    <xf numFmtId="167" fontId="2" fillId="6" borderId="3" xfId="6" applyNumberFormat="1" applyFont="1" applyFill="1" applyBorder="1"/>
    <xf numFmtId="2" fontId="2" fillId="6" borderId="3" xfId="6" applyNumberFormat="1" applyFont="1" applyFill="1" applyBorder="1"/>
    <xf numFmtId="2" fontId="2" fillId="6" borderId="3" xfId="6" applyNumberFormat="1" applyFont="1" applyFill="1" applyBorder="1" applyAlignment="1">
      <alignment horizontal="center"/>
    </xf>
    <xf numFmtId="2" fontId="2" fillId="6" borderId="3" xfId="6" applyNumberFormat="1" applyFont="1" applyFill="1" applyBorder="1" applyAlignment="1">
      <alignment horizontal="left" indent="3"/>
    </xf>
    <xf numFmtId="2" fontId="2" fillId="6" borderId="9" xfId="6" applyNumberFormat="1" applyFont="1" applyFill="1" applyBorder="1" applyAlignment="1">
      <alignment horizontal="left" indent="3"/>
    </xf>
    <xf numFmtId="0" fontId="2" fillId="12" borderId="5" xfId="6" applyFont="1" applyFill="1" applyBorder="1"/>
    <xf numFmtId="0" fontId="2" fillId="12" borderId="5" xfId="6" applyFont="1" applyFill="1" applyBorder="1" applyAlignment="1">
      <alignment horizontal="center"/>
    </xf>
    <xf numFmtId="166" fontId="2" fillId="12" borderId="5" xfId="6" applyNumberFormat="1" applyFont="1" applyFill="1" applyBorder="1"/>
    <xf numFmtId="166" fontId="2" fillId="12" borderId="5" xfId="6" applyNumberFormat="1" applyFont="1" applyFill="1" applyBorder="1" applyAlignment="1">
      <alignment horizontal="center"/>
    </xf>
    <xf numFmtId="167" fontId="2" fillId="12" borderId="5" xfId="6" applyNumberFormat="1" applyFont="1" applyFill="1" applyBorder="1"/>
    <xf numFmtId="2" fontId="2" fillId="12" borderId="5" xfId="6" applyNumberFormat="1" applyFont="1" applyFill="1" applyBorder="1"/>
    <xf numFmtId="2" fontId="2" fillId="12" borderId="5" xfId="6" applyNumberFormat="1" applyFont="1" applyFill="1" applyBorder="1" applyAlignment="1">
      <alignment horizontal="center"/>
    </xf>
    <xf numFmtId="2" fontId="2" fillId="12" borderId="5" xfId="6" applyNumberFormat="1" applyFont="1" applyFill="1" applyBorder="1" applyAlignment="1">
      <alignment horizontal="left" indent="3"/>
    </xf>
    <xf numFmtId="2" fontId="2" fillId="12" borderId="25" xfId="6" applyNumberFormat="1" applyFont="1" applyFill="1" applyBorder="1" applyAlignment="1">
      <alignment horizontal="left" indent="3"/>
    </xf>
    <xf numFmtId="0" fontId="2" fillId="12" borderId="3" xfId="6" applyFont="1" applyFill="1" applyBorder="1"/>
    <xf numFmtId="0" fontId="2" fillId="12" borderId="3" xfId="6" applyFont="1" applyFill="1" applyBorder="1" applyAlignment="1">
      <alignment horizontal="center"/>
    </xf>
    <xf numFmtId="166" fontId="2" fillId="12" borderId="3" xfId="6" applyNumberFormat="1" applyFont="1" applyFill="1" applyBorder="1"/>
    <xf numFmtId="166" fontId="2" fillId="12" borderId="3" xfId="6" applyNumberFormat="1" applyFont="1" applyFill="1" applyBorder="1" applyAlignment="1">
      <alignment horizontal="center"/>
    </xf>
    <xf numFmtId="167" fontId="2" fillId="12" borderId="3" xfId="6" applyNumberFormat="1" applyFont="1" applyFill="1" applyBorder="1"/>
    <xf numFmtId="2" fontId="2" fillId="12" borderId="3" xfId="6" applyNumberFormat="1" applyFont="1" applyFill="1" applyBorder="1"/>
    <xf numFmtId="2" fontId="2" fillId="12" borderId="3" xfId="6" applyNumberFormat="1" applyFont="1" applyFill="1" applyBorder="1" applyAlignment="1">
      <alignment horizontal="center"/>
    </xf>
    <xf numFmtId="2" fontId="2" fillId="12" borderId="3" xfId="6" applyNumberFormat="1" applyFont="1" applyFill="1" applyBorder="1" applyAlignment="1">
      <alignment horizontal="left" indent="3"/>
    </xf>
    <xf numFmtId="2" fontId="2" fillId="12" borderId="9" xfId="6" applyNumberFormat="1" applyFont="1" applyFill="1" applyBorder="1" applyAlignment="1">
      <alignment horizontal="left" indent="3"/>
    </xf>
    <xf numFmtId="0" fontId="2" fillId="12" borderId="7" xfId="6" applyFont="1" applyFill="1" applyBorder="1"/>
    <xf numFmtId="0" fontId="2" fillId="12" borderId="7" xfId="6" applyFont="1" applyFill="1" applyBorder="1" applyAlignment="1">
      <alignment horizontal="center"/>
    </xf>
    <xf numFmtId="166" fontId="2" fillId="12" borderId="7" xfId="6" applyNumberFormat="1" applyFont="1" applyFill="1" applyBorder="1"/>
    <xf numFmtId="166" fontId="2" fillId="12" borderId="7" xfId="6" applyNumberFormat="1" applyFont="1" applyFill="1" applyBorder="1" applyAlignment="1">
      <alignment horizontal="center"/>
    </xf>
    <xf numFmtId="167" fontId="2" fillId="12" borderId="7" xfId="6" applyNumberFormat="1" applyFont="1" applyFill="1" applyBorder="1"/>
    <xf numFmtId="2" fontId="2" fillId="12" borderId="7" xfId="6" applyNumberFormat="1" applyFont="1" applyFill="1" applyBorder="1"/>
    <xf numFmtId="2" fontId="2" fillId="12" borderId="7" xfId="6" applyNumberFormat="1" applyFont="1" applyFill="1" applyBorder="1" applyAlignment="1">
      <alignment horizontal="center"/>
    </xf>
    <xf numFmtId="2" fontId="2" fillId="12" borderId="7" xfId="6" applyNumberFormat="1" applyFont="1" applyFill="1" applyBorder="1" applyAlignment="1">
      <alignment horizontal="left" indent="3"/>
    </xf>
    <xf numFmtId="2" fontId="2" fillId="12" borderId="10" xfId="6" applyNumberFormat="1" applyFont="1" applyFill="1" applyBorder="1" applyAlignment="1">
      <alignment horizontal="left" indent="3"/>
    </xf>
    <xf numFmtId="166" fontId="2" fillId="13" borderId="3" xfId="6" applyNumberFormat="1" applyFont="1" applyFill="1" applyBorder="1"/>
    <xf numFmtId="0" fontId="2" fillId="13" borderId="7" xfId="6" applyFont="1" applyFill="1" applyBorder="1"/>
    <xf numFmtId="0" fontId="2" fillId="13" borderId="7" xfId="6" applyFont="1" applyFill="1" applyBorder="1" applyAlignment="1">
      <alignment horizontal="center"/>
    </xf>
    <xf numFmtId="166" fontId="2" fillId="13" borderId="7" xfId="6" applyNumberFormat="1" applyFont="1" applyFill="1" applyBorder="1"/>
    <xf numFmtId="166" fontId="2" fillId="13" borderId="7" xfId="6" applyNumberFormat="1" applyFont="1" applyFill="1" applyBorder="1" applyAlignment="1">
      <alignment horizontal="center"/>
    </xf>
    <xf numFmtId="167" fontId="2" fillId="13" borderId="7" xfId="6" applyNumberFormat="1" applyFont="1" applyFill="1" applyBorder="1"/>
    <xf numFmtId="2" fontId="2" fillId="13" borderId="7" xfId="6" applyNumberFormat="1" applyFont="1" applyFill="1" applyBorder="1"/>
    <xf numFmtId="2" fontId="2" fillId="13" borderId="7" xfId="6" applyNumberFormat="1" applyFont="1" applyFill="1" applyBorder="1" applyAlignment="1">
      <alignment horizontal="center"/>
    </xf>
    <xf numFmtId="2" fontId="2" fillId="13" borderId="7" xfId="6" applyNumberFormat="1" applyFont="1" applyFill="1" applyBorder="1" applyAlignment="1">
      <alignment horizontal="left" indent="3"/>
    </xf>
    <xf numFmtId="2" fontId="2" fillId="13" borderId="10" xfId="6" applyNumberFormat="1" applyFont="1" applyFill="1" applyBorder="1" applyAlignment="1">
      <alignment horizontal="left" indent="3"/>
    </xf>
    <xf numFmtId="0" fontId="2" fillId="4" borderId="5" xfId="6" applyFont="1" applyFill="1" applyBorder="1"/>
    <xf numFmtId="0" fontId="2" fillId="4" borderId="5" xfId="6" applyFont="1" applyFill="1" applyBorder="1" applyAlignment="1">
      <alignment horizontal="center"/>
    </xf>
    <xf numFmtId="166" fontId="2" fillId="4" borderId="5" xfId="6" applyNumberFormat="1" applyFont="1" applyFill="1" applyBorder="1"/>
    <xf numFmtId="166" fontId="2" fillId="4" borderId="5" xfId="6" applyNumberFormat="1" applyFont="1" applyFill="1" applyBorder="1" applyAlignment="1">
      <alignment horizontal="center"/>
    </xf>
    <xf numFmtId="167" fontId="2" fillId="4" borderId="5" xfId="6" applyNumberFormat="1" applyFont="1" applyFill="1" applyBorder="1"/>
    <xf numFmtId="2" fontId="2" fillId="4" borderId="5" xfId="6" applyNumberFormat="1" applyFont="1" applyFill="1" applyBorder="1"/>
    <xf numFmtId="2" fontId="2" fillId="4" borderId="5" xfId="6" applyNumberFormat="1" applyFont="1" applyFill="1" applyBorder="1" applyAlignment="1">
      <alignment horizontal="center"/>
    </xf>
    <xf numFmtId="2" fontId="2" fillId="4" borderId="5" xfId="6" applyNumberFormat="1" applyFont="1" applyFill="1" applyBorder="1" applyAlignment="1">
      <alignment horizontal="left" indent="3"/>
    </xf>
    <xf numFmtId="2" fontId="2" fillId="4" borderId="25" xfId="6" applyNumberFormat="1" applyFont="1" applyFill="1" applyBorder="1" applyAlignment="1">
      <alignment horizontal="left" indent="3"/>
    </xf>
    <xf numFmtId="0" fontId="2" fillId="4" borderId="3" xfId="6" applyFont="1" applyFill="1" applyBorder="1"/>
    <xf numFmtId="0" fontId="2" fillId="4" borderId="3" xfId="6" applyFont="1" applyFill="1" applyBorder="1" applyAlignment="1">
      <alignment horizontal="center"/>
    </xf>
    <xf numFmtId="166" fontId="2" fillId="4" borderId="3" xfId="6" applyNumberFormat="1" applyFont="1" applyFill="1" applyBorder="1"/>
    <xf numFmtId="166" fontId="2" fillId="4" borderId="3" xfId="6" applyNumberFormat="1" applyFont="1" applyFill="1" applyBorder="1" applyAlignment="1">
      <alignment horizontal="center"/>
    </xf>
    <xf numFmtId="167" fontId="2" fillId="4" borderId="3" xfId="6" applyNumberFormat="1" applyFont="1" applyFill="1" applyBorder="1"/>
    <xf numFmtId="2" fontId="2" fillId="4" borderId="3" xfId="6" applyNumberFormat="1" applyFont="1" applyFill="1" applyBorder="1"/>
    <xf numFmtId="2" fontId="2" fillId="4" borderId="3" xfId="6" applyNumberFormat="1" applyFont="1" applyFill="1" applyBorder="1" applyAlignment="1">
      <alignment horizontal="center"/>
    </xf>
    <xf numFmtId="2" fontId="2" fillId="4" borderId="3" xfId="6" applyNumberFormat="1" applyFont="1" applyFill="1" applyBorder="1" applyAlignment="1">
      <alignment horizontal="left" indent="3"/>
    </xf>
    <xf numFmtId="2" fontId="2" fillId="4" borderId="9" xfId="6" applyNumberFormat="1" applyFont="1" applyFill="1" applyBorder="1" applyAlignment="1">
      <alignment horizontal="left" indent="3"/>
    </xf>
    <xf numFmtId="0" fontId="2" fillId="4" borderId="7" xfId="6" applyFont="1" applyFill="1" applyBorder="1"/>
    <xf numFmtId="0" fontId="2" fillId="4" borderId="7" xfId="6" applyFont="1" applyFill="1" applyBorder="1" applyAlignment="1">
      <alignment horizontal="center"/>
    </xf>
    <xf numFmtId="166" fontId="2" fillId="4" borderId="7" xfId="6" applyNumberFormat="1" applyFont="1" applyFill="1" applyBorder="1"/>
    <xf numFmtId="166" fontId="2" fillId="4" borderId="7" xfId="6" applyNumberFormat="1" applyFont="1" applyFill="1" applyBorder="1" applyAlignment="1">
      <alignment horizontal="center"/>
    </xf>
    <xf numFmtId="167" fontId="2" fillId="4" borderId="7" xfId="6" applyNumberFormat="1" applyFont="1" applyFill="1" applyBorder="1"/>
    <xf numFmtId="2" fontId="2" fillId="4" borderId="7" xfId="6" applyNumberFormat="1" applyFont="1" applyFill="1" applyBorder="1"/>
    <xf numFmtId="2" fontId="2" fillId="4" borderId="7" xfId="6" applyNumberFormat="1" applyFont="1" applyFill="1" applyBorder="1" applyAlignment="1">
      <alignment horizontal="center"/>
    </xf>
    <xf numFmtId="2" fontId="2" fillId="4" borderId="7" xfId="6" applyNumberFormat="1" applyFont="1" applyFill="1" applyBorder="1" applyAlignment="1">
      <alignment horizontal="left" indent="3"/>
    </xf>
    <xf numFmtId="2" fontId="2" fillId="4" borderId="10" xfId="6" applyNumberFormat="1" applyFont="1" applyFill="1" applyBorder="1" applyAlignment="1">
      <alignment horizontal="left" indent="3"/>
    </xf>
    <xf numFmtId="0" fontId="2" fillId="11" borderId="3" xfId="7" applyFont="1" applyFill="1" applyBorder="1" applyAlignment="1">
      <alignment horizontal="left"/>
    </xf>
    <xf numFmtId="0" fontId="2" fillId="11" borderId="3" xfId="7" applyFont="1" applyFill="1" applyBorder="1" applyAlignment="1">
      <alignment horizontal="center"/>
    </xf>
    <xf numFmtId="166" fontId="2" fillId="11" borderId="3" xfId="7" applyNumberFormat="1" applyFont="1" applyFill="1" applyBorder="1" applyAlignment="1">
      <alignment horizontal="right"/>
    </xf>
    <xf numFmtId="166" fontId="2" fillId="11" borderId="3" xfId="7" applyNumberFormat="1" applyFont="1" applyFill="1" applyBorder="1"/>
    <xf numFmtId="166" fontId="2" fillId="11" borderId="3" xfId="7" applyNumberFormat="1" applyFont="1" applyFill="1" applyBorder="1" applyAlignment="1">
      <alignment horizontal="center"/>
    </xf>
    <xf numFmtId="167" fontId="2" fillId="11" borderId="3" xfId="7" applyNumberFormat="1" applyFont="1" applyFill="1" applyBorder="1"/>
    <xf numFmtId="2" fontId="2" fillId="11" borderId="3" xfId="7" applyNumberFormat="1" applyFont="1" applyFill="1" applyBorder="1"/>
    <xf numFmtId="2" fontId="2" fillId="11" borderId="3" xfId="7" applyNumberFormat="1" applyFont="1" applyFill="1" applyBorder="1" applyAlignment="1">
      <alignment horizontal="center"/>
    </xf>
    <xf numFmtId="2" fontId="2" fillId="11" borderId="3" xfId="7" applyNumberFormat="1" applyFont="1" applyFill="1" applyBorder="1" applyAlignment="1">
      <alignment horizontal="left" indent="3"/>
    </xf>
    <xf numFmtId="2" fontId="2" fillId="11" borderId="25" xfId="7" applyNumberFormat="1" applyFont="1" applyFill="1" applyBorder="1" applyAlignment="1">
      <alignment horizontal="left" indent="3"/>
    </xf>
    <xf numFmtId="2" fontId="2" fillId="11" borderId="26" xfId="7" applyNumberFormat="1" applyFont="1" applyFill="1" applyBorder="1" applyAlignment="1">
      <alignment horizontal="left" indent="3"/>
    </xf>
    <xf numFmtId="0" fontId="2" fillId="6" borderId="5" xfId="7" applyFont="1" applyFill="1" applyBorder="1"/>
    <xf numFmtId="0" fontId="2" fillId="6" borderId="5" xfId="7" applyFont="1" applyFill="1" applyBorder="1" applyAlignment="1">
      <alignment horizontal="center"/>
    </xf>
    <xf numFmtId="166" fontId="2" fillId="6" borderId="5" xfId="7" applyNumberFormat="1" applyFont="1" applyFill="1" applyBorder="1"/>
    <xf numFmtId="166" fontId="2" fillId="6" borderId="5" xfId="7" applyNumberFormat="1" applyFont="1" applyFill="1" applyBorder="1" applyAlignment="1">
      <alignment horizontal="center"/>
    </xf>
    <xf numFmtId="167" fontId="2" fillId="6" borderId="5" xfId="7" applyNumberFormat="1" applyFont="1" applyFill="1" applyBorder="1"/>
    <xf numFmtId="2" fontId="2" fillId="6" borderId="5" xfId="7" applyNumberFormat="1" applyFont="1" applyFill="1" applyBorder="1"/>
    <xf numFmtId="2" fontId="2" fillId="6" borderId="5" xfId="7" applyNumberFormat="1" applyFont="1" applyFill="1" applyBorder="1" applyAlignment="1">
      <alignment horizontal="center"/>
    </xf>
    <xf numFmtId="2" fontId="2" fillId="6" borderId="5" xfId="7" applyNumberFormat="1" applyFont="1" applyFill="1" applyBorder="1" applyAlignment="1">
      <alignment horizontal="left" indent="3"/>
    </xf>
    <xf numFmtId="2" fontId="2" fillId="6" borderId="25" xfId="7" applyNumberFormat="1" applyFont="1" applyFill="1" applyBorder="1" applyAlignment="1">
      <alignment horizontal="left" indent="3"/>
    </xf>
    <xf numFmtId="0" fontId="2" fillId="6" borderId="3" xfId="7" applyFont="1" applyFill="1" applyBorder="1"/>
    <xf numFmtId="0" fontId="2" fillId="6" borderId="3" xfId="7" applyFont="1" applyFill="1" applyBorder="1" applyAlignment="1">
      <alignment horizontal="center"/>
    </xf>
    <xf numFmtId="166" fontId="2" fillId="6" borderId="3" xfId="7" applyNumberFormat="1" applyFont="1" applyFill="1" applyBorder="1"/>
    <xf numFmtId="166" fontId="2" fillId="6" borderId="3" xfId="7" applyNumberFormat="1" applyFont="1" applyFill="1" applyBorder="1" applyAlignment="1">
      <alignment horizontal="center"/>
    </xf>
    <xf numFmtId="167" fontId="2" fillId="6" borderId="3" xfId="7" applyNumberFormat="1" applyFont="1" applyFill="1" applyBorder="1"/>
    <xf numFmtId="2" fontId="2" fillId="6" borderId="3" xfId="7" applyNumberFormat="1" applyFont="1" applyFill="1" applyBorder="1"/>
    <xf numFmtId="2" fontId="2" fillId="6" borderId="3" xfId="7" applyNumberFormat="1" applyFont="1" applyFill="1" applyBorder="1" applyAlignment="1">
      <alignment horizontal="center"/>
    </xf>
    <xf numFmtId="2" fontId="2" fillId="6" borderId="3" xfId="7" applyNumberFormat="1" applyFont="1" applyFill="1" applyBorder="1" applyAlignment="1">
      <alignment horizontal="left" indent="3"/>
    </xf>
    <xf numFmtId="2" fontId="2" fillId="6" borderId="9" xfId="7" applyNumberFormat="1" applyFont="1" applyFill="1" applyBorder="1" applyAlignment="1">
      <alignment horizontal="left" indent="3"/>
    </xf>
    <xf numFmtId="0" fontId="2" fillId="12" borderId="5" xfId="7" applyFont="1" applyFill="1" applyBorder="1"/>
    <xf numFmtId="0" fontId="2" fillId="12" borderId="5" xfId="7" applyFont="1" applyFill="1" applyBorder="1" applyAlignment="1">
      <alignment horizontal="center"/>
    </xf>
    <xf numFmtId="166" fontId="2" fillId="12" borderId="5" xfId="7" applyNumberFormat="1" applyFont="1" applyFill="1" applyBorder="1"/>
    <xf numFmtId="166" fontId="2" fillId="12" borderId="5" xfId="7" applyNumberFormat="1" applyFont="1" applyFill="1" applyBorder="1" applyAlignment="1">
      <alignment horizontal="center"/>
    </xf>
    <xf numFmtId="167" fontId="2" fillId="12" borderId="5" xfId="7" applyNumberFormat="1" applyFont="1" applyFill="1" applyBorder="1"/>
    <xf numFmtId="2" fontId="2" fillId="12" borderId="5" xfId="7" applyNumberFormat="1" applyFont="1" applyFill="1" applyBorder="1"/>
    <xf numFmtId="2" fontId="2" fillId="12" borderId="5" xfId="7" applyNumberFormat="1" applyFont="1" applyFill="1" applyBorder="1" applyAlignment="1">
      <alignment horizontal="center"/>
    </xf>
    <xf numFmtId="2" fontId="2" fillId="12" borderId="5" xfId="7" applyNumberFormat="1" applyFont="1" applyFill="1" applyBorder="1" applyAlignment="1">
      <alignment horizontal="left" indent="3"/>
    </xf>
    <xf numFmtId="2" fontId="2" fillId="12" borderId="25" xfId="7" applyNumberFormat="1" applyFont="1" applyFill="1" applyBorder="1" applyAlignment="1">
      <alignment horizontal="left" indent="3"/>
    </xf>
    <xf numFmtId="0" fontId="2" fillId="12" borderId="3" xfId="7" applyFont="1" applyFill="1" applyBorder="1"/>
    <xf numFmtId="0" fontId="2" fillId="12" borderId="3" xfId="7" applyFont="1" applyFill="1" applyBorder="1" applyAlignment="1">
      <alignment horizontal="center"/>
    </xf>
    <xf numFmtId="166" fontId="2" fillId="12" borderId="3" xfId="7" applyNumberFormat="1" applyFont="1" applyFill="1" applyBorder="1"/>
    <xf numFmtId="166" fontId="2" fillId="12" borderId="3" xfId="7" applyNumberFormat="1" applyFont="1" applyFill="1" applyBorder="1" applyAlignment="1">
      <alignment horizontal="center"/>
    </xf>
    <xf numFmtId="167" fontId="2" fillId="12" borderId="3" xfId="7" applyNumberFormat="1" applyFont="1" applyFill="1" applyBorder="1"/>
    <xf numFmtId="2" fontId="2" fillId="12" borderId="3" xfId="7" applyNumberFormat="1" applyFont="1" applyFill="1" applyBorder="1"/>
    <xf numFmtId="2" fontId="2" fillId="12" borderId="3" xfId="7" applyNumberFormat="1" applyFont="1" applyFill="1" applyBorder="1" applyAlignment="1">
      <alignment horizontal="center"/>
    </xf>
    <xf numFmtId="2" fontId="2" fillId="12" borderId="3" xfId="7" applyNumberFormat="1" applyFont="1" applyFill="1" applyBorder="1" applyAlignment="1">
      <alignment horizontal="left" indent="3"/>
    </xf>
    <xf numFmtId="2" fontId="2" fillId="12" borderId="9" xfId="7" applyNumberFormat="1" applyFont="1" applyFill="1" applyBorder="1" applyAlignment="1">
      <alignment horizontal="left" indent="3"/>
    </xf>
    <xf numFmtId="0" fontId="2" fillId="12" borderId="7" xfId="7" applyFont="1" applyFill="1" applyBorder="1"/>
    <xf numFmtId="0" fontId="2" fillId="12" borderId="7" xfId="7" applyFont="1" applyFill="1" applyBorder="1" applyAlignment="1">
      <alignment horizontal="center"/>
    </xf>
    <xf numFmtId="166" fontId="2" fillId="12" borderId="7" xfId="7" applyNumberFormat="1" applyFont="1" applyFill="1" applyBorder="1"/>
    <xf numFmtId="166" fontId="2" fillId="12" borderId="7" xfId="7" applyNumberFormat="1" applyFont="1" applyFill="1" applyBorder="1" applyAlignment="1">
      <alignment horizontal="center"/>
    </xf>
    <xf numFmtId="167" fontId="2" fillId="12" borderId="7" xfId="7" applyNumberFormat="1" applyFont="1" applyFill="1" applyBorder="1"/>
    <xf numFmtId="2" fontId="2" fillId="12" borderId="7" xfId="7" applyNumberFormat="1" applyFont="1" applyFill="1" applyBorder="1"/>
    <xf numFmtId="2" fontId="2" fillId="12" borderId="7" xfId="7" applyNumberFormat="1" applyFont="1" applyFill="1" applyBorder="1" applyAlignment="1">
      <alignment horizontal="center"/>
    </xf>
    <xf numFmtId="2" fontId="2" fillId="12" borderId="7" xfId="7" applyNumberFormat="1" applyFont="1" applyFill="1" applyBorder="1" applyAlignment="1">
      <alignment horizontal="left" indent="3"/>
    </xf>
    <xf numFmtId="2" fontId="2" fillId="12" borderId="10" xfId="7" applyNumberFormat="1" applyFont="1" applyFill="1" applyBorder="1" applyAlignment="1">
      <alignment horizontal="left" indent="3"/>
    </xf>
    <xf numFmtId="2" fontId="2" fillId="11" borderId="17" xfId="6" applyNumberFormat="1" applyFont="1" applyFill="1" applyBorder="1" applyAlignment="1">
      <alignment horizontal="left" indent="3"/>
    </xf>
    <xf numFmtId="0" fontId="2" fillId="11" borderId="7" xfId="0" applyFont="1" applyFill="1" applyBorder="1" applyAlignment="1">
      <alignment horizontal="center"/>
    </xf>
    <xf numFmtId="2" fontId="2" fillId="11" borderId="3" xfId="0" applyNumberFormat="1" applyFont="1" applyFill="1" applyBorder="1" applyAlignment="1">
      <alignment horizontal="center" vertical="center"/>
    </xf>
    <xf numFmtId="2" fontId="2" fillId="11" borderId="7" xfId="0" applyNumberFormat="1" applyFont="1" applyFill="1" applyBorder="1" applyAlignment="1">
      <alignment horizontal="center" vertical="center"/>
    </xf>
    <xf numFmtId="2" fontId="2" fillId="6" borderId="3" xfId="0" applyNumberFormat="1" applyFont="1" applyFill="1" applyBorder="1" applyAlignment="1">
      <alignment horizontal="center" vertical="center"/>
    </xf>
    <xf numFmtId="2" fontId="2" fillId="6" borderId="9" xfId="0" applyNumberFormat="1" applyFont="1" applyFill="1" applyBorder="1" applyAlignment="1">
      <alignment horizontal="center" vertical="center"/>
    </xf>
    <xf numFmtId="2" fontId="2" fillId="12" borderId="5" xfId="0" applyNumberFormat="1" applyFont="1" applyFill="1" applyBorder="1" applyAlignment="1">
      <alignment horizontal="center" vertical="center"/>
    </xf>
    <xf numFmtId="2" fontId="2" fillId="12" borderId="25" xfId="0" applyNumberFormat="1" applyFont="1" applyFill="1" applyBorder="1" applyAlignment="1">
      <alignment horizontal="center" vertical="center"/>
    </xf>
    <xf numFmtId="2" fontId="2" fillId="12" borderId="3" xfId="0" applyNumberFormat="1" applyFont="1" applyFill="1" applyBorder="1" applyAlignment="1">
      <alignment horizontal="center" vertical="center"/>
    </xf>
    <xf numFmtId="2" fontId="2" fillId="12" borderId="9" xfId="0" applyNumberFormat="1" applyFont="1" applyFill="1" applyBorder="1" applyAlignment="1">
      <alignment horizontal="center" vertical="center"/>
    </xf>
    <xf numFmtId="2" fontId="2" fillId="12" borderId="7" xfId="0" applyNumberFormat="1" applyFont="1" applyFill="1" applyBorder="1" applyAlignment="1">
      <alignment horizontal="center" vertical="center"/>
    </xf>
    <xf numFmtId="2" fontId="2" fillId="12" borderId="10" xfId="0" applyNumberFormat="1" applyFont="1" applyFill="1" applyBorder="1" applyAlignment="1">
      <alignment horizontal="center" vertical="center"/>
    </xf>
    <xf numFmtId="2" fontId="2" fillId="13" borderId="3" xfId="0" applyNumberFormat="1" applyFont="1" applyFill="1" applyBorder="1" applyAlignment="1">
      <alignment horizontal="left" vertical="center"/>
    </xf>
    <xf numFmtId="2" fontId="2" fillId="13" borderId="3" xfId="0" applyNumberFormat="1" applyFont="1" applyFill="1" applyBorder="1" applyAlignment="1">
      <alignment horizontal="center" vertical="center"/>
    </xf>
    <xf numFmtId="2" fontId="2" fillId="13" borderId="9" xfId="0" applyNumberFormat="1" applyFont="1" applyFill="1" applyBorder="1" applyAlignment="1">
      <alignment horizontal="center" vertical="center"/>
    </xf>
    <xf numFmtId="2" fontId="2" fillId="13" borderId="7" xfId="0" applyNumberFormat="1" applyFont="1" applyFill="1" applyBorder="1" applyAlignment="1">
      <alignment horizontal="left" vertical="center"/>
    </xf>
    <xf numFmtId="2" fontId="2" fillId="13" borderId="7" xfId="0" applyNumberFormat="1" applyFont="1" applyFill="1" applyBorder="1" applyAlignment="1">
      <alignment horizontal="center" vertical="center"/>
    </xf>
    <xf numFmtId="2" fontId="2" fillId="13" borderId="10" xfId="0" applyNumberFormat="1" applyFont="1" applyFill="1" applyBorder="1" applyAlignment="1">
      <alignment horizontal="center" vertical="center"/>
    </xf>
    <xf numFmtId="2" fontId="2" fillId="4" borderId="12" xfId="0" applyNumberFormat="1" applyFont="1" applyFill="1" applyBorder="1" applyAlignment="1">
      <alignment horizontal="left" vertical="center"/>
    </xf>
    <xf numFmtId="2" fontId="2" fillId="4" borderId="12" xfId="0" applyNumberFormat="1" applyFont="1" applyFill="1" applyBorder="1" applyAlignment="1">
      <alignment horizontal="center" vertical="center"/>
    </xf>
    <xf numFmtId="2" fontId="2" fillId="4" borderId="26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 vertical="center"/>
    </xf>
    <xf numFmtId="2" fontId="2" fillId="4" borderId="3" xfId="0" applyNumberFormat="1" applyFont="1" applyFill="1" applyBorder="1" applyAlignment="1">
      <alignment horizontal="center" vertical="center"/>
    </xf>
    <xf numFmtId="2" fontId="2" fillId="4" borderId="9" xfId="0" applyNumberFormat="1" applyFont="1" applyFill="1" applyBorder="1" applyAlignment="1">
      <alignment horizontal="center" vertical="center"/>
    </xf>
    <xf numFmtId="2" fontId="2" fillId="4" borderId="3" xfId="0" applyNumberFormat="1" applyFont="1" applyFill="1" applyBorder="1" applyAlignment="1">
      <alignment horizontal="left"/>
    </xf>
    <xf numFmtId="0" fontId="2" fillId="6" borderId="5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166" fontId="2" fillId="6" borderId="3" xfId="0" applyNumberFormat="1" applyFont="1" applyFill="1" applyBorder="1" applyAlignment="1">
      <alignment horizontal="center" vertical="center"/>
    </xf>
    <xf numFmtId="167" fontId="2" fillId="6" borderId="3" xfId="0" applyNumberFormat="1" applyFont="1" applyFill="1" applyBorder="1" applyAlignment="1">
      <alignment horizontal="center" vertical="center"/>
    </xf>
    <xf numFmtId="0" fontId="2" fillId="6" borderId="3" xfId="0" applyFont="1" applyFill="1" applyBorder="1" applyAlignment="1">
      <alignment vertical="center"/>
    </xf>
    <xf numFmtId="0" fontId="2" fillId="12" borderId="5" xfId="0" applyFont="1" applyFill="1" applyBorder="1" applyAlignment="1">
      <alignment vertical="center"/>
    </xf>
    <xf numFmtId="0" fontId="2" fillId="12" borderId="5" xfId="0" applyFont="1" applyFill="1" applyBorder="1" applyAlignment="1">
      <alignment horizontal="center" vertical="center"/>
    </xf>
    <xf numFmtId="166" fontId="2" fillId="12" borderId="5" xfId="0" applyNumberFormat="1" applyFont="1" applyFill="1" applyBorder="1" applyAlignment="1">
      <alignment horizontal="center" vertical="center"/>
    </xf>
    <xf numFmtId="167" fontId="2" fillId="12" borderId="5" xfId="0" applyNumberFormat="1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vertical="center"/>
    </xf>
    <xf numFmtId="0" fontId="2" fillId="12" borderId="3" xfId="0" applyFont="1" applyFill="1" applyBorder="1" applyAlignment="1">
      <alignment horizontal="center" vertical="center"/>
    </xf>
    <xf numFmtId="166" fontId="2" fillId="12" borderId="3" xfId="0" applyNumberFormat="1" applyFont="1" applyFill="1" applyBorder="1" applyAlignment="1">
      <alignment horizontal="center" vertical="center"/>
    </xf>
    <xf numFmtId="167" fontId="2" fillId="12" borderId="3" xfId="0" applyNumberFormat="1" applyFont="1" applyFill="1" applyBorder="1" applyAlignment="1">
      <alignment horizontal="center" vertical="center"/>
    </xf>
    <xf numFmtId="0" fontId="2" fillId="12" borderId="7" xfId="0" applyFont="1" applyFill="1" applyBorder="1" applyAlignment="1">
      <alignment vertical="center"/>
    </xf>
    <xf numFmtId="0" fontId="2" fillId="12" borderId="7" xfId="0" applyFont="1" applyFill="1" applyBorder="1" applyAlignment="1">
      <alignment horizontal="center" vertical="center"/>
    </xf>
    <xf numFmtId="166" fontId="2" fillId="12" borderId="7" xfId="0" applyNumberFormat="1" applyFont="1" applyFill="1" applyBorder="1" applyAlignment="1">
      <alignment horizontal="center" vertical="center"/>
    </xf>
    <xf numFmtId="167" fontId="2" fillId="12" borderId="7" xfId="0" applyNumberFormat="1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5" xfId="0" applyFont="1" applyFill="1" applyBorder="1" applyAlignment="1">
      <alignment horizontal="center" vertical="center"/>
    </xf>
    <xf numFmtId="166" fontId="2" fillId="4" borderId="5" xfId="0" applyNumberFormat="1" applyFont="1" applyFill="1" applyBorder="1" applyAlignment="1">
      <alignment horizontal="center" vertical="center"/>
    </xf>
    <xf numFmtId="167" fontId="2" fillId="4" borderId="5" xfId="0" applyNumberFormat="1" applyFont="1" applyFill="1" applyBorder="1" applyAlignment="1">
      <alignment horizontal="center" vertical="center"/>
    </xf>
    <xf numFmtId="2" fontId="2" fillId="4" borderId="5" xfId="0" applyNumberFormat="1" applyFont="1" applyFill="1" applyBorder="1" applyAlignment="1">
      <alignment horizontal="center" vertical="center"/>
    </xf>
    <xf numFmtId="2" fontId="2" fillId="4" borderId="25" xfId="0" applyNumberFormat="1" applyFont="1" applyFill="1" applyBorder="1" applyAlignment="1">
      <alignment horizontal="center"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center" vertical="center"/>
    </xf>
    <xf numFmtId="166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 vertical="center"/>
    </xf>
    <xf numFmtId="167" fontId="2" fillId="4" borderId="3" xfId="0" applyNumberFormat="1" applyFont="1" applyFill="1" applyBorder="1" applyAlignment="1">
      <alignment horizontal="center"/>
    </xf>
    <xf numFmtId="2" fontId="2" fillId="4" borderId="9" xfId="0" applyNumberFormat="1" applyFont="1" applyFill="1" applyBorder="1" applyAlignment="1">
      <alignment horizontal="center"/>
    </xf>
    <xf numFmtId="0" fontId="2" fillId="4" borderId="7" xfId="0" applyFont="1" applyFill="1" applyBorder="1" applyAlignment="1">
      <alignment vertical="center"/>
    </xf>
    <xf numFmtId="167" fontId="2" fillId="4" borderId="7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165" fontId="2" fillId="2" borderId="3" xfId="0" applyNumberFormat="1" applyFont="1" applyFill="1" applyBorder="1"/>
    <xf numFmtId="165" fontId="2" fillId="2" borderId="7" xfId="0" applyNumberFormat="1" applyFont="1" applyFill="1" applyBorder="1"/>
    <xf numFmtId="165" fontId="2" fillId="2" borderId="5" xfId="0" applyNumberFormat="1" applyFont="1" applyFill="1" applyBorder="1"/>
    <xf numFmtId="2" fontId="2" fillId="2" borderId="5" xfId="0" applyNumberFormat="1" applyFont="1" applyFill="1" applyBorder="1" applyAlignment="1">
      <alignment horizontal="left" indent="4"/>
    </xf>
    <xf numFmtId="2" fontId="2" fillId="2" borderId="25" xfId="0" applyNumberFormat="1" applyFont="1" applyFill="1" applyBorder="1" applyAlignment="1" applyProtection="1">
      <alignment horizontal="left" indent="3"/>
    </xf>
    <xf numFmtId="166" fontId="2" fillId="2" borderId="3" xfId="0" applyNumberFormat="1" applyFont="1" applyFill="1" applyBorder="1" applyProtection="1">
      <protection locked="0"/>
    </xf>
    <xf numFmtId="167" fontId="2" fillId="2" borderId="3" xfId="0" applyNumberFormat="1" applyFont="1" applyFill="1" applyBorder="1" applyProtection="1"/>
    <xf numFmtId="2" fontId="2" fillId="2" borderId="3" xfId="0" applyNumberFormat="1" applyFont="1" applyFill="1" applyBorder="1" applyAlignment="1" applyProtection="1">
      <alignment horizontal="left" indent="3"/>
    </xf>
    <xf numFmtId="2" fontId="2" fillId="2" borderId="9" xfId="0" applyNumberFormat="1" applyFont="1" applyFill="1" applyBorder="1" applyAlignment="1" applyProtection="1">
      <alignment horizontal="left" indent="3"/>
    </xf>
    <xf numFmtId="167" fontId="2" fillId="3" borderId="5" xfId="0" applyNumberFormat="1" applyFont="1" applyFill="1" applyBorder="1" applyProtection="1"/>
    <xf numFmtId="166" fontId="2" fillId="3" borderId="5" xfId="0" applyNumberFormat="1" applyFont="1" applyFill="1" applyBorder="1" applyProtection="1">
      <protection locked="0"/>
    </xf>
    <xf numFmtId="2" fontId="2" fillId="3" borderId="5" xfId="0" applyNumberFormat="1" applyFont="1" applyFill="1" applyBorder="1" applyAlignment="1" applyProtection="1">
      <alignment horizontal="left" indent="3"/>
    </xf>
    <xf numFmtId="2" fontId="2" fillId="3" borderId="25" xfId="0" applyNumberFormat="1" applyFont="1" applyFill="1" applyBorder="1" applyAlignment="1" applyProtection="1">
      <alignment horizontal="left" indent="3"/>
    </xf>
    <xf numFmtId="167" fontId="2" fillId="3" borderId="3" xfId="0" applyNumberFormat="1" applyFont="1" applyFill="1" applyBorder="1" applyProtection="1"/>
    <xf numFmtId="166" fontId="2" fillId="3" borderId="3" xfId="0" applyNumberFormat="1" applyFont="1" applyFill="1" applyBorder="1" applyProtection="1">
      <protection locked="0"/>
    </xf>
    <xf numFmtId="2" fontId="2" fillId="3" borderId="3" xfId="0" applyNumberFormat="1" applyFont="1" applyFill="1" applyBorder="1" applyAlignment="1" applyProtection="1">
      <alignment horizontal="left" indent="3"/>
    </xf>
    <xf numFmtId="2" fontId="2" fillId="3" borderId="9" xfId="0" applyNumberFormat="1" applyFont="1" applyFill="1" applyBorder="1" applyAlignment="1" applyProtection="1">
      <alignment horizontal="left" indent="3"/>
    </xf>
    <xf numFmtId="167" fontId="2" fillId="4" borderId="3" xfId="0" applyNumberFormat="1" applyFont="1" applyFill="1" applyBorder="1" applyProtection="1"/>
    <xf numFmtId="166" fontId="2" fillId="4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Alignment="1" applyProtection="1">
      <alignment horizontal="left" indent="3"/>
    </xf>
    <xf numFmtId="2" fontId="2" fillId="4" borderId="9" xfId="0" applyNumberFormat="1" applyFont="1" applyFill="1" applyBorder="1" applyAlignment="1" applyProtection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166" fontId="2" fillId="5" borderId="3" xfId="0" applyNumberFormat="1" applyFont="1" applyFill="1" applyBorder="1" applyAlignment="1">
      <alignment horizontal="right"/>
    </xf>
    <xf numFmtId="166" fontId="2" fillId="5" borderId="7" xfId="0" applyNumberFormat="1" applyFont="1" applyFill="1" applyBorder="1" applyAlignment="1">
      <alignment horizontal="right"/>
    </xf>
    <xf numFmtId="0" fontId="2" fillId="8" borderId="5" xfId="0" applyFont="1" applyFill="1" applyBorder="1"/>
    <xf numFmtId="0" fontId="2" fillId="0" borderId="3" xfId="0" applyFont="1" applyFill="1" applyBorder="1" applyAlignment="1">
      <alignment horizontal="center" vertical="center" wrapText="1"/>
    </xf>
    <xf numFmtId="165" fontId="2" fillId="8" borderId="5" xfId="0" applyNumberFormat="1" applyFont="1" applyFill="1" applyBorder="1"/>
    <xf numFmtId="2" fontId="2" fillId="8" borderId="5" xfId="0" applyNumberFormat="1" applyFont="1" applyFill="1" applyBorder="1"/>
    <xf numFmtId="0" fontId="9" fillId="16" borderId="1" xfId="0" applyFont="1" applyFill="1" applyBorder="1"/>
    <xf numFmtId="0" fontId="9" fillId="16" borderId="3" xfId="0" applyFont="1" applyFill="1" applyBorder="1"/>
    <xf numFmtId="2" fontId="2" fillId="16" borderId="12" xfId="0" applyNumberFormat="1" applyFont="1" applyFill="1" applyBorder="1" applyAlignment="1">
      <alignment horizontal="left" indent="3"/>
    </xf>
    <xf numFmtId="2" fontId="2" fillId="16" borderId="26" xfId="0" applyNumberFormat="1" applyFont="1" applyFill="1" applyBorder="1" applyAlignment="1">
      <alignment horizontal="left" indent="3"/>
    </xf>
    <xf numFmtId="167" fontId="2" fillId="16" borderId="12" xfId="0" applyNumberFormat="1" applyFont="1" applyFill="1" applyBorder="1"/>
    <xf numFmtId="2" fontId="2" fillId="16" borderId="12" xfId="0" applyNumberFormat="1" applyFont="1" applyFill="1" applyBorder="1"/>
    <xf numFmtId="0" fontId="4" fillId="8" borderId="7" xfId="0" applyFont="1" applyFill="1" applyBorder="1"/>
    <xf numFmtId="0" fontId="2" fillId="11" borderId="5" xfId="6" applyFont="1" applyFill="1" applyBorder="1" applyAlignment="1">
      <alignment horizontal="left"/>
    </xf>
    <xf numFmtId="0" fontId="2" fillId="11" borderId="5" xfId="6" applyFont="1" applyFill="1" applyBorder="1" applyAlignment="1">
      <alignment horizontal="center"/>
    </xf>
    <xf numFmtId="166" fontId="2" fillId="11" borderId="5" xfId="6" applyNumberFormat="1" applyFont="1" applyFill="1" applyBorder="1" applyAlignment="1">
      <alignment horizontal="right"/>
    </xf>
    <xf numFmtId="166" fontId="2" fillId="11" borderId="5" xfId="6" applyNumberFormat="1" applyFont="1" applyFill="1" applyBorder="1"/>
    <xf numFmtId="166" fontId="2" fillId="11" borderId="5" xfId="6" applyNumberFormat="1" applyFont="1" applyFill="1" applyBorder="1" applyAlignment="1">
      <alignment horizontal="center"/>
    </xf>
    <xf numFmtId="167" fontId="2" fillId="11" borderId="5" xfId="6" applyNumberFormat="1" applyFont="1" applyFill="1" applyBorder="1"/>
    <xf numFmtId="2" fontId="2" fillId="11" borderId="5" xfId="6" applyNumberFormat="1" applyFont="1" applyFill="1" applyBorder="1"/>
    <xf numFmtId="2" fontId="2" fillId="11" borderId="5" xfId="6" applyNumberFormat="1" applyFont="1" applyFill="1" applyBorder="1" applyAlignment="1">
      <alignment horizontal="center"/>
    </xf>
    <xf numFmtId="2" fontId="2" fillId="11" borderId="5" xfId="6" applyNumberFormat="1" applyFont="1" applyFill="1" applyBorder="1" applyAlignment="1">
      <alignment horizontal="left" indent="3"/>
    </xf>
    <xf numFmtId="0" fontId="9" fillId="10" borderId="12" xfId="4" applyFont="1" applyFill="1" applyBorder="1"/>
    <xf numFmtId="0" fontId="9" fillId="10" borderId="12" xfId="4" applyFont="1" applyFill="1" applyBorder="1" applyAlignment="1">
      <alignment horizontal="center"/>
    </xf>
    <xf numFmtId="166" fontId="2" fillId="10" borderId="12" xfId="4" applyNumberFormat="1" applyFont="1" applyFill="1" applyBorder="1"/>
    <xf numFmtId="166" fontId="2" fillId="10" borderId="12" xfId="4" applyNumberFormat="1" applyFont="1" applyFill="1" applyBorder="1" applyAlignment="1">
      <alignment horizontal="center"/>
    </xf>
    <xf numFmtId="167" fontId="2" fillId="10" borderId="12" xfId="4" applyNumberFormat="1" applyFont="1" applyFill="1" applyBorder="1"/>
    <xf numFmtId="2" fontId="2" fillId="10" borderId="12" xfId="4" applyNumberFormat="1" applyFont="1" applyFill="1" applyBorder="1"/>
    <xf numFmtId="2" fontId="2" fillId="10" borderId="12" xfId="4" applyNumberFormat="1" applyFont="1" applyFill="1" applyBorder="1" applyAlignment="1">
      <alignment horizontal="center"/>
    </xf>
    <xf numFmtId="2" fontId="2" fillId="10" borderId="12" xfId="4" applyNumberFormat="1" applyFont="1" applyFill="1" applyBorder="1" applyAlignment="1">
      <alignment horizontal="left" indent="3"/>
    </xf>
    <xf numFmtId="2" fontId="2" fillId="10" borderId="26" xfId="4" applyNumberFormat="1" applyFont="1" applyFill="1" applyBorder="1" applyAlignment="1">
      <alignment horizontal="left" indent="3"/>
    </xf>
    <xf numFmtId="0" fontId="2" fillId="13" borderId="3" xfId="4" applyFont="1" applyFill="1" applyBorder="1"/>
    <xf numFmtId="0" fontId="2" fillId="13" borderId="3" xfId="4" applyFont="1" applyFill="1" applyBorder="1" applyAlignment="1">
      <alignment horizontal="center"/>
    </xf>
    <xf numFmtId="166" fontId="2" fillId="13" borderId="3" xfId="4" applyNumberFormat="1" applyFont="1" applyFill="1" applyBorder="1"/>
    <xf numFmtId="166" fontId="2" fillId="13" borderId="3" xfId="4" applyNumberFormat="1" applyFont="1" applyFill="1" applyBorder="1" applyAlignment="1">
      <alignment horizontal="center"/>
    </xf>
    <xf numFmtId="167" fontId="2" fillId="13" borderId="3" xfId="4" applyNumberFormat="1" applyFont="1" applyFill="1" applyBorder="1"/>
    <xf numFmtId="2" fontId="2" fillId="13" borderId="3" xfId="4" applyNumberFormat="1" applyFont="1" applyFill="1" applyBorder="1"/>
    <xf numFmtId="2" fontId="2" fillId="13" borderId="3" xfId="4" applyNumberFormat="1" applyFont="1" applyFill="1" applyBorder="1" applyAlignment="1">
      <alignment horizontal="center"/>
    </xf>
    <xf numFmtId="2" fontId="2" fillId="13" borderId="3" xfId="4" applyNumberFormat="1" applyFont="1" applyFill="1" applyBorder="1" applyAlignment="1">
      <alignment horizontal="left" indent="3"/>
    </xf>
    <xf numFmtId="2" fontId="2" fillId="13" borderId="9" xfId="4" applyNumberFormat="1" applyFont="1" applyFill="1" applyBorder="1" applyAlignment="1">
      <alignment horizontal="left" indent="3"/>
    </xf>
    <xf numFmtId="0" fontId="2" fillId="13" borderId="7" xfId="4" applyFont="1" applyFill="1" applyBorder="1"/>
    <xf numFmtId="0" fontId="2" fillId="13" borderId="7" xfId="4" applyFont="1" applyFill="1" applyBorder="1" applyAlignment="1">
      <alignment horizontal="center"/>
    </xf>
    <xf numFmtId="166" fontId="2" fillId="13" borderId="7" xfId="4" applyNumberFormat="1" applyFont="1" applyFill="1" applyBorder="1"/>
    <xf numFmtId="166" fontId="2" fillId="13" borderId="7" xfId="4" applyNumberFormat="1" applyFont="1" applyFill="1" applyBorder="1" applyAlignment="1">
      <alignment horizontal="center"/>
    </xf>
    <xf numFmtId="167" fontId="2" fillId="13" borderId="7" xfId="4" applyNumberFormat="1" applyFont="1" applyFill="1" applyBorder="1"/>
    <xf numFmtId="2" fontId="2" fillId="13" borderId="7" xfId="4" applyNumberFormat="1" applyFont="1" applyFill="1" applyBorder="1"/>
    <xf numFmtId="2" fontId="2" fillId="13" borderId="7" xfId="4" applyNumberFormat="1" applyFont="1" applyFill="1" applyBorder="1" applyAlignment="1">
      <alignment horizontal="center"/>
    </xf>
    <xf numFmtId="2" fontId="2" fillId="13" borderId="7" xfId="4" applyNumberFormat="1" applyFont="1" applyFill="1" applyBorder="1" applyAlignment="1">
      <alignment horizontal="left" indent="3"/>
    </xf>
    <xf numFmtId="2" fontId="2" fillId="13" borderId="10" xfId="4" applyNumberFormat="1" applyFont="1" applyFill="1" applyBorder="1" applyAlignment="1">
      <alignment horizontal="left" indent="3"/>
    </xf>
    <xf numFmtId="0" fontId="2" fillId="4" borderId="5" xfId="4" applyFont="1" applyFill="1" applyBorder="1"/>
    <xf numFmtId="0" fontId="2" fillId="4" borderId="5" xfId="4" applyFont="1" applyFill="1" applyBorder="1" applyAlignment="1">
      <alignment horizontal="center"/>
    </xf>
    <xf numFmtId="166" fontId="2" fillId="4" borderId="5" xfId="4" applyNumberFormat="1" applyFont="1" applyFill="1" applyBorder="1"/>
    <xf numFmtId="166" fontId="2" fillId="4" borderId="5" xfId="4" applyNumberFormat="1" applyFont="1" applyFill="1" applyBorder="1" applyAlignment="1">
      <alignment horizontal="center"/>
    </xf>
    <xf numFmtId="167" fontId="2" fillId="4" borderId="5" xfId="4" applyNumberFormat="1" applyFont="1" applyFill="1" applyBorder="1"/>
    <xf numFmtId="2" fontId="2" fillId="4" borderId="5" xfId="4" applyNumberFormat="1" applyFont="1" applyFill="1" applyBorder="1"/>
    <xf numFmtId="2" fontId="2" fillId="4" borderId="5" xfId="4" applyNumberFormat="1" applyFont="1" applyFill="1" applyBorder="1" applyAlignment="1">
      <alignment horizontal="center"/>
    </xf>
    <xf numFmtId="2" fontId="2" fillId="4" borderId="5" xfId="4" applyNumberFormat="1" applyFont="1" applyFill="1" applyBorder="1" applyAlignment="1">
      <alignment horizontal="left" indent="3"/>
    </xf>
    <xf numFmtId="2" fontId="2" fillId="4" borderId="25" xfId="4" applyNumberFormat="1" applyFont="1" applyFill="1" applyBorder="1" applyAlignment="1">
      <alignment horizontal="left" indent="3"/>
    </xf>
    <xf numFmtId="0" fontId="2" fillId="4" borderId="3" xfId="4" applyFont="1" applyFill="1" applyBorder="1"/>
    <xf numFmtId="0" fontId="2" fillId="4" borderId="3" xfId="4" applyFont="1" applyFill="1" applyBorder="1" applyAlignment="1">
      <alignment horizontal="center"/>
    </xf>
    <xf numFmtId="166" fontId="2" fillId="4" borderId="3" xfId="4" applyNumberFormat="1" applyFont="1" applyFill="1" applyBorder="1"/>
    <xf numFmtId="166" fontId="2" fillId="4" borderId="3" xfId="4" applyNumberFormat="1" applyFont="1" applyFill="1" applyBorder="1" applyAlignment="1">
      <alignment horizontal="center"/>
    </xf>
    <xf numFmtId="167" fontId="2" fillId="4" borderId="3" xfId="4" applyNumberFormat="1" applyFont="1" applyFill="1" applyBorder="1"/>
    <xf numFmtId="2" fontId="2" fillId="4" borderId="3" xfId="4" applyNumberFormat="1" applyFont="1" applyFill="1" applyBorder="1"/>
    <xf numFmtId="2" fontId="2" fillId="4" borderId="3" xfId="4" applyNumberFormat="1" applyFont="1" applyFill="1" applyBorder="1" applyAlignment="1">
      <alignment horizontal="center"/>
    </xf>
    <xf numFmtId="2" fontId="2" fillId="4" borderId="3" xfId="4" applyNumberFormat="1" applyFont="1" applyFill="1" applyBorder="1" applyAlignment="1">
      <alignment horizontal="left" indent="3"/>
    </xf>
    <xf numFmtId="2" fontId="2" fillId="4" borderId="9" xfId="4" applyNumberFormat="1" applyFont="1" applyFill="1" applyBorder="1" applyAlignment="1">
      <alignment horizontal="left" indent="3"/>
    </xf>
    <xf numFmtId="0" fontId="9" fillId="10" borderId="20" xfId="4" applyFont="1" applyFill="1" applyBorder="1"/>
    <xf numFmtId="0" fontId="9" fillId="10" borderId="20" xfId="4" applyFont="1" applyFill="1" applyBorder="1" applyAlignment="1">
      <alignment horizontal="center"/>
    </xf>
    <xf numFmtId="166" fontId="2" fillId="10" borderId="20" xfId="4" applyNumberFormat="1" applyFont="1" applyFill="1" applyBorder="1"/>
    <xf numFmtId="166" fontId="2" fillId="10" borderId="20" xfId="4" applyNumberFormat="1" applyFont="1" applyFill="1" applyBorder="1" applyAlignment="1">
      <alignment horizontal="center"/>
    </xf>
    <xf numFmtId="167" fontId="2" fillId="10" borderId="20" xfId="4" applyNumberFormat="1" applyFont="1" applyFill="1" applyBorder="1"/>
    <xf numFmtId="2" fontId="2" fillId="10" borderId="20" xfId="4" applyNumberFormat="1" applyFont="1" applyFill="1" applyBorder="1"/>
    <xf numFmtId="2" fontId="2" fillId="10" borderId="20" xfId="4" applyNumberFormat="1" applyFont="1" applyFill="1" applyBorder="1" applyAlignment="1">
      <alignment horizontal="center"/>
    </xf>
    <xf numFmtId="2" fontId="2" fillId="10" borderId="20" xfId="4" applyNumberFormat="1" applyFont="1" applyFill="1" applyBorder="1" applyAlignment="1">
      <alignment horizontal="left" indent="3"/>
    </xf>
    <xf numFmtId="2" fontId="2" fillId="10" borderId="27" xfId="4" applyNumberFormat="1" applyFont="1" applyFill="1" applyBorder="1" applyAlignment="1">
      <alignment horizontal="left" indent="3"/>
    </xf>
    <xf numFmtId="0" fontId="2" fillId="15" borderId="12" xfId="0" applyFont="1" applyFill="1" applyBorder="1" applyAlignment="1">
      <alignment horizontal="center"/>
    </xf>
    <xf numFmtId="0" fontId="2" fillId="14" borderId="0" xfId="0" applyFont="1" applyFill="1" applyAlignment="1">
      <alignment horizontal="center"/>
    </xf>
    <xf numFmtId="0" fontId="4" fillId="14" borderId="0" xfId="0" applyFont="1" applyFill="1"/>
    <xf numFmtId="0" fontId="2" fillId="14" borderId="0" xfId="0" applyFont="1" applyFill="1" applyBorder="1" applyAlignment="1">
      <alignment vertical="center" wrapText="1"/>
    </xf>
    <xf numFmtId="166" fontId="2" fillId="2" borderId="12" xfId="0" applyNumberFormat="1" applyFont="1" applyFill="1" applyBorder="1" applyProtection="1">
      <protection locked="0"/>
    </xf>
    <xf numFmtId="2" fontId="2" fillId="8" borderId="5" xfId="0" applyNumberFormat="1" applyFont="1" applyFill="1" applyBorder="1" applyAlignment="1">
      <alignment horizontal="left" indent="3"/>
    </xf>
    <xf numFmtId="2" fontId="2" fillId="8" borderId="25" xfId="0" applyNumberFormat="1" applyFont="1" applyFill="1" applyBorder="1" applyAlignment="1">
      <alignment horizontal="left" indent="3"/>
    </xf>
    <xf numFmtId="169" fontId="2" fillId="8" borderId="3" xfId="0" applyNumberFormat="1" applyFont="1" applyFill="1" applyBorder="1"/>
    <xf numFmtId="169" fontId="2" fillId="8" borderId="7" xfId="0" applyNumberFormat="1" applyFont="1" applyFill="1" applyBorder="1"/>
    <xf numFmtId="0" fontId="2" fillId="18" borderId="3" xfId="0" applyFont="1" applyFill="1" applyBorder="1" applyAlignment="1">
      <alignment horizontal="center"/>
    </xf>
    <xf numFmtId="166" fontId="2" fillId="2" borderId="1" xfId="0" applyNumberFormat="1" applyFont="1" applyFill="1" applyBorder="1" applyProtection="1">
      <protection locked="0"/>
    </xf>
    <xf numFmtId="167" fontId="2" fillId="2" borderId="1" xfId="0" applyNumberFormat="1" applyFont="1" applyFill="1" applyBorder="1" applyProtection="1"/>
    <xf numFmtId="167" fontId="2" fillId="4" borderId="5" xfId="0" applyNumberFormat="1" applyFont="1" applyFill="1" applyBorder="1" applyProtection="1"/>
    <xf numFmtId="166" fontId="2" fillId="4" borderId="5" xfId="0" applyNumberFormat="1" applyFont="1" applyFill="1" applyBorder="1" applyProtection="1">
      <protection locked="0"/>
    </xf>
    <xf numFmtId="2" fontId="2" fillId="4" borderId="5" xfId="0" applyNumberFormat="1" applyFont="1" applyFill="1" applyBorder="1" applyAlignment="1" applyProtection="1">
      <alignment horizontal="left" indent="3"/>
    </xf>
    <xf numFmtId="2" fontId="2" fillId="4" borderId="25" xfId="0" applyNumberFormat="1" applyFont="1" applyFill="1" applyBorder="1" applyAlignment="1" applyProtection="1">
      <alignment horizontal="left" indent="3"/>
    </xf>
    <xf numFmtId="0" fontId="2" fillId="0" borderId="3" xfId="0" applyFont="1" applyFill="1" applyBorder="1" applyAlignment="1">
      <alignment horizontal="center" vertical="center" wrapText="1"/>
    </xf>
    <xf numFmtId="164" fontId="2" fillId="2" borderId="3" xfId="0" applyNumberFormat="1" applyFont="1" applyFill="1" applyBorder="1"/>
    <xf numFmtId="168" fontId="2" fillId="2" borderId="5" xfId="1" applyNumberFormat="1" applyFont="1" applyFill="1" applyBorder="1" applyAlignment="1">
      <alignment horizontal="right" vertical="distributed"/>
    </xf>
    <xf numFmtId="2" fontId="2" fillId="2" borderId="5" xfId="0" applyNumberFormat="1" applyFont="1" applyFill="1" applyBorder="1" applyAlignment="1">
      <alignment horizontal="right"/>
    </xf>
    <xf numFmtId="164" fontId="2" fillId="2" borderId="5" xfId="0" applyNumberFormat="1" applyFont="1" applyFill="1" applyBorder="1"/>
    <xf numFmtId="169" fontId="2" fillId="2" borderId="5" xfId="0" applyNumberFormat="1" applyFont="1" applyFill="1" applyBorder="1"/>
    <xf numFmtId="169" fontId="2" fillId="2" borderId="3" xfId="0" applyNumberFormat="1" applyFont="1" applyFill="1" applyBorder="1"/>
    <xf numFmtId="2" fontId="2" fillId="8" borderId="22" xfId="0" applyNumberFormat="1" applyFont="1" applyFill="1" applyBorder="1" applyAlignment="1">
      <alignment horizontal="left" indent="3"/>
    </xf>
    <xf numFmtId="0" fontId="2" fillId="4" borderId="7" xfId="4" applyFont="1" applyFill="1" applyBorder="1"/>
    <xf numFmtId="0" fontId="2" fillId="4" borderId="7" xfId="4" applyFont="1" applyFill="1" applyBorder="1" applyAlignment="1">
      <alignment horizontal="center"/>
    </xf>
    <xf numFmtId="166" fontId="2" fillId="4" borderId="7" xfId="4" applyNumberFormat="1" applyFont="1" applyFill="1" applyBorder="1"/>
    <xf numFmtId="166" fontId="2" fillId="4" borderId="7" xfId="4" applyNumberFormat="1" applyFont="1" applyFill="1" applyBorder="1" applyAlignment="1">
      <alignment horizontal="center"/>
    </xf>
    <xf numFmtId="167" fontId="2" fillId="4" borderId="7" xfId="4" applyNumberFormat="1" applyFont="1" applyFill="1" applyBorder="1"/>
    <xf numFmtId="2" fontId="2" fillId="4" borderId="7" xfId="4" applyNumberFormat="1" applyFont="1" applyFill="1" applyBorder="1"/>
    <xf numFmtId="2" fontId="2" fillId="4" borderId="7" xfId="4" applyNumberFormat="1" applyFont="1" applyFill="1" applyBorder="1" applyAlignment="1">
      <alignment horizontal="center"/>
    </xf>
    <xf numFmtId="2" fontId="2" fillId="4" borderId="7" xfId="4" applyNumberFormat="1" applyFont="1" applyFill="1" applyBorder="1" applyAlignment="1">
      <alignment horizontal="left" indent="3"/>
    </xf>
    <xf numFmtId="2" fontId="2" fillId="4" borderId="10" xfId="4" applyNumberFormat="1" applyFont="1" applyFill="1" applyBorder="1" applyAlignment="1">
      <alignment horizontal="left" indent="3"/>
    </xf>
    <xf numFmtId="2" fontId="2" fillId="6" borderId="3" xfId="0" applyNumberFormat="1" applyFont="1" applyFill="1" applyBorder="1" applyAlignment="1">
      <alignment vertical="center"/>
    </xf>
    <xf numFmtId="2" fontId="2" fillId="6" borderId="7" xfId="0" applyNumberFormat="1" applyFont="1" applyFill="1" applyBorder="1" applyAlignment="1">
      <alignment vertical="center"/>
    </xf>
    <xf numFmtId="167" fontId="2" fillId="8" borderId="5" xfId="0" applyNumberFormat="1" applyFont="1" applyFill="1" applyBorder="1"/>
    <xf numFmtId="0" fontId="2" fillId="4" borderId="7" xfId="11" applyFont="1" applyFill="1" applyBorder="1"/>
    <xf numFmtId="0" fontId="2" fillId="4" borderId="7" xfId="11" applyFont="1" applyFill="1" applyBorder="1" applyAlignment="1">
      <alignment horizontal="center"/>
    </xf>
    <xf numFmtId="166" fontId="2" fillId="4" borderId="7" xfId="11" applyNumberFormat="1" applyFont="1" applyFill="1" applyBorder="1"/>
    <xf numFmtId="166" fontId="2" fillId="4" borderId="7" xfId="11" applyNumberFormat="1" applyFont="1" applyFill="1" applyBorder="1" applyAlignment="1">
      <alignment horizontal="center"/>
    </xf>
    <xf numFmtId="167" fontId="2" fillId="4" borderId="7" xfId="11" applyNumberFormat="1" applyFont="1" applyFill="1" applyBorder="1"/>
    <xf numFmtId="2" fontId="2" fillId="4" borderId="7" xfId="11" applyNumberFormat="1" applyFont="1" applyFill="1" applyBorder="1"/>
    <xf numFmtId="2" fontId="2" fillId="4" borderId="7" xfId="11" applyNumberFormat="1" applyFont="1" applyFill="1" applyBorder="1" applyAlignment="1">
      <alignment horizontal="center"/>
    </xf>
    <xf numFmtId="2" fontId="2" fillId="4" borderId="7" xfId="11" applyNumberFormat="1" applyFont="1" applyFill="1" applyBorder="1" applyAlignment="1">
      <alignment horizontal="left" indent="3"/>
    </xf>
    <xf numFmtId="2" fontId="2" fillId="4" borderId="10" xfId="11" applyNumberFormat="1" applyFont="1" applyFill="1" applyBorder="1" applyAlignment="1">
      <alignment horizontal="left" indent="3"/>
    </xf>
    <xf numFmtId="0" fontId="2" fillId="2" borderId="12" xfId="0" applyFont="1" applyFill="1" applyBorder="1" applyAlignment="1" applyProtection="1">
      <alignment horizontal="center"/>
      <protection locked="0"/>
    </xf>
    <xf numFmtId="166" fontId="2" fillId="2" borderId="12" xfId="0" applyNumberFormat="1" applyFont="1" applyFill="1" applyBorder="1" applyAlignment="1" applyProtection="1">
      <alignment horizontal="left" indent="4"/>
      <protection locked="0"/>
    </xf>
    <xf numFmtId="167" fontId="2" fillId="2" borderId="12" xfId="0" applyNumberFormat="1" applyFont="1" applyFill="1" applyBorder="1" applyProtection="1"/>
    <xf numFmtId="2" fontId="2" fillId="4" borderId="12" xfId="0" applyNumberFormat="1" applyFont="1" applyFill="1" applyBorder="1" applyProtection="1">
      <protection locked="0"/>
    </xf>
    <xf numFmtId="2" fontId="2" fillId="6" borderId="15" xfId="0" applyNumberFormat="1" applyFont="1" applyFill="1" applyBorder="1" applyAlignment="1" applyProtection="1">
      <alignment horizontal="left" indent="3"/>
    </xf>
    <xf numFmtId="2" fontId="2" fillId="6" borderId="25" xfId="0" applyNumberFormat="1" applyFont="1" applyFill="1" applyBorder="1" applyAlignment="1" applyProtection="1">
      <alignment horizontal="left" indent="3"/>
    </xf>
    <xf numFmtId="0" fontId="2" fillId="6" borderId="3" xfId="0" applyFont="1" applyFill="1" applyBorder="1" applyProtection="1">
      <protection locked="0"/>
    </xf>
    <xf numFmtId="0" fontId="2" fillId="2" borderId="3" xfId="0" applyFont="1" applyFill="1" applyBorder="1" applyAlignment="1" applyProtection="1">
      <alignment horizontal="center"/>
      <protection locked="0"/>
    </xf>
    <xf numFmtId="166" fontId="2" fillId="6" borderId="3" xfId="0" applyNumberFormat="1" applyFont="1" applyFill="1" applyBorder="1" applyProtection="1">
      <protection locked="0"/>
    </xf>
    <xf numFmtId="166" fontId="2" fillId="2" borderId="3" xfId="0" applyNumberFormat="1" applyFont="1" applyFill="1" applyBorder="1" applyAlignment="1" applyProtection="1">
      <alignment horizontal="left" indent="4"/>
      <protection locked="0"/>
    </xf>
    <xf numFmtId="2" fontId="2" fillId="6" borderId="3" xfId="0" applyNumberFormat="1" applyFont="1" applyFill="1" applyBorder="1" applyAlignment="1" applyProtection="1">
      <alignment horizontal="left" indent="3"/>
    </xf>
    <xf numFmtId="2" fontId="2" fillId="6" borderId="9" xfId="0" applyNumberFormat="1" applyFont="1" applyFill="1" applyBorder="1" applyAlignment="1" applyProtection="1">
      <alignment horizontal="left" indent="3"/>
    </xf>
    <xf numFmtId="0" fontId="2" fillId="17" borderId="5" xfId="0" applyFont="1" applyFill="1" applyBorder="1" applyProtection="1">
      <protection locked="0"/>
    </xf>
    <xf numFmtId="0" fontId="2" fillId="5" borderId="3" xfId="0" applyFont="1" applyFill="1" applyBorder="1" applyAlignment="1" applyProtection="1">
      <alignment horizontal="center"/>
      <protection locked="0"/>
    </xf>
    <xf numFmtId="166" fontId="2" fillId="5" borderId="3" xfId="0" applyNumberFormat="1" applyFont="1" applyFill="1" applyBorder="1" applyProtection="1">
      <protection locked="0"/>
    </xf>
    <xf numFmtId="166" fontId="2" fillId="5" borderId="5" xfId="0" applyNumberFormat="1" applyFont="1" applyFill="1" applyBorder="1" applyProtection="1">
      <protection locked="0"/>
    </xf>
    <xf numFmtId="166" fontId="2" fillId="5" borderId="5" xfId="0" applyNumberFormat="1" applyFont="1" applyFill="1" applyBorder="1" applyAlignment="1" applyProtection="1">
      <alignment horizontal="left" indent="4"/>
      <protection locked="0"/>
    </xf>
    <xf numFmtId="167" fontId="2" fillId="5" borderId="12" xfId="0" applyNumberFormat="1" applyFont="1" applyFill="1" applyBorder="1" applyProtection="1"/>
    <xf numFmtId="2" fontId="2" fillId="5" borderId="12" xfId="0" applyNumberFormat="1" applyFont="1" applyFill="1" applyBorder="1" applyAlignment="1" applyProtection="1">
      <alignment horizontal="left" indent="3"/>
    </xf>
    <xf numFmtId="2" fontId="2" fillId="5" borderId="26" xfId="0" applyNumberFormat="1" applyFont="1" applyFill="1" applyBorder="1" applyAlignment="1" applyProtection="1">
      <alignment horizontal="left" indent="3"/>
    </xf>
    <xf numFmtId="0" fontId="2" fillId="17" borderId="3" xfId="0" applyFont="1" applyFill="1" applyBorder="1" applyProtection="1">
      <protection locked="0"/>
    </xf>
    <xf numFmtId="166" fontId="2" fillId="5" borderId="3" xfId="0" applyNumberFormat="1" applyFont="1" applyFill="1" applyBorder="1" applyAlignment="1" applyProtection="1">
      <alignment horizontal="left" indent="4"/>
      <protection locked="0"/>
    </xf>
    <xf numFmtId="167" fontId="2" fillId="5" borderId="3" xfId="0" applyNumberFormat="1" applyFont="1" applyFill="1" applyBorder="1" applyProtection="1"/>
    <xf numFmtId="2" fontId="2" fillId="5" borderId="9" xfId="0" applyNumberFormat="1" applyFont="1" applyFill="1" applyBorder="1" applyAlignment="1" applyProtection="1">
      <alignment horizontal="left" indent="3"/>
    </xf>
    <xf numFmtId="166" fontId="2" fillId="3" borderId="5" xfId="0" applyNumberFormat="1" applyFont="1" applyFill="1" applyBorder="1" applyAlignment="1" applyProtection="1">
      <alignment horizontal="left" indent="4"/>
      <protection locked="0"/>
    </xf>
    <xf numFmtId="166" fontId="2" fillId="3" borderId="12" xfId="0" applyNumberFormat="1" applyFont="1" applyFill="1" applyBorder="1" applyProtection="1">
      <protection locked="0"/>
    </xf>
    <xf numFmtId="167" fontId="2" fillId="3" borderId="12" xfId="0" applyNumberFormat="1" applyFont="1" applyFill="1" applyBorder="1" applyProtection="1"/>
    <xf numFmtId="2" fontId="2" fillId="3" borderId="12" xfId="0" applyNumberFormat="1" applyFont="1" applyFill="1" applyBorder="1" applyAlignment="1" applyProtection="1">
      <alignment horizontal="left" indent="3"/>
    </xf>
    <xf numFmtId="2" fontId="2" fillId="3" borderId="26" xfId="0" applyNumberFormat="1" applyFont="1" applyFill="1" applyBorder="1" applyAlignment="1" applyProtection="1">
      <alignment horizontal="left" indent="3"/>
    </xf>
    <xf numFmtId="166" fontId="2" fillId="3" borderId="3" xfId="0" applyNumberFormat="1" applyFont="1" applyFill="1" applyBorder="1" applyAlignment="1" applyProtection="1">
      <alignment horizontal="left" indent="4"/>
      <protection locked="0"/>
    </xf>
    <xf numFmtId="0" fontId="2" fillId="4" borderId="5" xfId="0" applyFont="1" applyFill="1" applyBorder="1" applyProtection="1">
      <protection locked="0"/>
    </xf>
    <xf numFmtId="0" fontId="2" fillId="4" borderId="5" xfId="0" applyFont="1" applyFill="1" applyBorder="1" applyAlignment="1" applyProtection="1">
      <alignment horizontal="center"/>
      <protection locked="0"/>
    </xf>
    <xf numFmtId="166" fontId="2" fillId="4" borderId="5" xfId="0" applyNumberFormat="1" applyFont="1" applyFill="1" applyBorder="1" applyAlignment="1" applyProtection="1">
      <alignment horizontal="left" indent="4"/>
      <protection locked="0"/>
    </xf>
    <xf numFmtId="166" fontId="2" fillId="4" borderId="12" xfId="0" applyNumberFormat="1" applyFont="1" applyFill="1" applyBorder="1" applyProtection="1">
      <protection locked="0"/>
    </xf>
    <xf numFmtId="167" fontId="2" fillId="4" borderId="12" xfId="0" applyNumberFormat="1" applyFont="1" applyFill="1" applyBorder="1" applyProtection="1"/>
    <xf numFmtId="2" fontId="2" fillId="4" borderId="12" xfId="0" applyNumberFormat="1" applyFont="1" applyFill="1" applyBorder="1" applyAlignment="1" applyProtection="1">
      <alignment horizontal="left" indent="3"/>
    </xf>
    <xf numFmtId="2" fontId="2" fillId="4" borderId="26" xfId="0" applyNumberFormat="1" applyFont="1" applyFill="1" applyBorder="1" applyAlignment="1" applyProtection="1">
      <alignment horizontal="left" indent="3"/>
    </xf>
    <xf numFmtId="0" fontId="2" fillId="4" borderId="12" xfId="0" applyFont="1" applyFill="1" applyBorder="1" applyAlignment="1" applyProtection="1">
      <alignment horizontal="center"/>
      <protection locked="0"/>
    </xf>
    <xf numFmtId="166" fontId="2" fillId="4" borderId="3" xfId="0" applyNumberFormat="1" applyFont="1" applyFill="1" applyBorder="1" applyAlignment="1" applyProtection="1">
      <alignment horizontal="left" indent="4"/>
      <protection locked="0"/>
    </xf>
    <xf numFmtId="166" fontId="2" fillId="6" borderId="3" xfId="0" applyNumberFormat="1" applyFont="1" applyFill="1" applyBorder="1" applyAlignment="1" applyProtection="1">
      <alignment horizontal="left" indent="4"/>
      <protection locked="0"/>
    </xf>
    <xf numFmtId="167" fontId="2" fillId="6" borderId="3" xfId="0" applyNumberFormat="1" applyFont="1" applyFill="1" applyBorder="1" applyProtection="1"/>
    <xf numFmtId="2" fontId="2" fillId="16" borderId="12" xfId="0" applyNumberFormat="1" applyFont="1" applyFill="1" applyBorder="1" applyAlignment="1" applyProtection="1">
      <alignment horizontal="left" indent="3"/>
    </xf>
    <xf numFmtId="167" fontId="2" fillId="16" borderId="3" xfId="0" applyNumberFormat="1" applyFont="1" applyFill="1" applyBorder="1" applyProtection="1"/>
    <xf numFmtId="166" fontId="2" fillId="15" borderId="3" xfId="0" applyNumberFormat="1" applyFont="1" applyFill="1" applyBorder="1"/>
    <xf numFmtId="166" fontId="2" fillId="15" borderId="3" xfId="0" applyNumberFormat="1" applyFont="1" applyFill="1" applyBorder="1" applyAlignment="1">
      <alignment horizontal="left" indent="4"/>
    </xf>
    <xf numFmtId="167" fontId="2" fillId="15" borderId="3" xfId="0" applyNumberFormat="1" applyFont="1" applyFill="1" applyBorder="1"/>
    <xf numFmtId="2" fontId="2" fillId="15" borderId="3" xfId="0" applyNumberFormat="1" applyFont="1" applyFill="1" applyBorder="1"/>
    <xf numFmtId="2" fontId="2" fillId="15" borderId="3" xfId="0" applyNumberFormat="1" applyFont="1" applyFill="1" applyBorder="1" applyAlignment="1">
      <alignment horizontal="left" indent="3"/>
    </xf>
    <xf numFmtId="2" fontId="2" fillId="15" borderId="12" xfId="0" applyNumberFormat="1" applyFont="1" applyFill="1" applyBorder="1" applyAlignment="1">
      <alignment horizontal="left" indent="3"/>
    </xf>
    <xf numFmtId="2" fontId="2" fillId="15" borderId="9" xfId="0" applyNumberFormat="1" applyFont="1" applyFill="1" applyBorder="1" applyAlignment="1">
      <alignment horizontal="left" indent="3"/>
    </xf>
    <xf numFmtId="0" fontId="2" fillId="2" borderId="12" xfId="0" applyFont="1" applyFill="1" applyBorder="1" applyProtection="1">
      <protection locked="0"/>
    </xf>
    <xf numFmtId="2" fontId="2" fillId="2" borderId="12" xfId="0" applyNumberFormat="1" applyFont="1" applyFill="1" applyBorder="1" applyProtection="1">
      <protection locked="0"/>
    </xf>
    <xf numFmtId="2" fontId="2" fillId="2" borderId="15" xfId="0" applyNumberFormat="1" applyFont="1" applyFill="1" applyBorder="1" applyAlignment="1" applyProtection="1">
      <alignment horizontal="left" indent="3"/>
    </xf>
    <xf numFmtId="0" fontId="2" fillId="2" borderId="3" xfId="0" applyFont="1" applyFill="1" applyBorder="1" applyProtection="1">
      <protection locked="0"/>
    </xf>
    <xf numFmtId="2" fontId="2" fillId="2" borderId="3" xfId="0" applyNumberFormat="1" applyFont="1" applyFill="1" applyBorder="1" applyProtection="1">
      <protection locked="0"/>
    </xf>
    <xf numFmtId="2" fontId="2" fillId="2" borderId="3" xfId="0" applyNumberFormat="1" applyFont="1" applyFill="1" applyBorder="1" applyAlignment="1" applyProtection="1">
      <alignment horizontal="left" indent="4"/>
      <protection locked="0"/>
    </xf>
    <xf numFmtId="0" fontId="2" fillId="6" borderId="3" xfId="0" applyFont="1" applyFill="1" applyBorder="1" applyAlignment="1" applyProtection="1">
      <alignment horizontal="center"/>
      <protection locked="0"/>
    </xf>
    <xf numFmtId="2" fontId="2" fillId="6" borderId="3" xfId="0" applyNumberFormat="1" applyFont="1" applyFill="1" applyBorder="1" applyProtection="1">
      <protection locked="0"/>
    </xf>
    <xf numFmtId="2" fontId="2" fillId="6" borderId="3" xfId="0" applyNumberFormat="1" applyFont="1" applyFill="1" applyBorder="1" applyAlignment="1" applyProtection="1">
      <alignment horizontal="left" indent="4"/>
      <protection locked="0"/>
    </xf>
    <xf numFmtId="0" fontId="2" fillId="16" borderId="3" xfId="0" applyFont="1" applyFill="1" applyBorder="1" applyProtection="1">
      <protection locked="0"/>
    </xf>
    <xf numFmtId="2" fontId="2" fillId="16" borderId="3" xfId="0" applyNumberFormat="1" applyFont="1" applyFill="1" applyBorder="1" applyProtection="1">
      <protection locked="0"/>
    </xf>
    <xf numFmtId="2" fontId="2" fillId="16" borderId="3" xfId="0" applyNumberFormat="1" applyFont="1" applyFill="1" applyBorder="1" applyAlignment="1" applyProtection="1">
      <alignment horizontal="left" indent="3"/>
    </xf>
    <xf numFmtId="2" fontId="2" fillId="16" borderId="9" xfId="0" applyNumberFormat="1" applyFont="1" applyFill="1" applyBorder="1" applyAlignment="1" applyProtection="1">
      <alignment horizontal="left" indent="3"/>
    </xf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Protection="1">
      <protection locked="0"/>
    </xf>
    <xf numFmtId="0" fontId="2" fillId="9" borderId="0" xfId="0" applyFont="1" applyFill="1" applyAlignment="1">
      <alignment horizontal="center"/>
    </xf>
    <xf numFmtId="0" fontId="9" fillId="16" borderId="1" xfId="0" applyFont="1" applyFill="1" applyBorder="1" applyAlignment="1">
      <alignment horizontal="center"/>
    </xf>
    <xf numFmtId="166" fontId="2" fillId="16" borderId="1" xfId="0" applyNumberFormat="1" applyFont="1" applyFill="1" applyBorder="1"/>
    <xf numFmtId="166" fontId="2" fillId="16" borderId="5" xfId="0" applyNumberFormat="1" applyFont="1" applyFill="1" applyBorder="1" applyAlignment="1">
      <alignment horizontal="left" indent="4"/>
    </xf>
    <xf numFmtId="167" fontId="2" fillId="16" borderId="5" xfId="0" applyNumberFormat="1" applyFont="1" applyFill="1" applyBorder="1"/>
    <xf numFmtId="2" fontId="2" fillId="16" borderId="5" xfId="0" applyNumberFormat="1" applyFont="1" applyFill="1" applyBorder="1" applyAlignment="1">
      <alignment horizontal="left" indent="3"/>
    </xf>
    <xf numFmtId="2" fontId="2" fillId="16" borderId="25" xfId="0" applyNumberFormat="1" applyFont="1" applyFill="1" applyBorder="1" applyAlignment="1">
      <alignment horizontal="left" indent="3"/>
    </xf>
    <xf numFmtId="0" fontId="9" fillId="16" borderId="3" xfId="0" applyFont="1" applyFill="1" applyBorder="1" applyAlignment="1">
      <alignment horizontal="center"/>
    </xf>
    <xf numFmtId="166" fontId="2" fillId="15" borderId="12" xfId="0" applyNumberFormat="1" applyFont="1" applyFill="1" applyBorder="1"/>
    <xf numFmtId="166" fontId="2" fillId="15" borderId="12" xfId="0" applyNumberFormat="1" applyFont="1" applyFill="1" applyBorder="1" applyAlignment="1">
      <alignment horizontal="left" indent="4"/>
    </xf>
    <xf numFmtId="167" fontId="2" fillId="15" borderId="12" xfId="0" applyNumberFormat="1" applyFont="1" applyFill="1" applyBorder="1"/>
    <xf numFmtId="2" fontId="2" fillId="15" borderId="26" xfId="0" applyNumberFormat="1" applyFont="1" applyFill="1" applyBorder="1" applyAlignment="1">
      <alignment horizontal="left" indent="3"/>
    </xf>
    <xf numFmtId="0" fontId="2" fillId="15" borderId="12" xfId="0" applyFont="1" applyFill="1" applyBorder="1"/>
    <xf numFmtId="166" fontId="2" fillId="15" borderId="7" xfId="0" applyNumberFormat="1" applyFont="1" applyFill="1" applyBorder="1"/>
    <xf numFmtId="167" fontId="2" fillId="15" borderId="7" xfId="0" applyNumberFormat="1" applyFont="1" applyFill="1" applyBorder="1"/>
    <xf numFmtId="2" fontId="2" fillId="15" borderId="7" xfId="0" applyNumberFormat="1" applyFont="1" applyFill="1" applyBorder="1"/>
    <xf numFmtId="2" fontId="2" fillId="15" borderId="7" xfId="0" applyNumberFormat="1" applyFont="1" applyFill="1" applyBorder="1" applyAlignment="1">
      <alignment horizontal="left" indent="3"/>
    </xf>
    <xf numFmtId="2" fontId="2" fillId="15" borderId="10" xfId="0" applyNumberFormat="1" applyFont="1" applyFill="1" applyBorder="1" applyAlignment="1">
      <alignment horizontal="left" indent="3"/>
    </xf>
    <xf numFmtId="2" fontId="2" fillId="4" borderId="7" xfId="0" applyNumberFormat="1" applyFont="1" applyFill="1" applyBorder="1" applyAlignment="1">
      <alignment horizontal="left" indent="4"/>
    </xf>
    <xf numFmtId="0" fontId="2" fillId="2" borderId="7" xfId="0" applyFont="1" applyFill="1" applyBorder="1" applyProtection="1">
      <protection locked="0"/>
    </xf>
    <xf numFmtId="0" fontId="2" fillId="3" borderId="5" xfId="0" applyFont="1" applyFill="1" applyBorder="1" applyProtection="1">
      <protection locked="0"/>
    </xf>
    <xf numFmtId="2" fontId="2" fillId="3" borderId="5" xfId="0" applyNumberFormat="1" applyFont="1" applyFill="1" applyBorder="1" applyProtection="1">
      <protection locked="0"/>
    </xf>
    <xf numFmtId="0" fontId="2" fillId="3" borderId="3" xfId="0" applyFont="1" applyFill="1" applyBorder="1" applyProtection="1">
      <protection locked="0"/>
    </xf>
    <xf numFmtId="2" fontId="2" fillId="3" borderId="12" xfId="0" applyNumberFormat="1" applyFont="1" applyFill="1" applyBorder="1" applyProtection="1">
      <protection locked="0"/>
    </xf>
    <xf numFmtId="0" fontId="2" fillId="3" borderId="7" xfId="0" applyFont="1" applyFill="1" applyBorder="1" applyProtection="1">
      <protection locked="0"/>
    </xf>
    <xf numFmtId="2" fontId="2" fillId="3" borderId="7" xfId="0" applyNumberFormat="1" applyFont="1" applyFill="1" applyBorder="1" applyAlignment="1" applyProtection="1">
      <alignment horizontal="left" indent="3"/>
    </xf>
    <xf numFmtId="2" fontId="2" fillId="3" borderId="10" xfId="0" applyNumberFormat="1" applyFont="1" applyFill="1" applyBorder="1" applyAlignment="1" applyProtection="1">
      <alignment horizontal="left" indent="3"/>
    </xf>
    <xf numFmtId="2" fontId="2" fillId="3" borderId="1" xfId="0" applyNumberFormat="1" applyFont="1" applyFill="1" applyBorder="1" applyAlignment="1" applyProtection="1">
      <alignment horizontal="left" indent="3"/>
    </xf>
    <xf numFmtId="2" fontId="2" fillId="3" borderId="2" xfId="0" applyNumberFormat="1" applyFont="1" applyFill="1" applyBorder="1" applyAlignment="1" applyProtection="1">
      <alignment horizontal="left" indent="3"/>
    </xf>
    <xf numFmtId="2" fontId="2" fillId="4" borderId="5" xfId="0" applyNumberFormat="1" applyFont="1" applyFill="1" applyBorder="1" applyProtection="1">
      <protection locked="0"/>
    </xf>
    <xf numFmtId="0" fontId="2" fillId="4" borderId="3" xfId="0" applyFont="1" applyFill="1" applyBorder="1" applyProtection="1">
      <protection locked="0"/>
    </xf>
    <xf numFmtId="0" fontId="2" fillId="4" borderId="7" xfId="0" applyFont="1" applyFill="1" applyBorder="1" applyProtection="1">
      <protection locked="0"/>
    </xf>
    <xf numFmtId="2" fontId="2" fillId="4" borderId="7" xfId="0" applyNumberFormat="1" applyFont="1" applyFill="1" applyBorder="1" applyAlignment="1" applyProtection="1">
      <alignment horizontal="left" indent="3"/>
    </xf>
    <xf numFmtId="2" fontId="2" fillId="4" borderId="10" xfId="0" applyNumberFormat="1" applyFont="1" applyFill="1" applyBorder="1" applyAlignment="1" applyProtection="1">
      <alignment horizontal="left" indent="3"/>
    </xf>
    <xf numFmtId="2" fontId="2" fillId="3" borderId="3" xfId="0" applyNumberFormat="1" applyFont="1" applyFill="1" applyBorder="1" applyProtection="1">
      <protection locked="0"/>
    </xf>
    <xf numFmtId="2" fontId="2" fillId="4" borderId="3" xfId="0" applyNumberFormat="1" applyFont="1" applyFill="1" applyBorder="1" applyProtection="1">
      <protection locked="0"/>
    </xf>
    <xf numFmtId="167" fontId="2" fillId="4" borderId="7" xfId="0" applyNumberFormat="1" applyFont="1" applyFill="1" applyBorder="1" applyProtection="1"/>
    <xf numFmtId="2" fontId="2" fillId="4" borderId="7" xfId="0" applyNumberFormat="1" applyFont="1" applyFill="1" applyBorder="1" applyProtection="1">
      <protection locked="0"/>
    </xf>
    <xf numFmtId="2" fontId="2" fillId="16" borderId="26" xfId="0" applyNumberFormat="1" applyFont="1" applyFill="1" applyBorder="1" applyAlignment="1" applyProtection="1">
      <alignment horizontal="left" indent="3"/>
    </xf>
    <xf numFmtId="167" fontId="2" fillId="2" borderId="7" xfId="0" applyNumberFormat="1" applyFont="1" applyFill="1" applyBorder="1" applyProtection="1"/>
    <xf numFmtId="2" fontId="2" fillId="2" borderId="7" xfId="0" applyNumberFormat="1" applyFont="1" applyFill="1" applyBorder="1" applyProtection="1">
      <protection locked="0"/>
    </xf>
    <xf numFmtId="2" fontId="2" fillId="2" borderId="7" xfId="0" applyNumberFormat="1" applyFont="1" applyFill="1" applyBorder="1" applyAlignment="1" applyProtection="1">
      <alignment horizontal="left" indent="3"/>
    </xf>
    <xf numFmtId="2" fontId="2" fillId="2" borderId="10" xfId="0" applyNumberFormat="1" applyFont="1" applyFill="1" applyBorder="1" applyAlignment="1" applyProtection="1">
      <alignment horizontal="left" indent="3"/>
    </xf>
    <xf numFmtId="167" fontId="2" fillId="3" borderId="7" xfId="0" applyNumberFormat="1" applyFont="1" applyFill="1" applyBorder="1" applyProtection="1"/>
    <xf numFmtId="2" fontId="2" fillId="3" borderId="7" xfId="0" applyNumberFormat="1" applyFont="1" applyFill="1" applyBorder="1" applyProtection="1">
      <protection locked="0"/>
    </xf>
    <xf numFmtId="2" fontId="2" fillId="15" borderId="12" xfId="0" applyNumberFormat="1" applyFont="1" applyFill="1" applyBorder="1"/>
    <xf numFmtId="0" fontId="2" fillId="16" borderId="5" xfId="0" applyFont="1" applyFill="1" applyBorder="1"/>
    <xf numFmtId="2" fontId="2" fillId="16" borderId="5" xfId="0" applyNumberFormat="1" applyFont="1" applyFill="1" applyBorder="1"/>
    <xf numFmtId="165" fontId="2" fillId="2" borderId="12" xfId="0" applyNumberFormat="1" applyFont="1" applyFill="1" applyBorder="1" applyProtection="1">
      <protection locked="0"/>
    </xf>
    <xf numFmtId="165" fontId="2" fillId="2" borderId="12" xfId="0" applyNumberFormat="1" applyFont="1" applyFill="1" applyBorder="1" applyAlignment="1" applyProtection="1">
      <alignment horizontal="center"/>
      <protection locked="0"/>
    </xf>
    <xf numFmtId="165" fontId="2" fillId="2" borderId="3" xfId="0" applyNumberFormat="1" applyFont="1" applyFill="1" applyBorder="1" applyProtection="1">
      <protection locked="0"/>
    </xf>
    <xf numFmtId="165" fontId="2" fillId="2" borderId="3" xfId="0" applyNumberFormat="1" applyFont="1" applyFill="1" applyBorder="1" applyAlignment="1" applyProtection="1">
      <alignment horizontal="center"/>
      <protection locked="0"/>
    </xf>
    <xf numFmtId="0" fontId="2" fillId="2" borderId="7" xfId="0" applyFont="1" applyFill="1" applyBorder="1" applyAlignment="1" applyProtection="1">
      <alignment horizontal="center"/>
      <protection locked="0"/>
    </xf>
    <xf numFmtId="2" fontId="2" fillId="6" borderId="11" xfId="0" applyNumberFormat="1" applyFont="1" applyFill="1" applyBorder="1" applyAlignment="1" applyProtection="1">
      <alignment horizontal="left" indent="3"/>
    </xf>
    <xf numFmtId="2" fontId="2" fillId="6" borderId="7" xfId="0" applyNumberFormat="1" applyFont="1" applyFill="1" applyBorder="1" applyAlignment="1" applyProtection="1">
      <alignment horizontal="left" indent="3"/>
    </xf>
    <xf numFmtId="2" fontId="2" fillId="6" borderId="10" xfId="0" applyNumberFormat="1" applyFont="1" applyFill="1" applyBorder="1" applyAlignment="1" applyProtection="1">
      <alignment horizontal="left" indent="3"/>
    </xf>
    <xf numFmtId="165" fontId="2" fillId="5" borderId="5" xfId="0" applyNumberFormat="1" applyFont="1" applyFill="1" applyBorder="1" applyProtection="1">
      <protection locked="0"/>
    </xf>
    <xf numFmtId="165" fontId="2" fillId="5" borderId="3" xfId="0" applyNumberFormat="1" applyFont="1" applyFill="1" applyBorder="1" applyProtection="1">
      <protection locked="0"/>
    </xf>
    <xf numFmtId="2" fontId="2" fillId="5" borderId="5" xfId="0" applyNumberFormat="1" applyFont="1" applyFill="1" applyBorder="1" applyProtection="1">
      <protection locked="0"/>
    </xf>
    <xf numFmtId="165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Protection="1">
      <protection locked="0"/>
    </xf>
    <xf numFmtId="2" fontId="2" fillId="5" borderId="3" xfId="0" applyNumberFormat="1" applyFont="1" applyFill="1" applyBorder="1" applyProtection="1">
      <protection locked="0"/>
    </xf>
    <xf numFmtId="165" fontId="2" fillId="5" borderId="3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Protection="1">
      <protection locked="0"/>
    </xf>
    <xf numFmtId="2" fontId="2" fillId="5" borderId="3" xfId="0" applyNumberFormat="1" applyFont="1" applyFill="1" applyBorder="1" applyAlignment="1" applyProtection="1">
      <alignment horizontal="left" indent="3"/>
    </xf>
    <xf numFmtId="166" fontId="2" fillId="5" borderId="12" xfId="0" applyNumberFormat="1" applyFont="1" applyFill="1" applyBorder="1" applyProtection="1">
      <protection locked="0"/>
    </xf>
    <xf numFmtId="0" fontId="2" fillId="5" borderId="7" xfId="0" applyFont="1" applyFill="1" applyBorder="1" applyProtection="1">
      <protection locked="0"/>
    </xf>
    <xf numFmtId="0" fontId="2" fillId="5" borderId="7" xfId="0" applyFont="1" applyFill="1" applyBorder="1" applyAlignment="1" applyProtection="1">
      <alignment horizontal="center"/>
      <protection locked="0"/>
    </xf>
    <xf numFmtId="2" fontId="2" fillId="5" borderId="7" xfId="0" applyNumberFormat="1" applyFont="1" applyFill="1" applyBorder="1" applyProtection="1">
      <protection locked="0"/>
    </xf>
    <xf numFmtId="165" fontId="2" fillId="5" borderId="7" xfId="0" applyNumberFormat="1" applyFont="1" applyFill="1" applyBorder="1" applyAlignment="1" applyProtection="1">
      <alignment horizontal="center"/>
      <protection locked="0"/>
    </xf>
    <xf numFmtId="167" fontId="2" fillId="5" borderId="7" xfId="0" applyNumberFormat="1" applyFont="1" applyFill="1" applyBorder="1" applyProtection="1"/>
    <xf numFmtId="2" fontId="2" fillId="5" borderId="7" xfId="0" applyNumberFormat="1" applyFont="1" applyFill="1" applyBorder="1" applyAlignment="1" applyProtection="1">
      <alignment horizontal="left" indent="3"/>
    </xf>
    <xf numFmtId="2" fontId="2" fillId="5" borderId="10" xfId="0" applyNumberFormat="1" applyFont="1" applyFill="1" applyBorder="1" applyAlignment="1" applyProtection="1">
      <alignment horizontal="left" indent="3"/>
    </xf>
    <xf numFmtId="0" fontId="2" fillId="3" borderId="5" xfId="0" applyFont="1" applyFill="1" applyBorder="1" applyAlignment="1" applyProtection="1">
      <alignment horizontal="center"/>
      <protection locked="0"/>
    </xf>
    <xf numFmtId="165" fontId="2" fillId="3" borderId="5" xfId="0" applyNumberFormat="1" applyFont="1" applyFill="1" applyBorder="1" applyProtection="1">
      <protection locked="0"/>
    </xf>
    <xf numFmtId="165" fontId="2" fillId="3" borderId="5" xfId="0" applyNumberFormat="1" applyFont="1" applyFill="1" applyBorder="1" applyAlignment="1" applyProtection="1">
      <alignment horizontal="center"/>
      <protection locked="0"/>
    </xf>
    <xf numFmtId="0" fontId="2" fillId="3" borderId="3" xfId="0" applyFont="1" applyFill="1" applyBorder="1" applyAlignment="1" applyProtection="1">
      <alignment horizontal="center"/>
      <protection locked="0"/>
    </xf>
    <xf numFmtId="165" fontId="2" fillId="3" borderId="3" xfId="0" applyNumberFormat="1" applyFont="1" applyFill="1" applyBorder="1" applyProtection="1">
      <protection locked="0"/>
    </xf>
    <xf numFmtId="165" fontId="2" fillId="3" borderId="3" xfId="0" applyNumberFormat="1" applyFont="1" applyFill="1" applyBorder="1" applyAlignment="1" applyProtection="1">
      <alignment horizontal="center"/>
      <protection locked="0"/>
    </xf>
    <xf numFmtId="0" fontId="2" fillId="3" borderId="7" xfId="0" applyFont="1" applyFill="1" applyBorder="1" applyAlignment="1" applyProtection="1">
      <alignment horizontal="center"/>
      <protection locked="0"/>
    </xf>
    <xf numFmtId="165" fontId="2" fillId="3" borderId="7" xfId="0" applyNumberFormat="1" applyFont="1" applyFill="1" applyBorder="1" applyProtection="1">
      <protection locked="0"/>
    </xf>
    <xf numFmtId="165" fontId="2" fillId="3" borderId="7" xfId="0" applyNumberFormat="1" applyFont="1" applyFill="1" applyBorder="1" applyAlignment="1" applyProtection="1">
      <alignment horizontal="center"/>
      <protection locked="0"/>
    </xf>
    <xf numFmtId="165" fontId="2" fillId="4" borderId="5" xfId="0" applyNumberFormat="1" applyFont="1" applyFill="1" applyBorder="1" applyProtection="1">
      <protection locked="0"/>
    </xf>
    <xf numFmtId="165" fontId="2" fillId="4" borderId="5" xfId="0" applyNumberFormat="1" applyFont="1" applyFill="1" applyBorder="1" applyAlignment="1" applyProtection="1">
      <alignment horizontal="center"/>
      <protection locked="0"/>
    </xf>
    <xf numFmtId="0" fontId="2" fillId="4" borderId="3" xfId="0" applyFont="1" applyFill="1" applyBorder="1" applyAlignment="1" applyProtection="1">
      <alignment horizontal="center"/>
      <protection locked="0"/>
    </xf>
    <xf numFmtId="165" fontId="2" fillId="4" borderId="3" xfId="0" applyNumberFormat="1" applyFont="1" applyFill="1" applyBorder="1" applyProtection="1">
      <protection locked="0"/>
    </xf>
    <xf numFmtId="165" fontId="2" fillId="4" borderId="3" xfId="0" applyNumberFormat="1" applyFont="1" applyFill="1" applyBorder="1" applyAlignment="1" applyProtection="1">
      <alignment horizontal="center"/>
      <protection locked="0"/>
    </xf>
    <xf numFmtId="0" fontId="4" fillId="4" borderId="3" xfId="0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0" fontId="2" fillId="4" borderId="7" xfId="0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Protection="1">
      <protection locked="0"/>
    </xf>
    <xf numFmtId="165" fontId="2" fillId="4" borderId="7" xfId="0" applyNumberFormat="1" applyFont="1" applyFill="1" applyBorder="1" applyProtection="1">
      <protection locked="0"/>
    </xf>
    <xf numFmtId="2" fontId="2" fillId="2" borderId="11" xfId="0" applyNumberFormat="1" applyFont="1" applyFill="1" applyBorder="1" applyAlignment="1" applyProtection="1">
      <alignment horizontal="left" indent="3"/>
    </xf>
    <xf numFmtId="0" fontId="11" fillId="0" borderId="48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0" borderId="5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167" fontId="2" fillId="3" borderId="1" xfId="0" applyNumberFormat="1" applyFont="1" applyFill="1" applyBorder="1" applyProtection="1"/>
    <xf numFmtId="0" fontId="2" fillId="3" borderId="1" xfId="0" applyFont="1" applyFill="1" applyBorder="1" applyProtection="1">
      <protection locked="0"/>
    </xf>
    <xf numFmtId="0" fontId="2" fillId="3" borderId="1" xfId="0" applyFont="1" applyFill="1" applyBorder="1" applyAlignment="1" applyProtection="1">
      <alignment horizontal="center"/>
      <protection locked="0"/>
    </xf>
    <xf numFmtId="2" fontId="2" fillId="3" borderId="1" xfId="0" applyNumberFormat="1" applyFont="1" applyFill="1" applyBorder="1" applyProtection="1">
      <protection locked="0"/>
    </xf>
    <xf numFmtId="166" fontId="2" fillId="3" borderId="7" xfId="0" applyNumberFormat="1" applyFont="1" applyFill="1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2" fontId="2" fillId="2" borderId="3" xfId="0" applyNumberFormat="1" applyFont="1" applyFill="1" applyBorder="1" applyAlignment="1" applyProtection="1">
      <alignment horizontal="center"/>
      <protection locked="0"/>
    </xf>
    <xf numFmtId="165" fontId="2" fillId="2" borderId="7" xfId="0" applyNumberFormat="1" applyFont="1" applyFill="1" applyBorder="1" applyProtection="1">
      <protection locked="0"/>
    </xf>
    <xf numFmtId="165" fontId="2" fillId="2" borderId="7" xfId="0" applyNumberFormat="1" applyFont="1" applyFill="1" applyBorder="1" applyAlignment="1" applyProtection="1">
      <alignment horizontal="center"/>
      <protection locked="0"/>
    </xf>
    <xf numFmtId="2" fontId="2" fillId="2" borderId="7" xfId="0" applyNumberFormat="1" applyFont="1" applyFill="1" applyBorder="1" applyAlignment="1" applyProtection="1">
      <alignment horizontal="center"/>
      <protection locked="0"/>
    </xf>
    <xf numFmtId="0" fontId="2" fillId="5" borderId="3" xfId="0" applyFont="1" applyFill="1" applyBorder="1" applyAlignment="1" applyProtection="1">
      <alignment horizontal="left"/>
      <protection locked="0"/>
    </xf>
    <xf numFmtId="2" fontId="2" fillId="5" borderId="5" xfId="0" applyNumberFormat="1" applyFont="1" applyFill="1" applyBorder="1" applyAlignment="1" applyProtection="1">
      <alignment horizontal="center"/>
      <protection locked="0"/>
    </xf>
    <xf numFmtId="2" fontId="2" fillId="5" borderId="12" xfId="0" applyNumberFormat="1" applyFont="1" applyFill="1" applyBorder="1" applyAlignment="1" applyProtection="1">
      <alignment horizontal="center"/>
      <protection locked="0"/>
    </xf>
    <xf numFmtId="2" fontId="2" fillId="5" borderId="3" xfId="0" applyNumberFormat="1" applyFont="1" applyFill="1" applyBorder="1" applyAlignment="1" applyProtection="1">
      <alignment horizontal="center"/>
      <protection locked="0"/>
    </xf>
    <xf numFmtId="2" fontId="2" fillId="5" borderId="7" xfId="0" applyNumberFormat="1" applyFont="1" applyFill="1" applyBorder="1" applyAlignment="1" applyProtection="1">
      <alignment horizontal="center"/>
      <protection locked="0"/>
    </xf>
    <xf numFmtId="2" fontId="2" fillId="3" borderId="5" xfId="0" applyNumberFormat="1" applyFont="1" applyFill="1" applyBorder="1" applyAlignment="1" applyProtection="1">
      <alignment horizontal="center"/>
      <protection locked="0"/>
    </xf>
    <xf numFmtId="2" fontId="2" fillId="3" borderId="12" xfId="0" applyNumberFormat="1" applyFont="1" applyFill="1" applyBorder="1" applyAlignment="1" applyProtection="1">
      <alignment horizontal="center"/>
      <protection locked="0"/>
    </xf>
    <xf numFmtId="2" fontId="2" fillId="3" borderId="3" xfId="0" applyNumberFormat="1" applyFont="1" applyFill="1" applyBorder="1" applyAlignment="1" applyProtection="1">
      <alignment horizontal="center"/>
      <protection locked="0"/>
    </xf>
    <xf numFmtId="165" fontId="2" fillId="3" borderId="4" xfId="0" applyNumberFormat="1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center"/>
      <protection locked="0"/>
    </xf>
    <xf numFmtId="2" fontId="2" fillId="4" borderId="12" xfId="0" applyNumberFormat="1" applyFont="1" applyFill="1" applyBorder="1" applyAlignment="1" applyProtection="1">
      <alignment horizontal="center"/>
      <protection locked="0"/>
    </xf>
    <xf numFmtId="165" fontId="2" fillId="4" borderId="12" xfId="0" applyNumberFormat="1" applyFont="1" applyFill="1" applyBorder="1" applyAlignment="1" applyProtection="1">
      <alignment horizontal="center"/>
      <protection locked="0"/>
    </xf>
    <xf numFmtId="2" fontId="2" fillId="4" borderId="3" xfId="0" applyNumberFormat="1" applyFont="1" applyFill="1" applyBorder="1" applyAlignment="1" applyProtection="1">
      <alignment horizontal="center"/>
      <protection locked="0"/>
    </xf>
    <xf numFmtId="2" fontId="2" fillId="4" borderId="7" xfId="0" applyNumberFormat="1" applyFont="1" applyFill="1" applyBorder="1" applyAlignment="1" applyProtection="1">
      <alignment horizontal="center"/>
      <protection locked="0"/>
    </xf>
    <xf numFmtId="166" fontId="2" fillId="5" borderId="7" xfId="0" applyNumberFormat="1" applyFont="1" applyFill="1" applyBorder="1" applyProtection="1">
      <protection locked="0"/>
    </xf>
    <xf numFmtId="166" fontId="2" fillId="5" borderId="7" xfId="0" applyNumberFormat="1" applyFont="1" applyFill="1" applyBorder="1" applyAlignment="1" applyProtection="1">
      <alignment horizontal="left" indent="4"/>
      <protection locked="0"/>
    </xf>
    <xf numFmtId="166" fontId="2" fillId="3" borderId="7" xfId="0" applyNumberFormat="1" applyFont="1" applyFill="1" applyBorder="1" applyAlignment="1" applyProtection="1">
      <alignment horizontal="left" indent="4"/>
      <protection locked="0"/>
    </xf>
    <xf numFmtId="166" fontId="2" fillId="4" borderId="3" xfId="0" applyNumberFormat="1" applyFont="1" applyFill="1" applyBorder="1" applyAlignment="1" applyProtection="1">
      <alignment horizontal="center"/>
      <protection locked="0"/>
    </xf>
    <xf numFmtId="166" fontId="2" fillId="4" borderId="7" xfId="0" applyNumberFormat="1" applyFont="1" applyFill="1" applyBorder="1" applyAlignment="1" applyProtection="1">
      <alignment horizontal="center"/>
      <protection locked="0"/>
    </xf>
    <xf numFmtId="166" fontId="2" fillId="2" borderId="20" xfId="0" applyNumberFormat="1" applyFont="1" applyFill="1" applyBorder="1" applyProtection="1">
      <protection locked="0"/>
    </xf>
    <xf numFmtId="166" fontId="2" fillId="2" borderId="1" xfId="0" applyNumberFormat="1" applyFont="1" applyFill="1" applyBorder="1" applyAlignment="1" applyProtection="1">
      <alignment horizontal="left" indent="4"/>
      <protection locked="0"/>
    </xf>
    <xf numFmtId="2" fontId="2" fillId="6" borderId="6" xfId="0" applyNumberFormat="1" applyFont="1" applyFill="1" applyBorder="1" applyAlignment="1" applyProtection="1">
      <alignment horizontal="left" indent="3"/>
    </xf>
    <xf numFmtId="2" fontId="2" fillId="6" borderId="1" xfId="0" applyNumberFormat="1" applyFont="1" applyFill="1" applyBorder="1" applyAlignment="1" applyProtection="1">
      <alignment horizontal="left" indent="3"/>
    </xf>
    <xf numFmtId="2" fontId="2" fillId="6" borderId="2" xfId="0" applyNumberFormat="1" applyFont="1" applyFill="1" applyBorder="1" applyAlignment="1" applyProtection="1">
      <alignment horizontal="left" indent="3"/>
    </xf>
    <xf numFmtId="0" fontId="2" fillId="5" borderId="5" xfId="0" applyFont="1" applyFill="1" applyBorder="1" applyAlignment="1" applyProtection="1">
      <alignment horizontal="center"/>
      <protection locked="0"/>
    </xf>
    <xf numFmtId="166" fontId="2" fillId="20" borderId="35" xfId="0" applyNumberFormat="1" applyFont="1" applyFill="1" applyBorder="1" applyProtection="1">
      <protection locked="0"/>
    </xf>
    <xf numFmtId="167" fontId="2" fillId="5" borderId="5" xfId="0" applyNumberFormat="1" applyFont="1" applyFill="1" applyBorder="1" applyProtection="1"/>
    <xf numFmtId="2" fontId="2" fillId="5" borderId="5" xfId="0" applyNumberFormat="1" applyFont="1" applyFill="1" applyBorder="1" applyAlignment="1" applyProtection="1">
      <alignment horizontal="left" indent="3"/>
    </xf>
    <xf numFmtId="2" fontId="2" fillId="5" borderId="25" xfId="0" applyNumberFormat="1" applyFont="1" applyFill="1" applyBorder="1" applyAlignment="1" applyProtection="1">
      <alignment horizontal="left" indent="3"/>
    </xf>
    <xf numFmtId="0" fontId="2" fillId="5" borderId="8" xfId="0" applyFont="1" applyFill="1" applyBorder="1" applyAlignment="1" applyProtection="1">
      <alignment horizontal="center"/>
      <protection locked="0"/>
    </xf>
    <xf numFmtId="166" fontId="2" fillId="20" borderId="3" xfId="0" applyNumberFormat="1" applyFont="1" applyFill="1" applyBorder="1" applyProtection="1">
      <protection locked="0"/>
    </xf>
    <xf numFmtId="166" fontId="2" fillId="5" borderId="30" xfId="0" applyNumberFormat="1" applyFont="1" applyFill="1" applyBorder="1" applyProtection="1">
      <protection locked="0"/>
    </xf>
    <xf numFmtId="166" fontId="2" fillId="20" borderId="12" xfId="0" applyNumberFormat="1" applyFont="1" applyFill="1" applyBorder="1" applyProtection="1">
      <protection locked="0"/>
    </xf>
    <xf numFmtId="0" fontId="2" fillId="0" borderId="3" xfId="0" applyFont="1" applyFill="1" applyBorder="1" applyAlignment="1">
      <alignment horizontal="center" vertical="center" wrapText="1"/>
    </xf>
    <xf numFmtId="0" fontId="18" fillId="0" borderId="23" xfId="0" applyFont="1" applyBorder="1" applyAlignment="1"/>
    <xf numFmtId="0" fontId="18" fillId="0" borderId="23" xfId="0" applyFont="1" applyBorder="1" applyAlignment="1">
      <alignment horizontal="left"/>
    </xf>
    <xf numFmtId="2" fontId="2" fillId="3" borderId="3" xfId="0" applyNumberFormat="1" applyFont="1" applyFill="1" applyBorder="1" applyAlignment="1" applyProtection="1">
      <alignment horizontal="left" indent="4"/>
      <protection locked="0"/>
    </xf>
    <xf numFmtId="166" fontId="2" fillId="2" borderId="7" xfId="0" applyNumberFormat="1" applyFont="1" applyFill="1" applyBorder="1" applyProtection="1">
      <protection locked="0"/>
    </xf>
    <xf numFmtId="166" fontId="2" fillId="2" borderId="7" xfId="0" applyNumberFormat="1" applyFont="1" applyFill="1" applyBorder="1" applyAlignment="1" applyProtection="1">
      <alignment horizontal="left" indent="4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2" fontId="2" fillId="3" borderId="7" xfId="0" applyNumberFormat="1" applyFont="1" applyFill="1" applyBorder="1" applyAlignment="1" applyProtection="1">
      <alignment horizontal="left" indent="4"/>
      <protection locked="0"/>
    </xf>
    <xf numFmtId="2" fontId="2" fillId="4" borderId="12" xfId="0" applyNumberFormat="1" applyFont="1" applyFill="1" applyBorder="1" applyAlignment="1" applyProtection="1">
      <alignment horizontal="left" indent="4"/>
      <protection locked="0"/>
    </xf>
    <xf numFmtId="0" fontId="2" fillId="13" borderId="3" xfId="8" applyFont="1" applyFill="1" applyBorder="1" applyAlignment="1">
      <alignment vertical="center"/>
    </xf>
    <xf numFmtId="0" fontId="2" fillId="13" borderId="3" xfId="8" applyFont="1" applyFill="1" applyBorder="1" applyAlignment="1">
      <alignment horizontal="center" vertical="center"/>
    </xf>
    <xf numFmtId="166" fontId="2" fillId="13" borderId="3" xfId="8" applyNumberFormat="1" applyFont="1" applyFill="1" applyBorder="1" applyAlignment="1">
      <alignment horizontal="center" vertical="center"/>
    </xf>
    <xf numFmtId="167" fontId="2" fillId="13" borderId="3" xfId="8" applyNumberFormat="1" applyFont="1" applyFill="1" applyBorder="1" applyAlignment="1">
      <alignment horizontal="center" vertical="center"/>
    </xf>
    <xf numFmtId="2" fontId="2" fillId="13" borderId="3" xfId="8" applyNumberFormat="1" applyFont="1" applyFill="1" applyBorder="1" applyAlignment="1">
      <alignment horizontal="center" vertical="center"/>
    </xf>
    <xf numFmtId="2" fontId="2" fillId="13" borderId="9" xfId="8" applyNumberFormat="1" applyFont="1" applyFill="1" applyBorder="1" applyAlignment="1">
      <alignment horizontal="center" vertical="center"/>
    </xf>
    <xf numFmtId="0" fontId="2" fillId="13" borderId="7" xfId="8" applyFont="1" applyFill="1" applyBorder="1" applyAlignment="1">
      <alignment vertical="center"/>
    </xf>
    <xf numFmtId="0" fontId="2" fillId="13" borderId="7" xfId="8" applyFont="1" applyFill="1" applyBorder="1" applyAlignment="1">
      <alignment horizontal="center" vertical="center"/>
    </xf>
    <xf numFmtId="166" fontId="2" fillId="13" borderId="7" xfId="8" applyNumberFormat="1" applyFont="1" applyFill="1" applyBorder="1" applyAlignment="1">
      <alignment horizontal="center" vertical="center"/>
    </xf>
    <xf numFmtId="167" fontId="2" fillId="13" borderId="7" xfId="8" applyNumberFormat="1" applyFont="1" applyFill="1" applyBorder="1" applyAlignment="1">
      <alignment horizontal="center" vertical="center"/>
    </xf>
    <xf numFmtId="2" fontId="2" fillId="13" borderId="7" xfId="8" applyNumberFormat="1" applyFont="1" applyFill="1" applyBorder="1" applyAlignment="1">
      <alignment horizontal="center" vertical="center"/>
    </xf>
    <xf numFmtId="2" fontId="2" fillId="13" borderId="10" xfId="8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3" xfId="0" applyNumberFormat="1" applyFont="1" applyFill="1" applyBorder="1" applyAlignment="1" applyProtection="1">
      <alignment horizontal="center"/>
      <protection locked="0"/>
    </xf>
    <xf numFmtId="1" fontId="2" fillId="2" borderId="7" xfId="0" applyNumberFormat="1" applyFont="1" applyFill="1" applyBorder="1" applyAlignment="1" applyProtection="1">
      <alignment horizontal="center"/>
      <protection locked="0"/>
    </xf>
    <xf numFmtId="1" fontId="2" fillId="5" borderId="3" xfId="0" applyNumberFormat="1" applyFont="1" applyFill="1" applyBorder="1" applyAlignment="1" applyProtection="1">
      <alignment horizontal="center"/>
      <protection locked="0"/>
    </xf>
    <xf numFmtId="1" fontId="2" fillId="3" borderId="5" xfId="0" applyNumberFormat="1" applyFont="1" applyFill="1" applyBorder="1" applyAlignment="1" applyProtection="1">
      <alignment horizontal="center"/>
      <protection locked="0"/>
    </xf>
    <xf numFmtId="1" fontId="2" fillId="3" borderId="3" xfId="0" applyNumberFormat="1" applyFont="1" applyFill="1" applyBorder="1" applyAlignment="1" applyProtection="1">
      <alignment horizontal="center"/>
      <protection locked="0"/>
    </xf>
    <xf numFmtId="1" fontId="2" fillId="3" borderId="7" xfId="0" applyNumberFormat="1" applyFont="1" applyFill="1" applyBorder="1" applyAlignment="1" applyProtection="1">
      <alignment horizontal="center"/>
      <protection locked="0"/>
    </xf>
    <xf numFmtId="1" fontId="2" fillId="4" borderId="5" xfId="0" applyNumberFormat="1" applyFont="1" applyFill="1" applyBorder="1" applyAlignment="1" applyProtection="1">
      <alignment horizontal="center"/>
      <protection locked="0"/>
    </xf>
    <xf numFmtId="1" fontId="2" fillId="4" borderId="3" xfId="0" applyNumberFormat="1" applyFont="1" applyFill="1" applyBorder="1" applyAlignment="1" applyProtection="1">
      <alignment horizontal="center"/>
      <protection locked="0"/>
    </xf>
    <xf numFmtId="1" fontId="2" fillId="4" borderId="7" xfId="0" applyNumberFormat="1" applyFont="1" applyFill="1" applyBorder="1" applyAlignment="1" applyProtection="1">
      <alignment horizontal="center"/>
      <protection locked="0"/>
    </xf>
    <xf numFmtId="0" fontId="2" fillId="6" borderId="7" xfId="0" applyFont="1" applyFill="1" applyBorder="1" applyAlignment="1">
      <alignment horizontal="center" vertical="center"/>
    </xf>
    <xf numFmtId="0" fontId="2" fillId="16" borderId="12" xfId="0" applyFont="1" applyFill="1" applyBorder="1" applyAlignment="1">
      <alignment horizontal="center" vertical="center"/>
    </xf>
    <xf numFmtId="0" fontId="2" fillId="16" borderId="3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2" fillId="10" borderId="5" xfId="0" applyFont="1" applyFill="1" applyBorder="1" applyAlignment="1">
      <alignment horizontal="center" vertical="center"/>
    </xf>
    <xf numFmtId="0" fontId="2" fillId="10" borderId="3" xfId="0" applyFont="1" applyFill="1" applyBorder="1" applyAlignment="1">
      <alignment horizontal="center" vertical="center"/>
    </xf>
    <xf numFmtId="0" fontId="2" fillId="10" borderId="1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165" fontId="2" fillId="3" borderId="12" xfId="0" applyNumberFormat="1" applyFont="1" applyFill="1" applyBorder="1" applyAlignment="1" applyProtection="1">
      <alignment horizontal="center"/>
      <protection locked="0"/>
    </xf>
    <xf numFmtId="165" fontId="2" fillId="4" borderId="4" xfId="0" applyNumberFormat="1" applyFont="1" applyFill="1" applyBorder="1" applyProtection="1">
      <protection locked="0"/>
    </xf>
    <xf numFmtId="0" fontId="2" fillId="16" borderId="3" xfId="0" applyFont="1" applyFill="1" applyBorder="1" applyAlignment="1" applyProtection="1">
      <alignment horizontal="center"/>
      <protection locked="0"/>
    </xf>
    <xf numFmtId="2" fontId="2" fillId="4" borderId="4" xfId="0" applyNumberFormat="1" applyFont="1" applyFill="1" applyBorder="1" applyProtection="1">
      <protection locked="0"/>
    </xf>
    <xf numFmtId="165" fontId="2" fillId="16" borderId="5" xfId="0" applyNumberFormat="1" applyFont="1" applyFill="1" applyBorder="1"/>
    <xf numFmtId="165" fontId="2" fillId="5" borderId="12" xfId="0" applyNumberFormat="1" applyFont="1" applyFill="1" applyBorder="1" applyAlignment="1" applyProtection="1">
      <alignment horizontal="center"/>
      <protection locked="0"/>
    </xf>
    <xf numFmtId="0" fontId="20" fillId="0" borderId="0" xfId="0" applyFont="1" applyAlignment="1">
      <alignment vertical="center"/>
    </xf>
    <xf numFmtId="0" fontId="2" fillId="13" borderId="1" xfId="0" applyFont="1" applyFill="1" applyBorder="1" applyAlignment="1">
      <alignment horizontal="center"/>
    </xf>
    <xf numFmtId="0" fontId="2" fillId="5" borderId="12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 applyProtection="1"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166" fontId="2" fillId="2" borderId="5" xfId="0" applyNumberFormat="1" applyFont="1" applyFill="1" applyBorder="1" applyProtection="1">
      <protection locked="0"/>
    </xf>
    <xf numFmtId="166" fontId="2" fillId="2" borderId="5" xfId="0" applyNumberFormat="1" applyFont="1" applyFill="1" applyBorder="1" applyAlignment="1" applyProtection="1">
      <alignment horizontal="left" indent="4"/>
      <protection locked="0"/>
    </xf>
    <xf numFmtId="167" fontId="2" fillId="2" borderId="5" xfId="0" applyNumberFormat="1" applyFont="1" applyFill="1" applyBorder="1" applyProtection="1"/>
    <xf numFmtId="2" fontId="2" fillId="2" borderId="5" xfId="0" applyNumberFormat="1" applyFont="1" applyFill="1" applyBorder="1" applyProtection="1">
      <protection locked="0"/>
    </xf>
    <xf numFmtId="2" fontId="2" fillId="6" borderId="13" xfId="0" applyNumberFormat="1" applyFont="1" applyFill="1" applyBorder="1" applyAlignment="1" applyProtection="1">
      <alignment horizontal="left" indent="3"/>
    </xf>
    <xf numFmtId="2" fontId="2" fillId="9" borderId="5" xfId="0" applyNumberFormat="1" applyFont="1" applyFill="1" applyBorder="1" applyAlignment="1">
      <alignment horizontal="center"/>
    </xf>
    <xf numFmtId="2" fontId="2" fillId="9" borderId="3" xfId="0" applyNumberFormat="1" applyFont="1" applyFill="1" applyBorder="1" applyAlignment="1">
      <alignment horizontal="center"/>
    </xf>
    <xf numFmtId="2" fontId="2" fillId="19" borderId="3" xfId="0" applyNumberFormat="1" applyFont="1" applyFill="1" applyBorder="1" applyAlignment="1">
      <alignment horizontal="center"/>
    </xf>
    <xf numFmtId="0" fontId="2" fillId="2" borderId="33" xfId="0" applyFont="1" applyFill="1" applyBorder="1"/>
    <xf numFmtId="0" fontId="2" fillId="2" borderId="1" xfId="0" applyFont="1" applyFill="1" applyBorder="1" applyAlignment="1">
      <alignment horizontal="center"/>
    </xf>
    <xf numFmtId="2" fontId="2" fillId="2" borderId="6" xfId="0" applyNumberFormat="1" applyFont="1" applyFill="1" applyBorder="1" applyAlignment="1">
      <alignment horizontal="center"/>
    </xf>
    <xf numFmtId="166" fontId="2" fillId="2" borderId="1" xfId="0" applyNumberFormat="1" applyFont="1" applyFill="1" applyBorder="1"/>
    <xf numFmtId="165" fontId="2" fillId="2" borderId="1" xfId="0" applyNumberFormat="1" applyFont="1" applyFill="1" applyBorder="1" applyAlignment="1">
      <alignment horizontal="center"/>
    </xf>
    <xf numFmtId="166" fontId="2" fillId="2" borderId="1" xfId="0" applyNumberFormat="1" applyFont="1" applyFill="1" applyBorder="1" applyAlignment="1">
      <alignment horizontal="center"/>
    </xf>
    <xf numFmtId="167" fontId="2" fillId="2" borderId="1" xfId="0" applyNumberFormat="1" applyFont="1" applyFill="1" applyBorder="1" applyAlignment="1">
      <alignment horizontal="center"/>
    </xf>
    <xf numFmtId="2" fontId="2" fillId="2" borderId="34" xfId="0" applyNumberFormat="1" applyFont="1" applyFill="1" applyBorder="1" applyAlignment="1">
      <alignment horizontal="left" indent="3"/>
    </xf>
    <xf numFmtId="2" fontId="2" fillId="2" borderId="1" xfId="0" applyNumberFormat="1" applyFont="1" applyFill="1" applyBorder="1" applyAlignment="1">
      <alignment horizontal="left" indent="3"/>
    </xf>
    <xf numFmtId="2" fontId="2" fillId="2" borderId="2" xfId="0" applyNumberFormat="1" applyFont="1" applyFill="1" applyBorder="1" applyAlignment="1">
      <alignment horizontal="left" indent="3"/>
    </xf>
    <xf numFmtId="0" fontId="2" fillId="5" borderId="28" xfId="0" applyFont="1" applyFill="1" applyBorder="1"/>
    <xf numFmtId="2" fontId="2" fillId="5" borderId="5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center"/>
    </xf>
    <xf numFmtId="2" fontId="2" fillId="19" borderId="5" xfId="0" applyNumberFormat="1" applyFont="1" applyFill="1" applyBorder="1" applyAlignment="1">
      <alignment horizontal="center"/>
    </xf>
    <xf numFmtId="165" fontId="2" fillId="5" borderId="5" xfId="0" applyNumberFormat="1" applyFont="1" applyFill="1" applyBorder="1" applyAlignment="1">
      <alignment horizontal="center"/>
    </xf>
    <xf numFmtId="166" fontId="2" fillId="5" borderId="5" xfId="0" applyNumberFormat="1" applyFont="1" applyFill="1" applyBorder="1" applyAlignment="1">
      <alignment horizontal="center"/>
    </xf>
    <xf numFmtId="167" fontId="2" fillId="5" borderId="5" xfId="0" applyNumberFormat="1" applyFont="1" applyFill="1" applyBorder="1" applyAlignment="1">
      <alignment horizontal="center"/>
    </xf>
    <xf numFmtId="2" fontId="2" fillId="5" borderId="13" xfId="0" applyNumberFormat="1" applyFont="1" applyFill="1" applyBorder="1" applyAlignment="1">
      <alignment horizontal="left" indent="3"/>
    </xf>
    <xf numFmtId="2" fontId="2" fillId="5" borderId="5" xfId="0" applyNumberFormat="1" applyFont="1" applyFill="1" applyBorder="1" applyAlignment="1">
      <alignment horizontal="left" indent="3"/>
    </xf>
    <xf numFmtId="2" fontId="2" fillId="5" borderId="25" xfId="0" applyNumberFormat="1" applyFont="1" applyFill="1" applyBorder="1" applyAlignment="1">
      <alignment horizontal="left" indent="3"/>
    </xf>
    <xf numFmtId="0" fontId="2" fillId="5" borderId="31" xfId="0" applyFont="1" applyFill="1" applyBorder="1"/>
    <xf numFmtId="2" fontId="2" fillId="5" borderId="11" xfId="0" applyNumberFormat="1" applyFont="1" applyFill="1" applyBorder="1" applyAlignment="1">
      <alignment horizontal="center"/>
    </xf>
    <xf numFmtId="165" fontId="2" fillId="5" borderId="7" xfId="0" applyNumberFormat="1" applyFont="1" applyFill="1" applyBorder="1" applyAlignment="1">
      <alignment horizontal="center"/>
    </xf>
    <xf numFmtId="166" fontId="2" fillId="5" borderId="7" xfId="0" applyNumberFormat="1" applyFont="1" applyFill="1" applyBorder="1" applyAlignment="1">
      <alignment horizontal="center"/>
    </xf>
    <xf numFmtId="167" fontId="2" fillId="5" borderId="7" xfId="0" applyNumberFormat="1" applyFont="1" applyFill="1" applyBorder="1" applyAlignment="1">
      <alignment horizontal="center"/>
    </xf>
    <xf numFmtId="2" fontId="2" fillId="5" borderId="16" xfId="0" applyNumberFormat="1" applyFont="1" applyFill="1" applyBorder="1" applyAlignment="1">
      <alignment horizontal="left" indent="3"/>
    </xf>
    <xf numFmtId="166" fontId="2" fillId="4" borderId="7" xfId="0" applyNumberFormat="1" applyFont="1" applyFill="1" applyBorder="1" applyAlignment="1" applyProtection="1">
      <alignment horizontal="left" indent="4"/>
      <protection locked="0"/>
    </xf>
    <xf numFmtId="2" fontId="2" fillId="10" borderId="9" xfId="0" applyNumberFormat="1" applyFont="1" applyFill="1" applyBorder="1" applyAlignment="1">
      <alignment horizontal="left" indent="3"/>
    </xf>
    <xf numFmtId="0" fontId="2" fillId="10" borderId="7" xfId="0" applyFont="1" applyFill="1" applyBorder="1"/>
    <xf numFmtId="166" fontId="2" fillId="10" borderId="7" xfId="0" applyNumberFormat="1" applyFont="1" applyFill="1" applyBorder="1"/>
    <xf numFmtId="2" fontId="2" fillId="10" borderId="7" xfId="0" applyNumberFormat="1" applyFont="1" applyFill="1" applyBorder="1"/>
    <xf numFmtId="2" fontId="2" fillId="10" borderId="7" xfId="0" applyNumberFormat="1" applyFont="1" applyFill="1" applyBorder="1" applyAlignment="1">
      <alignment horizontal="left" indent="3"/>
    </xf>
    <xf numFmtId="2" fontId="2" fillId="10" borderId="10" xfId="0" applyNumberFormat="1" applyFont="1" applyFill="1" applyBorder="1" applyAlignment="1">
      <alignment horizontal="left" indent="3"/>
    </xf>
    <xf numFmtId="0" fontId="2" fillId="6" borderId="5" xfId="5" applyFont="1" applyFill="1" applyBorder="1" applyAlignment="1" applyProtection="1">
      <alignment horizontal="center" vertical="center" wrapText="1"/>
      <protection locked="0"/>
    </xf>
    <xf numFmtId="0" fontId="2" fillId="6" borderId="5" xfId="5" applyFont="1" applyFill="1" applyBorder="1" applyAlignment="1" applyProtection="1">
      <alignment horizontal="center" vertical="center"/>
      <protection locked="0"/>
    </xf>
    <xf numFmtId="4" fontId="2" fillId="6" borderId="5" xfId="5" applyNumberFormat="1" applyFont="1" applyFill="1" applyBorder="1" applyAlignment="1" applyProtection="1">
      <alignment horizontal="right" vertical="center" wrapText="1"/>
      <protection locked="0"/>
    </xf>
    <xf numFmtId="0" fontId="2" fillId="6" borderId="3" xfId="5" applyFont="1" applyFill="1" applyBorder="1" applyAlignment="1" applyProtection="1">
      <alignment horizontal="center" vertical="center" wrapText="1"/>
      <protection locked="0"/>
    </xf>
    <xf numFmtId="0" fontId="2" fillId="6" borderId="3" xfId="5" applyFont="1" applyFill="1" applyBorder="1" applyAlignment="1" applyProtection="1">
      <alignment horizontal="center" vertical="center"/>
      <protection locked="0"/>
    </xf>
    <xf numFmtId="4" fontId="2" fillId="6" borderId="3" xfId="5" applyNumberFormat="1" applyFont="1" applyFill="1" applyBorder="1" applyAlignment="1" applyProtection="1">
      <alignment horizontal="right" vertical="center" wrapText="1"/>
      <protection locked="0"/>
    </xf>
    <xf numFmtId="0" fontId="2" fillId="6" borderId="7" xfId="5" applyFont="1" applyFill="1" applyBorder="1" applyAlignment="1" applyProtection="1">
      <alignment horizontal="center" vertical="center" wrapText="1"/>
      <protection locked="0"/>
    </xf>
    <xf numFmtId="0" fontId="2" fillId="6" borderId="7" xfId="5" applyFont="1" applyFill="1" applyBorder="1" applyAlignment="1" applyProtection="1">
      <alignment horizontal="center" vertical="center"/>
      <protection locked="0"/>
    </xf>
    <xf numFmtId="4" fontId="2" fillId="6" borderId="7" xfId="5" applyNumberFormat="1" applyFont="1" applyFill="1" applyBorder="1" applyAlignment="1" applyProtection="1">
      <alignment horizontal="right" vertical="center" wrapText="1"/>
      <protection locked="0"/>
    </xf>
    <xf numFmtId="2" fontId="2" fillId="16" borderId="7" xfId="0" applyNumberFormat="1" applyFont="1" applyFill="1" applyBorder="1" applyProtection="1">
      <protection locked="0"/>
    </xf>
    <xf numFmtId="0" fontId="2" fillId="10" borderId="5" xfId="5" applyFont="1" applyFill="1" applyBorder="1" applyAlignment="1" applyProtection="1">
      <alignment horizontal="center" vertical="center" wrapText="1"/>
      <protection locked="0"/>
    </xf>
    <xf numFmtId="0" fontId="2" fillId="10" borderId="5" xfId="5" applyFont="1" applyFill="1" applyBorder="1" applyAlignment="1" applyProtection="1">
      <alignment horizontal="center" vertical="center"/>
      <protection locked="0"/>
    </xf>
    <xf numFmtId="4" fontId="2" fillId="10" borderId="5" xfId="5" applyNumberFormat="1" applyFont="1" applyFill="1" applyBorder="1" applyAlignment="1" applyProtection="1">
      <alignment horizontal="right" vertical="center" wrapText="1"/>
      <protection locked="0"/>
    </xf>
    <xf numFmtId="0" fontId="2" fillId="10" borderId="3" xfId="5" applyFont="1" applyFill="1" applyBorder="1" applyAlignment="1" applyProtection="1">
      <alignment horizontal="center" vertical="center" wrapText="1"/>
      <protection locked="0"/>
    </xf>
    <xf numFmtId="0" fontId="2" fillId="10" borderId="3" xfId="5" applyFont="1" applyFill="1" applyBorder="1" applyAlignment="1" applyProtection="1">
      <alignment horizontal="center" vertical="center"/>
      <protection locked="0"/>
    </xf>
    <xf numFmtId="4" fontId="2" fillId="10" borderId="3" xfId="5" applyNumberFormat="1" applyFont="1" applyFill="1" applyBorder="1" applyAlignment="1" applyProtection="1">
      <alignment horizontal="right" vertical="center" wrapText="1"/>
      <protection locked="0"/>
    </xf>
    <xf numFmtId="4" fontId="2" fillId="10" borderId="3" xfId="5" applyNumberFormat="1" applyFont="1" applyFill="1" applyBorder="1" applyAlignment="1" applyProtection="1">
      <alignment horizontal="center" vertical="center"/>
      <protection locked="0"/>
    </xf>
    <xf numFmtId="0" fontId="2" fillId="10" borderId="7" xfId="5" applyFont="1" applyFill="1" applyBorder="1" applyAlignment="1" applyProtection="1">
      <alignment horizontal="center" vertical="center" wrapText="1"/>
      <protection locked="0"/>
    </xf>
    <xf numFmtId="0" fontId="2" fillId="10" borderId="7" xfId="5" applyFont="1" applyFill="1" applyBorder="1" applyAlignment="1" applyProtection="1">
      <alignment horizontal="center" vertical="center"/>
      <protection locked="0"/>
    </xf>
    <xf numFmtId="4" fontId="2" fillId="10" borderId="7" xfId="5" applyNumberFormat="1" applyFont="1" applyFill="1" applyBorder="1" applyAlignment="1" applyProtection="1">
      <alignment horizontal="right" vertical="center" wrapText="1"/>
      <protection locked="0"/>
    </xf>
    <xf numFmtId="4" fontId="2" fillId="8" borderId="5" xfId="5" applyNumberFormat="1" applyFont="1" applyFill="1" applyBorder="1" applyAlignment="1" applyProtection="1">
      <alignment horizontal="center" vertical="center"/>
      <protection locked="0"/>
    </xf>
    <xf numFmtId="4" fontId="2" fillId="8" borderId="5" xfId="5" applyNumberFormat="1" applyFont="1" applyFill="1" applyBorder="1" applyAlignment="1" applyProtection="1">
      <alignment horizontal="right" vertical="center" wrapText="1"/>
      <protection locked="0"/>
    </xf>
    <xf numFmtId="0" fontId="2" fillId="8" borderId="3" xfId="5" applyFont="1" applyFill="1" applyBorder="1" applyAlignment="1" applyProtection="1">
      <alignment horizontal="center" vertical="center" wrapText="1"/>
      <protection locked="0"/>
    </xf>
    <xf numFmtId="4" fontId="2" fillId="8" borderId="3" xfId="5" applyNumberFormat="1" applyFont="1" applyFill="1" applyBorder="1" applyAlignment="1" applyProtection="1">
      <alignment horizontal="center" vertical="center"/>
      <protection locked="0"/>
    </xf>
    <xf numFmtId="4" fontId="2" fillId="8" borderId="3" xfId="5" applyNumberFormat="1" applyFont="1" applyFill="1" applyBorder="1" applyAlignment="1" applyProtection="1">
      <alignment horizontal="right" vertical="center" wrapText="1"/>
      <protection locked="0"/>
    </xf>
    <xf numFmtId="0" fontId="2" fillId="8" borderId="7" xfId="5" applyFont="1" applyFill="1" applyBorder="1" applyAlignment="1" applyProtection="1">
      <alignment horizontal="center" vertical="center" wrapText="1"/>
      <protection locked="0"/>
    </xf>
    <xf numFmtId="0" fontId="2" fillId="8" borderId="7" xfId="5" applyFont="1" applyFill="1" applyBorder="1" applyAlignment="1" applyProtection="1">
      <alignment horizontal="center" vertical="center"/>
      <protection locked="0"/>
    </xf>
    <xf numFmtId="4" fontId="2" fillId="8" borderId="7" xfId="5" applyNumberFormat="1" applyFont="1" applyFill="1" applyBorder="1" applyAlignment="1" applyProtection="1">
      <alignment horizontal="right" vertical="center" wrapText="1"/>
      <protection locked="0"/>
    </xf>
    <xf numFmtId="0" fontId="2" fillId="10" borderId="5" xfId="0" applyFont="1" applyFill="1" applyBorder="1"/>
    <xf numFmtId="2" fontId="2" fillId="10" borderId="5" xfId="0" applyNumberFormat="1" applyFont="1" applyFill="1" applyBorder="1"/>
    <xf numFmtId="2" fontId="2" fillId="10" borderId="5" xfId="0" applyNumberFormat="1" applyFont="1" applyFill="1" applyBorder="1" applyAlignment="1">
      <alignment horizontal="left" indent="3"/>
    </xf>
    <xf numFmtId="2" fontId="2" fillId="10" borderId="25" xfId="0" applyNumberFormat="1" applyFont="1" applyFill="1" applyBorder="1" applyAlignment="1">
      <alignment horizontal="left" indent="3"/>
    </xf>
    <xf numFmtId="0" fontId="2" fillId="18" borderId="5" xfId="0" applyFont="1" applyFill="1" applyBorder="1" applyAlignment="1">
      <alignment horizontal="center"/>
    </xf>
    <xf numFmtId="165" fontId="2" fillId="5" borderId="35" xfId="0" applyNumberFormat="1" applyFont="1" applyFill="1" applyBorder="1" applyProtection="1">
      <protection locked="0"/>
    </xf>
    <xf numFmtId="2" fontId="2" fillId="5" borderId="35" xfId="0" applyNumberFormat="1" applyFont="1" applyFill="1" applyBorder="1" applyProtection="1">
      <protection locked="0"/>
    </xf>
    <xf numFmtId="165" fontId="2" fillId="5" borderId="35" xfId="0" applyNumberFormat="1" applyFont="1" applyFill="1" applyBorder="1" applyAlignment="1" applyProtection="1">
      <alignment horizontal="center"/>
      <protection locked="0"/>
    </xf>
    <xf numFmtId="165" fontId="2" fillId="4" borderId="4" xfId="0" applyNumberFormat="1" applyFont="1" applyFill="1" applyBorder="1" applyAlignment="1" applyProtection="1">
      <alignment horizontal="center"/>
      <protection locked="0"/>
    </xf>
    <xf numFmtId="167" fontId="2" fillId="4" borderId="4" xfId="0" applyNumberFormat="1" applyFont="1" applyFill="1" applyBorder="1" applyProtection="1"/>
    <xf numFmtId="0" fontId="2" fillId="4" borderId="4" xfId="0" applyFont="1" applyFill="1" applyBorder="1" applyProtection="1">
      <protection locked="0"/>
    </xf>
    <xf numFmtId="166" fontId="2" fillId="16" borderId="5" xfId="0" applyNumberFormat="1" applyFont="1" applyFill="1" applyBorder="1" applyProtection="1">
      <protection locked="0"/>
    </xf>
    <xf numFmtId="166" fontId="2" fillId="16" borderId="3" xfId="0" applyNumberFormat="1" applyFont="1" applyFill="1" applyBorder="1" applyProtection="1">
      <protection locked="0"/>
    </xf>
    <xf numFmtId="166" fontId="2" fillId="16" borderId="5" xfId="0" applyNumberFormat="1" applyFont="1" applyFill="1" applyBorder="1" applyAlignment="1" applyProtection="1">
      <alignment horizontal="left" indent="4"/>
      <protection locked="0"/>
    </xf>
    <xf numFmtId="167" fontId="2" fillId="16" borderId="12" xfId="0" applyNumberFormat="1" applyFont="1" applyFill="1" applyBorder="1" applyProtection="1"/>
    <xf numFmtId="2" fontId="2" fillId="16" borderId="12" xfId="0" applyNumberFormat="1" applyFont="1" applyFill="1" applyBorder="1" applyProtection="1">
      <protection locked="0"/>
    </xf>
    <xf numFmtId="166" fontId="2" fillId="16" borderId="3" xfId="0" applyNumberFormat="1" applyFont="1" applyFill="1" applyBorder="1" applyAlignment="1" applyProtection="1">
      <alignment horizontal="left" indent="4"/>
      <protection locked="0"/>
    </xf>
    <xf numFmtId="2" fontId="2" fillId="16" borderId="7" xfId="0" applyNumberFormat="1" applyFont="1" applyFill="1" applyBorder="1" applyAlignment="1">
      <alignment vertical="center"/>
    </xf>
    <xf numFmtId="2" fontId="2" fillId="8" borderId="3" xfId="0" applyNumberFormat="1" applyFont="1" applyFill="1" applyBorder="1" applyAlignment="1">
      <alignment horizontal="center"/>
    </xf>
    <xf numFmtId="166" fontId="2" fillId="8" borderId="3" xfId="0" applyNumberFormat="1" applyFont="1" applyFill="1" applyBorder="1" applyAlignment="1">
      <alignment horizontal="center"/>
    </xf>
    <xf numFmtId="0" fontId="2" fillId="15" borderId="1" xfId="0" applyFont="1" applyFill="1" applyBorder="1"/>
    <xf numFmtId="166" fontId="2" fillId="15" borderId="1" xfId="0" applyNumberFormat="1" applyFont="1" applyFill="1" applyBorder="1"/>
    <xf numFmtId="167" fontId="2" fillId="15" borderId="1" xfId="0" applyNumberFormat="1" applyFont="1" applyFill="1" applyBorder="1"/>
    <xf numFmtId="2" fontId="2" fillId="15" borderId="1" xfId="0" applyNumberFormat="1" applyFont="1" applyFill="1" applyBorder="1"/>
    <xf numFmtId="2" fontId="2" fillId="15" borderId="1" xfId="0" applyNumberFormat="1" applyFont="1" applyFill="1" applyBorder="1" applyAlignment="1">
      <alignment horizontal="left" indent="3"/>
    </xf>
    <xf numFmtId="2" fontId="2" fillId="15" borderId="2" xfId="0" applyNumberFormat="1" applyFont="1" applyFill="1" applyBorder="1" applyAlignment="1">
      <alignment horizontal="left" indent="3"/>
    </xf>
    <xf numFmtId="166" fontId="2" fillId="8" borderId="7" xfId="0" applyNumberFormat="1" applyFont="1" applyFill="1" applyBorder="1" applyAlignment="1">
      <alignment horizontal="center"/>
    </xf>
    <xf numFmtId="2" fontId="2" fillId="8" borderId="7" xfId="0" applyNumberFormat="1" applyFont="1" applyFill="1" applyBorder="1" applyAlignment="1">
      <alignment horizontal="center"/>
    </xf>
    <xf numFmtId="0" fontId="2" fillId="21" borderId="52" xfId="12" applyFont="1" applyFill="1" applyBorder="1" applyProtection="1">
      <protection locked="0"/>
    </xf>
    <xf numFmtId="0" fontId="2" fillId="21" borderId="53" xfId="12" applyFont="1" applyFill="1" applyBorder="1" applyAlignment="1" applyProtection="1">
      <alignment horizontal="center"/>
      <protection locked="0"/>
    </xf>
    <xf numFmtId="166" fontId="2" fillId="21" borderId="53" xfId="12" applyNumberFormat="1" applyFont="1" applyFill="1" applyBorder="1" applyProtection="1">
      <protection locked="0"/>
    </xf>
    <xf numFmtId="166" fontId="2" fillId="21" borderId="53" xfId="12" applyNumberFormat="1" applyFont="1" applyFill="1" applyBorder="1" applyAlignment="1" applyProtection="1">
      <alignment horizontal="left" indent="3"/>
      <protection locked="0"/>
    </xf>
    <xf numFmtId="167" fontId="2" fillId="21" borderId="53" xfId="12" applyNumberFormat="1" applyFont="1" applyFill="1" applyBorder="1" applyProtection="1"/>
    <xf numFmtId="2" fontId="2" fillId="21" borderId="53" xfId="12" applyNumberFormat="1" applyFont="1" applyFill="1" applyBorder="1" applyProtection="1">
      <protection locked="0"/>
    </xf>
    <xf numFmtId="2" fontId="2" fillId="21" borderId="54" xfId="12" applyNumberFormat="1" applyFont="1" applyFill="1" applyBorder="1" applyAlignment="1" applyProtection="1">
      <alignment horizontal="left" indent="3"/>
    </xf>
    <xf numFmtId="0" fontId="2" fillId="21" borderId="52" xfId="12" applyFont="1" applyFill="1" applyBorder="1" applyAlignment="1" applyProtection="1">
      <alignment horizontal="center"/>
      <protection locked="0"/>
    </xf>
    <xf numFmtId="166" fontId="2" fillId="21" borderId="52" xfId="12" applyNumberFormat="1" applyFont="1" applyFill="1" applyBorder="1" applyProtection="1">
      <protection locked="0"/>
    </xf>
    <xf numFmtId="167" fontId="2" fillId="21" borderId="52" xfId="12" applyNumberFormat="1" applyFont="1" applyFill="1" applyBorder="1" applyProtection="1"/>
    <xf numFmtId="2" fontId="2" fillId="21" borderId="52" xfId="12" applyNumberFormat="1" applyFont="1" applyFill="1" applyBorder="1" applyAlignment="1" applyProtection="1">
      <alignment horizontal="left" indent="3"/>
    </xf>
    <xf numFmtId="2" fontId="2" fillId="21" borderId="55" xfId="12" applyNumberFormat="1" applyFont="1" applyFill="1" applyBorder="1" applyAlignment="1" applyProtection="1">
      <alignment horizontal="left" indent="3"/>
    </xf>
    <xf numFmtId="0" fontId="2" fillId="21" borderId="56" xfId="12" applyFont="1" applyFill="1" applyBorder="1" applyProtection="1">
      <protection locked="0"/>
    </xf>
    <xf numFmtId="0" fontId="2" fillId="21" borderId="56" xfId="12" applyFont="1" applyFill="1" applyBorder="1" applyAlignment="1" applyProtection="1">
      <alignment horizontal="center"/>
      <protection locked="0"/>
    </xf>
    <xf numFmtId="166" fontId="2" fillId="21" borderId="57" xfId="12" applyNumberFormat="1" applyFont="1" applyFill="1" applyBorder="1" applyProtection="1">
      <protection locked="0"/>
    </xf>
    <xf numFmtId="166" fontId="2" fillId="21" borderId="56" xfId="12" applyNumberFormat="1" applyFont="1" applyFill="1" applyBorder="1" applyProtection="1">
      <protection locked="0"/>
    </xf>
    <xf numFmtId="166" fontId="2" fillId="21" borderId="57" xfId="12" applyNumberFormat="1" applyFont="1" applyFill="1" applyBorder="1" applyAlignment="1" applyProtection="1">
      <alignment horizontal="left" indent="3"/>
      <protection locked="0"/>
    </xf>
    <xf numFmtId="167" fontId="2" fillId="21" borderId="56" xfId="12" applyNumberFormat="1" applyFont="1" applyFill="1" applyBorder="1" applyProtection="1"/>
    <xf numFmtId="2" fontId="2" fillId="21" borderId="58" xfId="12" applyNumberFormat="1" applyFont="1" applyFill="1" applyBorder="1" applyProtection="1">
      <protection locked="0"/>
    </xf>
    <xf numFmtId="2" fontId="2" fillId="21" borderId="59" xfId="12" applyNumberFormat="1" applyFont="1" applyFill="1" applyBorder="1" applyAlignment="1" applyProtection="1">
      <alignment horizontal="left" indent="3"/>
    </xf>
    <xf numFmtId="2" fontId="2" fillId="21" borderId="56" xfId="12" applyNumberFormat="1" applyFont="1" applyFill="1" applyBorder="1" applyAlignment="1" applyProtection="1">
      <alignment horizontal="left" indent="3"/>
    </xf>
    <xf numFmtId="2" fontId="2" fillId="21" borderId="60" xfId="12" applyNumberFormat="1" applyFont="1" applyFill="1" applyBorder="1" applyAlignment="1" applyProtection="1">
      <alignment horizontal="left" indent="3"/>
    </xf>
    <xf numFmtId="0" fontId="2" fillId="22" borderId="63" xfId="12" applyFont="1" applyFill="1" applyBorder="1" applyProtection="1">
      <protection locked="0"/>
    </xf>
    <xf numFmtId="0" fontId="2" fillId="22" borderId="63" xfId="12" applyFont="1" applyFill="1" applyBorder="1" applyAlignment="1" applyProtection="1">
      <alignment horizontal="center"/>
      <protection locked="0"/>
    </xf>
    <xf numFmtId="0" fontId="2" fillId="22" borderId="64" xfId="12" applyFont="1" applyFill="1" applyBorder="1" applyAlignment="1" applyProtection="1">
      <alignment horizontal="center"/>
      <protection locked="0"/>
    </xf>
    <xf numFmtId="166" fontId="2" fillId="22" borderId="12" xfId="12" applyNumberFormat="1" applyFont="1" applyFill="1" applyBorder="1" applyProtection="1">
      <protection locked="0"/>
    </xf>
    <xf numFmtId="166" fontId="2" fillId="22" borderId="62" xfId="12" applyNumberFormat="1" applyFont="1" applyFill="1" applyBorder="1" applyProtection="1">
      <protection locked="0"/>
    </xf>
    <xf numFmtId="166" fontId="2" fillId="22" borderId="63" xfId="12" applyNumberFormat="1" applyFont="1" applyFill="1" applyBorder="1" applyProtection="1">
      <protection locked="0"/>
    </xf>
    <xf numFmtId="166" fontId="2" fillId="22" borderId="53" xfId="12" applyNumberFormat="1" applyFont="1" applyFill="1" applyBorder="1" applyAlignment="1" applyProtection="1">
      <alignment horizontal="left" indent="3"/>
      <protection locked="0"/>
    </xf>
    <xf numFmtId="166" fontId="2" fillId="22" borderId="53" xfId="12" applyNumberFormat="1" applyFont="1" applyFill="1" applyBorder="1" applyProtection="1">
      <protection locked="0"/>
    </xf>
    <xf numFmtId="167" fontId="2" fillId="22" borderId="53" xfId="12" applyNumberFormat="1" applyFont="1" applyFill="1" applyBorder="1" applyProtection="1"/>
    <xf numFmtId="2" fontId="2" fillId="22" borderId="53" xfId="12" applyNumberFormat="1" applyFont="1" applyFill="1" applyBorder="1" applyProtection="1">
      <protection locked="0"/>
    </xf>
    <xf numFmtId="2" fontId="2" fillId="22" borderId="53" xfId="12" applyNumberFormat="1" applyFont="1" applyFill="1" applyBorder="1" applyAlignment="1" applyProtection="1">
      <alignment horizontal="left" indent="3"/>
    </xf>
    <xf numFmtId="2" fontId="2" fillId="22" borderId="66" xfId="12" applyNumberFormat="1" applyFont="1" applyFill="1" applyBorder="1" applyAlignment="1" applyProtection="1">
      <alignment horizontal="left" indent="3"/>
    </xf>
    <xf numFmtId="0" fontId="2" fillId="22" borderId="52" xfId="12" applyFont="1" applyFill="1" applyBorder="1" applyProtection="1">
      <protection locked="0"/>
    </xf>
    <xf numFmtId="0" fontId="2" fillId="22" borderId="52" xfId="12" applyFont="1" applyFill="1" applyBorder="1" applyAlignment="1" applyProtection="1">
      <alignment horizontal="center"/>
      <protection locked="0"/>
    </xf>
    <xf numFmtId="0" fontId="2" fillId="22" borderId="61" xfId="12" applyFont="1" applyFill="1" applyBorder="1" applyAlignment="1" applyProtection="1">
      <alignment horizontal="center"/>
      <protection locked="0"/>
    </xf>
    <xf numFmtId="166" fontId="2" fillId="22" borderId="3" xfId="12" applyNumberFormat="1" applyFont="1" applyFill="1" applyBorder="1" applyProtection="1">
      <protection locked="0"/>
    </xf>
    <xf numFmtId="166" fontId="2" fillId="22" borderId="67" xfId="12" applyNumberFormat="1" applyFont="1" applyFill="1" applyBorder="1" applyProtection="1">
      <protection locked="0"/>
    </xf>
    <xf numFmtId="166" fontId="2" fillId="22" borderId="52" xfId="12" applyNumberFormat="1" applyFont="1" applyFill="1" applyBorder="1" applyProtection="1">
      <protection locked="0"/>
    </xf>
    <xf numFmtId="167" fontId="2" fillId="22" borderId="52" xfId="12" applyNumberFormat="1" applyFont="1" applyFill="1" applyBorder="1" applyProtection="1"/>
    <xf numFmtId="2" fontId="2" fillId="22" borderId="52" xfId="12" applyNumberFormat="1" applyFont="1" applyFill="1" applyBorder="1" applyAlignment="1" applyProtection="1">
      <alignment horizontal="left" indent="3"/>
    </xf>
    <xf numFmtId="2" fontId="2" fillId="22" borderId="55" xfId="12" applyNumberFormat="1" applyFont="1" applyFill="1" applyBorder="1" applyAlignment="1" applyProtection="1">
      <alignment horizontal="left" indent="3"/>
    </xf>
    <xf numFmtId="0" fontId="2" fillId="22" borderId="56" xfId="12" applyFont="1" applyFill="1" applyBorder="1" applyProtection="1">
      <protection locked="0"/>
    </xf>
    <xf numFmtId="0" fontId="2" fillId="22" borderId="56" xfId="12" applyFont="1" applyFill="1" applyBorder="1" applyAlignment="1" applyProtection="1">
      <alignment horizontal="center"/>
      <protection locked="0"/>
    </xf>
    <xf numFmtId="166" fontId="2" fillId="22" borderId="58" xfId="12" applyNumberFormat="1" applyFont="1" applyFill="1" applyBorder="1" applyProtection="1">
      <protection locked="0"/>
    </xf>
    <xf numFmtId="166" fontId="2" fillId="22" borderId="56" xfId="12" applyNumberFormat="1" applyFont="1" applyFill="1" applyBorder="1" applyProtection="1">
      <protection locked="0"/>
    </xf>
    <xf numFmtId="166" fontId="2" fillId="22" borderId="57" xfId="12" applyNumberFormat="1" applyFont="1" applyFill="1" applyBorder="1" applyAlignment="1" applyProtection="1">
      <alignment horizontal="left" indent="3"/>
      <protection locked="0"/>
    </xf>
    <xf numFmtId="166" fontId="2" fillId="22" borderId="57" xfId="12" applyNumberFormat="1" applyFont="1" applyFill="1" applyBorder="1" applyProtection="1">
      <protection locked="0"/>
    </xf>
    <xf numFmtId="167" fontId="2" fillId="22" borderId="56" xfId="12" applyNumberFormat="1" applyFont="1" applyFill="1" applyBorder="1" applyProtection="1"/>
    <xf numFmtId="2" fontId="2" fillId="22" borderId="58" xfId="12" applyNumberFormat="1" applyFont="1" applyFill="1" applyBorder="1" applyProtection="1">
      <protection locked="0"/>
    </xf>
    <xf numFmtId="2" fontId="2" fillId="22" borderId="56" xfId="12" applyNumberFormat="1" applyFont="1" applyFill="1" applyBorder="1" applyAlignment="1" applyProtection="1">
      <alignment horizontal="left" indent="3"/>
    </xf>
    <xf numFmtId="2" fontId="2" fillId="22" borderId="60" xfId="12" applyNumberFormat="1" applyFont="1" applyFill="1" applyBorder="1" applyAlignment="1" applyProtection="1">
      <alignment horizontal="left" indent="3"/>
    </xf>
    <xf numFmtId="0" fontId="2" fillId="23" borderId="63" xfId="12" applyFont="1" applyFill="1" applyBorder="1" applyProtection="1">
      <protection locked="0"/>
    </xf>
    <xf numFmtId="0" fontId="2" fillId="23" borderId="63" xfId="12" applyFont="1" applyFill="1" applyBorder="1" applyAlignment="1" applyProtection="1">
      <alignment horizontal="center"/>
      <protection locked="0"/>
    </xf>
    <xf numFmtId="0" fontId="2" fillId="23" borderId="64" xfId="12" applyFont="1" applyFill="1" applyBorder="1" applyAlignment="1" applyProtection="1">
      <alignment horizontal="center"/>
      <protection locked="0"/>
    </xf>
    <xf numFmtId="166" fontId="2" fillId="23" borderId="12" xfId="12" applyNumberFormat="1" applyFont="1" applyFill="1" applyBorder="1" applyProtection="1">
      <protection locked="0"/>
    </xf>
    <xf numFmtId="166" fontId="2" fillId="23" borderId="62" xfId="12" applyNumberFormat="1" applyFont="1" applyFill="1" applyBorder="1" applyProtection="1">
      <protection locked="0"/>
    </xf>
    <xf numFmtId="166" fontId="2" fillId="23" borderId="63" xfId="12" applyNumberFormat="1" applyFont="1" applyFill="1" applyBorder="1" applyProtection="1">
      <protection locked="0"/>
    </xf>
    <xf numFmtId="166" fontId="2" fillId="23" borderId="64" xfId="12" applyNumberFormat="1" applyFont="1" applyFill="1" applyBorder="1" applyProtection="1">
      <protection locked="0"/>
    </xf>
    <xf numFmtId="166" fontId="2" fillId="23" borderId="12" xfId="12" applyNumberFormat="1" applyFont="1" applyFill="1" applyBorder="1" applyAlignment="1" applyProtection="1">
      <alignment horizontal="left" indent="3"/>
      <protection locked="0"/>
    </xf>
    <xf numFmtId="166" fontId="2" fillId="23" borderId="65" xfId="12" applyNumberFormat="1" applyFont="1" applyFill="1" applyBorder="1" applyProtection="1">
      <protection locked="0"/>
    </xf>
    <xf numFmtId="167" fontId="2" fillId="23" borderId="53" xfId="12" applyNumberFormat="1" applyFont="1" applyFill="1" applyBorder="1" applyProtection="1"/>
    <xf numFmtId="2" fontId="2" fillId="23" borderId="53" xfId="12" applyNumberFormat="1" applyFont="1" applyFill="1" applyBorder="1" applyProtection="1">
      <protection locked="0"/>
    </xf>
    <xf numFmtId="2" fontId="2" fillId="23" borderId="53" xfId="12" applyNumberFormat="1" applyFont="1" applyFill="1" applyBorder="1" applyAlignment="1" applyProtection="1">
      <alignment horizontal="left" indent="3"/>
    </xf>
    <xf numFmtId="2" fontId="2" fillId="23" borderId="66" xfId="12" applyNumberFormat="1" applyFont="1" applyFill="1" applyBorder="1" applyAlignment="1" applyProtection="1">
      <alignment horizontal="left" indent="3"/>
    </xf>
    <xf numFmtId="0" fontId="2" fillId="23" borderId="52" xfId="12" applyFont="1" applyFill="1" applyBorder="1" applyProtection="1">
      <protection locked="0"/>
    </xf>
    <xf numFmtId="0" fontId="2" fillId="23" borderId="52" xfId="12" applyFont="1" applyFill="1" applyBorder="1" applyAlignment="1" applyProtection="1">
      <alignment horizontal="center"/>
      <protection locked="0"/>
    </xf>
    <xf numFmtId="0" fontId="2" fillId="23" borderId="61" xfId="12" applyFont="1" applyFill="1" applyBorder="1" applyAlignment="1" applyProtection="1">
      <alignment horizontal="center"/>
      <protection locked="0"/>
    </xf>
    <xf numFmtId="166" fontId="2" fillId="23" borderId="3" xfId="12" applyNumberFormat="1" applyFont="1" applyFill="1" applyBorder="1" applyProtection="1">
      <protection locked="0"/>
    </xf>
    <xf numFmtId="166" fontId="2" fillId="23" borderId="67" xfId="12" applyNumberFormat="1" applyFont="1" applyFill="1" applyBorder="1" applyProtection="1">
      <protection locked="0"/>
    </xf>
    <xf numFmtId="166" fontId="2" fillId="23" borderId="52" xfId="12" applyNumberFormat="1" applyFont="1" applyFill="1" applyBorder="1" applyProtection="1">
      <protection locked="0"/>
    </xf>
    <xf numFmtId="166" fontId="2" fillId="23" borderId="61" xfId="12" applyNumberFormat="1" applyFont="1" applyFill="1" applyBorder="1" applyProtection="1">
      <protection locked="0"/>
    </xf>
    <xf numFmtId="166" fontId="2" fillId="23" borderId="3" xfId="12" applyNumberFormat="1" applyFont="1" applyFill="1" applyBorder="1" applyAlignment="1" applyProtection="1">
      <alignment horizontal="left" indent="3"/>
      <protection locked="0"/>
    </xf>
    <xf numFmtId="167" fontId="2" fillId="23" borderId="52" xfId="12" applyNumberFormat="1" applyFont="1" applyFill="1" applyBorder="1" applyProtection="1"/>
    <xf numFmtId="2" fontId="2" fillId="23" borderId="52" xfId="12" applyNumberFormat="1" applyFont="1" applyFill="1" applyBorder="1" applyAlignment="1" applyProtection="1">
      <alignment horizontal="left" indent="3"/>
    </xf>
    <xf numFmtId="2" fontId="2" fillId="23" borderId="55" xfId="12" applyNumberFormat="1" applyFont="1" applyFill="1" applyBorder="1" applyAlignment="1" applyProtection="1">
      <alignment horizontal="left" indent="3"/>
    </xf>
    <xf numFmtId="2" fontId="2" fillId="23" borderId="67" xfId="12" applyNumberFormat="1" applyFont="1" applyFill="1" applyBorder="1" applyProtection="1">
      <protection locked="0"/>
    </xf>
    <xf numFmtId="0" fontId="2" fillId="23" borderId="61" xfId="12" applyFont="1" applyFill="1" applyBorder="1" applyProtection="1">
      <protection locked="0"/>
    </xf>
    <xf numFmtId="0" fontId="2" fillId="23" borderId="56" xfId="12" applyFont="1" applyFill="1" applyBorder="1" applyAlignment="1" applyProtection="1">
      <alignment horizontal="center"/>
      <protection locked="0"/>
    </xf>
    <xf numFmtId="166" fontId="2" fillId="23" borderId="58" xfId="12" applyNumberFormat="1" applyFont="1" applyFill="1" applyBorder="1" applyProtection="1">
      <protection locked="0"/>
    </xf>
    <xf numFmtId="2" fontId="2" fillId="23" borderId="56" xfId="12" applyNumberFormat="1" applyFont="1" applyFill="1" applyBorder="1" applyProtection="1">
      <protection locked="0"/>
    </xf>
    <xf numFmtId="0" fontId="2" fillId="23" borderId="56" xfId="12" applyFont="1" applyFill="1" applyBorder="1" applyProtection="1">
      <protection locked="0"/>
    </xf>
    <xf numFmtId="166" fontId="2" fillId="23" borderId="56" xfId="12" applyNumberFormat="1" applyFont="1" applyFill="1" applyBorder="1" applyProtection="1">
      <protection locked="0"/>
    </xf>
    <xf numFmtId="166" fontId="2" fillId="23" borderId="69" xfId="12" applyNumberFormat="1" applyFont="1" applyFill="1" applyBorder="1" applyAlignment="1" applyProtection="1">
      <alignment horizontal="left" indent="3"/>
      <protection locked="0"/>
    </xf>
    <xf numFmtId="166" fontId="2" fillId="23" borderId="70" xfId="12" applyNumberFormat="1" applyFont="1" applyFill="1" applyBorder="1" applyProtection="1">
      <protection locked="0"/>
    </xf>
    <xf numFmtId="167" fontId="2" fillId="23" borderId="56" xfId="12" applyNumberFormat="1" applyFont="1" applyFill="1" applyBorder="1" applyProtection="1"/>
    <xf numFmtId="2" fontId="2" fillId="23" borderId="58" xfId="12" applyNumberFormat="1" applyFont="1" applyFill="1" applyBorder="1" applyProtection="1">
      <protection locked="0"/>
    </xf>
    <xf numFmtId="2" fontId="2" fillId="23" borderId="56" xfId="12" applyNumberFormat="1" applyFont="1" applyFill="1" applyBorder="1" applyAlignment="1" applyProtection="1">
      <alignment horizontal="left" indent="3"/>
    </xf>
    <xf numFmtId="2" fontId="2" fillId="23" borderId="60" xfId="12" applyNumberFormat="1" applyFont="1" applyFill="1" applyBorder="1" applyAlignment="1" applyProtection="1">
      <alignment horizontal="left" indent="3"/>
    </xf>
    <xf numFmtId="0" fontId="2" fillId="24" borderId="52" xfId="12" applyFont="1" applyFill="1" applyBorder="1" applyProtection="1">
      <protection locked="0"/>
    </xf>
    <xf numFmtId="0" fontId="2" fillId="25" borderId="52" xfId="12" applyFont="1" applyFill="1" applyBorder="1" applyAlignment="1" applyProtection="1">
      <alignment horizontal="center"/>
      <protection locked="0"/>
    </xf>
    <xf numFmtId="0" fontId="2" fillId="25" borderId="61" xfId="12" applyFont="1" applyFill="1" applyBorder="1" applyAlignment="1" applyProtection="1">
      <alignment horizontal="center"/>
      <protection locked="0"/>
    </xf>
    <xf numFmtId="166" fontId="2" fillId="25" borderId="12" xfId="12" applyNumberFormat="1" applyFont="1" applyFill="1" applyBorder="1" applyProtection="1">
      <protection locked="0"/>
    </xf>
    <xf numFmtId="166" fontId="2" fillId="25" borderId="62" xfId="12" applyNumberFormat="1" applyFont="1" applyFill="1" applyBorder="1" applyProtection="1">
      <protection locked="0"/>
    </xf>
    <xf numFmtId="166" fontId="2" fillId="25" borderId="63" xfId="12" applyNumberFormat="1" applyFont="1" applyFill="1" applyBorder="1" applyProtection="1">
      <protection locked="0"/>
    </xf>
    <xf numFmtId="166" fontId="2" fillId="25" borderId="52" xfId="12" applyNumberFormat="1" applyFont="1" applyFill="1" applyBorder="1" applyProtection="1">
      <protection locked="0"/>
    </xf>
    <xf numFmtId="166" fontId="2" fillId="25" borderId="12" xfId="12" applyNumberFormat="1" applyFont="1" applyFill="1" applyBorder="1" applyAlignment="1" applyProtection="1">
      <alignment horizontal="left" indent="3"/>
      <protection locked="0"/>
    </xf>
    <xf numFmtId="167" fontId="2" fillId="25" borderId="65" xfId="12" applyNumberFormat="1" applyFont="1" applyFill="1" applyBorder="1" applyProtection="1"/>
    <xf numFmtId="2" fontId="2" fillId="25" borderId="53" xfId="12" applyNumberFormat="1" applyFont="1" applyFill="1" applyBorder="1" applyProtection="1">
      <protection locked="0"/>
    </xf>
    <xf numFmtId="2" fontId="2" fillId="25" borderId="53" xfId="12" applyNumberFormat="1" applyFont="1" applyFill="1" applyBorder="1" applyAlignment="1" applyProtection="1">
      <alignment horizontal="left" indent="3"/>
    </xf>
    <xf numFmtId="2" fontId="2" fillId="25" borderId="66" xfId="12" applyNumberFormat="1" applyFont="1" applyFill="1" applyBorder="1" applyAlignment="1" applyProtection="1">
      <alignment horizontal="left" indent="3"/>
    </xf>
    <xf numFmtId="166" fontId="2" fillId="25" borderId="3" xfId="12" applyNumberFormat="1" applyFont="1" applyFill="1" applyBorder="1" applyProtection="1">
      <protection locked="0"/>
    </xf>
    <xf numFmtId="166" fontId="2" fillId="25" borderId="67" xfId="12" applyNumberFormat="1" applyFont="1" applyFill="1" applyBorder="1" applyProtection="1">
      <protection locked="0"/>
    </xf>
    <xf numFmtId="166" fontId="2" fillId="25" borderId="61" xfId="12" applyNumberFormat="1" applyFont="1" applyFill="1" applyBorder="1" applyProtection="1">
      <protection locked="0"/>
    </xf>
    <xf numFmtId="166" fontId="2" fillId="25" borderId="3" xfId="12" applyNumberFormat="1" applyFont="1" applyFill="1" applyBorder="1" applyAlignment="1" applyProtection="1">
      <alignment horizontal="left" indent="3"/>
      <protection locked="0"/>
    </xf>
    <xf numFmtId="2" fontId="2" fillId="25" borderId="55" xfId="12" applyNumberFormat="1" applyFont="1" applyFill="1" applyBorder="1" applyAlignment="1" applyProtection="1">
      <alignment horizontal="left" indent="3"/>
    </xf>
    <xf numFmtId="0" fontId="2" fillId="25" borderId="52" xfId="12" applyFont="1" applyFill="1" applyBorder="1" applyProtection="1">
      <protection locked="0"/>
    </xf>
    <xf numFmtId="167" fontId="2" fillId="25" borderId="67" xfId="12" applyNumberFormat="1" applyFont="1" applyFill="1" applyBorder="1" applyProtection="1"/>
    <xf numFmtId="2" fontId="2" fillId="25" borderId="52" xfId="12" applyNumberFormat="1" applyFont="1" applyFill="1" applyBorder="1" applyAlignment="1" applyProtection="1">
      <alignment horizontal="left" indent="3"/>
    </xf>
    <xf numFmtId="0" fontId="2" fillId="25" borderId="56" xfId="12" applyFont="1" applyFill="1" applyBorder="1" applyProtection="1">
      <protection locked="0"/>
    </xf>
    <xf numFmtId="0" fontId="2" fillId="25" borderId="56" xfId="12" applyFont="1" applyFill="1" applyBorder="1" applyAlignment="1" applyProtection="1">
      <alignment horizontal="center"/>
      <protection locked="0"/>
    </xf>
    <xf numFmtId="166" fontId="2" fillId="25" borderId="58" xfId="12" applyNumberFormat="1" applyFont="1" applyFill="1" applyBorder="1" applyProtection="1">
      <protection locked="0"/>
    </xf>
    <xf numFmtId="166" fontId="2" fillId="25" borderId="56" xfId="12" applyNumberFormat="1" applyFont="1" applyFill="1" applyBorder="1" applyProtection="1">
      <protection locked="0"/>
    </xf>
    <xf numFmtId="166" fontId="2" fillId="25" borderId="59" xfId="12" applyNumberFormat="1" applyFont="1" applyFill="1" applyBorder="1" applyProtection="1">
      <protection locked="0"/>
    </xf>
    <xf numFmtId="166" fontId="2" fillId="25" borderId="7" xfId="12" applyNumberFormat="1" applyFont="1" applyFill="1" applyBorder="1" applyAlignment="1" applyProtection="1">
      <alignment horizontal="left" indent="3"/>
      <protection locked="0"/>
    </xf>
    <xf numFmtId="166" fontId="2" fillId="25" borderId="7" xfId="12" applyNumberFormat="1" applyFont="1" applyFill="1" applyBorder="1" applyProtection="1">
      <protection locked="0"/>
    </xf>
    <xf numFmtId="167" fontId="2" fillId="25" borderId="68" xfId="12" applyNumberFormat="1" applyFont="1" applyFill="1" applyBorder="1" applyProtection="1"/>
    <xf numFmtId="2" fontId="2" fillId="25" borderId="56" xfId="12" applyNumberFormat="1" applyFont="1" applyFill="1" applyBorder="1" applyAlignment="1" applyProtection="1">
      <alignment horizontal="left" indent="3"/>
    </xf>
    <xf numFmtId="2" fontId="2" fillId="25" borderId="60" xfId="12" applyNumberFormat="1" applyFont="1" applyFill="1" applyBorder="1" applyAlignment="1" applyProtection="1">
      <alignment horizontal="left" indent="3"/>
    </xf>
    <xf numFmtId="0" fontId="2" fillId="6" borderId="12" xfId="0" applyFont="1" applyFill="1" applyBorder="1" applyAlignment="1">
      <alignment vertical="center"/>
    </xf>
    <xf numFmtId="0" fontId="2" fillId="6" borderId="12" xfId="0" applyFont="1" applyFill="1" applyBorder="1" applyAlignment="1">
      <alignment horizontal="center" vertical="center"/>
    </xf>
    <xf numFmtId="166" fontId="2" fillId="6" borderId="12" xfId="0" applyNumberFormat="1" applyFont="1" applyFill="1" applyBorder="1" applyAlignment="1">
      <alignment horizontal="center" vertical="center"/>
    </xf>
    <xf numFmtId="167" fontId="2" fillId="6" borderId="12" xfId="0" applyNumberFormat="1" applyFont="1" applyFill="1" applyBorder="1" applyAlignment="1">
      <alignment horizontal="center" vertical="center"/>
    </xf>
    <xf numFmtId="2" fontId="2" fillId="6" borderId="12" xfId="0" applyNumberFormat="1" applyFont="1" applyFill="1" applyBorder="1" applyAlignment="1">
      <alignment horizontal="center" vertical="center"/>
    </xf>
    <xf numFmtId="2" fontId="2" fillId="6" borderId="26" xfId="0" applyNumberFormat="1" applyFont="1" applyFill="1" applyBorder="1" applyAlignment="1">
      <alignment horizontal="center" vertical="center"/>
    </xf>
    <xf numFmtId="166" fontId="2" fillId="11" borderId="3" xfId="0" applyNumberFormat="1" applyFont="1" applyFill="1" applyBorder="1" applyAlignment="1">
      <alignment vertical="center"/>
    </xf>
    <xf numFmtId="166" fontId="2" fillId="11" borderId="3" xfId="0" applyNumberFormat="1" applyFont="1" applyFill="1" applyBorder="1" applyAlignment="1">
      <alignment horizontal="center" vertical="center"/>
    </xf>
    <xf numFmtId="167" fontId="2" fillId="11" borderId="3" xfId="0" applyNumberFormat="1" applyFont="1" applyFill="1" applyBorder="1" applyAlignment="1">
      <alignment horizontal="center" vertical="center"/>
    </xf>
    <xf numFmtId="2" fontId="2" fillId="11" borderId="9" xfId="0" applyNumberFormat="1" applyFont="1" applyFill="1" applyBorder="1" applyAlignment="1">
      <alignment horizontal="center" vertical="center"/>
    </xf>
    <xf numFmtId="166" fontId="2" fillId="11" borderId="7" xfId="0" applyNumberFormat="1" applyFont="1" applyFill="1" applyBorder="1" applyAlignment="1">
      <alignment vertical="center"/>
    </xf>
    <xf numFmtId="166" fontId="2" fillId="11" borderId="7" xfId="0" applyNumberFormat="1" applyFont="1" applyFill="1" applyBorder="1" applyAlignment="1">
      <alignment horizontal="center" vertical="center"/>
    </xf>
    <xf numFmtId="167" fontId="2" fillId="11" borderId="7" xfId="0" applyNumberFormat="1" applyFont="1" applyFill="1" applyBorder="1" applyAlignment="1">
      <alignment horizontal="center" vertical="center"/>
    </xf>
    <xf numFmtId="2" fontId="2" fillId="11" borderId="10" xfId="0" applyNumberFormat="1" applyFont="1" applyFill="1" applyBorder="1" applyAlignment="1">
      <alignment horizontal="center" vertical="center"/>
    </xf>
    <xf numFmtId="0" fontId="2" fillId="11" borderId="3" xfId="4" applyFont="1" applyFill="1" applyBorder="1" applyAlignment="1">
      <alignment horizontal="left"/>
    </xf>
    <xf numFmtId="0" fontId="2" fillId="11" borderId="3" xfId="4" applyFont="1" applyFill="1" applyBorder="1" applyAlignment="1">
      <alignment horizontal="center"/>
    </xf>
    <xf numFmtId="166" fontId="2" fillId="11" borderId="3" xfId="4" applyNumberFormat="1" applyFont="1" applyFill="1" applyBorder="1" applyAlignment="1">
      <alignment horizontal="right"/>
    </xf>
    <xf numFmtId="166" fontId="2" fillId="11" borderId="3" xfId="4" applyNumberFormat="1" applyFont="1" applyFill="1" applyBorder="1"/>
    <xf numFmtId="166" fontId="2" fillId="11" borderId="3" xfId="4" applyNumberFormat="1" applyFont="1" applyFill="1" applyBorder="1" applyAlignment="1">
      <alignment horizontal="center"/>
    </xf>
    <xf numFmtId="167" fontId="2" fillId="11" borderId="3" xfId="4" applyNumberFormat="1" applyFont="1" applyFill="1" applyBorder="1"/>
    <xf numFmtId="2" fontId="2" fillId="11" borderId="3" xfId="4" applyNumberFormat="1" applyFont="1" applyFill="1" applyBorder="1"/>
    <xf numFmtId="2" fontId="2" fillId="11" borderId="3" xfId="4" applyNumberFormat="1" applyFont="1" applyFill="1" applyBorder="1" applyAlignment="1">
      <alignment horizontal="center"/>
    </xf>
    <xf numFmtId="2" fontId="2" fillId="11" borderId="3" xfId="4" applyNumberFormat="1" applyFont="1" applyFill="1" applyBorder="1" applyAlignment="1">
      <alignment horizontal="left" indent="3"/>
    </xf>
    <xf numFmtId="2" fontId="2" fillId="11" borderId="26" xfId="4" applyNumberFormat="1" applyFont="1" applyFill="1" applyBorder="1" applyAlignment="1">
      <alignment horizontal="left" indent="3"/>
    </xf>
    <xf numFmtId="0" fontId="2" fillId="10" borderId="12" xfId="6" applyFont="1" applyFill="1" applyBorder="1"/>
    <xf numFmtId="0" fontId="2" fillId="10" borderId="12" xfId="6" applyFont="1" applyFill="1" applyBorder="1" applyAlignment="1">
      <alignment horizontal="center"/>
    </xf>
    <xf numFmtId="166" fontId="2" fillId="10" borderId="12" xfId="6" applyNumberFormat="1" applyFont="1" applyFill="1" applyBorder="1"/>
    <xf numFmtId="166" fontId="2" fillId="10" borderId="12" xfId="6" applyNumberFormat="1" applyFont="1" applyFill="1" applyBorder="1" applyAlignment="1">
      <alignment horizontal="center"/>
    </xf>
    <xf numFmtId="167" fontId="2" fillId="10" borderId="12" xfId="6" applyNumberFormat="1" applyFont="1" applyFill="1" applyBorder="1"/>
    <xf numFmtId="2" fontId="2" fillId="10" borderId="12" xfId="6" applyNumberFormat="1" applyFont="1" applyFill="1" applyBorder="1"/>
    <xf numFmtId="2" fontId="2" fillId="10" borderId="12" xfId="6" applyNumberFormat="1" applyFont="1" applyFill="1" applyBorder="1" applyAlignment="1">
      <alignment horizontal="center"/>
    </xf>
    <xf numFmtId="2" fontId="2" fillId="10" borderId="12" xfId="6" applyNumberFormat="1" applyFont="1" applyFill="1" applyBorder="1" applyAlignment="1">
      <alignment horizontal="left" indent="3"/>
    </xf>
    <xf numFmtId="2" fontId="2" fillId="10" borderId="26" xfId="6" applyNumberFormat="1" applyFont="1" applyFill="1" applyBorder="1" applyAlignment="1">
      <alignment horizontal="left" indent="3"/>
    </xf>
    <xf numFmtId="0" fontId="2" fillId="10" borderId="20" xfId="6" applyFont="1" applyFill="1" applyBorder="1"/>
    <xf numFmtId="0" fontId="2" fillId="10" borderId="20" xfId="6" applyFont="1" applyFill="1" applyBorder="1" applyAlignment="1">
      <alignment horizontal="center"/>
    </xf>
    <xf numFmtId="166" fontId="2" fillId="10" borderId="20" xfId="6" applyNumberFormat="1" applyFont="1" applyFill="1" applyBorder="1"/>
    <xf numFmtId="166" fontId="2" fillId="10" borderId="20" xfId="6" applyNumberFormat="1" applyFont="1" applyFill="1" applyBorder="1" applyAlignment="1">
      <alignment horizontal="center"/>
    </xf>
    <xf numFmtId="167" fontId="2" fillId="10" borderId="20" xfId="6" applyNumberFormat="1" applyFont="1" applyFill="1" applyBorder="1"/>
    <xf numFmtId="2" fontId="2" fillId="10" borderId="20" xfId="6" applyNumberFormat="1" applyFont="1" applyFill="1" applyBorder="1"/>
    <xf numFmtId="2" fontId="2" fillId="10" borderId="20" xfId="6" applyNumberFormat="1" applyFont="1" applyFill="1" applyBorder="1" applyAlignment="1">
      <alignment horizontal="center"/>
    </xf>
    <xf numFmtId="2" fontId="2" fillId="10" borderId="20" xfId="6" applyNumberFormat="1" applyFont="1" applyFill="1" applyBorder="1" applyAlignment="1">
      <alignment horizontal="left" indent="3"/>
    </xf>
    <xf numFmtId="2" fontId="2" fillId="10" borderId="27" xfId="6" applyNumberFormat="1" applyFont="1" applyFill="1" applyBorder="1" applyAlignment="1">
      <alignment horizontal="left" indent="3"/>
    </xf>
    <xf numFmtId="0" fontId="2" fillId="10" borderId="3" xfId="6" applyFont="1" applyFill="1" applyBorder="1" applyAlignment="1">
      <alignment horizontal="center"/>
    </xf>
    <xf numFmtId="166" fontId="2" fillId="10" borderId="3" xfId="6" applyNumberFormat="1" applyFont="1" applyFill="1" applyBorder="1"/>
    <xf numFmtId="166" fontId="2" fillId="10" borderId="3" xfId="6" applyNumberFormat="1" applyFont="1" applyFill="1" applyBorder="1" applyAlignment="1">
      <alignment horizontal="center"/>
    </xf>
    <xf numFmtId="167" fontId="2" fillId="10" borderId="3" xfId="6" applyNumberFormat="1" applyFont="1" applyFill="1" applyBorder="1"/>
    <xf numFmtId="2" fontId="2" fillId="10" borderId="3" xfId="6" applyNumberFormat="1" applyFont="1" applyFill="1" applyBorder="1"/>
    <xf numFmtId="2" fontId="2" fillId="10" borderId="3" xfId="6" applyNumberFormat="1" applyFont="1" applyFill="1" applyBorder="1" applyAlignment="1">
      <alignment horizontal="center"/>
    </xf>
    <xf numFmtId="2" fontId="2" fillId="10" borderId="3" xfId="6" applyNumberFormat="1" applyFont="1" applyFill="1" applyBorder="1" applyAlignment="1">
      <alignment horizontal="left" indent="3"/>
    </xf>
    <xf numFmtId="0" fontId="2" fillId="8" borderId="3" xfId="6" applyFont="1" applyFill="1" applyBorder="1" applyAlignment="1">
      <alignment horizontal="center"/>
    </xf>
    <xf numFmtId="166" fontId="2" fillId="8" borderId="3" xfId="6" applyNumberFormat="1" applyFont="1" applyFill="1" applyBorder="1"/>
    <xf numFmtId="166" fontId="2" fillId="8" borderId="3" xfId="6" applyNumberFormat="1" applyFont="1" applyFill="1" applyBorder="1" applyAlignment="1">
      <alignment horizontal="center"/>
    </xf>
    <xf numFmtId="167" fontId="2" fillId="8" borderId="3" xfId="6" applyNumberFormat="1" applyFont="1" applyFill="1" applyBorder="1"/>
    <xf numFmtId="2" fontId="2" fillId="8" borderId="3" xfId="6" applyNumberFormat="1" applyFont="1" applyFill="1" applyBorder="1"/>
    <xf numFmtId="2" fontId="2" fillId="8" borderId="3" xfId="6" applyNumberFormat="1" applyFont="1" applyFill="1" applyBorder="1" applyAlignment="1">
      <alignment horizontal="center"/>
    </xf>
    <xf numFmtId="2" fontId="2" fillId="8" borderId="3" xfId="6" applyNumberFormat="1" applyFont="1" applyFill="1" applyBorder="1" applyAlignment="1">
      <alignment horizontal="left" indent="3"/>
    </xf>
    <xf numFmtId="0" fontId="2" fillId="11" borderId="7" xfId="6" applyFont="1" applyFill="1" applyBorder="1" applyAlignment="1">
      <alignment horizontal="left"/>
    </xf>
    <xf numFmtId="0" fontId="2" fillId="11" borderId="7" xfId="6" applyFont="1" applyFill="1" applyBorder="1" applyAlignment="1">
      <alignment horizontal="center"/>
    </xf>
    <xf numFmtId="166" fontId="2" fillId="11" borderId="7" xfId="6" applyNumberFormat="1" applyFont="1" applyFill="1" applyBorder="1" applyAlignment="1">
      <alignment horizontal="right"/>
    </xf>
    <xf numFmtId="166" fontId="2" fillId="11" borderId="7" xfId="6" applyNumberFormat="1" applyFont="1" applyFill="1" applyBorder="1"/>
    <xf numFmtId="166" fontId="2" fillId="11" borderId="7" xfId="6" applyNumberFormat="1" applyFont="1" applyFill="1" applyBorder="1" applyAlignment="1">
      <alignment horizontal="center"/>
    </xf>
    <xf numFmtId="167" fontId="2" fillId="11" borderId="7" xfId="6" applyNumberFormat="1" applyFont="1" applyFill="1" applyBorder="1"/>
    <xf numFmtId="2" fontId="2" fillId="11" borderId="7" xfId="6" applyNumberFormat="1" applyFont="1" applyFill="1" applyBorder="1"/>
    <xf numFmtId="2" fontId="2" fillId="11" borderId="7" xfId="6" applyNumberFormat="1" applyFont="1" applyFill="1" applyBorder="1" applyAlignment="1">
      <alignment horizontal="center"/>
    </xf>
    <xf numFmtId="0" fontId="2" fillId="10" borderId="3" xfId="6" applyFont="1" applyFill="1" applyBorder="1"/>
    <xf numFmtId="2" fontId="2" fillId="10" borderId="9" xfId="6" applyNumberFormat="1" applyFont="1" applyFill="1" applyBorder="1" applyAlignment="1">
      <alignment horizontal="left" indent="3"/>
    </xf>
    <xf numFmtId="0" fontId="2" fillId="10" borderId="7" xfId="6" applyFont="1" applyFill="1" applyBorder="1"/>
    <xf numFmtId="0" fontId="2" fillId="10" borderId="7" xfId="6" applyFont="1" applyFill="1" applyBorder="1" applyAlignment="1">
      <alignment horizontal="center"/>
    </xf>
    <xf numFmtId="166" fontId="2" fillId="10" borderId="7" xfId="6" applyNumberFormat="1" applyFont="1" applyFill="1" applyBorder="1"/>
    <xf numFmtId="166" fontId="2" fillId="10" borderId="7" xfId="6" applyNumberFormat="1" applyFont="1" applyFill="1" applyBorder="1" applyAlignment="1">
      <alignment horizontal="center"/>
    </xf>
    <xf numFmtId="167" fontId="2" fillId="10" borderId="7" xfId="6" applyNumberFormat="1" applyFont="1" applyFill="1" applyBorder="1"/>
    <xf numFmtId="2" fontId="2" fillId="10" borderId="7" xfId="6" applyNumberFormat="1" applyFont="1" applyFill="1" applyBorder="1"/>
    <xf numFmtId="2" fontId="2" fillId="10" borderId="7" xfId="6" applyNumberFormat="1" applyFont="1" applyFill="1" applyBorder="1" applyAlignment="1">
      <alignment horizontal="center"/>
    </xf>
    <xf numFmtId="2" fontId="2" fillId="10" borderId="7" xfId="6" applyNumberFormat="1" applyFont="1" applyFill="1" applyBorder="1" applyAlignment="1">
      <alignment horizontal="left" indent="3"/>
    </xf>
    <xf numFmtId="2" fontId="2" fillId="10" borderId="10" xfId="6" applyNumberFormat="1" applyFont="1" applyFill="1" applyBorder="1" applyAlignment="1">
      <alignment horizontal="left" indent="3"/>
    </xf>
    <xf numFmtId="0" fontId="2" fillId="8" borderId="12" xfId="6" applyFont="1" applyFill="1" applyBorder="1"/>
    <xf numFmtId="0" fontId="2" fillId="8" borderId="12" xfId="6" applyFont="1" applyFill="1" applyBorder="1" applyAlignment="1">
      <alignment horizontal="center"/>
    </xf>
    <xf numFmtId="166" fontId="2" fillId="8" borderId="12" xfId="6" applyNumberFormat="1" applyFont="1" applyFill="1" applyBorder="1"/>
    <xf numFmtId="166" fontId="2" fillId="8" borderId="12" xfId="6" applyNumberFormat="1" applyFont="1" applyFill="1" applyBorder="1" applyAlignment="1">
      <alignment horizontal="center"/>
    </xf>
    <xf numFmtId="167" fontId="2" fillId="8" borderId="12" xfId="6" applyNumberFormat="1" applyFont="1" applyFill="1" applyBorder="1"/>
    <xf numFmtId="2" fontId="2" fillId="8" borderId="12" xfId="6" applyNumberFormat="1" applyFont="1" applyFill="1" applyBorder="1"/>
    <xf numFmtId="2" fontId="2" fillId="8" borderId="12" xfId="6" applyNumberFormat="1" applyFont="1" applyFill="1" applyBorder="1" applyAlignment="1">
      <alignment horizontal="center"/>
    </xf>
    <xf numFmtId="2" fontId="2" fillId="8" borderId="12" xfId="6" applyNumberFormat="1" applyFont="1" applyFill="1" applyBorder="1" applyAlignment="1">
      <alignment horizontal="left" indent="3"/>
    </xf>
    <xf numFmtId="2" fontId="2" fillId="8" borderId="26" xfId="6" applyNumberFormat="1" applyFont="1" applyFill="1" applyBorder="1" applyAlignment="1">
      <alignment horizontal="left" indent="3"/>
    </xf>
    <xf numFmtId="0" fontId="2" fillId="8" borderId="3" xfId="6" applyFont="1" applyFill="1" applyBorder="1"/>
    <xf numFmtId="2" fontId="2" fillId="8" borderId="9" xfId="6" applyNumberFormat="1" applyFont="1" applyFill="1" applyBorder="1" applyAlignment="1">
      <alignment horizontal="left" indent="3"/>
    </xf>
    <xf numFmtId="0" fontId="2" fillId="8" borderId="7" xfId="6" applyFont="1" applyFill="1" applyBorder="1"/>
    <xf numFmtId="0" fontId="2" fillId="8" borderId="7" xfId="6" applyFont="1" applyFill="1" applyBorder="1" applyAlignment="1">
      <alignment horizontal="center"/>
    </xf>
    <xf numFmtId="166" fontId="2" fillId="8" borderId="7" xfId="6" applyNumberFormat="1" applyFont="1" applyFill="1" applyBorder="1"/>
    <xf numFmtId="166" fontId="2" fillId="8" borderId="7" xfId="6" applyNumberFormat="1" applyFont="1" applyFill="1" applyBorder="1" applyAlignment="1">
      <alignment horizontal="center"/>
    </xf>
    <xf numFmtId="167" fontId="2" fillId="8" borderId="7" xfId="6" applyNumberFormat="1" applyFont="1" applyFill="1" applyBorder="1"/>
    <xf numFmtId="2" fontId="2" fillId="8" borderId="7" xfId="6" applyNumberFormat="1" applyFont="1" applyFill="1" applyBorder="1"/>
    <xf numFmtId="2" fontId="2" fillId="8" borderId="7" xfId="6" applyNumberFormat="1" applyFont="1" applyFill="1" applyBorder="1" applyAlignment="1">
      <alignment horizontal="center"/>
    </xf>
    <xf numFmtId="2" fontId="2" fillId="8" borderId="7" xfId="6" applyNumberFormat="1" applyFont="1" applyFill="1" applyBorder="1" applyAlignment="1">
      <alignment horizontal="left" indent="3"/>
    </xf>
    <xf numFmtId="2" fontId="2" fillId="8" borderId="10" xfId="6" applyNumberFormat="1" applyFont="1" applyFill="1" applyBorder="1" applyAlignment="1">
      <alignment horizontal="left" indent="3"/>
    </xf>
    <xf numFmtId="166" fontId="2" fillId="11" borderId="3" xfId="6" applyNumberFormat="1" applyFont="1" applyFill="1" applyBorder="1" applyAlignment="1">
      <alignment horizontal="left" indent="3"/>
    </xf>
    <xf numFmtId="166" fontId="2" fillId="12" borderId="3" xfId="6" applyNumberFormat="1" applyFont="1" applyFill="1" applyBorder="1" applyAlignment="1">
      <alignment horizontal="left" indent="3"/>
    </xf>
    <xf numFmtId="166" fontId="2" fillId="12" borderId="7" xfId="6" applyNumberFormat="1" applyFont="1" applyFill="1" applyBorder="1" applyAlignment="1">
      <alignment horizontal="left" indent="3"/>
    </xf>
    <xf numFmtId="166" fontId="2" fillId="11" borderId="7" xfId="6" applyNumberFormat="1" applyFont="1" applyFill="1" applyBorder="1" applyAlignment="1">
      <alignment horizontal="left" indent="3"/>
    </xf>
    <xf numFmtId="0" fontId="2" fillId="10" borderId="12" xfId="9" applyFont="1" applyFill="1" applyBorder="1"/>
    <xf numFmtId="0" fontId="2" fillId="10" borderId="12" xfId="9" applyFont="1" applyFill="1" applyBorder="1" applyAlignment="1">
      <alignment horizontal="center"/>
    </xf>
    <xf numFmtId="166" fontId="2" fillId="10" borderId="12" xfId="9" applyNumberFormat="1" applyFont="1" applyFill="1" applyBorder="1"/>
    <xf numFmtId="166" fontId="2" fillId="10" borderId="12" xfId="9" applyNumberFormat="1" applyFont="1" applyFill="1" applyBorder="1" applyAlignment="1">
      <alignment horizontal="center"/>
    </xf>
    <xf numFmtId="167" fontId="2" fillId="10" borderId="12" xfId="9" applyNumberFormat="1" applyFont="1" applyFill="1" applyBorder="1"/>
    <xf numFmtId="2" fontId="2" fillId="10" borderId="12" xfId="9" applyNumberFormat="1" applyFont="1" applyFill="1" applyBorder="1"/>
    <xf numFmtId="2" fontId="2" fillId="10" borderId="12" xfId="9" applyNumberFormat="1" applyFont="1" applyFill="1" applyBorder="1" applyAlignment="1">
      <alignment horizontal="center"/>
    </xf>
    <xf numFmtId="2" fontId="2" fillId="10" borderId="12" xfId="9" applyNumberFormat="1" applyFont="1" applyFill="1" applyBorder="1" applyAlignment="1">
      <alignment horizontal="left" indent="3"/>
    </xf>
    <xf numFmtId="2" fontId="2" fillId="10" borderId="26" xfId="9" applyNumberFormat="1" applyFont="1" applyFill="1" applyBorder="1" applyAlignment="1">
      <alignment horizontal="left" indent="3"/>
    </xf>
    <xf numFmtId="0" fontId="2" fillId="13" borderId="5" xfId="9" applyFont="1" applyFill="1" applyBorder="1"/>
    <xf numFmtId="0" fontId="2" fillId="13" borderId="5" xfId="9" applyFont="1" applyFill="1" applyBorder="1" applyAlignment="1">
      <alignment horizontal="center"/>
    </xf>
    <xf numFmtId="166" fontId="2" fillId="13" borderId="5" xfId="9" applyNumberFormat="1" applyFont="1" applyFill="1" applyBorder="1"/>
    <xf numFmtId="166" fontId="2" fillId="13" borderId="5" xfId="9" applyNumberFormat="1" applyFont="1" applyFill="1" applyBorder="1" applyAlignment="1">
      <alignment horizontal="center"/>
    </xf>
    <xf numFmtId="167" fontId="2" fillId="13" borderId="5" xfId="9" applyNumberFormat="1" applyFont="1" applyFill="1" applyBorder="1"/>
    <xf numFmtId="2" fontId="2" fillId="13" borderId="5" xfId="9" applyNumberFormat="1" applyFont="1" applyFill="1" applyBorder="1"/>
    <xf numFmtId="2" fontId="2" fillId="13" borderId="5" xfId="9" applyNumberFormat="1" applyFont="1" applyFill="1" applyBorder="1" applyAlignment="1">
      <alignment horizontal="center"/>
    </xf>
    <xf numFmtId="2" fontId="2" fillId="13" borderId="5" xfId="9" applyNumberFormat="1" applyFont="1" applyFill="1" applyBorder="1" applyAlignment="1">
      <alignment horizontal="left" indent="3"/>
    </xf>
    <xf numFmtId="2" fontId="2" fillId="13" borderId="25" xfId="9" applyNumberFormat="1" applyFont="1" applyFill="1" applyBorder="1" applyAlignment="1">
      <alignment horizontal="left" indent="3"/>
    </xf>
    <xf numFmtId="0" fontId="2" fillId="13" borderId="3" xfId="9" applyFont="1" applyFill="1" applyBorder="1"/>
    <xf numFmtId="0" fontId="2" fillId="13" borderId="3" xfId="9" applyFont="1" applyFill="1" applyBorder="1" applyAlignment="1">
      <alignment horizontal="center"/>
    </xf>
    <xf numFmtId="166" fontId="2" fillId="13" borderId="3" xfId="9" applyNumberFormat="1" applyFont="1" applyFill="1" applyBorder="1"/>
    <xf numFmtId="166" fontId="2" fillId="13" borderId="3" xfId="9" applyNumberFormat="1" applyFont="1" applyFill="1" applyBorder="1" applyAlignment="1">
      <alignment horizontal="center"/>
    </xf>
    <xf numFmtId="167" fontId="2" fillId="13" borderId="3" xfId="9" applyNumberFormat="1" applyFont="1" applyFill="1" applyBorder="1"/>
    <xf numFmtId="2" fontId="2" fillId="13" borderId="3" xfId="9" applyNumberFormat="1" applyFont="1" applyFill="1" applyBorder="1"/>
    <xf numFmtId="2" fontId="2" fillId="13" borderId="3" xfId="9" applyNumberFormat="1" applyFont="1" applyFill="1" applyBorder="1" applyAlignment="1">
      <alignment horizontal="center"/>
    </xf>
    <xf numFmtId="2" fontId="2" fillId="13" borderId="3" xfId="9" applyNumberFormat="1" applyFont="1" applyFill="1" applyBorder="1" applyAlignment="1">
      <alignment horizontal="left" indent="3"/>
    </xf>
    <xf numFmtId="2" fontId="2" fillId="13" borderId="9" xfId="9" applyNumberFormat="1" applyFont="1" applyFill="1" applyBorder="1" applyAlignment="1">
      <alignment horizontal="left" indent="3"/>
    </xf>
    <xf numFmtId="0" fontId="2" fillId="4" borderId="5" xfId="9" applyFont="1" applyFill="1" applyBorder="1"/>
    <xf numFmtId="0" fontId="2" fillId="4" borderId="5" xfId="9" applyFont="1" applyFill="1" applyBorder="1" applyAlignment="1">
      <alignment horizontal="center"/>
    </xf>
    <xf numFmtId="166" fontId="2" fillId="4" borderId="5" xfId="9" applyNumberFormat="1" applyFont="1" applyFill="1" applyBorder="1"/>
    <xf numFmtId="167" fontId="2" fillId="4" borderId="5" xfId="9" applyNumberFormat="1" applyFont="1" applyFill="1" applyBorder="1"/>
    <xf numFmtId="2" fontId="2" fillId="4" borderId="5" xfId="9" applyNumberFormat="1" applyFont="1" applyFill="1" applyBorder="1"/>
    <xf numFmtId="2" fontId="2" fillId="4" borderId="5" xfId="9" applyNumberFormat="1" applyFont="1" applyFill="1" applyBorder="1" applyAlignment="1">
      <alignment horizontal="center"/>
    </xf>
    <xf numFmtId="2" fontId="2" fillId="4" borderId="5" xfId="9" applyNumberFormat="1" applyFont="1" applyFill="1" applyBorder="1" applyAlignment="1">
      <alignment horizontal="left" indent="3"/>
    </xf>
    <xf numFmtId="2" fontId="2" fillId="4" borderId="25" xfId="9" applyNumberFormat="1" applyFont="1" applyFill="1" applyBorder="1" applyAlignment="1">
      <alignment horizontal="left" indent="3"/>
    </xf>
    <xf numFmtId="0" fontId="2" fillId="4" borderId="3" xfId="9" applyFont="1" applyFill="1" applyBorder="1"/>
    <xf numFmtId="0" fontId="2" fillId="4" borderId="3" xfId="9" applyFont="1" applyFill="1" applyBorder="1" applyAlignment="1">
      <alignment horizontal="center"/>
    </xf>
    <xf numFmtId="166" fontId="2" fillId="4" borderId="3" xfId="9" applyNumberFormat="1" applyFont="1" applyFill="1" applyBorder="1"/>
    <xf numFmtId="166" fontId="2" fillId="4" borderId="3" xfId="9" applyNumberFormat="1" applyFont="1" applyFill="1" applyBorder="1" applyAlignment="1">
      <alignment horizontal="center"/>
    </xf>
    <xf numFmtId="167" fontId="2" fillId="4" borderId="3" xfId="9" applyNumberFormat="1" applyFont="1" applyFill="1" applyBorder="1"/>
    <xf numFmtId="2" fontId="2" fillId="4" borderId="3" xfId="9" applyNumberFormat="1" applyFont="1" applyFill="1" applyBorder="1"/>
    <xf numFmtId="2" fontId="2" fillId="4" borderId="3" xfId="9" applyNumberFormat="1" applyFont="1" applyFill="1" applyBorder="1" applyAlignment="1">
      <alignment horizontal="center"/>
    </xf>
    <xf numFmtId="2" fontId="2" fillId="4" borderId="3" xfId="9" applyNumberFormat="1" applyFont="1" applyFill="1" applyBorder="1" applyAlignment="1">
      <alignment horizontal="left" indent="3"/>
    </xf>
    <xf numFmtId="2" fontId="2" fillId="4" borderId="9" xfId="9" applyNumberFormat="1" applyFont="1" applyFill="1" applyBorder="1" applyAlignment="1">
      <alignment horizontal="left" indent="3"/>
    </xf>
    <xf numFmtId="0" fontId="2" fillId="11" borderId="35" xfId="4" applyFont="1" applyFill="1" applyBorder="1" applyAlignment="1">
      <alignment horizontal="left" vertical="center"/>
    </xf>
    <xf numFmtId="0" fontId="2" fillId="11" borderId="3" xfId="4" applyFont="1" applyFill="1" applyBorder="1" applyAlignment="1">
      <alignment horizontal="left" vertical="center"/>
    </xf>
    <xf numFmtId="166" fontId="2" fillId="11" borderId="12" xfId="4" applyNumberFormat="1" applyFont="1" applyFill="1" applyBorder="1" applyAlignment="1">
      <alignment vertical="center"/>
    </xf>
    <xf numFmtId="0" fontId="2" fillId="6" borderId="3" xfId="4" applyFont="1" applyFill="1" applyBorder="1" applyAlignment="1">
      <alignment horizontal="left" vertical="center"/>
    </xf>
    <xf numFmtId="2" fontId="2" fillId="6" borderId="3" xfId="4" applyNumberFormat="1" applyFont="1" applyFill="1" applyBorder="1" applyAlignment="1">
      <alignment horizontal="center" vertical="center"/>
    </xf>
    <xf numFmtId="2" fontId="2" fillId="6" borderId="9" xfId="4" applyNumberFormat="1" applyFont="1" applyFill="1" applyBorder="1" applyAlignment="1">
      <alignment horizontal="center" vertical="center"/>
    </xf>
    <xf numFmtId="2" fontId="2" fillId="13" borderId="3" xfId="4" applyNumberFormat="1" applyFont="1" applyFill="1" applyBorder="1" applyAlignment="1">
      <alignment horizontal="center" vertical="center"/>
    </xf>
    <xf numFmtId="2" fontId="2" fillId="13" borderId="9" xfId="4" applyNumberFormat="1" applyFont="1" applyFill="1" applyBorder="1" applyAlignment="1">
      <alignment horizontal="center" vertical="center"/>
    </xf>
    <xf numFmtId="2" fontId="2" fillId="11" borderId="7" xfId="4" applyNumberFormat="1" applyFont="1" applyFill="1" applyBorder="1" applyAlignment="1">
      <alignment horizontal="left" vertical="center"/>
    </xf>
    <xf numFmtId="2" fontId="2" fillId="6" borderId="3" xfId="4" applyNumberFormat="1" applyFont="1" applyFill="1" applyBorder="1" applyAlignment="1">
      <alignment horizontal="left" vertical="center"/>
    </xf>
    <xf numFmtId="2" fontId="2" fillId="12" borderId="5" xfId="4" applyNumberFormat="1" applyFont="1" applyFill="1" applyBorder="1" applyAlignment="1">
      <alignment horizontal="left" vertical="center"/>
    </xf>
    <xf numFmtId="2" fontId="2" fillId="12" borderId="5" xfId="4" applyNumberFormat="1" applyFont="1" applyFill="1" applyBorder="1" applyAlignment="1">
      <alignment horizontal="center" vertical="center"/>
    </xf>
    <xf numFmtId="2" fontId="2" fillId="12" borderId="25" xfId="4" applyNumberFormat="1" applyFont="1" applyFill="1" applyBorder="1" applyAlignment="1">
      <alignment horizontal="center" vertical="center"/>
    </xf>
    <xf numFmtId="2" fontId="2" fillId="12" borderId="3" xfId="4" applyNumberFormat="1" applyFont="1" applyFill="1" applyBorder="1" applyAlignment="1">
      <alignment horizontal="left" vertical="center"/>
    </xf>
    <xf numFmtId="2" fontId="2" fillId="12" borderId="3" xfId="4" applyNumberFormat="1" applyFont="1" applyFill="1" applyBorder="1" applyAlignment="1">
      <alignment horizontal="center" vertical="center"/>
    </xf>
    <xf numFmtId="2" fontId="2" fillId="12" borderId="9" xfId="4" applyNumberFormat="1" applyFont="1" applyFill="1" applyBorder="1" applyAlignment="1">
      <alignment horizontal="center" vertical="center"/>
    </xf>
    <xf numFmtId="2" fontId="2" fillId="12" borderId="7" xfId="4" applyNumberFormat="1" applyFont="1" applyFill="1" applyBorder="1" applyAlignment="1">
      <alignment horizontal="left" vertical="center"/>
    </xf>
    <xf numFmtId="2" fontId="2" fillId="12" borderId="7" xfId="4" applyNumberFormat="1" applyFont="1" applyFill="1" applyBorder="1" applyAlignment="1">
      <alignment horizontal="center" vertical="center"/>
    </xf>
    <xf numFmtId="2" fontId="2" fillId="12" borderId="10" xfId="4" applyNumberFormat="1" applyFont="1" applyFill="1" applyBorder="1" applyAlignment="1">
      <alignment horizontal="center" vertical="center"/>
    </xf>
    <xf numFmtId="0" fontId="9" fillId="10" borderId="5" xfId="4" applyFont="1" applyFill="1" applyBorder="1" applyAlignment="1">
      <alignment horizontal="left" vertical="center"/>
    </xf>
    <xf numFmtId="0" fontId="9" fillId="10" borderId="12" xfId="4" applyFont="1" applyFill="1" applyBorder="1" applyAlignment="1">
      <alignment horizontal="left" vertical="center"/>
    </xf>
    <xf numFmtId="0" fontId="9" fillId="10" borderId="4" xfId="4" applyFont="1" applyFill="1" applyBorder="1" applyAlignment="1">
      <alignment horizontal="left" vertical="center"/>
    </xf>
    <xf numFmtId="2" fontId="2" fillId="13" borderId="12" xfId="4" applyNumberFormat="1" applyFont="1" applyFill="1" applyBorder="1" applyAlignment="1">
      <alignment horizontal="left" vertical="center"/>
    </xf>
    <xf numFmtId="2" fontId="2" fillId="13" borderId="3" xfId="4" applyNumberFormat="1" applyFont="1" applyFill="1" applyBorder="1" applyAlignment="1">
      <alignment horizontal="left" vertical="center"/>
    </xf>
    <xf numFmtId="0" fontId="2" fillId="11" borderId="5" xfId="4" applyFont="1" applyFill="1" applyBorder="1" applyAlignment="1">
      <alignment horizontal="left" vertical="center"/>
    </xf>
    <xf numFmtId="0" fontId="2" fillId="6" borderId="5" xfId="4" applyFont="1" applyFill="1" applyBorder="1" applyAlignment="1">
      <alignment horizontal="left" vertical="center"/>
    </xf>
    <xf numFmtId="0" fontId="2" fillId="11" borderId="12" xfId="4" applyFont="1" applyFill="1" applyBorder="1" applyAlignment="1">
      <alignment horizontal="left"/>
    </xf>
    <xf numFmtId="0" fontId="2" fillId="11" borderId="12" xfId="4" applyFont="1" applyFill="1" applyBorder="1" applyAlignment="1">
      <alignment horizontal="center"/>
    </xf>
    <xf numFmtId="166" fontId="2" fillId="11" borderId="12" xfId="4" applyNumberFormat="1" applyFont="1" applyFill="1" applyBorder="1" applyAlignment="1">
      <alignment horizontal="right"/>
    </xf>
    <xf numFmtId="166" fontId="2" fillId="11" borderId="12" xfId="4" applyNumberFormat="1" applyFont="1" applyFill="1" applyBorder="1"/>
    <xf numFmtId="166" fontId="2" fillId="11" borderId="12" xfId="4" applyNumberFormat="1" applyFont="1" applyFill="1" applyBorder="1" applyAlignment="1">
      <alignment horizontal="center"/>
    </xf>
    <xf numFmtId="2" fontId="2" fillId="11" borderId="12" xfId="4" applyNumberFormat="1" applyFont="1" applyFill="1" applyBorder="1"/>
    <xf numFmtId="2" fontId="2" fillId="11" borderId="12" xfId="4" applyNumberFormat="1" applyFont="1" applyFill="1" applyBorder="1" applyAlignment="1">
      <alignment horizontal="center"/>
    </xf>
    <xf numFmtId="2" fontId="2" fillId="11" borderId="9" xfId="4" applyNumberFormat="1" applyFont="1" applyFill="1" applyBorder="1" applyAlignment="1">
      <alignment horizontal="left" indent="3"/>
    </xf>
    <xf numFmtId="2" fontId="2" fillId="11" borderId="17" xfId="4" applyNumberFormat="1" applyFont="1" applyFill="1" applyBorder="1" applyAlignment="1">
      <alignment horizontal="left" indent="3"/>
    </xf>
    <xf numFmtId="0" fontId="2" fillId="6" borderId="5" xfId="4" applyFont="1" applyFill="1" applyBorder="1"/>
    <xf numFmtId="0" fontId="2" fillId="6" borderId="5" xfId="4" applyFont="1" applyFill="1" applyBorder="1" applyAlignment="1">
      <alignment horizontal="center"/>
    </xf>
    <xf numFmtId="166" fontId="2" fillId="6" borderId="5" xfId="4" applyNumberFormat="1" applyFont="1" applyFill="1" applyBorder="1"/>
    <xf numFmtId="166" fontId="2" fillId="6" borderId="5" xfId="4" applyNumberFormat="1" applyFont="1" applyFill="1" applyBorder="1" applyAlignment="1">
      <alignment horizontal="center"/>
    </xf>
    <xf numFmtId="2" fontId="2" fillId="6" borderId="5" xfId="4" applyNumberFormat="1" applyFont="1" applyFill="1" applyBorder="1"/>
    <xf numFmtId="2" fontId="2" fillId="6" borderId="5" xfId="4" applyNumberFormat="1" applyFont="1" applyFill="1" applyBorder="1" applyAlignment="1">
      <alignment horizontal="center"/>
    </xf>
    <xf numFmtId="2" fontId="2" fillId="6" borderId="5" xfId="4" applyNumberFormat="1" applyFont="1" applyFill="1" applyBorder="1" applyAlignment="1">
      <alignment horizontal="left" indent="3"/>
    </xf>
    <xf numFmtId="2" fontId="2" fillId="6" borderId="25" xfId="4" applyNumberFormat="1" applyFont="1" applyFill="1" applyBorder="1" applyAlignment="1">
      <alignment horizontal="left" indent="3"/>
    </xf>
    <xf numFmtId="0" fontId="2" fillId="6" borderId="3" xfId="4" applyFont="1" applyFill="1" applyBorder="1"/>
    <xf numFmtId="0" fontId="2" fillId="6" borderId="3" xfId="4" applyFont="1" applyFill="1" applyBorder="1" applyAlignment="1">
      <alignment horizontal="center"/>
    </xf>
    <xf numFmtId="166" fontId="2" fillId="6" borderId="3" xfId="4" applyNumberFormat="1" applyFont="1" applyFill="1" applyBorder="1"/>
    <xf numFmtId="166" fontId="2" fillId="6" borderId="3" xfId="4" applyNumberFormat="1" applyFont="1" applyFill="1" applyBorder="1" applyAlignment="1">
      <alignment horizontal="center"/>
    </xf>
    <xf numFmtId="2" fontId="2" fillId="6" borderId="3" xfId="4" applyNumberFormat="1" applyFont="1" applyFill="1" applyBorder="1"/>
    <xf numFmtId="2" fontId="2" fillId="6" borderId="3" xfId="4" applyNumberFormat="1" applyFont="1" applyFill="1" applyBorder="1" applyAlignment="1">
      <alignment horizontal="center"/>
    </xf>
    <xf numFmtId="2" fontId="2" fillId="6" borderId="3" xfId="4" applyNumberFormat="1" applyFont="1" applyFill="1" applyBorder="1" applyAlignment="1">
      <alignment horizontal="left" indent="3"/>
    </xf>
    <xf numFmtId="2" fontId="2" fillId="6" borderId="9" xfId="4" applyNumberFormat="1" applyFont="1" applyFill="1" applyBorder="1" applyAlignment="1">
      <alignment horizontal="left" indent="3"/>
    </xf>
    <xf numFmtId="0" fontId="2" fillId="12" borderId="5" xfId="4" applyFont="1" applyFill="1" applyBorder="1"/>
    <xf numFmtId="0" fontId="2" fillId="12" borderId="5" xfId="4" applyFont="1" applyFill="1" applyBorder="1" applyAlignment="1">
      <alignment horizontal="center"/>
    </xf>
    <xf numFmtId="166" fontId="2" fillId="12" borderId="5" xfId="4" applyNumberFormat="1" applyFont="1" applyFill="1" applyBorder="1"/>
    <xf numFmtId="166" fontId="2" fillId="12" borderId="5" xfId="4" applyNumberFormat="1" applyFont="1" applyFill="1" applyBorder="1" applyAlignment="1">
      <alignment horizontal="center"/>
    </xf>
    <xf numFmtId="2" fontId="2" fillId="12" borderId="5" xfId="4" applyNumberFormat="1" applyFont="1" applyFill="1" applyBorder="1"/>
    <xf numFmtId="2" fontId="2" fillId="12" borderId="5" xfId="4" applyNumberFormat="1" applyFont="1" applyFill="1" applyBorder="1" applyAlignment="1">
      <alignment horizontal="center"/>
    </xf>
    <xf numFmtId="2" fontId="2" fillId="12" borderId="5" xfId="4" applyNumberFormat="1" applyFont="1" applyFill="1" applyBorder="1" applyAlignment="1">
      <alignment horizontal="left" indent="3"/>
    </xf>
    <xf numFmtId="2" fontId="2" fillId="12" borderId="25" xfId="4" applyNumberFormat="1" applyFont="1" applyFill="1" applyBorder="1" applyAlignment="1">
      <alignment horizontal="left" indent="3"/>
    </xf>
    <xf numFmtId="0" fontId="2" fillId="12" borderId="3" xfId="4" applyFont="1" applyFill="1" applyBorder="1"/>
    <xf numFmtId="0" fontId="2" fillId="12" borderId="3" xfId="4" applyFont="1" applyFill="1" applyBorder="1" applyAlignment="1">
      <alignment horizontal="center"/>
    </xf>
    <xf numFmtId="166" fontId="2" fillId="12" borderId="3" xfId="4" applyNumberFormat="1" applyFont="1" applyFill="1" applyBorder="1"/>
    <xf numFmtId="166" fontId="2" fillId="12" borderId="3" xfId="4" applyNumberFormat="1" applyFont="1" applyFill="1" applyBorder="1" applyAlignment="1">
      <alignment horizontal="center"/>
    </xf>
    <xf numFmtId="2" fontId="2" fillId="12" borderId="3" xfId="4" applyNumberFormat="1" applyFont="1" applyFill="1" applyBorder="1"/>
    <xf numFmtId="2" fontId="2" fillId="12" borderId="3" xfId="4" applyNumberFormat="1" applyFont="1" applyFill="1" applyBorder="1" applyAlignment="1">
      <alignment horizontal="center"/>
    </xf>
    <xf numFmtId="2" fontId="2" fillId="12" borderId="3" xfId="4" applyNumberFormat="1" applyFont="1" applyFill="1" applyBorder="1" applyAlignment="1">
      <alignment horizontal="left" indent="3"/>
    </xf>
    <xf numFmtId="2" fontId="2" fillId="12" borderId="9" xfId="4" applyNumberFormat="1" applyFont="1" applyFill="1" applyBorder="1" applyAlignment="1">
      <alignment horizontal="left" indent="3"/>
    </xf>
    <xf numFmtId="167" fontId="2" fillId="12" borderId="3" xfId="4" applyNumberFormat="1" applyFont="1" applyFill="1" applyBorder="1"/>
    <xf numFmtId="0" fontId="2" fillId="12" borderId="7" xfId="4" applyFont="1" applyFill="1" applyBorder="1"/>
    <xf numFmtId="0" fontId="2" fillId="12" borderId="7" xfId="4" applyFont="1" applyFill="1" applyBorder="1" applyAlignment="1">
      <alignment horizontal="center"/>
    </xf>
    <xf numFmtId="166" fontId="2" fillId="12" borderId="7" xfId="4" applyNumberFormat="1" applyFont="1" applyFill="1" applyBorder="1"/>
    <xf numFmtId="166" fontId="2" fillId="12" borderId="7" xfId="4" applyNumberFormat="1" applyFont="1" applyFill="1" applyBorder="1" applyAlignment="1">
      <alignment horizontal="center"/>
    </xf>
    <xf numFmtId="167" fontId="2" fillId="12" borderId="7" xfId="4" applyNumberFormat="1" applyFont="1" applyFill="1" applyBorder="1"/>
    <xf numFmtId="2" fontId="2" fillId="12" borderId="7" xfId="4" applyNumberFormat="1" applyFont="1" applyFill="1" applyBorder="1"/>
    <xf numFmtId="2" fontId="2" fillId="12" borderId="7" xfId="4" applyNumberFormat="1" applyFont="1" applyFill="1" applyBorder="1" applyAlignment="1">
      <alignment horizontal="center"/>
    </xf>
    <xf numFmtId="2" fontId="2" fillId="12" borderId="7" xfId="4" applyNumberFormat="1" applyFont="1" applyFill="1" applyBorder="1" applyAlignment="1">
      <alignment horizontal="left" indent="3"/>
    </xf>
    <xf numFmtId="2" fontId="2" fillId="12" borderId="10" xfId="4" applyNumberFormat="1" applyFont="1" applyFill="1" applyBorder="1" applyAlignment="1">
      <alignment horizontal="left" indent="3"/>
    </xf>
    <xf numFmtId="0" fontId="2" fillId="11" borderId="12" xfId="4" applyFont="1" applyFill="1" applyBorder="1" applyAlignment="1">
      <alignment vertical="center"/>
    </xf>
    <xf numFmtId="0" fontId="2" fillId="11" borderId="3" xfId="4" applyFont="1" applyFill="1" applyBorder="1" applyAlignment="1">
      <alignment vertical="center"/>
    </xf>
    <xf numFmtId="2" fontId="2" fillId="4" borderId="3" xfId="0" applyNumberFormat="1" applyFont="1" applyFill="1" applyBorder="1" applyAlignment="1" applyProtection="1">
      <alignment horizontal="left" indent="4"/>
      <protection locked="0"/>
    </xf>
    <xf numFmtId="0" fontId="2" fillId="4" borderId="12" xfId="0" applyFont="1" applyFill="1" applyBorder="1" applyProtection="1">
      <protection locked="0"/>
    </xf>
    <xf numFmtId="2" fontId="2" fillId="3" borderId="4" xfId="0" applyNumberFormat="1" applyFont="1" applyFill="1" applyBorder="1" applyAlignment="1" applyProtection="1">
      <alignment horizontal="left" indent="3"/>
    </xf>
    <xf numFmtId="2" fontId="2" fillId="2" borderId="7" xfId="0" applyNumberFormat="1" applyFont="1" applyFill="1" applyBorder="1" applyAlignment="1" applyProtection="1">
      <alignment horizontal="left" indent="4"/>
      <protection locked="0"/>
    </xf>
    <xf numFmtId="2" fontId="2" fillId="2" borderId="16" xfId="0" applyNumberFormat="1" applyFont="1" applyFill="1" applyBorder="1" applyAlignment="1" applyProtection="1">
      <alignment horizontal="left" indent="3"/>
    </xf>
    <xf numFmtId="2" fontId="2" fillId="16" borderId="3" xfId="0" applyNumberFormat="1" applyFont="1" applyFill="1" applyBorder="1" applyAlignment="1" applyProtection="1">
      <alignment horizontal="left" indent="4"/>
      <protection locked="0"/>
    </xf>
    <xf numFmtId="0" fontId="2" fillId="16" borderId="8" xfId="0" applyFont="1" applyFill="1" applyBorder="1" applyAlignment="1" applyProtection="1">
      <alignment horizontal="center"/>
      <protection locked="0"/>
    </xf>
    <xf numFmtId="166" fontId="2" fillId="16" borderId="30" xfId="0" applyNumberFormat="1" applyFont="1" applyFill="1" applyBorder="1" applyProtection="1">
      <protection locked="0"/>
    </xf>
    <xf numFmtId="0" fontId="2" fillId="16" borderId="7" xfId="0" applyFont="1" applyFill="1" applyBorder="1" applyProtection="1">
      <protection locked="0"/>
    </xf>
    <xf numFmtId="0" fontId="2" fillId="16" borderId="7" xfId="0" applyFont="1" applyFill="1" applyBorder="1" applyAlignment="1" applyProtection="1">
      <alignment horizontal="center"/>
      <protection locked="0"/>
    </xf>
    <xf numFmtId="166" fontId="2" fillId="16" borderId="4" xfId="0" applyNumberFormat="1" applyFont="1" applyFill="1" applyBorder="1" applyProtection="1">
      <protection locked="0"/>
    </xf>
    <xf numFmtId="166" fontId="2" fillId="16" borderId="7" xfId="0" applyNumberFormat="1" applyFont="1" applyFill="1" applyBorder="1" applyProtection="1">
      <protection locked="0"/>
    </xf>
    <xf numFmtId="166" fontId="2" fillId="16" borderId="7" xfId="0" applyNumberFormat="1" applyFont="1" applyFill="1" applyBorder="1" applyAlignment="1" applyProtection="1">
      <alignment horizontal="left" indent="4"/>
      <protection locked="0"/>
    </xf>
    <xf numFmtId="167" fontId="2" fillId="16" borderId="7" xfId="0" applyNumberFormat="1" applyFont="1" applyFill="1" applyBorder="1" applyProtection="1"/>
    <xf numFmtId="2" fontId="2" fillId="16" borderId="7" xfId="0" applyNumberFormat="1" applyFont="1" applyFill="1" applyBorder="1" applyAlignment="1" applyProtection="1">
      <alignment horizontal="left" indent="3"/>
    </xf>
    <xf numFmtId="2" fontId="2" fillId="16" borderId="10" xfId="0" applyNumberFormat="1" applyFont="1" applyFill="1" applyBorder="1" applyAlignment="1" applyProtection="1">
      <alignment horizontal="left" indent="3"/>
    </xf>
    <xf numFmtId="165" fontId="2" fillId="3" borderId="12" xfId="0" applyNumberFormat="1" applyFont="1" applyFill="1" applyBorder="1" applyProtection="1">
      <protection locked="0"/>
    </xf>
    <xf numFmtId="166" fontId="2" fillId="4" borderId="12" xfId="0" applyNumberFormat="1" applyFont="1" applyFill="1" applyBorder="1" applyAlignment="1" applyProtection="1">
      <alignment horizontal="left" indent="4"/>
      <protection locked="0"/>
    </xf>
    <xf numFmtId="165" fontId="2" fillId="4" borderId="12" xfId="0" applyNumberFormat="1" applyFont="1" applyFill="1" applyBorder="1" applyProtection="1">
      <protection locked="0"/>
    </xf>
    <xf numFmtId="166" fontId="2" fillId="6" borderId="7" xfId="0" applyNumberFormat="1" applyFont="1" applyFill="1" applyBorder="1"/>
    <xf numFmtId="167" fontId="2" fillId="6" borderId="7" xfId="0" applyNumberFormat="1" applyFont="1" applyFill="1" applyBorder="1"/>
    <xf numFmtId="2" fontId="2" fillId="6" borderId="7" xfId="0" applyNumberFormat="1" applyFont="1" applyFill="1" applyBorder="1"/>
    <xf numFmtId="0" fontId="2" fillId="0" borderId="3" xfId="0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left" indent="4"/>
    </xf>
    <xf numFmtId="164" fontId="2" fillId="2" borderId="3" xfId="0" applyNumberFormat="1" applyFont="1" applyFill="1" applyBorder="1" applyAlignment="1">
      <alignment horizontal="left" indent="4"/>
    </xf>
    <xf numFmtId="164" fontId="2" fillId="15" borderId="3" xfId="0" applyNumberFormat="1" applyFont="1" applyFill="1" applyBorder="1"/>
    <xf numFmtId="164" fontId="2" fillId="15" borderId="3" xfId="0" applyNumberFormat="1" applyFont="1" applyFill="1" applyBorder="1" applyAlignment="1">
      <alignment horizontal="left" indent="4"/>
    </xf>
    <xf numFmtId="169" fontId="2" fillId="15" borderId="3" xfId="0" applyNumberFormat="1" applyFont="1" applyFill="1" applyBorder="1"/>
    <xf numFmtId="165" fontId="2" fillId="15" borderId="3" xfId="0" applyNumberFormat="1" applyFont="1" applyFill="1" applyBorder="1"/>
    <xf numFmtId="2" fontId="2" fillId="15" borderId="3" xfId="0" applyNumberFormat="1" applyFont="1" applyFill="1" applyBorder="1" applyAlignment="1">
      <alignment horizontal="left" indent="4"/>
    </xf>
    <xf numFmtId="170" fontId="2" fillId="15" borderId="3" xfId="1" applyNumberFormat="1" applyFont="1" applyFill="1" applyBorder="1" applyAlignment="1">
      <alignment horizontal="right"/>
    </xf>
    <xf numFmtId="43" fontId="2" fillId="15" borderId="3" xfId="1" applyNumberFormat="1" applyFont="1" applyFill="1" applyBorder="1" applyAlignment="1">
      <alignment horizontal="right"/>
    </xf>
    <xf numFmtId="2" fontId="2" fillId="6" borderId="12" xfId="0" applyNumberFormat="1" applyFont="1" applyFill="1" applyBorder="1"/>
    <xf numFmtId="2" fontId="2" fillId="6" borderId="12" xfId="0" applyNumberFormat="1" applyFont="1" applyFill="1" applyBorder="1" applyAlignment="1">
      <alignment horizontal="left" indent="3"/>
    </xf>
    <xf numFmtId="2" fontId="2" fillId="6" borderId="26" xfId="0" applyNumberFormat="1" applyFont="1" applyFill="1" applyBorder="1" applyAlignment="1">
      <alignment horizontal="left" indent="3"/>
    </xf>
    <xf numFmtId="43" fontId="2" fillId="15" borderId="1" xfId="1" applyNumberFormat="1" applyFont="1" applyFill="1" applyBorder="1" applyAlignment="1">
      <alignment horizontal="right"/>
    </xf>
    <xf numFmtId="164" fontId="2" fillId="15" borderId="1" xfId="0" applyNumberFormat="1" applyFont="1" applyFill="1" applyBorder="1"/>
    <xf numFmtId="2" fontId="2" fillId="15" borderId="1" xfId="0" applyNumberFormat="1" applyFont="1" applyFill="1" applyBorder="1" applyAlignment="1">
      <alignment horizontal="left" indent="4"/>
    </xf>
    <xf numFmtId="169" fontId="2" fillId="15" borderId="1" xfId="0" applyNumberFormat="1" applyFont="1" applyFill="1" applyBorder="1"/>
    <xf numFmtId="165" fontId="2" fillId="15" borderId="1" xfId="0" applyNumberFormat="1" applyFont="1" applyFill="1" applyBorder="1"/>
    <xf numFmtId="166" fontId="2" fillId="2" borderId="12" xfId="0" applyNumberFormat="1" applyFont="1" applyFill="1" applyBorder="1" applyAlignment="1" applyProtection="1">
      <alignment horizontal="center"/>
      <protection locked="0"/>
    </xf>
    <xf numFmtId="166" fontId="2" fillId="2" borderId="3" xfId="0" applyNumberFormat="1" applyFont="1" applyFill="1" applyBorder="1" applyAlignment="1" applyProtection="1">
      <alignment horizontal="center"/>
      <protection locked="0"/>
    </xf>
    <xf numFmtId="166" fontId="2" fillId="5" borderId="3" xfId="0" applyNumberFormat="1" applyFont="1" applyFill="1" applyBorder="1" applyAlignment="1" applyProtection="1">
      <alignment horizontal="center"/>
      <protection locked="0"/>
    </xf>
    <xf numFmtId="166" fontId="2" fillId="5" borderId="7" xfId="0" applyNumberFormat="1" applyFont="1" applyFill="1" applyBorder="1" applyAlignment="1" applyProtection="1">
      <alignment horizontal="center"/>
      <protection locked="0"/>
    </xf>
    <xf numFmtId="166" fontId="2" fillId="4" borderId="5" xfId="0" applyNumberFormat="1" applyFont="1" applyFill="1" applyBorder="1" applyAlignment="1" applyProtection="1">
      <alignment horizontal="center"/>
      <protection locked="0"/>
    </xf>
    <xf numFmtId="0" fontId="2" fillId="14" borderId="0" xfId="0" applyFont="1" applyFill="1" applyBorder="1" applyProtection="1">
      <protection locked="0"/>
    </xf>
    <xf numFmtId="0" fontId="2" fillId="14" borderId="0" xfId="0" applyFont="1" applyFill="1" applyBorder="1" applyAlignment="1" applyProtection="1">
      <alignment horizontal="center"/>
      <protection locked="0"/>
    </xf>
    <xf numFmtId="166" fontId="2" fillId="14" borderId="0" xfId="0" applyNumberFormat="1" applyFont="1" applyFill="1" applyBorder="1" applyProtection="1">
      <protection locked="0"/>
    </xf>
    <xf numFmtId="166" fontId="2" fillId="14" borderId="0" xfId="0" applyNumberFormat="1" applyFont="1" applyFill="1" applyBorder="1" applyAlignment="1" applyProtection="1">
      <alignment horizontal="left" indent="4"/>
      <protection locked="0"/>
    </xf>
    <xf numFmtId="167" fontId="2" fillId="14" borderId="0" xfId="0" applyNumberFormat="1" applyFont="1" applyFill="1" applyBorder="1" applyProtection="1"/>
    <xf numFmtId="2" fontId="2" fillId="14" borderId="0" xfId="0" applyNumberFormat="1" applyFont="1" applyFill="1" applyBorder="1" applyProtection="1">
      <protection locked="0"/>
    </xf>
    <xf numFmtId="2" fontId="2" fillId="14" borderId="0" xfId="0" applyNumberFormat="1" applyFont="1" applyFill="1" applyBorder="1" applyAlignment="1" applyProtection="1">
      <alignment horizontal="left" indent="3"/>
    </xf>
    <xf numFmtId="2" fontId="2" fillId="8" borderId="5" xfId="0" applyNumberFormat="1" applyFont="1" applyFill="1" applyBorder="1" applyProtection="1">
      <protection locked="0"/>
    </xf>
    <xf numFmtId="0" fontId="22" fillId="2" borderId="3" xfId="0" applyFont="1" applyFill="1" applyBorder="1" applyProtection="1">
      <protection locked="0"/>
    </xf>
    <xf numFmtId="166" fontId="2" fillId="15" borderId="1" xfId="0" applyNumberFormat="1" applyFont="1" applyFill="1" applyBorder="1" applyAlignment="1">
      <alignment horizontal="left" indent="4"/>
    </xf>
    <xf numFmtId="2" fontId="2" fillId="6" borderId="7" xfId="0" applyNumberFormat="1" applyFont="1" applyFill="1" applyBorder="1" applyProtection="1">
      <protection locked="0"/>
    </xf>
    <xf numFmtId="2" fontId="2" fillId="11" borderId="9" xfId="0" applyNumberFormat="1" applyFont="1" applyFill="1" applyBorder="1" applyAlignment="1">
      <alignment horizontal="left" indent="3"/>
    </xf>
    <xf numFmtId="166" fontId="2" fillId="10" borderId="5" xfId="0" applyNumberFormat="1" applyFont="1" applyFill="1" applyBorder="1"/>
    <xf numFmtId="167" fontId="2" fillId="10" borderId="7" xfId="0" applyNumberFormat="1" applyFont="1" applyFill="1" applyBorder="1"/>
    <xf numFmtId="2" fontId="2" fillId="25" borderId="57" xfId="12" applyNumberFormat="1" applyFont="1" applyFill="1" applyBorder="1" applyProtection="1">
      <protection locked="0"/>
    </xf>
    <xf numFmtId="0" fontId="2" fillId="6" borderId="12" xfId="0" applyFont="1" applyFill="1" applyBorder="1"/>
    <xf numFmtId="166" fontId="2" fillId="6" borderId="12" xfId="0" applyNumberFormat="1" applyFont="1" applyFill="1" applyBorder="1"/>
    <xf numFmtId="166" fontId="2" fillId="6" borderId="12" xfId="0" applyNumberFormat="1" applyFont="1" applyFill="1" applyBorder="1" applyAlignment="1">
      <alignment horizontal="center"/>
    </xf>
    <xf numFmtId="167" fontId="2" fillId="6" borderId="12" xfId="0" applyNumberFormat="1" applyFont="1" applyFill="1" applyBorder="1"/>
    <xf numFmtId="2" fontId="2" fillId="6" borderId="12" xfId="0" applyNumberFormat="1" applyFont="1" applyFill="1" applyBorder="1" applyAlignment="1">
      <alignment horizontal="center"/>
    </xf>
    <xf numFmtId="0" fontId="2" fillId="11" borderId="7" xfId="0" applyFont="1" applyFill="1" applyBorder="1" applyAlignment="1">
      <alignment horizontal="left"/>
    </xf>
    <xf numFmtId="166" fontId="2" fillId="11" borderId="7" xfId="0" applyNumberFormat="1" applyFont="1" applyFill="1" applyBorder="1" applyAlignment="1">
      <alignment horizontal="right"/>
    </xf>
    <xf numFmtId="166" fontId="2" fillId="11" borderId="7" xfId="0" applyNumberFormat="1" applyFont="1" applyFill="1" applyBorder="1"/>
    <xf numFmtId="166" fontId="2" fillId="11" borderId="7" xfId="0" applyNumberFormat="1" applyFont="1" applyFill="1" applyBorder="1" applyAlignment="1">
      <alignment horizontal="center"/>
    </xf>
    <xf numFmtId="167" fontId="2" fillId="11" borderId="7" xfId="0" applyNumberFormat="1" applyFont="1" applyFill="1" applyBorder="1"/>
    <xf numFmtId="2" fontId="2" fillId="11" borderId="7" xfId="0" applyNumberFormat="1" applyFont="1" applyFill="1" applyBorder="1"/>
    <xf numFmtId="2" fontId="2" fillId="11" borderId="7" xfId="0" applyNumberFormat="1" applyFont="1" applyFill="1" applyBorder="1" applyAlignment="1">
      <alignment horizontal="center"/>
    </xf>
    <xf numFmtId="2" fontId="2" fillId="11" borderId="7" xfId="0" applyNumberFormat="1" applyFont="1" applyFill="1" applyBorder="1" applyAlignment="1">
      <alignment horizontal="left" indent="3"/>
    </xf>
    <xf numFmtId="2" fontId="2" fillId="11" borderId="10" xfId="0" applyNumberFormat="1" applyFont="1" applyFill="1" applyBorder="1" applyAlignment="1">
      <alignment horizontal="left" indent="3"/>
    </xf>
    <xf numFmtId="167" fontId="2" fillId="0" borderId="0" xfId="0" applyNumberFormat="1" applyFont="1"/>
    <xf numFmtId="167" fontId="6" fillId="0" borderId="0" xfId="0" applyNumberFormat="1" applyFont="1"/>
    <xf numFmtId="0" fontId="23" fillId="0" borderId="0" xfId="0" applyFont="1"/>
    <xf numFmtId="2" fontId="2" fillId="6" borderId="26" xfId="0" applyNumberFormat="1" applyFont="1" applyFill="1" applyBorder="1" applyAlignment="1" applyProtection="1">
      <alignment horizontal="left" indent="3"/>
    </xf>
    <xf numFmtId="0" fontId="3" fillId="0" borderId="11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 applyProtection="1">
      <alignment horizontal="left" indent="4"/>
      <protection locked="0"/>
    </xf>
    <xf numFmtId="2" fontId="2" fillId="5" borderId="5" xfId="0" applyNumberFormat="1" applyFont="1" applyFill="1" applyBorder="1" applyAlignment="1" applyProtection="1">
      <alignment horizontal="left" indent="4"/>
      <protection locked="0"/>
    </xf>
    <xf numFmtId="2" fontId="2" fillId="5" borderId="3" xfId="0" applyNumberFormat="1" applyFont="1" applyFill="1" applyBorder="1" applyAlignment="1" applyProtection="1">
      <alignment horizontal="left" indent="4"/>
      <protection locked="0"/>
    </xf>
    <xf numFmtId="2" fontId="2" fillId="4" borderId="5" xfId="0" applyNumberFormat="1" applyFont="1" applyFill="1" applyBorder="1" applyAlignment="1" applyProtection="1">
      <alignment horizontal="left" indent="4"/>
      <protection locked="0"/>
    </xf>
    <xf numFmtId="0" fontId="3" fillId="0" borderId="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165" fontId="2" fillId="3" borderId="12" xfId="0" applyNumberFormat="1" applyFont="1" applyFill="1" applyBorder="1" applyAlignment="1" applyProtection="1">
      <alignment horizontal="left" indent="4"/>
      <protection locked="0"/>
    </xf>
    <xf numFmtId="0" fontId="2" fillId="3" borderId="12" xfId="0" applyFont="1" applyFill="1" applyBorder="1" applyProtection="1">
      <protection locked="0"/>
    </xf>
    <xf numFmtId="1" fontId="2" fillId="5" borderId="7" xfId="0" applyNumberFormat="1" applyFont="1" applyFill="1" applyBorder="1" applyAlignment="1" applyProtection="1">
      <alignment horizontal="center"/>
      <protection locked="0"/>
    </xf>
    <xf numFmtId="165" fontId="2" fillId="5" borderId="7" xfId="0" applyNumberFormat="1" applyFont="1" applyFill="1" applyBorder="1" applyProtection="1">
      <protection locked="0"/>
    </xf>
    <xf numFmtId="165" fontId="2" fillId="4" borderId="7" xfId="0" applyNumberFormat="1" applyFont="1" applyFill="1" applyBorder="1" applyAlignment="1" applyProtection="1">
      <alignment horizontal="center"/>
      <protection locked="0"/>
    </xf>
    <xf numFmtId="2" fontId="2" fillId="2" borderId="26" xfId="0" applyNumberFormat="1" applyFont="1" applyFill="1" applyBorder="1" applyAlignment="1" applyProtection="1">
      <alignment horizontal="left" indent="3"/>
    </xf>
    <xf numFmtId="164" fontId="2" fillId="2" borderId="5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165" fontId="2" fillId="2" borderId="15" xfId="0" applyNumberFormat="1" applyFont="1" applyFill="1" applyBorder="1" applyAlignment="1">
      <alignment horizontal="left" indent="3"/>
    </xf>
    <xf numFmtId="164" fontId="2" fillId="5" borderId="5" xfId="0" applyNumberFormat="1" applyFont="1" applyFill="1" applyBorder="1" applyAlignment="1">
      <alignment horizontal="center"/>
    </xf>
    <xf numFmtId="164" fontId="2" fillId="5" borderId="12" xfId="0" applyNumberFormat="1" applyFont="1" applyFill="1" applyBorder="1" applyAlignment="1">
      <alignment horizontal="center"/>
    </xf>
    <xf numFmtId="164" fontId="2" fillId="3" borderId="5" xfId="0" applyNumberFormat="1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8" borderId="28" xfId="0" applyFont="1" applyFill="1" applyBorder="1"/>
    <xf numFmtId="2" fontId="2" fillId="8" borderId="5" xfId="0" applyNumberFormat="1" applyFont="1" applyFill="1" applyBorder="1" applyAlignment="1">
      <alignment horizontal="center"/>
    </xf>
    <xf numFmtId="2" fontId="2" fillId="8" borderId="13" xfId="0" applyNumberFormat="1" applyFont="1" applyFill="1" applyBorder="1" applyAlignment="1">
      <alignment horizontal="center"/>
    </xf>
    <xf numFmtId="2" fontId="2" fillId="8" borderId="35" xfId="0" applyNumberFormat="1" applyFont="1" applyFill="1" applyBorder="1" applyAlignment="1">
      <alignment horizontal="center"/>
    </xf>
    <xf numFmtId="166" fontId="2" fillId="8" borderId="5" xfId="0" applyNumberFormat="1" applyFont="1" applyFill="1" applyBorder="1" applyAlignment="1">
      <alignment horizontal="center"/>
    </xf>
    <xf numFmtId="167" fontId="2" fillId="8" borderId="5" xfId="0" applyNumberFormat="1" applyFont="1" applyFill="1" applyBorder="1" applyAlignment="1">
      <alignment horizontal="center"/>
    </xf>
    <xf numFmtId="164" fontId="2" fillId="8" borderId="5" xfId="0" applyNumberFormat="1" applyFont="1" applyFill="1" applyBorder="1" applyAlignment="1">
      <alignment horizontal="center"/>
    </xf>
    <xf numFmtId="2" fontId="2" fillId="8" borderId="13" xfId="0" applyNumberFormat="1" applyFont="1" applyFill="1" applyBorder="1" applyAlignment="1">
      <alignment horizontal="left" indent="3"/>
    </xf>
    <xf numFmtId="0" fontId="2" fillId="8" borderId="29" xfId="0" applyFont="1" applyFill="1" applyBorder="1"/>
    <xf numFmtId="2" fontId="2" fillId="8" borderId="12" xfId="0" applyNumberFormat="1" applyFont="1" applyFill="1" applyBorder="1" applyAlignment="1">
      <alignment horizontal="center"/>
    </xf>
    <xf numFmtId="2" fontId="2" fillId="8" borderId="8" xfId="0" applyNumberFormat="1" applyFont="1" applyFill="1" applyBorder="1" applyAlignment="1">
      <alignment horizontal="center"/>
    </xf>
    <xf numFmtId="167" fontId="2" fillId="8" borderId="3" xfId="0" applyNumberFormat="1" applyFont="1" applyFill="1" applyBorder="1" applyAlignment="1">
      <alignment horizontal="center"/>
    </xf>
    <xf numFmtId="164" fontId="2" fillId="8" borderId="1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left" indent="3"/>
    </xf>
    <xf numFmtId="2" fontId="2" fillId="8" borderId="1" xfId="0" applyNumberFormat="1" applyFont="1" applyFill="1" applyBorder="1" applyAlignment="1">
      <alignment horizontal="center"/>
    </xf>
    <xf numFmtId="0" fontId="2" fillId="8" borderId="31" xfId="0" applyFont="1" applyFill="1" applyBorder="1"/>
    <xf numFmtId="165" fontId="2" fillId="8" borderId="7" xfId="0" applyNumberFormat="1" applyFont="1" applyFill="1" applyBorder="1" applyAlignment="1">
      <alignment horizontal="center"/>
    </xf>
    <xf numFmtId="2" fontId="2" fillId="8" borderId="11" xfId="0" applyNumberFormat="1" applyFont="1" applyFill="1" applyBorder="1" applyAlignment="1">
      <alignment horizontal="center"/>
    </xf>
    <xf numFmtId="167" fontId="2" fillId="8" borderId="7" xfId="0" applyNumberFormat="1" applyFont="1" applyFill="1" applyBorder="1" applyAlignment="1">
      <alignment horizontal="center"/>
    </xf>
    <xf numFmtId="2" fontId="2" fillId="8" borderId="16" xfId="0" applyNumberFormat="1" applyFont="1" applyFill="1" applyBorder="1" applyAlignment="1">
      <alignment horizontal="left" indent="3"/>
    </xf>
    <xf numFmtId="165" fontId="2" fillId="5" borderId="3" xfId="0" applyNumberFormat="1" applyFont="1" applyFill="1" applyBorder="1"/>
    <xf numFmtId="2" fontId="2" fillId="3" borderId="5" xfId="0" applyNumberFormat="1" applyFont="1" applyFill="1" applyBorder="1"/>
    <xf numFmtId="165" fontId="2" fillId="3" borderId="5" xfId="0" applyNumberFormat="1" applyFont="1" applyFill="1" applyBorder="1"/>
    <xf numFmtId="2" fontId="2" fillId="3" borderId="3" xfId="0" applyNumberFormat="1" applyFont="1" applyFill="1" applyBorder="1"/>
    <xf numFmtId="165" fontId="2" fillId="3" borderId="3" xfId="0" applyNumberFormat="1" applyFont="1" applyFill="1" applyBorder="1"/>
    <xf numFmtId="165" fontId="2" fillId="4" borderId="5" xfId="0" applyNumberFormat="1" applyFont="1" applyFill="1" applyBorder="1"/>
    <xf numFmtId="165" fontId="2" fillId="4" borderId="3" xfId="0" applyNumberFormat="1" applyFont="1" applyFill="1" applyBorder="1"/>
    <xf numFmtId="2" fontId="2" fillId="11" borderId="25" xfId="0" applyNumberFormat="1" applyFont="1" applyFill="1" applyBorder="1" applyAlignment="1">
      <alignment horizontal="left" indent="3"/>
    </xf>
    <xf numFmtId="166" fontId="2" fillId="16" borderId="7" xfId="0" applyNumberFormat="1" applyFont="1" applyFill="1" applyBorder="1"/>
    <xf numFmtId="2" fontId="2" fillId="16" borderId="7" xfId="0" applyNumberFormat="1" applyFont="1" applyFill="1" applyBorder="1"/>
    <xf numFmtId="2" fontId="2" fillId="10" borderId="12" xfId="0" applyNumberFormat="1" applyFont="1" applyFill="1" applyBorder="1"/>
    <xf numFmtId="167" fontId="2" fillId="10" borderId="12" xfId="0" applyNumberFormat="1" applyFont="1" applyFill="1" applyBorder="1"/>
    <xf numFmtId="165" fontId="2" fillId="10" borderId="3" xfId="0" applyNumberFormat="1" applyFont="1" applyFill="1" applyBorder="1"/>
    <xf numFmtId="165" fontId="2" fillId="6" borderId="5" xfId="0" applyNumberFormat="1" applyFont="1" applyFill="1" applyBorder="1"/>
    <xf numFmtId="166" fontId="2" fillId="16" borderId="4" xfId="0" applyNumberFormat="1" applyFont="1" applyFill="1" applyBorder="1"/>
    <xf numFmtId="165" fontId="2" fillId="10" borderId="5" xfId="0" applyNumberFormat="1" applyFont="1" applyFill="1" applyBorder="1"/>
    <xf numFmtId="167" fontId="2" fillId="10" borderId="5" xfId="0" applyNumberFormat="1" applyFont="1" applyFill="1" applyBorder="1"/>
    <xf numFmtId="167" fontId="2" fillId="4" borderId="5" xfId="0" applyNumberFormat="1" applyFont="1" applyFill="1" applyBorder="1"/>
    <xf numFmtId="2" fontId="2" fillId="4" borderId="5" xfId="0" applyNumberFormat="1" applyFont="1" applyFill="1" applyBorder="1" applyAlignment="1">
      <alignment horizontal="left" indent="3"/>
    </xf>
    <xf numFmtId="2" fontId="2" fillId="4" borderId="25" xfId="0" applyNumberFormat="1" applyFont="1" applyFill="1" applyBorder="1" applyAlignment="1">
      <alignment horizontal="left" indent="3"/>
    </xf>
    <xf numFmtId="4" fontId="21" fillId="6" borderId="5" xfId="0" applyNumberFormat="1" applyFont="1" applyFill="1" applyBorder="1" applyAlignment="1" applyProtection="1">
      <alignment vertical="top" wrapText="1"/>
      <protection locked="0"/>
    </xf>
    <xf numFmtId="4" fontId="21" fillId="6" borderId="5" xfId="0" applyNumberFormat="1" applyFont="1" applyFill="1" applyBorder="1" applyAlignment="1" applyProtection="1">
      <alignment horizontal="right" vertical="top" wrapText="1"/>
      <protection locked="0"/>
    </xf>
    <xf numFmtId="4" fontId="2" fillId="6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6" borderId="5" xfId="0" applyNumberFormat="1" applyFont="1" applyFill="1" applyBorder="1" applyProtection="1">
      <protection locked="0"/>
    </xf>
    <xf numFmtId="4" fontId="21" fillId="6" borderId="3" xfId="0" applyNumberFormat="1" applyFont="1" applyFill="1" applyBorder="1" applyAlignment="1" applyProtection="1">
      <alignment vertical="top" wrapText="1"/>
      <protection locked="0"/>
    </xf>
    <xf numFmtId="4" fontId="21" fillId="6" borderId="3" xfId="0" applyNumberFormat="1" applyFont="1" applyFill="1" applyBorder="1" applyAlignment="1" applyProtection="1">
      <alignment horizontal="right" vertical="top" wrapText="1"/>
      <protection locked="0"/>
    </xf>
    <xf numFmtId="4" fontId="2" fillId="6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6" borderId="3" xfId="0" applyNumberFormat="1" applyFont="1" applyFill="1" applyBorder="1" applyAlignment="1" applyProtection="1">
      <alignment horizontal="right" vertical="top" wrapText="1"/>
      <protection locked="0"/>
    </xf>
    <xf numFmtId="4" fontId="21" fillId="6" borderId="7" xfId="0" applyNumberFormat="1" applyFont="1" applyFill="1" applyBorder="1" applyAlignment="1" applyProtection="1">
      <alignment vertical="top" wrapText="1"/>
      <protection locked="0"/>
    </xf>
    <xf numFmtId="4" fontId="21" fillId="6" borderId="7" xfId="0" applyNumberFormat="1" applyFont="1" applyFill="1" applyBorder="1" applyAlignment="1" applyProtection="1">
      <alignment horizontal="right" vertical="top" wrapText="1"/>
      <protection locked="0"/>
    </xf>
    <xf numFmtId="4" fontId="2" fillId="6" borderId="7" xfId="0" applyNumberFormat="1" applyFont="1" applyFill="1" applyBorder="1" applyAlignment="1" applyProtection="1">
      <alignment horizontal="right" vertical="center" wrapText="1"/>
      <protection locked="0"/>
    </xf>
    <xf numFmtId="0" fontId="2" fillId="16" borderId="3" xfId="0" applyFont="1" applyFill="1" applyBorder="1" applyAlignment="1" applyProtection="1">
      <alignment vertical="center" wrapText="1"/>
      <protection locked="0"/>
    </xf>
    <xf numFmtId="0" fontId="2" fillId="16" borderId="3" xfId="5" applyFont="1" applyFill="1" applyBorder="1" applyAlignment="1" applyProtection="1">
      <alignment horizontal="center" vertical="center" wrapText="1"/>
      <protection locked="0"/>
    </xf>
    <xf numFmtId="0" fontId="2" fillId="16" borderId="3" xfId="5" applyFont="1" applyFill="1" applyBorder="1" applyAlignment="1" applyProtection="1">
      <alignment horizontal="center" vertical="center"/>
      <protection locked="0"/>
    </xf>
    <xf numFmtId="4" fontId="21" fillId="16" borderId="3" xfId="0" applyNumberFormat="1" applyFont="1" applyFill="1" applyBorder="1" applyAlignment="1" applyProtection="1">
      <alignment vertical="top" wrapText="1"/>
      <protection locked="0"/>
    </xf>
    <xf numFmtId="4" fontId="21" fillId="16" borderId="3" xfId="0" applyNumberFormat="1" applyFont="1" applyFill="1" applyBorder="1" applyAlignment="1" applyProtection="1">
      <alignment horizontal="right" vertical="top" wrapText="1"/>
      <protection locked="0"/>
    </xf>
    <xf numFmtId="4" fontId="2" fillId="16" borderId="3" xfId="0" applyNumberFormat="1" applyFont="1" applyFill="1" applyBorder="1" applyAlignment="1" applyProtection="1">
      <alignment horizontal="right" vertical="center" wrapText="1"/>
      <protection locked="0"/>
    </xf>
    <xf numFmtId="4" fontId="2" fillId="16" borderId="3" xfId="5" applyNumberFormat="1" applyFont="1" applyFill="1" applyBorder="1" applyAlignment="1" applyProtection="1">
      <alignment horizontal="right" vertical="center" wrapText="1"/>
      <protection locked="0"/>
    </xf>
    <xf numFmtId="0" fontId="21" fillId="16" borderId="3" xfId="0" applyFont="1" applyFill="1" applyBorder="1" applyProtection="1">
      <protection locked="0"/>
    </xf>
    <xf numFmtId="0" fontId="21" fillId="16" borderId="3" xfId="0" applyFont="1" applyFill="1" applyBorder="1" applyAlignment="1" applyProtection="1">
      <alignment horizontal="right" vertical="center" wrapText="1"/>
      <protection locked="0"/>
    </xf>
    <xf numFmtId="0" fontId="2" fillId="16" borderId="7" xfId="0" applyFont="1" applyFill="1" applyBorder="1" applyAlignment="1" applyProtection="1">
      <alignment vertical="center" wrapText="1"/>
      <protection locked="0"/>
    </xf>
    <xf numFmtId="0" fontId="2" fillId="16" borderId="7" xfId="5" applyFont="1" applyFill="1" applyBorder="1" applyAlignment="1" applyProtection="1">
      <alignment horizontal="center" vertical="center" wrapText="1"/>
      <protection locked="0"/>
    </xf>
    <xf numFmtId="0" fontId="2" fillId="16" borderId="7" xfId="5" applyFont="1" applyFill="1" applyBorder="1" applyAlignment="1" applyProtection="1">
      <alignment horizontal="center" vertical="center"/>
      <protection locked="0"/>
    </xf>
    <xf numFmtId="4" fontId="21" fillId="16" borderId="7" xfId="0" applyNumberFormat="1" applyFont="1" applyFill="1" applyBorder="1" applyAlignment="1" applyProtection="1">
      <alignment vertical="top" wrapText="1"/>
      <protection locked="0"/>
    </xf>
    <xf numFmtId="4" fontId="21" fillId="16" borderId="7" xfId="0" applyNumberFormat="1" applyFont="1" applyFill="1" applyBorder="1" applyAlignment="1" applyProtection="1">
      <alignment horizontal="right" vertical="top" wrapText="1"/>
      <protection locked="0"/>
    </xf>
    <xf numFmtId="4" fontId="2" fillId="16" borderId="7" xfId="0" applyNumberFormat="1" applyFont="1" applyFill="1" applyBorder="1" applyAlignment="1" applyProtection="1">
      <alignment horizontal="right" vertical="center" wrapText="1"/>
      <protection locked="0"/>
    </xf>
    <xf numFmtId="4" fontId="2" fillId="16" borderId="7" xfId="5" applyNumberFormat="1" applyFont="1" applyFill="1" applyBorder="1" applyAlignment="1" applyProtection="1">
      <alignment horizontal="right" vertical="center" wrapText="1"/>
      <protection locked="0"/>
    </xf>
    <xf numFmtId="0" fontId="2" fillId="10" borderId="5" xfId="0" applyFont="1" applyFill="1" applyBorder="1" applyProtection="1">
      <protection locked="0"/>
    </xf>
    <xf numFmtId="4" fontId="21" fillId="10" borderId="5" xfId="0" applyNumberFormat="1" applyFont="1" applyFill="1" applyBorder="1" applyAlignment="1" applyProtection="1">
      <alignment vertical="top" wrapText="1"/>
      <protection locked="0"/>
    </xf>
    <xf numFmtId="4" fontId="21" fillId="10" borderId="5" xfId="0" applyNumberFormat="1" applyFont="1" applyFill="1" applyBorder="1" applyAlignment="1" applyProtection="1">
      <alignment horizontal="right" vertical="top" wrapText="1"/>
      <protection locked="0"/>
    </xf>
    <xf numFmtId="4" fontId="2" fillId="10" borderId="5" xfId="0" applyNumberFormat="1" applyFont="1" applyFill="1" applyBorder="1" applyAlignment="1" applyProtection="1">
      <alignment horizontal="right" vertical="center" wrapText="1"/>
      <protection locked="0"/>
    </xf>
    <xf numFmtId="2" fontId="2" fillId="10" borderId="5" xfId="0" applyNumberFormat="1" applyFont="1" applyFill="1" applyBorder="1" applyProtection="1">
      <protection locked="0"/>
    </xf>
    <xf numFmtId="0" fontId="2" fillId="10" borderId="3" xfId="0" applyFont="1" applyFill="1" applyBorder="1" applyAlignment="1" applyProtection="1">
      <alignment vertical="center" wrapText="1"/>
      <protection locked="0"/>
    </xf>
    <xf numFmtId="4" fontId="21" fillId="10" borderId="3" xfId="0" applyNumberFormat="1" applyFont="1" applyFill="1" applyBorder="1" applyAlignment="1" applyProtection="1">
      <alignment vertical="top" wrapText="1"/>
      <protection locked="0"/>
    </xf>
    <xf numFmtId="4" fontId="21" fillId="10" borderId="3" xfId="0" applyNumberFormat="1" applyFont="1" applyFill="1" applyBorder="1" applyAlignment="1" applyProtection="1">
      <alignment horizontal="right" vertical="top" wrapText="1"/>
      <protection locked="0"/>
    </xf>
    <xf numFmtId="4" fontId="2" fillId="10" borderId="3" xfId="0" applyNumberFormat="1" applyFont="1" applyFill="1" applyBorder="1" applyAlignment="1" applyProtection="1">
      <alignment horizontal="right" vertical="center" wrapText="1"/>
      <protection locked="0"/>
    </xf>
    <xf numFmtId="2" fontId="2" fillId="10" borderId="3" xfId="0" applyNumberFormat="1" applyFont="1" applyFill="1" applyBorder="1" applyProtection="1">
      <protection locked="0"/>
    </xf>
    <xf numFmtId="0" fontId="2" fillId="10" borderId="3" xfId="0" applyFont="1" applyFill="1" applyBorder="1" applyAlignment="1" applyProtection="1">
      <alignment vertical="top" wrapText="1"/>
      <protection locked="0"/>
    </xf>
    <xf numFmtId="0" fontId="2" fillId="10" borderId="7" xfId="0" applyFont="1" applyFill="1" applyBorder="1" applyAlignment="1" applyProtection="1">
      <alignment vertical="center" wrapText="1"/>
      <protection locked="0"/>
    </xf>
    <xf numFmtId="4" fontId="21" fillId="10" borderId="7" xfId="0" applyNumberFormat="1" applyFont="1" applyFill="1" applyBorder="1" applyAlignment="1" applyProtection="1">
      <alignment vertical="top" wrapText="1"/>
      <protection locked="0"/>
    </xf>
    <xf numFmtId="4" fontId="21" fillId="10" borderId="7" xfId="0" applyNumberFormat="1" applyFont="1" applyFill="1" applyBorder="1" applyAlignment="1" applyProtection="1">
      <alignment horizontal="right" vertical="top" wrapText="1"/>
      <protection locked="0"/>
    </xf>
    <xf numFmtId="4" fontId="2" fillId="10" borderId="7" xfId="0" applyNumberFormat="1" applyFont="1" applyFill="1" applyBorder="1" applyAlignment="1" applyProtection="1">
      <alignment horizontal="right" vertical="center" wrapText="1"/>
      <protection locked="0"/>
    </xf>
    <xf numFmtId="2" fontId="2" fillId="10" borderId="7" xfId="0" applyNumberFormat="1" applyFont="1" applyFill="1" applyBorder="1" applyProtection="1">
      <protection locked="0"/>
    </xf>
    <xf numFmtId="0" fontId="2" fillId="8" borderId="5" xfId="0" applyFont="1" applyFill="1" applyBorder="1" applyAlignment="1" applyProtection="1">
      <alignment vertical="top" wrapText="1"/>
      <protection locked="0"/>
    </xf>
    <xf numFmtId="0" fontId="2" fillId="8" borderId="5" xfId="5" applyFont="1" applyFill="1" applyBorder="1" applyAlignment="1" applyProtection="1">
      <alignment horizontal="center" vertical="center" wrapText="1"/>
      <protection locked="0"/>
    </xf>
    <xf numFmtId="4" fontId="21" fillId="8" borderId="5" xfId="0" applyNumberFormat="1" applyFont="1" applyFill="1" applyBorder="1" applyAlignment="1" applyProtection="1">
      <alignment vertical="top" wrapText="1"/>
      <protection locked="0"/>
    </xf>
    <xf numFmtId="4" fontId="21" fillId="8" borderId="5" xfId="0" applyNumberFormat="1" applyFont="1" applyFill="1" applyBorder="1" applyAlignment="1" applyProtection="1">
      <alignment horizontal="right" vertical="top" wrapText="1"/>
      <protection locked="0"/>
    </xf>
    <xf numFmtId="4" fontId="2" fillId="8" borderId="5" xfId="0" applyNumberFormat="1" applyFont="1" applyFill="1" applyBorder="1" applyAlignment="1" applyProtection="1">
      <alignment horizontal="right" vertical="center" wrapText="1"/>
      <protection locked="0"/>
    </xf>
    <xf numFmtId="0" fontId="2" fillId="8" borderId="3" xfId="0" applyFont="1" applyFill="1" applyBorder="1" applyAlignment="1" applyProtection="1">
      <alignment vertical="center" wrapText="1"/>
      <protection locked="0"/>
    </xf>
    <xf numFmtId="0" fontId="2" fillId="8" borderId="3" xfId="0" applyFont="1" applyFill="1" applyBorder="1" applyAlignment="1" applyProtection="1">
      <alignment horizontal="center" vertical="top" wrapText="1"/>
      <protection locked="0"/>
    </xf>
    <xf numFmtId="4" fontId="21" fillId="8" borderId="3" xfId="0" applyNumberFormat="1" applyFont="1" applyFill="1" applyBorder="1" applyAlignment="1" applyProtection="1">
      <alignment vertical="top" wrapText="1"/>
      <protection locked="0"/>
    </xf>
    <xf numFmtId="4" fontId="21" fillId="8" borderId="3" xfId="0" applyNumberFormat="1" applyFont="1" applyFill="1" applyBorder="1" applyAlignment="1" applyProtection="1">
      <alignment horizontal="right" vertical="top" wrapText="1"/>
      <protection locked="0"/>
    </xf>
    <xf numFmtId="4" fontId="2" fillId="8" borderId="3" xfId="0" applyNumberFormat="1" applyFont="1" applyFill="1" applyBorder="1" applyAlignment="1" applyProtection="1">
      <alignment horizontal="right" vertical="center" wrapText="1"/>
      <protection locked="0"/>
    </xf>
    <xf numFmtId="2" fontId="2" fillId="8" borderId="3" xfId="0" applyNumberFormat="1" applyFont="1" applyFill="1" applyBorder="1" applyProtection="1">
      <protection locked="0"/>
    </xf>
    <xf numFmtId="0" fontId="2" fillId="8" borderId="3" xfId="0" applyFont="1" applyFill="1" applyBorder="1" applyAlignment="1" applyProtection="1">
      <alignment vertical="top" wrapText="1"/>
      <protection locked="0"/>
    </xf>
    <xf numFmtId="4" fontId="2" fillId="8" borderId="3" xfId="0" applyNumberFormat="1" applyFont="1" applyFill="1" applyBorder="1" applyAlignment="1" applyProtection="1">
      <alignment horizontal="right" vertical="top" wrapText="1"/>
      <protection locked="0"/>
    </xf>
    <xf numFmtId="0" fontId="2" fillId="8" borderId="7" xfId="0" applyFont="1" applyFill="1" applyBorder="1" applyAlignment="1" applyProtection="1">
      <alignment vertical="center" wrapText="1"/>
      <protection locked="0"/>
    </xf>
    <xf numFmtId="4" fontId="21" fillId="8" borderId="7" xfId="0" applyNumberFormat="1" applyFont="1" applyFill="1" applyBorder="1" applyAlignment="1" applyProtection="1">
      <alignment vertical="top" wrapText="1"/>
      <protection locked="0"/>
    </xf>
    <xf numFmtId="4" fontId="21" fillId="8" borderId="7" xfId="0" applyNumberFormat="1" applyFont="1" applyFill="1" applyBorder="1" applyAlignment="1" applyProtection="1">
      <alignment horizontal="right" vertical="top" wrapText="1"/>
      <protection locked="0"/>
    </xf>
    <xf numFmtId="4" fontId="2" fillId="8" borderId="7" xfId="0" applyNumberFormat="1" applyFont="1" applyFill="1" applyBorder="1" applyAlignment="1" applyProtection="1">
      <alignment horizontal="right" vertical="center" wrapText="1"/>
      <protection locked="0"/>
    </xf>
    <xf numFmtId="2" fontId="2" fillId="8" borderId="7" xfId="0" applyNumberFormat="1" applyFont="1" applyFill="1" applyBorder="1" applyProtection="1">
      <protection locked="0"/>
    </xf>
    <xf numFmtId="0" fontId="2" fillId="16" borderId="12" xfId="0" applyFont="1" applyFill="1" applyBorder="1" applyAlignment="1" applyProtection="1">
      <alignment vertical="center" wrapText="1"/>
      <protection locked="0"/>
    </xf>
    <xf numFmtId="0" fontId="2" fillId="16" borderId="12" xfId="5" applyFont="1" applyFill="1" applyBorder="1" applyAlignment="1" applyProtection="1">
      <alignment horizontal="center" vertical="center" wrapText="1"/>
      <protection locked="0"/>
    </xf>
    <xf numFmtId="0" fontId="2" fillId="16" borderId="12" xfId="5" applyFont="1" applyFill="1" applyBorder="1" applyAlignment="1" applyProtection="1">
      <alignment horizontal="center" vertical="center"/>
      <protection locked="0"/>
    </xf>
    <xf numFmtId="4" fontId="21" fillId="16" borderId="12" xfId="0" applyNumberFormat="1" applyFont="1" applyFill="1" applyBorder="1" applyAlignment="1" applyProtection="1">
      <alignment vertical="top" wrapText="1"/>
      <protection locked="0"/>
    </xf>
    <xf numFmtId="4" fontId="21" fillId="16" borderId="12" xfId="0" applyNumberFormat="1" applyFont="1" applyFill="1" applyBorder="1" applyAlignment="1" applyProtection="1">
      <alignment horizontal="right" vertical="top" wrapText="1"/>
      <protection locked="0"/>
    </xf>
    <xf numFmtId="4" fontId="2" fillId="16" borderId="12" xfId="0" applyNumberFormat="1" applyFont="1" applyFill="1" applyBorder="1" applyAlignment="1" applyProtection="1">
      <alignment horizontal="right" vertical="center" wrapText="1"/>
      <protection locked="0"/>
    </xf>
    <xf numFmtId="4" fontId="2" fillId="16" borderId="12" xfId="5" applyNumberFormat="1" applyFont="1" applyFill="1" applyBorder="1" applyAlignment="1" applyProtection="1">
      <alignment horizontal="right" vertical="center" wrapText="1"/>
      <protection locked="0"/>
    </xf>
    <xf numFmtId="0" fontId="2" fillId="6" borderId="3" xfId="5" applyFont="1" applyFill="1" applyBorder="1" applyAlignment="1" applyProtection="1">
      <alignment vertical="center" wrapText="1"/>
      <protection locked="0"/>
    </xf>
    <xf numFmtId="0" fontId="2" fillId="6" borderId="3" xfId="0" applyFont="1" applyFill="1" applyBorder="1" applyAlignment="1" applyProtection="1">
      <alignment vertical="center" wrapText="1"/>
      <protection locked="0"/>
    </xf>
    <xf numFmtId="0" fontId="2" fillId="6" borderId="3" xfId="0" applyFont="1" applyFill="1" applyBorder="1" applyAlignment="1" applyProtection="1">
      <alignment vertical="top" wrapText="1"/>
      <protection locked="0"/>
    </xf>
    <xf numFmtId="0" fontId="2" fillId="6" borderId="5" xfId="5" applyFont="1" applyFill="1" applyBorder="1" applyAlignment="1" applyProtection="1">
      <alignment vertical="center" wrapText="1"/>
      <protection locked="0"/>
    </xf>
    <xf numFmtId="2" fontId="2" fillId="6" borderId="5" xfId="0" applyNumberFormat="1" applyFont="1" applyFill="1" applyBorder="1" applyAlignment="1" applyProtection="1">
      <alignment horizontal="left" indent="3"/>
    </xf>
    <xf numFmtId="0" fontId="2" fillId="6" borderId="7" xfId="5" applyFont="1" applyFill="1" applyBorder="1" applyAlignment="1" applyProtection="1">
      <alignment vertical="center" wrapText="1"/>
      <protection locked="0"/>
    </xf>
    <xf numFmtId="165" fontId="2" fillId="2" borderId="3" xfId="0" applyNumberFormat="1" applyFont="1" applyFill="1" applyBorder="1" applyAlignment="1">
      <alignment horizontal="left" indent="4"/>
    </xf>
    <xf numFmtId="164" fontId="2" fillId="2" borderId="7" xfId="0" applyNumberFormat="1" applyFont="1" applyFill="1" applyBorder="1"/>
    <xf numFmtId="164" fontId="2" fillId="2" borderId="7" xfId="0" applyNumberFormat="1" applyFont="1" applyFill="1" applyBorder="1" applyAlignment="1">
      <alignment horizontal="left" indent="4"/>
    </xf>
    <xf numFmtId="169" fontId="2" fillId="2" borderId="7" xfId="0" applyNumberFormat="1" applyFont="1" applyFill="1" applyBorder="1"/>
    <xf numFmtId="2" fontId="2" fillId="5" borderId="5" xfId="0" applyNumberFormat="1" applyFont="1" applyFill="1" applyBorder="1"/>
    <xf numFmtId="168" fontId="2" fillId="5" borderId="5" xfId="1" applyNumberFormat="1" applyFont="1" applyFill="1" applyBorder="1" applyAlignment="1">
      <alignment horizontal="right" vertical="distributed"/>
    </xf>
    <xf numFmtId="2" fontId="2" fillId="5" borderId="5" xfId="0" applyNumberFormat="1" applyFont="1" applyFill="1" applyBorder="1" applyAlignment="1">
      <alignment horizontal="right"/>
    </xf>
    <xf numFmtId="164" fontId="2" fillId="5" borderId="5" xfId="0" applyNumberFormat="1" applyFont="1" applyFill="1" applyBorder="1"/>
    <xf numFmtId="164" fontId="2" fillId="5" borderId="5" xfId="0" applyNumberFormat="1" applyFont="1" applyFill="1" applyBorder="1" applyAlignment="1">
      <alignment horizontal="left" indent="4"/>
    </xf>
    <xf numFmtId="169" fontId="2" fillId="5" borderId="5" xfId="0" applyNumberFormat="1" applyFont="1" applyFill="1" applyBorder="1"/>
    <xf numFmtId="165" fontId="2" fillId="5" borderId="5" xfId="0" applyNumberFormat="1" applyFont="1" applyFill="1" applyBorder="1"/>
    <xf numFmtId="164" fontId="2" fillId="5" borderId="3" xfId="0" applyNumberFormat="1" applyFont="1" applyFill="1" applyBorder="1"/>
    <xf numFmtId="164" fontId="2" fillId="5" borderId="3" xfId="0" applyNumberFormat="1" applyFont="1" applyFill="1" applyBorder="1" applyAlignment="1">
      <alignment horizontal="left" indent="4"/>
    </xf>
    <xf numFmtId="169" fontId="2" fillId="5" borderId="3" xfId="0" applyNumberFormat="1" applyFont="1" applyFill="1" applyBorder="1"/>
    <xf numFmtId="170" fontId="2" fillId="5" borderId="7" xfId="1" applyNumberFormat="1" applyFont="1" applyFill="1" applyBorder="1" applyAlignment="1">
      <alignment horizontal="right"/>
    </xf>
    <xf numFmtId="164" fontId="2" fillId="5" borderId="7" xfId="0" applyNumberFormat="1" applyFont="1" applyFill="1" applyBorder="1"/>
    <xf numFmtId="164" fontId="2" fillId="5" borderId="7" xfId="0" applyNumberFormat="1" applyFont="1" applyFill="1" applyBorder="1" applyAlignment="1">
      <alignment horizontal="left" indent="4"/>
    </xf>
    <xf numFmtId="169" fontId="2" fillId="5" borderId="7" xfId="0" applyNumberFormat="1" applyFont="1" applyFill="1" applyBorder="1"/>
    <xf numFmtId="165" fontId="2" fillId="5" borderId="7" xfId="0" applyNumberFormat="1" applyFont="1" applyFill="1" applyBorder="1"/>
    <xf numFmtId="164" fontId="2" fillId="3" borderId="5" xfId="0" applyNumberFormat="1" applyFont="1" applyFill="1" applyBorder="1"/>
    <xf numFmtId="164" fontId="2" fillId="3" borderId="5" xfId="0" applyNumberFormat="1" applyFont="1" applyFill="1" applyBorder="1" applyAlignment="1">
      <alignment horizontal="left" indent="4"/>
    </xf>
    <xf numFmtId="169" fontId="2" fillId="3" borderId="5" xfId="0" applyNumberFormat="1" applyFont="1" applyFill="1" applyBorder="1"/>
    <xf numFmtId="164" fontId="2" fillId="3" borderId="3" xfId="0" applyNumberFormat="1" applyFont="1" applyFill="1" applyBorder="1"/>
    <xf numFmtId="164" fontId="2" fillId="3" borderId="3" xfId="0" applyNumberFormat="1" applyFont="1" applyFill="1" applyBorder="1" applyAlignment="1">
      <alignment horizontal="left" indent="4"/>
    </xf>
    <xf numFmtId="169" fontId="2" fillId="3" borderId="3" xfId="0" applyNumberFormat="1" applyFont="1" applyFill="1" applyBorder="1"/>
    <xf numFmtId="2" fontId="2" fillId="3" borderId="71" xfId="0" applyNumberFormat="1" applyFont="1" applyFill="1" applyBorder="1" applyAlignment="1">
      <alignment horizontal="left" indent="3"/>
    </xf>
    <xf numFmtId="0" fontId="2" fillId="3" borderId="3" xfId="0" applyFont="1" applyFill="1" applyBorder="1" applyAlignment="1">
      <alignment horizontal="left"/>
    </xf>
    <xf numFmtId="1" fontId="2" fillId="3" borderId="3" xfId="0" applyNumberFormat="1" applyFont="1" applyFill="1" applyBorder="1" applyAlignment="1">
      <alignment horizontal="center"/>
    </xf>
    <xf numFmtId="2" fontId="2" fillId="3" borderId="3" xfId="0" applyNumberFormat="1" applyFont="1" applyFill="1" applyBorder="1" applyAlignment="1">
      <alignment horizontal="right"/>
    </xf>
    <xf numFmtId="164" fontId="2" fillId="3" borderId="3" xfId="0" applyNumberFormat="1" applyFont="1" applyFill="1" applyBorder="1" applyAlignment="1">
      <alignment horizontal="right"/>
    </xf>
    <xf numFmtId="2" fontId="2" fillId="4" borderId="5" xfId="0" applyNumberFormat="1" applyFont="1" applyFill="1" applyBorder="1"/>
    <xf numFmtId="2" fontId="2" fillId="4" borderId="5" xfId="0" applyNumberFormat="1" applyFont="1" applyFill="1" applyBorder="1" applyAlignment="1">
      <alignment horizontal="left" indent="4"/>
    </xf>
    <xf numFmtId="169" fontId="2" fillId="4" borderId="5" xfId="0" applyNumberFormat="1" applyFont="1" applyFill="1" applyBorder="1"/>
    <xf numFmtId="2" fontId="2" fillId="4" borderId="3" xfId="0" applyNumberFormat="1" applyFont="1" applyFill="1" applyBorder="1" applyAlignment="1">
      <alignment horizontal="left" indent="4"/>
    </xf>
    <xf numFmtId="169" fontId="2" fillId="4" borderId="3" xfId="0" applyNumberFormat="1" applyFont="1" applyFill="1" applyBorder="1"/>
    <xf numFmtId="165" fontId="2" fillId="5" borderId="1" xfId="0" applyNumberFormat="1" applyFont="1" applyFill="1" applyBorder="1" applyProtection="1">
      <protection locked="0"/>
    </xf>
    <xf numFmtId="165" fontId="2" fillId="5" borderId="1" xfId="0" applyNumberFormat="1" applyFont="1" applyFill="1" applyBorder="1" applyAlignment="1" applyProtection="1">
      <alignment horizontal="center"/>
      <protection locked="0"/>
    </xf>
    <xf numFmtId="165" fontId="2" fillId="5" borderId="20" xfId="0" applyNumberFormat="1" applyFont="1" applyFill="1" applyBorder="1" applyProtection="1">
      <protection locked="0"/>
    </xf>
    <xf numFmtId="165" fontId="2" fillId="5" borderId="20" xfId="0" applyNumberFormat="1" applyFont="1" applyFill="1" applyBorder="1" applyAlignment="1" applyProtection="1">
      <alignment horizontal="center"/>
      <protection locked="0"/>
    </xf>
    <xf numFmtId="2" fontId="2" fillId="5" borderId="20" xfId="0" applyNumberFormat="1" applyFont="1" applyFill="1" applyBorder="1" applyProtection="1">
      <protection locked="0"/>
    </xf>
    <xf numFmtId="165" fontId="2" fillId="5" borderId="12" xfId="0" applyNumberFormat="1" applyFont="1" applyFill="1" applyBorder="1" applyProtection="1">
      <protection locked="0"/>
    </xf>
    <xf numFmtId="165" fontId="2" fillId="4" borderId="1" xfId="0" applyNumberFormat="1" applyFont="1" applyFill="1" applyBorder="1" applyProtection="1">
      <protection locked="0"/>
    </xf>
    <xf numFmtId="165" fontId="2" fillId="4" borderId="1" xfId="0" applyNumberFormat="1" applyFont="1" applyFill="1" applyBorder="1" applyAlignment="1" applyProtection="1">
      <alignment horizontal="center"/>
      <protection locked="0"/>
    </xf>
    <xf numFmtId="2" fontId="2" fillId="4" borderId="1" xfId="0" applyNumberFormat="1" applyFont="1" applyFill="1" applyBorder="1" applyProtection="1">
      <protection locked="0"/>
    </xf>
    <xf numFmtId="0" fontId="2" fillId="4" borderId="20" xfId="0" applyFont="1" applyFill="1" applyBorder="1" applyProtection="1">
      <protection locked="0"/>
    </xf>
    <xf numFmtId="165" fontId="2" fillId="4" borderId="20" xfId="0" applyNumberFormat="1" applyFont="1" applyFill="1" applyBorder="1" applyProtection="1">
      <protection locked="0"/>
    </xf>
    <xf numFmtId="165" fontId="2" fillId="4" borderId="20" xfId="0" applyNumberFormat="1" applyFont="1" applyFill="1" applyBorder="1" applyAlignment="1" applyProtection="1">
      <alignment horizontal="center"/>
      <protection locked="0"/>
    </xf>
    <xf numFmtId="2" fontId="2" fillId="4" borderId="20" xfId="0" applyNumberFormat="1" applyFont="1" applyFill="1" applyBorder="1" applyProtection="1">
      <protection locked="0"/>
    </xf>
    <xf numFmtId="167" fontId="2" fillId="4" borderId="1" xfId="0" applyNumberFormat="1" applyFont="1" applyFill="1" applyBorder="1" applyProtection="1"/>
    <xf numFmtId="167" fontId="2" fillId="4" borderId="20" xfId="0" applyNumberFormat="1" applyFont="1" applyFill="1" applyBorder="1" applyProtection="1"/>
    <xf numFmtId="0" fontId="2" fillId="18" borderId="5" xfId="0" applyFont="1" applyFill="1" applyBorder="1" applyProtection="1">
      <protection locked="0"/>
    </xf>
    <xf numFmtId="0" fontId="2" fillId="18" borderId="5" xfId="0" applyFont="1" applyFill="1" applyBorder="1" applyAlignment="1" applyProtection="1">
      <alignment horizontal="center"/>
      <protection locked="0"/>
    </xf>
    <xf numFmtId="166" fontId="2" fillId="18" borderId="5" xfId="0" applyNumberFormat="1" applyFont="1" applyFill="1" applyBorder="1" applyProtection="1">
      <protection locked="0"/>
    </xf>
    <xf numFmtId="166" fontId="2" fillId="18" borderId="5" xfId="0" applyNumberFormat="1" applyFont="1" applyFill="1" applyBorder="1" applyAlignment="1" applyProtection="1">
      <alignment horizontal="left" indent="4"/>
      <protection locked="0"/>
    </xf>
    <xf numFmtId="2" fontId="2" fillId="18" borderId="12" xfId="0" applyNumberFormat="1" applyFont="1" applyFill="1" applyBorder="1" applyAlignment="1" applyProtection="1">
      <alignment horizontal="left" indent="3"/>
    </xf>
    <xf numFmtId="0" fontId="2" fillId="18" borderId="3" xfId="0" applyFont="1" applyFill="1" applyBorder="1" applyProtection="1">
      <protection locked="0"/>
    </xf>
    <xf numFmtId="0" fontId="2" fillId="18" borderId="3" xfId="0" applyFont="1" applyFill="1" applyBorder="1" applyAlignment="1" applyProtection="1">
      <alignment horizontal="center"/>
      <protection locked="0"/>
    </xf>
    <xf numFmtId="166" fontId="2" fillId="18" borderId="3" xfId="0" applyNumberFormat="1" applyFont="1" applyFill="1" applyBorder="1" applyProtection="1">
      <protection locked="0"/>
    </xf>
    <xf numFmtId="166" fontId="2" fillId="18" borderId="3" xfId="0" applyNumberFormat="1" applyFont="1" applyFill="1" applyBorder="1" applyAlignment="1" applyProtection="1">
      <alignment horizontal="left" indent="4"/>
      <protection locked="0"/>
    </xf>
    <xf numFmtId="167" fontId="2" fillId="18" borderId="3" xfId="0" applyNumberFormat="1" applyFont="1" applyFill="1" applyBorder="1" applyProtection="1"/>
    <xf numFmtId="2" fontId="2" fillId="18" borderId="3" xfId="0" applyNumberFormat="1" applyFont="1" applyFill="1" applyBorder="1" applyProtection="1">
      <protection locked="0"/>
    </xf>
    <xf numFmtId="2" fontId="2" fillId="18" borderId="3" xfId="0" applyNumberFormat="1" applyFont="1" applyFill="1" applyBorder="1" applyAlignment="1" applyProtection="1">
      <alignment horizontal="left" indent="3"/>
    </xf>
    <xf numFmtId="2" fontId="2" fillId="18" borderId="9" xfId="0" applyNumberFormat="1" applyFont="1" applyFill="1" applyBorder="1" applyAlignment="1" applyProtection="1">
      <alignment horizontal="left" indent="3"/>
    </xf>
    <xf numFmtId="0" fontId="4" fillId="18" borderId="3" xfId="0" applyFont="1" applyFill="1" applyBorder="1" applyProtection="1">
      <protection locked="0"/>
    </xf>
    <xf numFmtId="166" fontId="2" fillId="18" borderId="3" xfId="0" applyNumberFormat="1" applyFont="1" applyFill="1" applyBorder="1" applyAlignment="1" applyProtection="1">
      <alignment horizontal="center" vertical="center"/>
      <protection locked="0"/>
    </xf>
    <xf numFmtId="0" fontId="2" fillId="18" borderId="7" xfId="0" applyFont="1" applyFill="1" applyBorder="1" applyAlignment="1">
      <alignment horizontal="center"/>
    </xf>
    <xf numFmtId="0" fontId="2" fillId="18" borderId="7" xfId="0" applyFont="1" applyFill="1" applyBorder="1"/>
    <xf numFmtId="165" fontId="2" fillId="18" borderId="7" xfId="0" applyNumberFormat="1" applyFont="1" applyFill="1" applyBorder="1"/>
    <xf numFmtId="165" fontId="2" fillId="18" borderId="7" xfId="0" applyNumberFormat="1" applyFont="1" applyFill="1" applyBorder="1" applyAlignment="1">
      <alignment horizontal="left" indent="4"/>
    </xf>
    <xf numFmtId="167" fontId="2" fillId="18" borderId="7" xfId="0" applyNumberFormat="1" applyFont="1" applyFill="1" applyBorder="1"/>
    <xf numFmtId="2" fontId="2" fillId="18" borderId="7" xfId="0" applyNumberFormat="1" applyFont="1" applyFill="1" applyBorder="1" applyAlignment="1">
      <alignment horizontal="left" indent="3"/>
    </xf>
    <xf numFmtId="2" fontId="2" fillId="18" borderId="10" xfId="0" applyNumberFormat="1" applyFont="1" applyFill="1" applyBorder="1" applyAlignment="1">
      <alignment horizontal="left" indent="3"/>
    </xf>
    <xf numFmtId="166" fontId="2" fillId="3" borderId="1" xfId="0" applyNumberFormat="1" applyFont="1" applyFill="1" applyBorder="1" applyProtection="1">
      <protection locked="0"/>
    </xf>
    <xf numFmtId="166" fontId="2" fillId="3" borderId="1" xfId="0" applyNumberFormat="1" applyFont="1" applyFill="1" applyBorder="1" applyAlignment="1" applyProtection="1">
      <alignment horizontal="left" indent="4"/>
      <protection locked="0"/>
    </xf>
    <xf numFmtId="2" fontId="2" fillId="3" borderId="20" xfId="0" applyNumberFormat="1" applyFont="1" applyFill="1" applyBorder="1" applyAlignment="1" applyProtection="1">
      <alignment horizontal="left" indent="3"/>
    </xf>
    <xf numFmtId="167" fontId="2" fillId="18" borderId="5" xfId="0" applyNumberFormat="1" applyFont="1" applyFill="1" applyBorder="1" applyProtection="1"/>
    <xf numFmtId="2" fontId="2" fillId="18" borderId="5" xfId="0" applyNumberFormat="1" applyFont="1" applyFill="1" applyBorder="1" applyProtection="1">
      <protection locked="0"/>
    </xf>
    <xf numFmtId="2" fontId="2" fillId="18" borderId="5" xfId="0" applyNumberFormat="1" applyFont="1" applyFill="1" applyBorder="1" applyAlignment="1" applyProtection="1">
      <alignment horizontal="left" indent="3"/>
    </xf>
    <xf numFmtId="2" fontId="2" fillId="18" borderId="25" xfId="0" applyNumberFormat="1" applyFont="1" applyFill="1" applyBorder="1" applyAlignment="1" applyProtection="1">
      <alignment horizontal="left" indent="3"/>
    </xf>
    <xf numFmtId="165" fontId="2" fillId="3" borderId="3" xfId="0" applyNumberFormat="1" applyFont="1" applyFill="1" applyBorder="1" applyAlignment="1" applyProtection="1">
      <protection locked="0"/>
    </xf>
    <xf numFmtId="0" fontId="2" fillId="5" borderId="1" xfId="0" applyFont="1" applyFill="1" applyBorder="1" applyProtection="1">
      <protection locked="0"/>
    </xf>
    <xf numFmtId="0" fontId="2" fillId="5" borderId="1" xfId="0" applyFont="1" applyFill="1" applyBorder="1" applyAlignment="1" applyProtection="1">
      <alignment horizontal="center"/>
      <protection locked="0"/>
    </xf>
    <xf numFmtId="166" fontId="2" fillId="5" borderId="1" xfId="0" applyNumberFormat="1" applyFont="1" applyFill="1" applyBorder="1" applyProtection="1">
      <protection locked="0"/>
    </xf>
    <xf numFmtId="166" fontId="2" fillId="5" borderId="1" xfId="0" applyNumberFormat="1" applyFont="1" applyFill="1" applyBorder="1" applyAlignment="1" applyProtection="1">
      <alignment horizontal="left" indent="4"/>
      <protection locked="0"/>
    </xf>
    <xf numFmtId="167" fontId="2" fillId="5" borderId="1" xfId="0" applyNumberFormat="1" applyFont="1" applyFill="1" applyBorder="1" applyProtection="1"/>
    <xf numFmtId="2" fontId="2" fillId="5" borderId="1" xfId="0" applyNumberFormat="1" applyFont="1" applyFill="1" applyBorder="1" applyAlignment="1" applyProtection="1">
      <alignment horizontal="left" indent="3"/>
    </xf>
    <xf numFmtId="2" fontId="2" fillId="5" borderId="2" xfId="0" applyNumberFormat="1" applyFont="1" applyFill="1" applyBorder="1" applyAlignment="1" applyProtection="1">
      <alignment horizontal="left" indent="3"/>
    </xf>
    <xf numFmtId="0" fontId="2" fillId="21" borderId="72" xfId="12" applyFont="1" applyFill="1" applyBorder="1" applyProtection="1">
      <protection locked="0"/>
    </xf>
    <xf numFmtId="166" fontId="2" fillId="21" borderId="72" xfId="12" applyNumberFormat="1" applyFont="1" applyFill="1" applyBorder="1" applyProtection="1">
      <protection locked="0"/>
    </xf>
    <xf numFmtId="0" fontId="2" fillId="21" borderId="53" xfId="12" applyFont="1" applyFill="1" applyBorder="1" applyProtection="1">
      <protection locked="0"/>
    </xf>
    <xf numFmtId="2" fontId="2" fillId="21" borderId="66" xfId="12" applyNumberFormat="1" applyFont="1" applyFill="1" applyBorder="1" applyAlignment="1" applyProtection="1">
      <alignment horizontal="left" indent="3"/>
    </xf>
    <xf numFmtId="0" fontId="2" fillId="11" borderId="3" xfId="10" applyFont="1" applyFill="1" applyBorder="1" applyAlignment="1">
      <alignment horizontal="left"/>
    </xf>
    <xf numFmtId="0" fontId="2" fillId="11" borderId="3" xfId="10" applyFont="1" applyFill="1" applyBorder="1" applyAlignment="1">
      <alignment horizontal="center"/>
    </xf>
    <xf numFmtId="166" fontId="2" fillId="11" borderId="3" xfId="10" applyNumberFormat="1" applyFont="1" applyFill="1" applyBorder="1" applyAlignment="1">
      <alignment horizontal="right"/>
    </xf>
    <xf numFmtId="166" fontId="2" fillId="11" borderId="3" xfId="10" applyNumberFormat="1" applyFont="1" applyFill="1" applyBorder="1"/>
    <xf numFmtId="166" fontId="2" fillId="11" borderId="3" xfId="10" applyNumberFormat="1" applyFont="1" applyFill="1" applyBorder="1" applyAlignment="1">
      <alignment horizontal="center"/>
    </xf>
    <xf numFmtId="167" fontId="2" fillId="11" borderId="3" xfId="10" applyNumberFormat="1" applyFont="1" applyFill="1" applyBorder="1"/>
    <xf numFmtId="2" fontId="2" fillId="11" borderId="3" xfId="10" applyNumberFormat="1" applyFont="1" applyFill="1" applyBorder="1"/>
    <xf numFmtId="2" fontId="2" fillId="11" borderId="3" xfId="10" applyNumberFormat="1" applyFont="1" applyFill="1" applyBorder="1" applyAlignment="1">
      <alignment horizontal="center"/>
    </xf>
    <xf numFmtId="2" fontId="2" fillId="11" borderId="3" xfId="10" applyNumberFormat="1" applyFont="1" applyFill="1" applyBorder="1" applyAlignment="1">
      <alignment horizontal="left" indent="3"/>
    </xf>
    <xf numFmtId="2" fontId="2" fillId="11" borderId="26" xfId="10" applyNumberFormat="1" applyFont="1" applyFill="1" applyBorder="1" applyAlignment="1">
      <alignment horizontal="left" indent="3"/>
    </xf>
    <xf numFmtId="0" fontId="2" fillId="6" borderId="3" xfId="10" applyFont="1" applyFill="1" applyBorder="1"/>
    <xf numFmtId="0" fontId="2" fillId="6" borderId="3" xfId="10" applyFont="1" applyFill="1" applyBorder="1" applyAlignment="1">
      <alignment horizontal="center"/>
    </xf>
    <xf numFmtId="166" fontId="2" fillId="6" borderId="3" xfId="10" applyNumberFormat="1" applyFont="1" applyFill="1" applyBorder="1"/>
    <xf numFmtId="166" fontId="2" fillId="6" borderId="3" xfId="10" applyNumberFormat="1" applyFont="1" applyFill="1" applyBorder="1" applyAlignment="1">
      <alignment horizontal="center"/>
    </xf>
    <xf numFmtId="167" fontId="2" fillId="6" borderId="3" xfId="10" applyNumberFormat="1" applyFont="1" applyFill="1" applyBorder="1"/>
    <xf numFmtId="2" fontId="2" fillId="6" borderId="3" xfId="10" applyNumberFormat="1" applyFont="1" applyFill="1" applyBorder="1"/>
    <xf numFmtId="2" fontId="2" fillId="6" borderId="3" xfId="10" applyNumberFormat="1" applyFont="1" applyFill="1" applyBorder="1" applyAlignment="1">
      <alignment horizontal="center"/>
    </xf>
    <xf numFmtId="2" fontId="2" fillId="6" borderId="3" xfId="10" applyNumberFormat="1" applyFont="1" applyFill="1" applyBorder="1" applyAlignment="1">
      <alignment horizontal="left" indent="3"/>
    </xf>
    <xf numFmtId="2" fontId="2" fillId="6" borderId="9" xfId="10" applyNumberFormat="1" applyFont="1" applyFill="1" applyBorder="1" applyAlignment="1">
      <alignment horizontal="left" indent="3"/>
    </xf>
    <xf numFmtId="0" fontId="2" fillId="12" borderId="5" xfId="10" applyFont="1" applyFill="1" applyBorder="1"/>
    <xf numFmtId="0" fontId="2" fillId="12" borderId="5" xfId="10" applyFont="1" applyFill="1" applyBorder="1" applyAlignment="1">
      <alignment horizontal="center"/>
    </xf>
    <xf numFmtId="166" fontId="2" fillId="12" borderId="5" xfId="10" applyNumberFormat="1" applyFont="1" applyFill="1" applyBorder="1"/>
    <xf numFmtId="166" fontId="2" fillId="12" borderId="5" xfId="10" applyNumberFormat="1" applyFont="1" applyFill="1" applyBorder="1" applyAlignment="1">
      <alignment horizontal="center"/>
    </xf>
    <xf numFmtId="167" fontId="2" fillId="12" borderId="5" xfId="10" applyNumberFormat="1" applyFont="1" applyFill="1" applyBorder="1"/>
    <xf numFmtId="2" fontId="2" fillId="12" borderId="5" xfId="10" applyNumberFormat="1" applyFont="1" applyFill="1" applyBorder="1"/>
    <xf numFmtId="2" fontId="2" fillId="12" borderId="5" xfId="10" applyNumberFormat="1" applyFont="1" applyFill="1" applyBorder="1" applyAlignment="1">
      <alignment horizontal="center"/>
    </xf>
    <xf numFmtId="2" fontId="2" fillId="12" borderId="5" xfId="10" applyNumberFormat="1" applyFont="1" applyFill="1" applyBorder="1" applyAlignment="1">
      <alignment horizontal="left" indent="3"/>
    </xf>
    <xf numFmtId="2" fontId="2" fillId="12" borderId="25" xfId="10" applyNumberFormat="1" applyFont="1" applyFill="1" applyBorder="1" applyAlignment="1">
      <alignment horizontal="left" indent="3"/>
    </xf>
    <xf numFmtId="0" fontId="2" fillId="12" borderId="3" xfId="10" applyFont="1" applyFill="1" applyBorder="1"/>
    <xf numFmtId="0" fontId="2" fillId="12" borderId="3" xfId="10" applyFont="1" applyFill="1" applyBorder="1" applyAlignment="1">
      <alignment horizontal="center"/>
    </xf>
    <xf numFmtId="166" fontId="2" fillId="12" borderId="3" xfId="10" applyNumberFormat="1" applyFont="1" applyFill="1" applyBorder="1"/>
    <xf numFmtId="166" fontId="2" fillId="12" borderId="3" xfId="10" applyNumberFormat="1" applyFont="1" applyFill="1" applyBorder="1" applyAlignment="1">
      <alignment horizontal="center"/>
    </xf>
    <xf numFmtId="167" fontId="2" fillId="12" borderId="3" xfId="10" applyNumberFormat="1" applyFont="1" applyFill="1" applyBorder="1"/>
    <xf numFmtId="2" fontId="2" fillId="12" borderId="3" xfId="10" applyNumberFormat="1" applyFont="1" applyFill="1" applyBorder="1"/>
    <xf numFmtId="2" fontId="2" fillId="12" borderId="3" xfId="10" applyNumberFormat="1" applyFont="1" applyFill="1" applyBorder="1" applyAlignment="1">
      <alignment horizontal="center"/>
    </xf>
    <xf numFmtId="2" fontId="2" fillId="12" borderId="3" xfId="10" applyNumberFormat="1" applyFont="1" applyFill="1" applyBorder="1" applyAlignment="1">
      <alignment horizontal="left" indent="3"/>
    </xf>
    <xf numFmtId="2" fontId="2" fillId="12" borderId="9" xfId="10" applyNumberFormat="1" applyFont="1" applyFill="1" applyBorder="1" applyAlignment="1">
      <alignment horizontal="left" indent="3"/>
    </xf>
    <xf numFmtId="0" fontId="2" fillId="12" borderId="7" xfId="10" applyFont="1" applyFill="1" applyBorder="1"/>
    <xf numFmtId="0" fontId="2" fillId="12" borderId="7" xfId="10" applyFont="1" applyFill="1" applyBorder="1" applyAlignment="1">
      <alignment horizontal="center"/>
    </xf>
    <xf numFmtId="166" fontId="2" fillId="12" borderId="7" xfId="10" applyNumberFormat="1" applyFont="1" applyFill="1" applyBorder="1"/>
    <xf numFmtId="166" fontId="2" fillId="12" borderId="7" xfId="10" applyNumberFormat="1" applyFont="1" applyFill="1" applyBorder="1" applyAlignment="1">
      <alignment horizontal="center"/>
    </xf>
    <xf numFmtId="167" fontId="2" fillId="12" borderId="7" xfId="10" applyNumberFormat="1" applyFont="1" applyFill="1" applyBorder="1"/>
    <xf numFmtId="2" fontId="2" fillId="12" borderId="7" xfId="10" applyNumberFormat="1" applyFont="1" applyFill="1" applyBorder="1"/>
    <xf numFmtId="2" fontId="2" fillId="12" borderId="7" xfId="10" applyNumberFormat="1" applyFont="1" applyFill="1" applyBorder="1" applyAlignment="1">
      <alignment horizontal="center"/>
    </xf>
    <xf numFmtId="2" fontId="2" fillId="12" borderId="7" xfId="10" applyNumberFormat="1" applyFont="1" applyFill="1" applyBorder="1" applyAlignment="1">
      <alignment horizontal="left" indent="3"/>
    </xf>
    <xf numFmtId="2" fontId="2" fillId="12" borderId="10" xfId="10" applyNumberFormat="1" applyFont="1" applyFill="1" applyBorder="1" applyAlignment="1">
      <alignment horizontal="left" indent="3"/>
    </xf>
    <xf numFmtId="0" fontId="2" fillId="10" borderId="12" xfId="10" applyFont="1" applyFill="1" applyBorder="1"/>
    <xf numFmtId="0" fontId="2" fillId="10" borderId="12" xfId="10" applyFont="1" applyFill="1" applyBorder="1" applyAlignment="1">
      <alignment horizontal="center"/>
    </xf>
    <xf numFmtId="166" fontId="2" fillId="10" borderId="12" xfId="10" applyNumberFormat="1" applyFont="1" applyFill="1" applyBorder="1"/>
    <xf numFmtId="166" fontId="2" fillId="10" borderId="12" xfId="10" applyNumberFormat="1" applyFont="1" applyFill="1" applyBorder="1" applyAlignment="1">
      <alignment horizontal="center"/>
    </xf>
    <xf numFmtId="167" fontId="2" fillId="10" borderId="12" xfId="10" applyNumberFormat="1" applyFont="1" applyFill="1" applyBorder="1"/>
    <xf numFmtId="2" fontId="2" fillId="10" borderId="12" xfId="10" applyNumberFormat="1" applyFont="1" applyFill="1" applyBorder="1"/>
    <xf numFmtId="2" fontId="2" fillId="10" borderId="12" xfId="10" applyNumberFormat="1" applyFont="1" applyFill="1" applyBorder="1" applyAlignment="1">
      <alignment horizontal="center"/>
    </xf>
    <xf numFmtId="2" fontId="2" fillId="10" borderId="12" xfId="10" applyNumberFormat="1" applyFont="1" applyFill="1" applyBorder="1" applyAlignment="1">
      <alignment horizontal="left" indent="3"/>
    </xf>
    <xf numFmtId="2" fontId="2" fillId="10" borderId="26" xfId="10" applyNumberFormat="1" applyFont="1" applyFill="1" applyBorder="1" applyAlignment="1">
      <alignment horizontal="left" indent="3"/>
    </xf>
    <xf numFmtId="0" fontId="2" fillId="10" borderId="20" xfId="10" applyFont="1" applyFill="1" applyBorder="1"/>
    <xf numFmtId="0" fontId="2" fillId="10" borderId="20" xfId="10" applyFont="1" applyFill="1" applyBorder="1" applyAlignment="1">
      <alignment horizontal="center"/>
    </xf>
    <xf numFmtId="166" fontId="2" fillId="10" borderId="20" xfId="10" applyNumberFormat="1" applyFont="1" applyFill="1" applyBorder="1"/>
    <xf numFmtId="166" fontId="2" fillId="10" borderId="20" xfId="10" applyNumberFormat="1" applyFont="1" applyFill="1" applyBorder="1" applyAlignment="1">
      <alignment horizontal="center"/>
    </xf>
    <xf numFmtId="167" fontId="2" fillId="10" borderId="20" xfId="10" applyNumberFormat="1" applyFont="1" applyFill="1" applyBorder="1"/>
    <xf numFmtId="2" fontId="2" fillId="10" borderId="20" xfId="10" applyNumberFormat="1" applyFont="1" applyFill="1" applyBorder="1"/>
    <xf numFmtId="2" fontId="2" fillId="10" borderId="20" xfId="10" applyNumberFormat="1" applyFont="1" applyFill="1" applyBorder="1" applyAlignment="1">
      <alignment horizontal="center"/>
    </xf>
    <xf numFmtId="2" fontId="2" fillId="10" borderId="20" xfId="10" applyNumberFormat="1" applyFont="1" applyFill="1" applyBorder="1" applyAlignment="1">
      <alignment horizontal="left" indent="3"/>
    </xf>
    <xf numFmtId="2" fontId="2" fillId="10" borderId="27" xfId="10" applyNumberFormat="1" applyFont="1" applyFill="1" applyBorder="1" applyAlignment="1">
      <alignment horizontal="left" indent="3"/>
    </xf>
    <xf numFmtId="0" fontId="2" fillId="13" borderId="5" xfId="10" applyFont="1" applyFill="1" applyBorder="1"/>
    <xf numFmtId="0" fontId="2" fillId="13" borderId="5" xfId="10" applyFont="1" applyFill="1" applyBorder="1" applyAlignment="1">
      <alignment horizontal="center"/>
    </xf>
    <xf numFmtId="166" fontId="2" fillId="13" borderId="5" xfId="10" applyNumberFormat="1" applyFont="1" applyFill="1" applyBorder="1"/>
    <xf numFmtId="166" fontId="2" fillId="13" borderId="5" xfId="10" applyNumberFormat="1" applyFont="1" applyFill="1" applyBorder="1" applyAlignment="1">
      <alignment horizontal="center"/>
    </xf>
    <xf numFmtId="167" fontId="2" fillId="13" borderId="5" xfId="10" applyNumberFormat="1" applyFont="1" applyFill="1" applyBorder="1"/>
    <xf numFmtId="2" fontId="2" fillId="13" borderId="5" xfId="10" applyNumberFormat="1" applyFont="1" applyFill="1" applyBorder="1"/>
    <xf numFmtId="2" fontId="2" fillId="13" borderId="5" xfId="10" applyNumberFormat="1" applyFont="1" applyFill="1" applyBorder="1" applyAlignment="1">
      <alignment horizontal="center"/>
    </xf>
    <xf numFmtId="2" fontId="2" fillId="13" borderId="5" xfId="10" applyNumberFormat="1" applyFont="1" applyFill="1" applyBorder="1" applyAlignment="1">
      <alignment horizontal="left" indent="3"/>
    </xf>
    <xf numFmtId="2" fontId="2" fillId="13" borderId="25" xfId="10" applyNumberFormat="1" applyFont="1" applyFill="1" applyBorder="1" applyAlignment="1">
      <alignment horizontal="left" indent="3"/>
    </xf>
    <xf numFmtId="0" fontId="2" fillId="13" borderId="3" xfId="10" applyFont="1" applyFill="1" applyBorder="1"/>
    <xf numFmtId="0" fontId="2" fillId="13" borderId="3" xfId="10" applyFont="1" applyFill="1" applyBorder="1" applyAlignment="1">
      <alignment horizontal="center"/>
    </xf>
    <xf numFmtId="166" fontId="2" fillId="13" borderId="3" xfId="10" applyNumberFormat="1" applyFont="1" applyFill="1" applyBorder="1"/>
    <xf numFmtId="166" fontId="2" fillId="13" borderId="3" xfId="10" applyNumberFormat="1" applyFont="1" applyFill="1" applyBorder="1" applyAlignment="1">
      <alignment horizontal="center"/>
    </xf>
    <xf numFmtId="167" fontId="2" fillId="13" borderId="3" xfId="10" applyNumberFormat="1" applyFont="1" applyFill="1" applyBorder="1"/>
    <xf numFmtId="2" fontId="2" fillId="13" borderId="3" xfId="10" applyNumberFormat="1" applyFont="1" applyFill="1" applyBorder="1"/>
    <xf numFmtId="2" fontId="2" fillId="13" borderId="3" xfId="10" applyNumberFormat="1" applyFont="1" applyFill="1" applyBorder="1" applyAlignment="1">
      <alignment horizontal="center"/>
    </xf>
    <xf numFmtId="2" fontId="2" fillId="13" borderId="3" xfId="10" applyNumberFormat="1" applyFont="1" applyFill="1" applyBorder="1" applyAlignment="1">
      <alignment horizontal="left" indent="3"/>
    </xf>
    <xf numFmtId="2" fontId="2" fillId="13" borderId="9" xfId="10" applyNumberFormat="1" applyFont="1" applyFill="1" applyBorder="1" applyAlignment="1">
      <alignment horizontal="left" indent="3"/>
    </xf>
    <xf numFmtId="0" fontId="2" fillId="13" borderId="7" xfId="10" applyFont="1" applyFill="1" applyBorder="1"/>
    <xf numFmtId="0" fontId="2" fillId="13" borderId="7" xfId="10" applyFont="1" applyFill="1" applyBorder="1" applyAlignment="1">
      <alignment horizontal="center"/>
    </xf>
    <xf numFmtId="166" fontId="2" fillId="13" borderId="7" xfId="10" applyNumberFormat="1" applyFont="1" applyFill="1" applyBorder="1"/>
    <xf numFmtId="166" fontId="2" fillId="13" borderId="7" xfId="10" applyNumberFormat="1" applyFont="1" applyFill="1" applyBorder="1" applyAlignment="1">
      <alignment horizontal="center"/>
    </xf>
    <xf numFmtId="167" fontId="2" fillId="13" borderId="7" xfId="10" applyNumberFormat="1" applyFont="1" applyFill="1" applyBorder="1"/>
    <xf numFmtId="2" fontId="2" fillId="13" borderId="7" xfId="10" applyNumberFormat="1" applyFont="1" applyFill="1" applyBorder="1"/>
    <xf numFmtId="2" fontId="2" fillId="13" borderId="7" xfId="10" applyNumberFormat="1" applyFont="1" applyFill="1" applyBorder="1" applyAlignment="1">
      <alignment horizontal="center"/>
    </xf>
    <xf numFmtId="2" fontId="2" fillId="13" borderId="7" xfId="10" applyNumberFormat="1" applyFont="1" applyFill="1" applyBorder="1" applyAlignment="1">
      <alignment horizontal="left" indent="3"/>
    </xf>
    <xf numFmtId="2" fontId="2" fillId="13" borderId="10" xfId="10" applyNumberFormat="1" applyFont="1" applyFill="1" applyBorder="1" applyAlignment="1">
      <alignment horizontal="left" indent="3"/>
    </xf>
    <xf numFmtId="0" fontId="2" fillId="4" borderId="5" xfId="10" applyFont="1" applyFill="1" applyBorder="1"/>
    <xf numFmtId="0" fontId="2" fillId="4" borderId="5" xfId="10" applyFont="1" applyFill="1" applyBorder="1" applyAlignment="1">
      <alignment horizontal="center"/>
    </xf>
    <xf numFmtId="166" fontId="2" fillId="4" borderId="5" xfId="10" applyNumberFormat="1" applyFont="1" applyFill="1" applyBorder="1"/>
    <xf numFmtId="166" fontId="2" fillId="4" borderId="5" xfId="10" applyNumberFormat="1" applyFont="1" applyFill="1" applyBorder="1" applyAlignment="1">
      <alignment horizontal="center"/>
    </xf>
    <xf numFmtId="167" fontId="2" fillId="4" borderId="5" xfId="10" applyNumberFormat="1" applyFont="1" applyFill="1" applyBorder="1"/>
    <xf numFmtId="2" fontId="2" fillId="4" borderId="5" xfId="10" applyNumberFormat="1" applyFont="1" applyFill="1" applyBorder="1"/>
    <xf numFmtId="2" fontId="2" fillId="4" borderId="5" xfId="10" applyNumberFormat="1" applyFont="1" applyFill="1" applyBorder="1" applyAlignment="1">
      <alignment horizontal="center"/>
    </xf>
    <xf numFmtId="2" fontId="2" fillId="4" borderId="5" xfId="10" applyNumberFormat="1" applyFont="1" applyFill="1" applyBorder="1" applyAlignment="1">
      <alignment horizontal="left" indent="3"/>
    </xf>
    <xf numFmtId="2" fontId="2" fillId="4" borderId="25" xfId="10" applyNumberFormat="1" applyFont="1" applyFill="1" applyBorder="1" applyAlignment="1">
      <alignment horizontal="left" indent="3"/>
    </xf>
    <xf numFmtId="0" fontId="2" fillId="4" borderId="3" xfId="10" applyFont="1" applyFill="1" applyBorder="1"/>
    <xf numFmtId="0" fontId="2" fillId="4" borderId="3" xfId="10" applyFont="1" applyFill="1" applyBorder="1" applyAlignment="1">
      <alignment horizontal="center"/>
    </xf>
    <xf numFmtId="166" fontId="2" fillId="4" borderId="3" xfId="10" applyNumberFormat="1" applyFont="1" applyFill="1" applyBorder="1"/>
    <xf numFmtId="166" fontId="2" fillId="4" borderId="3" xfId="10" applyNumberFormat="1" applyFont="1" applyFill="1" applyBorder="1" applyAlignment="1">
      <alignment horizontal="center"/>
    </xf>
    <xf numFmtId="167" fontId="2" fillId="4" borderId="3" xfId="10" applyNumberFormat="1" applyFont="1" applyFill="1" applyBorder="1"/>
    <xf numFmtId="2" fontId="2" fillId="4" borderId="3" xfId="10" applyNumberFormat="1" applyFont="1" applyFill="1" applyBorder="1"/>
    <xf numFmtId="2" fontId="2" fillId="4" borderId="3" xfId="10" applyNumberFormat="1" applyFont="1" applyFill="1" applyBorder="1" applyAlignment="1">
      <alignment horizontal="center"/>
    </xf>
    <xf numFmtId="2" fontId="2" fillId="4" borderId="3" xfId="10" applyNumberFormat="1" applyFont="1" applyFill="1" applyBorder="1" applyAlignment="1">
      <alignment horizontal="left" indent="3"/>
    </xf>
    <xf numFmtId="2" fontId="2" fillId="4" borderId="9" xfId="10" applyNumberFormat="1" applyFont="1" applyFill="1" applyBorder="1" applyAlignment="1">
      <alignment horizontal="left" indent="3"/>
    </xf>
    <xf numFmtId="0" fontId="2" fillId="4" borderId="7" xfId="10" applyFont="1" applyFill="1" applyBorder="1"/>
    <xf numFmtId="0" fontId="2" fillId="4" borderId="7" xfId="10" applyFont="1" applyFill="1" applyBorder="1" applyAlignment="1">
      <alignment horizontal="center"/>
    </xf>
    <xf numFmtId="166" fontId="2" fillId="4" borderId="7" xfId="10" applyNumberFormat="1" applyFont="1" applyFill="1" applyBorder="1"/>
    <xf numFmtId="166" fontId="2" fillId="4" borderId="7" xfId="10" applyNumberFormat="1" applyFont="1" applyFill="1" applyBorder="1" applyAlignment="1">
      <alignment horizontal="center"/>
    </xf>
    <xf numFmtId="167" fontId="2" fillId="4" borderId="7" xfId="10" applyNumberFormat="1" applyFont="1" applyFill="1" applyBorder="1"/>
    <xf numFmtId="2" fontId="2" fillId="4" borderId="7" xfId="10" applyNumberFormat="1" applyFont="1" applyFill="1" applyBorder="1"/>
    <xf numFmtId="2" fontId="2" fillId="4" borderId="7" xfId="10" applyNumberFormat="1" applyFont="1" applyFill="1" applyBorder="1" applyAlignment="1">
      <alignment horizontal="center"/>
    </xf>
    <xf numFmtId="2" fontId="2" fillId="4" borderId="7" xfId="10" applyNumberFormat="1" applyFont="1" applyFill="1" applyBorder="1" applyAlignment="1">
      <alignment horizontal="left" indent="3"/>
    </xf>
    <xf numFmtId="2" fontId="2" fillId="4" borderId="10" xfId="10" applyNumberFormat="1" applyFont="1" applyFill="1" applyBorder="1" applyAlignment="1">
      <alignment horizontal="left" indent="3"/>
    </xf>
    <xf numFmtId="0" fontId="2" fillId="11" borderId="7" xfId="10" applyFont="1" applyFill="1" applyBorder="1" applyAlignment="1">
      <alignment horizontal="left"/>
    </xf>
    <xf numFmtId="0" fontId="2" fillId="11" borderId="7" xfId="10" applyFont="1" applyFill="1" applyBorder="1" applyAlignment="1">
      <alignment horizontal="center"/>
    </xf>
    <xf numFmtId="166" fontId="2" fillId="11" borderId="7" xfId="10" applyNumberFormat="1" applyFont="1" applyFill="1" applyBorder="1" applyAlignment="1">
      <alignment horizontal="right"/>
    </xf>
    <xf numFmtId="166" fontId="2" fillId="11" borderId="7" xfId="10" applyNumberFormat="1" applyFont="1" applyFill="1" applyBorder="1"/>
    <xf numFmtId="166" fontId="2" fillId="11" borderId="7" xfId="10" applyNumberFormat="1" applyFont="1" applyFill="1" applyBorder="1" applyAlignment="1">
      <alignment horizontal="center"/>
    </xf>
    <xf numFmtId="167" fontId="2" fillId="11" borderId="7" xfId="10" applyNumberFormat="1" applyFont="1" applyFill="1" applyBorder="1"/>
    <xf numFmtId="2" fontId="2" fillId="11" borderId="7" xfId="10" applyNumberFormat="1" applyFont="1" applyFill="1" applyBorder="1"/>
    <xf numFmtId="2" fontId="2" fillId="11" borderId="7" xfId="10" applyNumberFormat="1" applyFont="1" applyFill="1" applyBorder="1" applyAlignment="1">
      <alignment horizontal="center"/>
    </xf>
    <xf numFmtId="2" fontId="2" fillId="11" borderId="7" xfId="10" applyNumberFormat="1" applyFont="1" applyFill="1" applyBorder="1" applyAlignment="1">
      <alignment horizontal="left" indent="3"/>
    </xf>
    <xf numFmtId="2" fontId="2" fillId="11" borderId="17" xfId="10" applyNumberFormat="1" applyFont="1" applyFill="1" applyBorder="1" applyAlignment="1">
      <alignment horizontal="left" indent="3"/>
    </xf>
    <xf numFmtId="0" fontId="2" fillId="6" borderId="5" xfId="10" applyFont="1" applyFill="1" applyBorder="1"/>
    <xf numFmtId="0" fontId="2" fillId="6" borderId="5" xfId="10" applyFont="1" applyFill="1" applyBorder="1" applyAlignment="1">
      <alignment horizontal="center"/>
    </xf>
    <xf numFmtId="166" fontId="2" fillId="6" borderId="5" xfId="10" applyNumberFormat="1" applyFont="1" applyFill="1" applyBorder="1"/>
    <xf numFmtId="166" fontId="2" fillId="6" borderId="5" xfId="10" applyNumberFormat="1" applyFont="1" applyFill="1" applyBorder="1" applyAlignment="1">
      <alignment horizontal="center"/>
    </xf>
    <xf numFmtId="167" fontId="2" fillId="6" borderId="5" xfId="10" applyNumberFormat="1" applyFont="1" applyFill="1" applyBorder="1"/>
    <xf numFmtId="2" fontId="2" fillId="6" borderId="5" xfId="10" applyNumberFormat="1" applyFont="1" applyFill="1" applyBorder="1"/>
    <xf numFmtId="2" fontId="2" fillId="6" borderId="5" xfId="10" applyNumberFormat="1" applyFont="1" applyFill="1" applyBorder="1" applyAlignment="1">
      <alignment horizontal="center"/>
    </xf>
    <xf numFmtId="2" fontId="2" fillId="6" borderId="5" xfId="10" applyNumberFormat="1" applyFont="1" applyFill="1" applyBorder="1" applyAlignment="1">
      <alignment horizontal="left" indent="3"/>
    </xf>
    <xf numFmtId="2" fontId="2" fillId="6" borderId="25" xfId="10" applyNumberFormat="1" applyFont="1" applyFill="1" applyBorder="1" applyAlignment="1">
      <alignment horizontal="left" indent="3"/>
    </xf>
    <xf numFmtId="0" fontId="2" fillId="11" borderId="5" xfId="10" applyFont="1" applyFill="1" applyBorder="1" applyAlignment="1">
      <alignment horizontal="center"/>
    </xf>
    <xf numFmtId="166" fontId="2" fillId="11" borderId="5" xfId="10" applyNumberFormat="1" applyFont="1" applyFill="1" applyBorder="1"/>
    <xf numFmtId="166" fontId="2" fillId="11" borderId="5" xfId="10" applyNumberFormat="1" applyFont="1" applyFill="1" applyBorder="1" applyAlignment="1">
      <alignment horizontal="center"/>
    </xf>
    <xf numFmtId="167" fontId="2" fillId="11" borderId="5" xfId="10" applyNumberFormat="1" applyFont="1" applyFill="1" applyBorder="1"/>
    <xf numFmtId="2" fontId="2" fillId="11" borderId="5" xfId="10" applyNumberFormat="1" applyFont="1" applyFill="1" applyBorder="1"/>
    <xf numFmtId="2" fontId="2" fillId="11" borderId="5" xfId="10" applyNumberFormat="1" applyFont="1" applyFill="1" applyBorder="1" applyAlignment="1">
      <alignment horizontal="center"/>
    </xf>
    <xf numFmtId="2" fontId="2" fillId="11" borderId="5" xfId="10" applyNumberFormat="1" applyFont="1" applyFill="1" applyBorder="1" applyAlignment="1">
      <alignment horizontal="left" indent="3"/>
    </xf>
    <xf numFmtId="2" fontId="2" fillId="11" borderId="25" xfId="10" applyNumberFormat="1" applyFont="1" applyFill="1" applyBorder="1" applyAlignment="1">
      <alignment horizontal="left" indent="3"/>
    </xf>
    <xf numFmtId="2" fontId="2" fillId="11" borderId="26" xfId="0" applyNumberFormat="1" applyFont="1" applyFill="1" applyBorder="1" applyAlignment="1">
      <alignment horizontal="left" indent="3"/>
    </xf>
    <xf numFmtId="166" fontId="2" fillId="6" borderId="5" xfId="0" applyNumberFormat="1" applyFont="1" applyFill="1" applyBorder="1" applyAlignment="1">
      <alignment horizontal="center"/>
    </xf>
    <xf numFmtId="0" fontId="2" fillId="10" borderId="12" xfId="0" applyFont="1" applyFill="1" applyBorder="1"/>
    <xf numFmtId="166" fontId="2" fillId="10" borderId="12" xfId="0" applyNumberFormat="1" applyFont="1" applyFill="1" applyBorder="1" applyAlignment="1">
      <alignment horizontal="center"/>
    </xf>
    <xf numFmtId="2" fontId="2" fillId="10" borderId="12" xfId="0" applyNumberFormat="1" applyFont="1" applyFill="1" applyBorder="1" applyAlignment="1">
      <alignment horizontal="center"/>
    </xf>
    <xf numFmtId="2" fontId="2" fillId="10" borderId="26" xfId="0" applyNumberFormat="1" applyFont="1" applyFill="1" applyBorder="1" applyAlignment="1">
      <alignment horizontal="left" indent="3"/>
    </xf>
    <xf numFmtId="0" fontId="2" fillId="11" borderId="5" xfId="10" applyFont="1" applyFill="1" applyBorder="1" applyAlignment="1">
      <alignment horizontal="left"/>
    </xf>
    <xf numFmtId="166" fontId="2" fillId="11" borderId="5" xfId="10" applyNumberFormat="1" applyFont="1" applyFill="1" applyBorder="1" applyAlignment="1">
      <alignment horizontal="right"/>
    </xf>
    <xf numFmtId="166" fontId="2" fillId="11" borderId="5" xfId="10" applyNumberFormat="1" applyFont="1" applyFill="1" applyBorder="1" applyAlignment="1">
      <alignment horizontal="left" indent="3"/>
    </xf>
    <xf numFmtId="166" fontId="2" fillId="11" borderId="3" xfId="10" applyNumberFormat="1" applyFont="1" applyFill="1" applyBorder="1" applyAlignment="1">
      <alignment horizontal="left" indent="3"/>
    </xf>
    <xf numFmtId="166" fontId="2" fillId="6" borderId="5" xfId="10" applyNumberFormat="1" applyFont="1" applyFill="1" applyBorder="1" applyAlignment="1">
      <alignment horizontal="left" indent="3"/>
    </xf>
    <xf numFmtId="166" fontId="2" fillId="6" borderId="3" xfId="10" applyNumberFormat="1" applyFont="1" applyFill="1" applyBorder="1" applyAlignment="1">
      <alignment horizontal="left" indent="3"/>
    </xf>
    <xf numFmtId="166" fontId="2" fillId="12" borderId="5" xfId="10" applyNumberFormat="1" applyFont="1" applyFill="1" applyBorder="1" applyAlignment="1">
      <alignment horizontal="left" indent="3"/>
    </xf>
    <xf numFmtId="0" fontId="9" fillId="10" borderId="12" xfId="10" applyFont="1" applyFill="1" applyBorder="1"/>
    <xf numFmtId="0" fontId="9" fillId="10" borderId="12" xfId="10" applyFont="1" applyFill="1" applyBorder="1" applyAlignment="1">
      <alignment horizontal="center"/>
    </xf>
    <xf numFmtId="166" fontId="2" fillId="10" borderId="12" xfId="10" applyNumberFormat="1" applyFont="1" applyFill="1" applyBorder="1" applyAlignment="1">
      <alignment horizontal="left" indent="3"/>
    </xf>
    <xf numFmtId="0" fontId="9" fillId="10" borderId="20" xfId="10" applyFont="1" applyFill="1" applyBorder="1"/>
    <xf numFmtId="0" fontId="9" fillId="10" borderId="20" xfId="10" applyFont="1" applyFill="1" applyBorder="1" applyAlignment="1">
      <alignment horizontal="center"/>
    </xf>
    <xf numFmtId="166" fontId="2" fillId="10" borderId="20" xfId="10" applyNumberFormat="1" applyFont="1" applyFill="1" applyBorder="1" applyAlignment="1">
      <alignment horizontal="left" indent="3"/>
    </xf>
    <xf numFmtId="166" fontId="2" fillId="13" borderId="5" xfId="10" applyNumberFormat="1" applyFont="1" applyFill="1" applyBorder="1" applyAlignment="1">
      <alignment horizontal="left" indent="3"/>
    </xf>
    <xf numFmtId="166" fontId="2" fillId="13" borderId="3" xfId="10" applyNumberFormat="1" applyFont="1" applyFill="1" applyBorder="1" applyAlignment="1">
      <alignment horizontal="left" indent="3"/>
    </xf>
    <xf numFmtId="166" fontId="2" fillId="13" borderId="7" xfId="10" applyNumberFormat="1" applyFont="1" applyFill="1" applyBorder="1" applyAlignment="1">
      <alignment horizontal="left" indent="3"/>
    </xf>
    <xf numFmtId="0" fontId="2" fillId="10" borderId="20" xfId="0" applyFont="1" applyFill="1" applyBorder="1"/>
    <xf numFmtId="166" fontId="2" fillId="10" borderId="20" xfId="0" applyNumberFormat="1" applyFont="1" applyFill="1" applyBorder="1"/>
    <xf numFmtId="166" fontId="2" fillId="10" borderId="20" xfId="0" applyNumberFormat="1" applyFont="1" applyFill="1" applyBorder="1" applyAlignment="1">
      <alignment horizontal="center"/>
    </xf>
    <xf numFmtId="167" fontId="2" fillId="10" borderId="20" xfId="0" applyNumberFormat="1" applyFont="1" applyFill="1" applyBorder="1"/>
    <xf numFmtId="2" fontId="2" fillId="10" borderId="20" xfId="0" applyNumberFormat="1" applyFont="1" applyFill="1" applyBorder="1"/>
    <xf numFmtId="2" fontId="2" fillId="10" borderId="20" xfId="0" applyNumberFormat="1" applyFont="1" applyFill="1" applyBorder="1" applyAlignment="1">
      <alignment horizontal="center"/>
    </xf>
    <xf numFmtId="2" fontId="2" fillId="10" borderId="20" xfId="0" applyNumberFormat="1" applyFont="1" applyFill="1" applyBorder="1" applyAlignment="1">
      <alignment horizontal="left" indent="3"/>
    </xf>
    <xf numFmtId="2" fontId="2" fillId="10" borderId="27" xfId="0" applyNumberFormat="1" applyFont="1" applyFill="1" applyBorder="1" applyAlignment="1">
      <alignment horizontal="left" indent="3"/>
    </xf>
    <xf numFmtId="0" fontId="2" fillId="13" borderId="5" xfId="0" applyFont="1" applyFill="1" applyBorder="1"/>
    <xf numFmtId="166" fontId="2" fillId="13" borderId="5" xfId="0" applyNumberFormat="1" applyFont="1" applyFill="1" applyBorder="1"/>
    <xf numFmtId="166" fontId="2" fillId="13" borderId="5" xfId="0" applyNumberFormat="1" applyFont="1" applyFill="1" applyBorder="1" applyAlignment="1">
      <alignment horizontal="center"/>
    </xf>
    <xf numFmtId="167" fontId="2" fillId="13" borderId="5" xfId="0" applyNumberFormat="1" applyFont="1" applyFill="1" applyBorder="1"/>
    <xf numFmtId="2" fontId="2" fillId="13" borderId="5" xfId="0" applyNumberFormat="1" applyFont="1" applyFill="1" applyBorder="1"/>
    <xf numFmtId="2" fontId="2" fillId="13" borderId="5" xfId="0" applyNumberFormat="1" applyFont="1" applyFill="1" applyBorder="1" applyAlignment="1">
      <alignment horizontal="center"/>
    </xf>
    <xf numFmtId="2" fontId="2" fillId="13" borderId="5" xfId="0" applyNumberFormat="1" applyFont="1" applyFill="1" applyBorder="1" applyAlignment="1">
      <alignment horizontal="left" indent="3"/>
    </xf>
    <xf numFmtId="2" fontId="2" fillId="13" borderId="25" xfId="0" applyNumberFormat="1" applyFont="1" applyFill="1" applyBorder="1" applyAlignment="1">
      <alignment horizontal="left" indent="3"/>
    </xf>
    <xf numFmtId="0" fontId="2" fillId="13" borderId="3" xfId="0" applyFont="1" applyFill="1" applyBorder="1"/>
    <xf numFmtId="166" fontId="2" fillId="13" borderId="3" xfId="0" applyNumberFormat="1" applyFont="1" applyFill="1" applyBorder="1"/>
    <xf numFmtId="166" fontId="2" fillId="13" borderId="3" xfId="0" applyNumberFormat="1" applyFont="1" applyFill="1" applyBorder="1" applyAlignment="1">
      <alignment horizontal="center"/>
    </xf>
    <xf numFmtId="167" fontId="2" fillId="13" borderId="3" xfId="0" applyNumberFormat="1" applyFont="1" applyFill="1" applyBorder="1"/>
    <xf numFmtId="2" fontId="2" fillId="13" borderId="3" xfId="0" applyNumberFormat="1" applyFont="1" applyFill="1" applyBorder="1"/>
    <xf numFmtId="2" fontId="2" fillId="13" borderId="3" xfId="0" applyNumberFormat="1" applyFont="1" applyFill="1" applyBorder="1" applyAlignment="1">
      <alignment horizontal="center"/>
    </xf>
    <xf numFmtId="2" fontId="2" fillId="13" borderId="3" xfId="0" applyNumberFormat="1" applyFont="1" applyFill="1" applyBorder="1" applyAlignment="1">
      <alignment horizontal="left" indent="3"/>
    </xf>
    <xf numFmtId="2" fontId="2" fillId="13" borderId="9" xfId="0" applyNumberFormat="1" applyFont="1" applyFill="1" applyBorder="1" applyAlignment="1">
      <alignment horizontal="left" indent="3"/>
    </xf>
    <xf numFmtId="0" fontId="2" fillId="13" borderId="7" xfId="0" applyFont="1" applyFill="1" applyBorder="1"/>
    <xf numFmtId="166" fontId="2" fillId="13" borderId="7" xfId="0" applyNumberFormat="1" applyFont="1" applyFill="1" applyBorder="1"/>
    <xf numFmtId="166" fontId="2" fillId="13" borderId="7" xfId="0" applyNumberFormat="1" applyFont="1" applyFill="1" applyBorder="1" applyAlignment="1">
      <alignment horizontal="center"/>
    </xf>
    <xf numFmtId="167" fontId="2" fillId="13" borderId="7" xfId="0" applyNumberFormat="1" applyFont="1" applyFill="1" applyBorder="1"/>
    <xf numFmtId="2" fontId="2" fillId="13" borderId="7" xfId="0" applyNumberFormat="1" applyFont="1" applyFill="1" applyBorder="1"/>
    <xf numFmtId="2" fontId="2" fillId="13" borderId="7" xfId="0" applyNumberFormat="1" applyFont="1" applyFill="1" applyBorder="1" applyAlignment="1">
      <alignment horizontal="center"/>
    </xf>
    <xf numFmtId="2" fontId="2" fillId="13" borderId="7" xfId="0" applyNumberFormat="1" applyFont="1" applyFill="1" applyBorder="1" applyAlignment="1">
      <alignment horizontal="left" indent="3"/>
    </xf>
    <xf numFmtId="2" fontId="2" fillId="13" borderId="10" xfId="0" applyNumberFormat="1" applyFont="1" applyFill="1" applyBorder="1" applyAlignment="1">
      <alignment horizontal="left" indent="3"/>
    </xf>
    <xf numFmtId="166" fontId="2" fillId="4" borderId="5" xfId="0" applyNumberFormat="1" applyFont="1" applyFill="1" applyBorder="1" applyAlignment="1">
      <alignment horizontal="center"/>
    </xf>
    <xf numFmtId="2" fontId="2" fillId="4" borderId="5" xfId="0" applyNumberFormat="1" applyFont="1" applyFill="1" applyBorder="1" applyAlignment="1">
      <alignment horizontal="center"/>
    </xf>
    <xf numFmtId="0" fontId="2" fillId="11" borderId="5" xfId="10" applyFont="1" applyFill="1" applyBorder="1" applyAlignment="1">
      <alignment vertical="center"/>
    </xf>
    <xf numFmtId="166" fontId="2" fillId="11" borderId="5" xfId="10" applyNumberFormat="1" applyFont="1" applyFill="1" applyBorder="1" applyAlignment="1">
      <alignment vertical="center"/>
    </xf>
    <xf numFmtId="166" fontId="2" fillId="11" borderId="5" xfId="10" applyNumberFormat="1" applyFont="1" applyFill="1" applyBorder="1" applyAlignment="1">
      <alignment horizontal="center" vertical="center"/>
    </xf>
    <xf numFmtId="164" fontId="2" fillId="11" borderId="5" xfId="10" applyNumberFormat="1" applyFont="1" applyFill="1" applyBorder="1" applyAlignment="1">
      <alignment horizontal="center" vertical="center"/>
    </xf>
    <xf numFmtId="2" fontId="2" fillId="11" borderId="5" xfId="10" applyNumberFormat="1" applyFont="1" applyFill="1" applyBorder="1" applyAlignment="1">
      <alignment vertical="center"/>
    </xf>
    <xf numFmtId="2" fontId="2" fillId="11" borderId="5" xfId="10" applyNumberFormat="1" applyFont="1" applyFill="1" applyBorder="1" applyAlignment="1">
      <alignment horizontal="center" vertical="center"/>
    </xf>
    <xf numFmtId="2" fontId="2" fillId="11" borderId="25" xfId="10" applyNumberFormat="1" applyFont="1" applyFill="1" applyBorder="1" applyAlignment="1">
      <alignment horizontal="center" vertical="center"/>
    </xf>
    <xf numFmtId="0" fontId="2" fillId="11" borderId="3" xfId="10" applyFont="1" applyFill="1" applyBorder="1" applyAlignment="1">
      <alignment vertical="center"/>
    </xf>
    <xf numFmtId="166" fontId="2" fillId="11" borderId="3" xfId="10" applyNumberFormat="1" applyFont="1" applyFill="1" applyBorder="1" applyAlignment="1">
      <alignment vertical="center"/>
    </xf>
    <xf numFmtId="166" fontId="2" fillId="11" borderId="3" xfId="10" applyNumberFormat="1" applyFont="1" applyFill="1" applyBorder="1" applyAlignment="1">
      <alignment horizontal="center" vertical="center"/>
    </xf>
    <xf numFmtId="0" fontId="2" fillId="11" borderId="12" xfId="10" applyFont="1" applyFill="1" applyBorder="1" applyAlignment="1">
      <alignment vertical="center"/>
    </xf>
    <xf numFmtId="164" fontId="2" fillId="11" borderId="3" xfId="10" applyNumberFormat="1" applyFont="1" applyFill="1" applyBorder="1" applyAlignment="1">
      <alignment horizontal="center" vertical="center"/>
    </xf>
    <xf numFmtId="2" fontId="2" fillId="11" borderId="3" xfId="10" applyNumberFormat="1" applyFont="1" applyFill="1" applyBorder="1" applyAlignment="1">
      <alignment vertical="center"/>
    </xf>
    <xf numFmtId="2" fontId="2" fillId="11" borderId="3" xfId="10" applyNumberFormat="1" applyFont="1" applyFill="1" applyBorder="1" applyAlignment="1">
      <alignment horizontal="center" vertical="center"/>
    </xf>
    <xf numFmtId="2" fontId="2" fillId="11" borderId="9" xfId="10" applyNumberFormat="1" applyFont="1" applyFill="1" applyBorder="1" applyAlignment="1">
      <alignment horizontal="center" vertical="center"/>
    </xf>
    <xf numFmtId="0" fontId="2" fillId="13" borderId="1" xfId="4" applyFont="1" applyFill="1" applyBorder="1"/>
    <xf numFmtId="0" fontId="2" fillId="13" borderId="1" xfId="4" applyFont="1" applyFill="1" applyBorder="1" applyAlignment="1">
      <alignment horizontal="center"/>
    </xf>
    <xf numFmtId="166" fontId="2" fillId="13" borderId="1" xfId="4" applyNumberFormat="1" applyFont="1" applyFill="1" applyBorder="1"/>
    <xf numFmtId="166" fontId="2" fillId="13" borderId="1" xfId="4" applyNumberFormat="1" applyFont="1" applyFill="1" applyBorder="1" applyAlignment="1">
      <alignment horizontal="center"/>
    </xf>
    <xf numFmtId="167" fontId="2" fillId="13" borderId="1" xfId="4" applyNumberFormat="1" applyFont="1" applyFill="1" applyBorder="1"/>
    <xf numFmtId="2" fontId="2" fillId="13" borderId="1" xfId="4" applyNumberFormat="1" applyFont="1" applyFill="1" applyBorder="1"/>
    <xf numFmtId="2" fontId="2" fillId="13" borderId="1" xfId="4" applyNumberFormat="1" applyFont="1" applyFill="1" applyBorder="1" applyAlignment="1">
      <alignment horizontal="center"/>
    </xf>
    <xf numFmtId="2" fontId="2" fillId="13" borderId="1" xfId="4" applyNumberFormat="1" applyFont="1" applyFill="1" applyBorder="1" applyAlignment="1">
      <alignment horizontal="left" indent="3"/>
    </xf>
    <xf numFmtId="2" fontId="2" fillId="13" borderId="2" xfId="4" applyNumberFormat="1" applyFont="1" applyFill="1" applyBorder="1" applyAlignment="1">
      <alignment horizontal="left" indent="3"/>
    </xf>
    <xf numFmtId="166" fontId="2" fillId="4" borderId="5" xfId="9" applyNumberFormat="1" applyFont="1" applyFill="1" applyBorder="1" applyAlignment="1">
      <alignment horizontal="right"/>
    </xf>
    <xf numFmtId="166" fontId="2" fillId="4" borderId="12" xfId="9" applyNumberFormat="1" applyFont="1" applyFill="1" applyBorder="1"/>
    <xf numFmtId="0" fontId="2" fillId="11" borderId="35" xfId="9" applyFont="1" applyFill="1" applyBorder="1" applyAlignment="1">
      <alignment horizontal="center" vertical="center"/>
    </xf>
    <xf numFmtId="166" fontId="2" fillId="11" borderId="35" xfId="9" applyNumberFormat="1" applyFont="1" applyFill="1" applyBorder="1" applyAlignment="1">
      <alignment horizontal="center" vertical="center"/>
    </xf>
    <xf numFmtId="167" fontId="2" fillId="11" borderId="35" xfId="9" applyNumberFormat="1" applyFont="1" applyFill="1" applyBorder="1" applyAlignment="1">
      <alignment horizontal="center" vertical="center"/>
    </xf>
    <xf numFmtId="2" fontId="2" fillId="11" borderId="35" xfId="9" applyNumberFormat="1" applyFont="1" applyFill="1" applyBorder="1" applyAlignment="1">
      <alignment horizontal="center" vertical="center"/>
    </xf>
    <xf numFmtId="2" fontId="2" fillId="11" borderId="39" xfId="9" applyNumberFormat="1" applyFont="1" applyFill="1" applyBorder="1" applyAlignment="1">
      <alignment horizontal="center" vertical="center"/>
    </xf>
    <xf numFmtId="0" fontId="9" fillId="10" borderId="12" xfId="9" applyFont="1" applyFill="1" applyBorder="1" applyAlignment="1">
      <alignment vertical="center"/>
    </xf>
    <xf numFmtId="0" fontId="9" fillId="10" borderId="12" xfId="9" applyFont="1" applyFill="1" applyBorder="1" applyAlignment="1">
      <alignment horizontal="center" vertical="center"/>
    </xf>
    <xf numFmtId="166" fontId="2" fillId="10" borderId="12" xfId="9" applyNumberFormat="1" applyFont="1" applyFill="1" applyBorder="1" applyAlignment="1">
      <alignment horizontal="center" vertical="center"/>
    </xf>
    <xf numFmtId="167" fontId="2" fillId="10" borderId="12" xfId="9" applyNumberFormat="1" applyFont="1" applyFill="1" applyBorder="1" applyAlignment="1">
      <alignment horizontal="center" vertical="center"/>
    </xf>
    <xf numFmtId="2" fontId="2" fillId="10" borderId="12" xfId="9" applyNumberFormat="1" applyFont="1" applyFill="1" applyBorder="1" applyAlignment="1">
      <alignment horizontal="center" vertical="center"/>
    </xf>
    <xf numFmtId="2" fontId="2" fillId="10" borderId="26" xfId="9" applyNumberFormat="1" applyFont="1" applyFill="1" applyBorder="1" applyAlignment="1">
      <alignment horizontal="center" vertical="center"/>
    </xf>
    <xf numFmtId="0" fontId="9" fillId="10" borderId="20" xfId="9" applyFont="1" applyFill="1" applyBorder="1" applyAlignment="1">
      <alignment vertical="center"/>
    </xf>
    <xf numFmtId="0" fontId="9" fillId="10" borderId="20" xfId="9" applyFont="1" applyFill="1" applyBorder="1" applyAlignment="1">
      <alignment horizontal="center" vertical="center"/>
    </xf>
    <xf numFmtId="166" fontId="2" fillId="10" borderId="20" xfId="9" applyNumberFormat="1" applyFont="1" applyFill="1" applyBorder="1" applyAlignment="1">
      <alignment horizontal="center" vertical="center"/>
    </xf>
    <xf numFmtId="167" fontId="2" fillId="10" borderId="20" xfId="9" applyNumberFormat="1" applyFont="1" applyFill="1" applyBorder="1" applyAlignment="1">
      <alignment horizontal="center" vertical="center"/>
    </xf>
    <xf numFmtId="2" fontId="2" fillId="10" borderId="20" xfId="9" applyNumberFormat="1" applyFont="1" applyFill="1" applyBorder="1" applyAlignment="1">
      <alignment horizontal="center" vertical="center"/>
    </xf>
    <xf numFmtId="2" fontId="2" fillId="10" borderId="27" xfId="9" applyNumberFormat="1" applyFont="1" applyFill="1" applyBorder="1" applyAlignment="1">
      <alignment horizontal="center" vertical="center"/>
    </xf>
    <xf numFmtId="0" fontId="2" fillId="13" borderId="5" xfId="9" applyFont="1" applyFill="1" applyBorder="1" applyAlignment="1">
      <alignment vertical="center"/>
    </xf>
    <xf numFmtId="0" fontId="2" fillId="13" borderId="5" xfId="9" applyFont="1" applyFill="1" applyBorder="1" applyAlignment="1">
      <alignment horizontal="center" vertical="center"/>
    </xf>
    <xf numFmtId="166" fontId="2" fillId="13" borderId="5" xfId="9" applyNumberFormat="1" applyFont="1" applyFill="1" applyBorder="1" applyAlignment="1">
      <alignment horizontal="center" vertical="center"/>
    </xf>
    <xf numFmtId="167" fontId="2" fillId="13" borderId="5" xfId="9" applyNumberFormat="1" applyFont="1" applyFill="1" applyBorder="1" applyAlignment="1">
      <alignment horizontal="center" vertical="center"/>
    </xf>
    <xf numFmtId="2" fontId="2" fillId="13" borderId="5" xfId="9" applyNumberFormat="1" applyFont="1" applyFill="1" applyBorder="1" applyAlignment="1">
      <alignment horizontal="center" vertical="center"/>
    </xf>
    <xf numFmtId="2" fontId="2" fillId="13" borderId="25" xfId="9" applyNumberFormat="1" applyFont="1" applyFill="1" applyBorder="1" applyAlignment="1">
      <alignment horizontal="center" vertical="center"/>
    </xf>
    <xf numFmtId="0" fontId="2" fillId="13" borderId="3" xfId="9" applyFont="1" applyFill="1" applyBorder="1" applyAlignment="1">
      <alignment vertical="center"/>
    </xf>
    <xf numFmtId="0" fontId="2" fillId="13" borderId="3" xfId="9" applyFont="1" applyFill="1" applyBorder="1" applyAlignment="1">
      <alignment horizontal="center" vertical="center"/>
    </xf>
    <xf numFmtId="166" fontId="2" fillId="13" borderId="3" xfId="9" applyNumberFormat="1" applyFont="1" applyFill="1" applyBorder="1" applyAlignment="1">
      <alignment horizontal="center" vertical="center"/>
    </xf>
    <xf numFmtId="167" fontId="2" fillId="13" borderId="3" xfId="9" applyNumberFormat="1" applyFont="1" applyFill="1" applyBorder="1" applyAlignment="1">
      <alignment horizontal="center" vertical="center"/>
    </xf>
    <xf numFmtId="2" fontId="2" fillId="13" borderId="3" xfId="9" applyNumberFormat="1" applyFont="1" applyFill="1" applyBorder="1" applyAlignment="1">
      <alignment horizontal="center" vertical="center"/>
    </xf>
    <xf numFmtId="2" fontId="2" fillId="13" borderId="9" xfId="9" applyNumberFormat="1" applyFont="1" applyFill="1" applyBorder="1" applyAlignment="1">
      <alignment horizontal="center" vertical="center"/>
    </xf>
    <xf numFmtId="0" fontId="2" fillId="6" borderId="3" xfId="9" applyFont="1" applyFill="1" applyBorder="1" applyAlignment="1">
      <alignment horizontal="center" vertical="center"/>
    </xf>
    <xf numFmtId="166" fontId="2" fillId="6" borderId="3" xfId="9" applyNumberFormat="1" applyFont="1" applyFill="1" applyBorder="1" applyAlignment="1">
      <alignment horizontal="center" vertical="center"/>
    </xf>
    <xf numFmtId="167" fontId="2" fillId="6" borderId="3" xfId="9" applyNumberFormat="1" applyFont="1" applyFill="1" applyBorder="1" applyAlignment="1">
      <alignment horizontal="center" vertical="center"/>
    </xf>
    <xf numFmtId="2" fontId="2" fillId="6" borderId="3" xfId="9" applyNumberFormat="1" applyFont="1" applyFill="1" applyBorder="1" applyAlignment="1">
      <alignment horizontal="center" vertical="center"/>
    </xf>
    <xf numFmtId="2" fontId="2" fillId="6" borderId="9" xfId="9" applyNumberFormat="1" applyFont="1" applyFill="1" applyBorder="1" applyAlignment="1">
      <alignment horizontal="center" vertical="center"/>
    </xf>
    <xf numFmtId="0" fontId="2" fillId="11" borderId="3" xfId="9" applyFont="1" applyFill="1" applyBorder="1" applyAlignment="1">
      <alignment horizontal="center" vertical="center"/>
    </xf>
    <xf numFmtId="166" fontId="2" fillId="11" borderId="3" xfId="9" applyNumberFormat="1" applyFont="1" applyFill="1" applyBorder="1" applyAlignment="1">
      <alignment horizontal="center" vertical="center"/>
    </xf>
    <xf numFmtId="167" fontId="2" fillId="11" borderId="3" xfId="9" applyNumberFormat="1" applyFont="1" applyFill="1" applyBorder="1" applyAlignment="1">
      <alignment horizontal="center" vertical="center"/>
    </xf>
    <xf numFmtId="2" fontId="2" fillId="11" borderId="3" xfId="9" applyNumberFormat="1" applyFont="1" applyFill="1" applyBorder="1" applyAlignment="1">
      <alignment horizontal="center" vertical="center"/>
    </xf>
    <xf numFmtId="2" fontId="2" fillId="11" borderId="9" xfId="9" applyNumberFormat="1" applyFont="1" applyFill="1" applyBorder="1" applyAlignment="1">
      <alignment horizontal="center" vertical="center"/>
    </xf>
    <xf numFmtId="1" fontId="2" fillId="11" borderId="12" xfId="9" applyNumberFormat="1" applyFont="1" applyFill="1" applyBorder="1" applyAlignment="1">
      <alignment horizontal="center" vertical="center"/>
    </xf>
    <xf numFmtId="166" fontId="2" fillId="11" borderId="12" xfId="9" applyNumberFormat="1" applyFont="1" applyFill="1" applyBorder="1" applyAlignment="1">
      <alignment horizontal="center" vertical="center"/>
    </xf>
    <xf numFmtId="167" fontId="2" fillId="11" borderId="12" xfId="9" applyNumberFormat="1" applyFont="1" applyFill="1" applyBorder="1" applyAlignment="1">
      <alignment horizontal="center" vertical="center"/>
    </xf>
    <xf numFmtId="2" fontId="2" fillId="11" borderId="12" xfId="9" applyNumberFormat="1" applyFont="1" applyFill="1" applyBorder="1" applyAlignment="1">
      <alignment horizontal="center" vertical="center"/>
    </xf>
    <xf numFmtId="2" fontId="2" fillId="11" borderId="26" xfId="9" applyNumberFormat="1" applyFont="1" applyFill="1" applyBorder="1" applyAlignment="1">
      <alignment horizontal="center" vertical="center"/>
    </xf>
    <xf numFmtId="2" fontId="2" fillId="11" borderId="7" xfId="9" applyNumberFormat="1" applyFont="1" applyFill="1" applyBorder="1" applyAlignment="1">
      <alignment horizontal="center" vertical="center"/>
    </xf>
    <xf numFmtId="2" fontId="2" fillId="11" borderId="17" xfId="9" applyNumberFormat="1" applyFont="1" applyFill="1" applyBorder="1" applyAlignment="1">
      <alignment horizontal="center" vertical="center"/>
    </xf>
    <xf numFmtId="0" fontId="9" fillId="10" borderId="5" xfId="9" applyFont="1" applyFill="1" applyBorder="1" applyAlignment="1">
      <alignment horizontal="center" vertical="center"/>
    </xf>
    <xf numFmtId="166" fontId="2" fillId="10" borderId="5" xfId="9" applyNumberFormat="1" applyFont="1" applyFill="1" applyBorder="1" applyAlignment="1">
      <alignment horizontal="center" vertical="center"/>
    </xf>
    <xf numFmtId="167" fontId="2" fillId="10" borderId="5" xfId="9" applyNumberFormat="1" applyFont="1" applyFill="1" applyBorder="1" applyAlignment="1">
      <alignment horizontal="center" vertical="center"/>
    </xf>
    <xf numFmtId="2" fontId="2" fillId="10" borderId="5" xfId="9" applyNumberFormat="1" applyFont="1" applyFill="1" applyBorder="1" applyAlignment="1">
      <alignment horizontal="center" vertical="center"/>
    </xf>
    <xf numFmtId="2" fontId="2" fillId="10" borderId="25" xfId="9" applyNumberFormat="1" applyFont="1" applyFill="1" applyBorder="1" applyAlignment="1">
      <alignment horizontal="center" vertical="center"/>
    </xf>
    <xf numFmtId="0" fontId="9" fillId="10" borderId="4" xfId="9" applyFont="1" applyFill="1" applyBorder="1" applyAlignment="1">
      <alignment horizontal="center" vertical="center"/>
    </xf>
    <xf numFmtId="166" fontId="2" fillId="10" borderId="4" xfId="9" applyNumberFormat="1" applyFont="1" applyFill="1" applyBorder="1" applyAlignment="1">
      <alignment horizontal="center" vertical="center"/>
    </xf>
    <xf numFmtId="167" fontId="2" fillId="10" borderId="4" xfId="9" applyNumberFormat="1" applyFont="1" applyFill="1" applyBorder="1" applyAlignment="1">
      <alignment horizontal="center" vertical="center"/>
    </xf>
    <xf numFmtId="2" fontId="2" fillId="10" borderId="4" xfId="9" applyNumberFormat="1" applyFont="1" applyFill="1" applyBorder="1" applyAlignment="1">
      <alignment horizontal="center" vertical="center"/>
    </xf>
    <xf numFmtId="2" fontId="2" fillId="10" borderId="17" xfId="9" applyNumberFormat="1" applyFont="1" applyFill="1" applyBorder="1" applyAlignment="1">
      <alignment horizontal="center" vertical="center"/>
    </xf>
    <xf numFmtId="0" fontId="2" fillId="13" borderId="12" xfId="9" applyFont="1" applyFill="1" applyBorder="1" applyAlignment="1">
      <alignment horizontal="center" vertical="center"/>
    </xf>
    <xf numFmtId="166" fontId="2" fillId="13" borderId="12" xfId="9" applyNumberFormat="1" applyFont="1" applyFill="1" applyBorder="1" applyAlignment="1">
      <alignment horizontal="center" vertical="center"/>
    </xf>
    <xf numFmtId="167" fontId="2" fillId="13" borderId="12" xfId="9" applyNumberFormat="1" applyFont="1" applyFill="1" applyBorder="1" applyAlignment="1">
      <alignment horizontal="center" vertical="center"/>
    </xf>
    <xf numFmtId="2" fontId="2" fillId="13" borderId="12" xfId="9" applyNumberFormat="1" applyFont="1" applyFill="1" applyBorder="1" applyAlignment="1">
      <alignment horizontal="center" vertical="center"/>
    </xf>
    <xf numFmtId="2" fontId="2" fillId="13" borderId="26" xfId="9" applyNumberFormat="1" applyFont="1" applyFill="1" applyBorder="1" applyAlignment="1">
      <alignment horizontal="center" vertical="center"/>
    </xf>
    <xf numFmtId="1" fontId="2" fillId="13" borderId="3" xfId="9" applyNumberFormat="1" applyFont="1" applyFill="1" applyBorder="1" applyAlignment="1">
      <alignment horizontal="center" vertical="center"/>
    </xf>
    <xf numFmtId="0" fontId="2" fillId="11" borderId="5" xfId="9" applyFont="1" applyFill="1" applyBorder="1" applyAlignment="1">
      <alignment horizontal="center" vertical="center"/>
    </xf>
    <xf numFmtId="166" fontId="2" fillId="11" borderId="5" xfId="9" applyNumberFormat="1" applyFont="1" applyFill="1" applyBorder="1" applyAlignment="1">
      <alignment horizontal="center" vertical="center"/>
    </xf>
    <xf numFmtId="167" fontId="2" fillId="11" borderId="5" xfId="9" applyNumberFormat="1" applyFont="1" applyFill="1" applyBorder="1" applyAlignment="1">
      <alignment horizontal="center" vertical="center"/>
    </xf>
    <xf numFmtId="2" fontId="2" fillId="11" borderId="5" xfId="9" applyNumberFormat="1" applyFont="1" applyFill="1" applyBorder="1" applyAlignment="1">
      <alignment horizontal="center" vertical="center"/>
    </xf>
    <xf numFmtId="2" fontId="2" fillId="11" borderId="25" xfId="9" applyNumberFormat="1" applyFont="1" applyFill="1" applyBorder="1" applyAlignment="1">
      <alignment horizontal="center" vertical="center"/>
    </xf>
    <xf numFmtId="0" fontId="2" fillId="6" borderId="5" xfId="9" applyFont="1" applyFill="1" applyBorder="1" applyAlignment="1">
      <alignment horizontal="center" vertical="center"/>
    </xf>
    <xf numFmtId="166" fontId="2" fillId="6" borderId="5" xfId="9" applyNumberFormat="1" applyFont="1" applyFill="1" applyBorder="1" applyAlignment="1">
      <alignment horizontal="center" vertical="center"/>
    </xf>
    <xf numFmtId="167" fontId="2" fillId="6" borderId="5" xfId="9" applyNumberFormat="1" applyFont="1" applyFill="1" applyBorder="1" applyAlignment="1">
      <alignment horizontal="center" vertical="center"/>
    </xf>
    <xf numFmtId="2" fontId="2" fillId="6" borderId="5" xfId="9" applyNumberFormat="1" applyFont="1" applyFill="1" applyBorder="1" applyAlignment="1">
      <alignment horizontal="center" vertical="center"/>
    </xf>
    <xf numFmtId="2" fontId="2" fillId="6" borderId="25" xfId="9" applyNumberFormat="1" applyFont="1" applyFill="1" applyBorder="1" applyAlignment="1">
      <alignment horizontal="center" vertical="center"/>
    </xf>
    <xf numFmtId="166" fontId="2" fillId="15" borderId="7" xfId="0" applyNumberFormat="1" applyFont="1" applyFill="1" applyBorder="1" applyAlignment="1">
      <alignment horizontal="left" indent="4"/>
    </xf>
    <xf numFmtId="166" fontId="2" fillId="8" borderId="3" xfId="0" applyNumberFormat="1" applyFont="1" applyFill="1" applyBorder="1" applyAlignment="1"/>
    <xf numFmtId="166" fontId="2" fillId="8" borderId="3" xfId="0" applyNumberFormat="1" applyFont="1" applyFill="1" applyBorder="1" applyAlignment="1">
      <alignment horizontal="left" indent="3"/>
    </xf>
    <xf numFmtId="167" fontId="2" fillId="4" borderId="11" xfId="0" applyNumberFormat="1" applyFont="1" applyFill="1" applyBorder="1"/>
    <xf numFmtId="0" fontId="8" fillId="0" borderId="0" xfId="0" applyFont="1" applyAlignment="1">
      <alignment horizontal="center" vertical="center"/>
    </xf>
    <xf numFmtId="0" fontId="18" fillId="0" borderId="23" xfId="0" applyFont="1" applyBorder="1" applyAlignment="1">
      <alignment horizontal="right"/>
    </xf>
    <xf numFmtId="0" fontId="6" fillId="6" borderId="49" xfId="0" applyFont="1" applyFill="1" applyBorder="1" applyAlignment="1">
      <alignment horizontal="center" vertical="center" wrapText="1"/>
    </xf>
    <xf numFmtId="0" fontId="6" fillId="6" borderId="45" xfId="0" applyFont="1" applyFill="1" applyBorder="1" applyAlignment="1">
      <alignment horizontal="center" vertical="center" wrapText="1"/>
    </xf>
    <xf numFmtId="0" fontId="6" fillId="6" borderId="50" xfId="0" applyFont="1" applyFill="1" applyBorder="1" applyAlignment="1">
      <alignment horizontal="center" vertical="center" wrapText="1"/>
    </xf>
    <xf numFmtId="0" fontId="6" fillId="16" borderId="44" xfId="0" applyFont="1" applyFill="1" applyBorder="1" applyAlignment="1">
      <alignment horizontal="center" vertical="center" wrapText="1"/>
    </xf>
    <xf numFmtId="0" fontId="2" fillId="16" borderId="45" xfId="0" applyFont="1" applyFill="1" applyBorder="1" applyAlignment="1">
      <alignment horizontal="center" vertical="center" wrapText="1"/>
    </xf>
    <xf numFmtId="0" fontId="2" fillId="16" borderId="50" xfId="0" applyFont="1" applyFill="1" applyBorder="1" applyAlignment="1">
      <alignment horizontal="center" vertical="center" wrapText="1"/>
    </xf>
    <xf numFmtId="0" fontId="2" fillId="16" borderId="46" xfId="0" applyFont="1" applyFill="1" applyBorder="1" applyAlignment="1">
      <alignment horizontal="center" vertical="center" wrapText="1"/>
    </xf>
    <xf numFmtId="0" fontId="6" fillId="10" borderId="28" xfId="0" applyFont="1" applyFill="1" applyBorder="1" applyAlignment="1">
      <alignment horizontal="center" vertical="center" wrapText="1"/>
    </xf>
    <xf numFmtId="0" fontId="2" fillId="10" borderId="29" xfId="0" applyFont="1" applyFill="1" applyBorder="1" applyAlignment="1">
      <alignment horizontal="center" vertical="center" wrapText="1"/>
    </xf>
    <xf numFmtId="0" fontId="2" fillId="10" borderId="31" xfId="0" applyFont="1" applyFill="1" applyBorder="1" applyAlignment="1">
      <alignment horizontal="center" vertical="center" wrapText="1"/>
    </xf>
    <xf numFmtId="0" fontId="6" fillId="8" borderId="44" xfId="0" applyFont="1" applyFill="1" applyBorder="1" applyAlignment="1">
      <alignment horizontal="center" vertical="center" wrapText="1"/>
    </xf>
    <xf numFmtId="0" fontId="6" fillId="8" borderId="49" xfId="0" applyFont="1" applyFill="1" applyBorder="1" applyAlignment="1">
      <alignment horizontal="center" vertical="center" wrapText="1"/>
    </xf>
    <xf numFmtId="0" fontId="2" fillId="8" borderId="45" xfId="0" applyFont="1" applyFill="1" applyBorder="1" applyAlignment="1">
      <alignment horizontal="center" vertical="center" wrapText="1"/>
    </xf>
    <xf numFmtId="0" fontId="2" fillId="8" borderId="46" xfId="0" applyFont="1" applyFill="1" applyBorder="1" applyAlignment="1">
      <alignment horizontal="center" vertical="center" wrapText="1"/>
    </xf>
    <xf numFmtId="0" fontId="6" fillId="6" borderId="44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0" borderId="38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1" xfId="0" applyFont="1" applyBorder="1" applyAlignment="1">
      <alignment horizontal="center"/>
    </xf>
    <xf numFmtId="0" fontId="2" fillId="0" borderId="47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6" fillId="6" borderId="46" xfId="0" applyFont="1" applyFill="1" applyBorder="1" applyAlignment="1">
      <alignment horizontal="center" vertical="center" wrapText="1"/>
    </xf>
    <xf numFmtId="0" fontId="6" fillId="7" borderId="49" xfId="0" applyFont="1" applyFill="1" applyBorder="1" applyAlignment="1">
      <alignment horizontal="center" vertical="center" wrapText="1"/>
    </xf>
    <xf numFmtId="0" fontId="2" fillId="7" borderId="45" xfId="0" applyFont="1" applyFill="1" applyBorder="1" applyAlignment="1">
      <alignment horizontal="center" vertical="center" wrapText="1"/>
    </xf>
    <xf numFmtId="0" fontId="2" fillId="7" borderId="50" xfId="0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6" fillId="11" borderId="38" xfId="0" applyFont="1" applyFill="1" applyBorder="1" applyAlignment="1">
      <alignment horizontal="left" vertical="top" wrapText="1"/>
    </xf>
    <xf numFmtId="0" fontId="2" fillId="11" borderId="42" xfId="0" applyFont="1" applyFill="1" applyBorder="1" applyAlignment="1">
      <alignment horizontal="left" vertical="top" wrapText="1"/>
    </xf>
    <xf numFmtId="0" fontId="2" fillId="11" borderId="43" xfId="0" applyFont="1" applyFill="1" applyBorder="1" applyAlignment="1">
      <alignment horizontal="left" vertical="top" wrapText="1"/>
    </xf>
    <xf numFmtId="0" fontId="2" fillId="6" borderId="28" xfId="0" applyFont="1" applyFill="1" applyBorder="1" applyAlignment="1">
      <alignment horizontal="left" vertical="top" wrapText="1"/>
    </xf>
    <xf numFmtId="0" fontId="2" fillId="6" borderId="29" xfId="0" applyFont="1" applyFill="1" applyBorder="1" applyAlignment="1">
      <alignment horizontal="left" vertical="top" wrapText="1"/>
    </xf>
    <xf numFmtId="0" fontId="2" fillId="6" borderId="33" xfId="0" applyFont="1" applyFill="1" applyBorder="1" applyAlignment="1">
      <alignment horizontal="left" vertical="top" wrapText="1"/>
    </xf>
    <xf numFmtId="0" fontId="2" fillId="12" borderId="44" xfId="0" applyFont="1" applyFill="1" applyBorder="1" applyAlignment="1">
      <alignment horizontal="left" vertical="top" wrapText="1"/>
    </xf>
    <xf numFmtId="0" fontId="2" fillId="12" borderId="45" xfId="0" applyFont="1" applyFill="1" applyBorder="1" applyAlignment="1">
      <alignment horizontal="left" vertical="top" wrapText="1"/>
    </xf>
    <xf numFmtId="0" fontId="2" fillId="12" borderId="46" xfId="0" applyFont="1" applyFill="1" applyBorder="1" applyAlignment="1">
      <alignment horizontal="left" vertical="top" wrapText="1"/>
    </xf>
    <xf numFmtId="0" fontId="6" fillId="10" borderId="42" xfId="0" applyFont="1" applyFill="1" applyBorder="1" applyAlignment="1">
      <alignment horizontal="left" vertical="top" wrapText="1"/>
    </xf>
    <xf numFmtId="0" fontId="2" fillId="10" borderId="42" xfId="0" applyFont="1" applyFill="1" applyBorder="1" applyAlignment="1">
      <alignment horizontal="left" vertical="top" wrapText="1"/>
    </xf>
    <xf numFmtId="0" fontId="6" fillId="7" borderId="28" xfId="0" applyFont="1" applyFill="1" applyBorder="1" applyAlignment="1">
      <alignment horizontal="center" vertical="center" wrapText="1"/>
    </xf>
    <xf numFmtId="0" fontId="2" fillId="7" borderId="29" xfId="0" applyFont="1" applyFill="1" applyBorder="1" applyAlignment="1">
      <alignment horizontal="center" vertical="center" wrapText="1"/>
    </xf>
    <xf numFmtId="0" fontId="2" fillId="7" borderId="31" xfId="0" applyFont="1" applyFill="1" applyBorder="1" applyAlignment="1">
      <alignment horizontal="center" vertical="center" wrapText="1"/>
    </xf>
    <xf numFmtId="0" fontId="6" fillId="10" borderId="32" xfId="0" applyFont="1" applyFill="1" applyBorder="1" applyAlignment="1">
      <alignment horizontal="center" vertical="center" wrapText="1"/>
    </xf>
    <xf numFmtId="0" fontId="2" fillId="10" borderId="33" xfId="0" applyFont="1" applyFill="1" applyBorder="1" applyAlignment="1">
      <alignment horizontal="center" vertical="center" wrapText="1"/>
    </xf>
    <xf numFmtId="0" fontId="6" fillId="8" borderId="28" xfId="0" applyFont="1" applyFill="1" applyBorder="1" applyAlignment="1">
      <alignment horizontal="center" vertical="center" wrapText="1"/>
    </xf>
    <xf numFmtId="0" fontId="6" fillId="8" borderId="29" xfId="0" applyFont="1" applyFill="1" applyBorder="1" applyAlignment="1">
      <alignment horizontal="center" vertical="center" wrapText="1"/>
    </xf>
    <xf numFmtId="0" fontId="2" fillId="8" borderId="29" xfId="0" applyFont="1" applyFill="1" applyBorder="1" applyAlignment="1">
      <alignment horizontal="center" vertical="center" wrapText="1"/>
    </xf>
    <xf numFmtId="0" fontId="2" fillId="8" borderId="31" xfId="0" applyFont="1" applyFill="1" applyBorder="1" applyAlignment="1">
      <alignment horizontal="center" vertical="center" wrapText="1"/>
    </xf>
    <xf numFmtId="0" fontId="6" fillId="6" borderId="38" xfId="0" applyFont="1" applyFill="1" applyBorder="1" applyAlignment="1">
      <alignment horizontal="center" vertical="center" wrapText="1"/>
    </xf>
    <xf numFmtId="0" fontId="6" fillId="6" borderId="42" xfId="0" applyFont="1" applyFill="1" applyBorder="1" applyAlignment="1">
      <alignment horizontal="center" vertical="center" wrapText="1"/>
    </xf>
    <xf numFmtId="0" fontId="6" fillId="6" borderId="43" xfId="0" applyFont="1" applyFill="1" applyBorder="1" applyAlignment="1">
      <alignment horizontal="center" vertical="center" wrapText="1"/>
    </xf>
    <xf numFmtId="0" fontId="6" fillId="16" borderId="28" xfId="0" applyFont="1" applyFill="1" applyBorder="1" applyAlignment="1">
      <alignment horizontal="center" vertical="center" wrapText="1"/>
    </xf>
    <xf numFmtId="0" fontId="2" fillId="16" borderId="29" xfId="0" applyFont="1" applyFill="1" applyBorder="1" applyAlignment="1">
      <alignment horizontal="center" vertical="center" wrapText="1"/>
    </xf>
    <xf numFmtId="0" fontId="2" fillId="16" borderId="31" xfId="0" applyFont="1" applyFill="1" applyBorder="1" applyAlignment="1">
      <alignment horizontal="center" vertical="center" wrapText="1"/>
    </xf>
    <xf numFmtId="0" fontId="2" fillId="8" borderId="32" xfId="0" applyFont="1" applyFill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2" fillId="0" borderId="2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/>
    </xf>
    <xf numFmtId="0" fontId="6" fillId="8" borderId="28" xfId="0" applyFont="1" applyFill="1" applyBorder="1" applyAlignment="1">
      <alignment horizontal="left" vertical="top" wrapText="1"/>
    </xf>
    <xf numFmtId="0" fontId="2" fillId="8" borderId="29" xfId="0" applyFont="1" applyFill="1" applyBorder="1" applyAlignment="1">
      <alignment horizontal="left" vertical="top" wrapText="1"/>
    </xf>
    <xf numFmtId="0" fontId="2" fillId="8" borderId="31" xfId="0" applyFont="1" applyFill="1" applyBorder="1" applyAlignment="1">
      <alignment horizontal="left" vertical="top" wrapText="1"/>
    </xf>
    <xf numFmtId="0" fontId="6" fillId="6" borderId="28" xfId="0" applyFont="1" applyFill="1" applyBorder="1" applyAlignment="1">
      <alignment horizontal="left" vertical="top" wrapText="1"/>
    </xf>
    <xf numFmtId="0" fontId="6" fillId="16" borderId="28" xfId="0" applyFont="1" applyFill="1" applyBorder="1" applyAlignment="1">
      <alignment horizontal="center" vertical="top" wrapText="1"/>
    </xf>
    <xf numFmtId="0" fontId="2" fillId="16" borderId="29" xfId="0" applyFont="1" applyFill="1" applyBorder="1" applyAlignment="1">
      <alignment horizontal="center" vertical="top" wrapText="1"/>
    </xf>
    <xf numFmtId="0" fontId="6" fillId="15" borderId="28" xfId="0" applyFont="1" applyFill="1" applyBorder="1" applyAlignment="1">
      <alignment horizontal="center" vertical="top" wrapText="1"/>
    </xf>
    <xf numFmtId="0" fontId="6" fillId="15" borderId="29" xfId="0" applyFont="1" applyFill="1" applyBorder="1" applyAlignment="1">
      <alignment horizontal="center" vertical="top" wrapText="1"/>
    </xf>
    <xf numFmtId="0" fontId="6" fillId="15" borderId="33" xfId="0" applyFont="1" applyFill="1" applyBorder="1" applyAlignment="1">
      <alignment horizontal="center" vertical="top" wrapText="1"/>
    </xf>
    <xf numFmtId="0" fontId="6" fillId="13" borderId="28" xfId="0" applyFont="1" applyFill="1" applyBorder="1" applyAlignment="1">
      <alignment horizontal="left" vertical="top" wrapText="1"/>
    </xf>
    <xf numFmtId="0" fontId="2" fillId="13" borderId="29" xfId="0" applyFont="1" applyFill="1" applyBorder="1" applyAlignment="1">
      <alignment horizontal="left" vertical="top" wrapText="1"/>
    </xf>
    <xf numFmtId="0" fontId="2" fillId="13" borderId="31" xfId="0" applyFont="1" applyFill="1" applyBorder="1" applyAlignment="1">
      <alignment horizontal="left" vertical="top" wrapText="1"/>
    </xf>
    <xf numFmtId="0" fontId="6" fillId="4" borderId="36" xfId="0" applyFont="1" applyFill="1" applyBorder="1" applyAlignment="1">
      <alignment horizontal="center" vertical="top" wrapText="1"/>
    </xf>
    <xf numFmtId="0" fontId="6" fillId="4" borderId="48" xfId="0" applyFont="1" applyFill="1" applyBorder="1" applyAlignment="1">
      <alignment horizontal="center" vertical="top" wrapText="1"/>
    </xf>
    <xf numFmtId="0" fontId="6" fillId="4" borderId="18" xfId="0" applyFont="1" applyFill="1" applyBorder="1" applyAlignment="1">
      <alignment horizontal="center" vertical="top" wrapText="1"/>
    </xf>
    <xf numFmtId="0" fontId="2" fillId="6" borderId="32" xfId="0" applyFont="1" applyFill="1" applyBorder="1" applyAlignment="1">
      <alignment horizontal="left" vertical="top" wrapText="1"/>
    </xf>
    <xf numFmtId="0" fontId="6" fillId="10" borderId="32" xfId="0" applyFont="1" applyFill="1" applyBorder="1" applyAlignment="1">
      <alignment horizontal="left" vertical="top" wrapText="1"/>
    </xf>
    <xf numFmtId="0" fontId="2" fillId="10" borderId="29" xfId="0" applyFont="1" applyFill="1" applyBorder="1" applyAlignment="1">
      <alignment horizontal="left" vertical="top" wrapText="1"/>
    </xf>
    <xf numFmtId="0" fontId="2" fillId="10" borderId="33" xfId="0" applyFont="1" applyFill="1" applyBorder="1" applyAlignment="1">
      <alignment horizontal="left" vertical="top" wrapText="1"/>
    </xf>
    <xf numFmtId="0" fontId="2" fillId="13" borderId="33" xfId="0" applyFont="1" applyFill="1" applyBorder="1" applyAlignment="1">
      <alignment horizontal="left" vertical="top" wrapText="1"/>
    </xf>
    <xf numFmtId="0" fontId="6" fillId="11" borderId="28" xfId="0" applyFont="1" applyFill="1" applyBorder="1" applyAlignment="1">
      <alignment horizontal="left" vertical="top" wrapText="1"/>
    </xf>
    <xf numFmtId="0" fontId="2" fillId="11" borderId="29" xfId="0" applyFont="1" applyFill="1" applyBorder="1" applyAlignment="1">
      <alignment horizontal="left" vertical="top" wrapText="1"/>
    </xf>
    <xf numFmtId="0" fontId="2" fillId="11" borderId="31" xfId="0" applyFont="1" applyFill="1" applyBorder="1" applyAlignment="1">
      <alignment horizontal="left" vertical="top" wrapText="1"/>
    </xf>
    <xf numFmtId="0" fontId="6" fillId="16" borderId="49" xfId="0" applyFont="1" applyFill="1" applyBorder="1" applyAlignment="1">
      <alignment horizontal="center" vertical="center" wrapText="1"/>
    </xf>
    <xf numFmtId="0" fontId="6" fillId="11" borderId="42" xfId="0" applyFont="1" applyFill="1" applyBorder="1" applyAlignment="1">
      <alignment horizontal="left" vertical="top" wrapText="1"/>
    </xf>
    <xf numFmtId="0" fontId="6" fillId="11" borderId="43" xfId="0" applyFont="1" applyFill="1" applyBorder="1" applyAlignment="1">
      <alignment horizontal="left" vertical="top" wrapText="1"/>
    </xf>
    <xf numFmtId="0" fontId="2" fillId="6" borderId="38" xfId="0" applyFont="1" applyFill="1" applyBorder="1" applyAlignment="1">
      <alignment horizontal="left" vertical="top" wrapText="1"/>
    </xf>
    <xf numFmtId="0" fontId="2" fillId="6" borderId="42" xfId="0" applyFont="1" applyFill="1" applyBorder="1" applyAlignment="1">
      <alignment horizontal="left" vertical="top" wrapText="1"/>
    </xf>
    <xf numFmtId="0" fontId="2" fillId="6" borderId="43" xfId="0" applyFont="1" applyFill="1" applyBorder="1" applyAlignment="1">
      <alignment horizontal="left" vertical="top" wrapText="1"/>
    </xf>
    <xf numFmtId="0" fontId="2" fillId="12" borderId="38" xfId="0" applyFont="1" applyFill="1" applyBorder="1" applyAlignment="1">
      <alignment horizontal="left" vertical="top" wrapText="1"/>
    </xf>
    <xf numFmtId="0" fontId="2" fillId="12" borderId="42" xfId="0" applyFont="1" applyFill="1" applyBorder="1" applyAlignment="1">
      <alignment horizontal="left" vertical="top" wrapText="1"/>
    </xf>
    <xf numFmtId="0" fontId="2" fillId="12" borderId="43" xfId="0" applyFont="1" applyFill="1" applyBorder="1" applyAlignment="1">
      <alignment horizontal="left" vertical="top" wrapText="1"/>
    </xf>
    <xf numFmtId="0" fontId="6" fillId="10" borderId="38" xfId="0" applyFont="1" applyFill="1" applyBorder="1" applyAlignment="1">
      <alignment horizontal="left" vertical="top" wrapText="1"/>
    </xf>
    <xf numFmtId="0" fontId="6" fillId="10" borderId="43" xfId="0" applyFont="1" applyFill="1" applyBorder="1" applyAlignment="1">
      <alignment horizontal="left" vertical="top" wrapText="1"/>
    </xf>
    <xf numFmtId="0" fontId="6" fillId="13" borderId="38" xfId="0" applyFont="1" applyFill="1" applyBorder="1" applyAlignment="1">
      <alignment horizontal="left" vertical="top" wrapText="1"/>
    </xf>
    <xf numFmtId="0" fontId="6" fillId="13" borderId="42" xfId="0" applyFont="1" applyFill="1" applyBorder="1" applyAlignment="1">
      <alignment horizontal="left" vertical="top" wrapText="1"/>
    </xf>
    <xf numFmtId="0" fontId="6" fillId="13" borderId="43" xfId="0" applyFont="1" applyFill="1" applyBorder="1" applyAlignment="1">
      <alignment horizontal="left" vertical="top" wrapText="1"/>
    </xf>
    <xf numFmtId="0" fontId="6" fillId="4" borderId="38" xfId="0" applyFont="1" applyFill="1" applyBorder="1" applyAlignment="1">
      <alignment horizontal="center" vertical="top" wrapText="1"/>
    </xf>
    <xf numFmtId="0" fontId="6" fillId="4" borderId="42" xfId="0" applyFont="1" applyFill="1" applyBorder="1" applyAlignment="1">
      <alignment horizontal="center" vertical="top" wrapText="1"/>
    </xf>
    <xf numFmtId="0" fontId="6" fillId="4" borderId="32" xfId="0" applyFont="1" applyFill="1" applyBorder="1" applyAlignment="1">
      <alignment horizontal="center" vertical="top" wrapText="1"/>
    </xf>
    <xf numFmtId="0" fontId="2" fillId="6" borderId="38" xfId="0" applyFont="1" applyFill="1" applyBorder="1" applyAlignment="1">
      <alignment horizontal="center" vertical="center" wrapText="1"/>
    </xf>
    <xf numFmtId="0" fontId="2" fillId="6" borderId="42" xfId="0" applyFont="1" applyFill="1" applyBorder="1" applyAlignment="1">
      <alignment horizontal="center" vertical="center" wrapText="1"/>
    </xf>
    <xf numFmtId="0" fontId="2" fillId="6" borderId="32" xfId="0" applyFont="1" applyFill="1" applyBorder="1" applyAlignment="1">
      <alignment horizontal="center" vertical="center" wrapText="1"/>
    </xf>
    <xf numFmtId="0" fontId="2" fillId="7" borderId="33" xfId="0" applyFont="1" applyFill="1" applyBorder="1" applyAlignment="1">
      <alignment horizontal="center" vertical="center" wrapText="1"/>
    </xf>
    <xf numFmtId="0" fontId="2" fillId="7" borderId="42" xfId="0" applyFont="1" applyFill="1" applyBorder="1" applyAlignment="1">
      <alignment horizontal="center" vertical="center" wrapText="1"/>
    </xf>
    <xf numFmtId="0" fontId="2" fillId="7" borderId="43" xfId="0" applyFont="1" applyFill="1" applyBorder="1" applyAlignment="1">
      <alignment horizontal="center" vertical="center" wrapText="1"/>
    </xf>
    <xf numFmtId="0" fontId="2" fillId="10" borderId="38" xfId="0" applyFont="1" applyFill="1" applyBorder="1" applyAlignment="1">
      <alignment horizontal="center" vertical="center" wrapText="1"/>
    </xf>
    <xf numFmtId="0" fontId="2" fillId="10" borderId="42" xfId="0" applyFont="1" applyFill="1" applyBorder="1" applyAlignment="1">
      <alignment horizontal="center" vertical="center" wrapText="1"/>
    </xf>
    <xf numFmtId="0" fontId="2" fillId="10" borderId="43" xfId="0" applyFont="1" applyFill="1" applyBorder="1" applyAlignment="1">
      <alignment horizontal="center" vertical="center" wrapText="1"/>
    </xf>
    <xf numFmtId="2" fontId="2" fillId="0" borderId="39" xfId="0" applyNumberFormat="1" applyFont="1" applyBorder="1" applyAlignment="1">
      <alignment horizontal="center" wrapText="1"/>
    </xf>
    <xf numFmtId="2" fontId="2" fillId="0" borderId="26" xfId="0" applyNumberFormat="1" applyFont="1" applyBorder="1" applyAlignment="1">
      <alignment horizontal="center" wrapText="1"/>
    </xf>
    <xf numFmtId="0" fontId="6" fillId="6" borderId="32" xfId="0" applyFont="1" applyFill="1" applyBorder="1" applyAlignment="1">
      <alignment horizontal="center" vertical="center" wrapText="1"/>
    </xf>
    <xf numFmtId="0" fontId="2" fillId="6" borderId="29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1" xfId="0" applyFont="1" applyFill="1" applyBorder="1" applyAlignment="1">
      <alignment horizontal="center" vertical="center" wrapText="1"/>
    </xf>
    <xf numFmtId="0" fontId="6" fillId="5" borderId="32" xfId="0" applyFont="1" applyFill="1" applyBorder="1" applyAlignment="1">
      <alignment horizontal="center" vertical="center" wrapText="1"/>
    </xf>
    <xf numFmtId="0" fontId="2" fillId="5" borderId="2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0" fontId="6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6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0" fontId="2" fillId="4" borderId="31" xfId="0" applyFont="1" applyFill="1" applyBorder="1" applyAlignment="1">
      <alignment horizontal="center" vertical="center" wrapText="1"/>
    </xf>
    <xf numFmtId="0" fontId="2" fillId="8" borderId="38" xfId="0" applyFont="1" applyFill="1" applyBorder="1" applyAlignment="1">
      <alignment horizontal="center" vertical="center" wrapText="1"/>
    </xf>
    <xf numFmtId="0" fontId="2" fillId="8" borderId="42" xfId="0" applyFont="1" applyFill="1" applyBorder="1" applyAlignment="1">
      <alignment horizontal="center" vertical="center" wrapText="1"/>
    </xf>
    <xf numFmtId="0" fontId="2" fillId="8" borderId="43" xfId="0" applyFont="1" applyFill="1" applyBorder="1" applyAlignment="1">
      <alignment horizontal="center" vertical="center" wrapText="1"/>
    </xf>
    <xf numFmtId="0" fontId="2" fillId="7" borderId="28" xfId="0" applyFont="1" applyFill="1" applyBorder="1" applyAlignment="1">
      <alignment horizontal="center" vertical="center" wrapText="1"/>
    </xf>
    <xf numFmtId="0" fontId="2" fillId="10" borderId="28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6" fillId="8" borderId="36" xfId="0" applyFont="1" applyFill="1" applyBorder="1" applyAlignment="1">
      <alignment horizontal="center" vertical="top" wrapText="1"/>
    </xf>
    <xf numFmtId="0" fontId="6" fillId="8" borderId="48" xfId="0" applyFont="1" applyFill="1" applyBorder="1" applyAlignment="1">
      <alignment horizontal="center" vertical="top" wrapText="1"/>
    </xf>
    <xf numFmtId="0" fontId="6" fillId="8" borderId="18" xfId="0" applyFont="1" applyFill="1" applyBorder="1" applyAlignment="1">
      <alignment horizontal="center" vertical="top" wrapText="1"/>
    </xf>
    <xf numFmtId="0" fontId="6" fillId="8" borderId="32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left" vertical="top" wrapText="1"/>
    </xf>
    <xf numFmtId="0" fontId="2" fillId="6" borderId="4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6" fillId="7" borderId="38" xfId="0" applyFont="1" applyFill="1" applyBorder="1" applyAlignment="1">
      <alignment horizontal="center" vertical="center" wrapText="1"/>
    </xf>
    <xf numFmtId="0" fontId="6" fillId="7" borderId="42" xfId="0" applyFont="1" applyFill="1" applyBorder="1" applyAlignment="1">
      <alignment horizontal="center" vertical="center" wrapText="1"/>
    </xf>
    <xf numFmtId="0" fontId="6" fillId="7" borderId="43" xfId="0" applyFont="1" applyFill="1" applyBorder="1" applyAlignment="1">
      <alignment horizontal="center" vertical="center" wrapText="1"/>
    </xf>
    <xf numFmtId="0" fontId="2" fillId="15" borderId="28" xfId="0" applyFont="1" applyFill="1" applyBorder="1" applyAlignment="1">
      <alignment horizontal="center" vertical="center" wrapText="1"/>
    </xf>
    <xf numFmtId="0" fontId="2" fillId="15" borderId="29" xfId="0" applyFont="1" applyFill="1" applyBorder="1" applyAlignment="1">
      <alignment horizontal="center" vertical="center" wrapText="1"/>
    </xf>
    <xf numFmtId="0" fontId="2" fillId="15" borderId="31" xfId="0" applyFont="1" applyFill="1" applyBorder="1" applyAlignment="1">
      <alignment horizontal="center" vertical="center" wrapText="1"/>
    </xf>
    <xf numFmtId="0" fontId="6" fillId="16" borderId="32" xfId="0" applyFont="1" applyFill="1" applyBorder="1" applyAlignment="1">
      <alignment horizontal="center" vertical="center" wrapText="1"/>
    </xf>
    <xf numFmtId="0" fontId="6" fillId="16" borderId="29" xfId="0" applyFont="1" applyFill="1" applyBorder="1" applyAlignment="1">
      <alignment horizontal="center" vertical="center" wrapText="1"/>
    </xf>
    <xf numFmtId="0" fontId="6" fillId="16" borderId="31" xfId="0" applyFont="1" applyFill="1" applyBorder="1" applyAlignment="1">
      <alignment horizontal="center" vertical="center" wrapText="1"/>
    </xf>
    <xf numFmtId="0" fontId="6" fillId="15" borderId="38" xfId="0" applyFont="1" applyFill="1" applyBorder="1" applyAlignment="1">
      <alignment horizontal="center" vertical="center" wrapText="1"/>
    </xf>
    <xf numFmtId="0" fontId="6" fillId="15" borderId="42" xfId="0" applyFont="1" applyFill="1" applyBorder="1" applyAlignment="1">
      <alignment horizontal="center" vertical="center" wrapText="1"/>
    </xf>
    <xf numFmtId="0" fontId="6" fillId="18" borderId="38" xfId="0" applyFont="1" applyFill="1" applyBorder="1" applyAlignment="1">
      <alignment horizontal="center" vertical="center" wrapText="1"/>
    </xf>
    <xf numFmtId="0" fontId="6" fillId="18" borderId="42" xfId="0" applyFont="1" applyFill="1" applyBorder="1" applyAlignment="1">
      <alignment horizontal="center" vertical="center" wrapText="1"/>
    </xf>
    <xf numFmtId="0" fontId="6" fillId="18" borderId="43" xfId="0" applyFont="1" applyFill="1" applyBorder="1" applyAlignment="1">
      <alignment horizontal="center" vertical="center" wrapText="1"/>
    </xf>
    <xf numFmtId="0" fontId="6" fillId="6" borderId="28" xfId="0" applyFont="1" applyFill="1" applyBorder="1" applyAlignment="1">
      <alignment horizontal="center" vertical="center" wrapText="1"/>
    </xf>
    <xf numFmtId="0" fontId="6" fillId="16" borderId="33" xfId="0" applyFont="1" applyFill="1" applyBorder="1" applyAlignment="1">
      <alignment horizontal="center" vertical="center" wrapText="1"/>
    </xf>
    <xf numFmtId="0" fontId="6" fillId="15" borderId="28" xfId="0" applyFont="1" applyFill="1" applyBorder="1" applyAlignment="1">
      <alignment horizontal="center" vertical="center" wrapText="1"/>
    </xf>
    <xf numFmtId="0" fontId="19" fillId="14" borderId="0" xfId="0" applyFont="1" applyFill="1" applyAlignment="1">
      <alignment horizontal="center"/>
    </xf>
    <xf numFmtId="0" fontId="2" fillId="15" borderId="33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</cellXfs>
  <cellStyles count="13">
    <cellStyle name="Comma" xfId="1" builtinId="3"/>
    <cellStyle name="Excel Built-in Normal" xfId="12"/>
    <cellStyle name="Įprastas 2" xfId="6"/>
    <cellStyle name="Įprastas 2 2" xfId="7"/>
    <cellStyle name="Įprastas 3" xfId="9"/>
    <cellStyle name="Įprastas 4" xfId="10"/>
    <cellStyle name="Įprastas 5" xfId="11"/>
    <cellStyle name="Normal" xfId="0" builtinId="0"/>
    <cellStyle name="Normal 2" xfId="2"/>
    <cellStyle name="Normal 3" xfId="3"/>
    <cellStyle name="Paprastas 2" xfId="4"/>
    <cellStyle name="Paprastas 3" xfId="5"/>
    <cellStyle name="Paprastas 4" xfId="8"/>
  </cellStyles>
  <dxfs count="0"/>
  <tableStyles count="0" defaultTableStyle="TableStyleMedium9" defaultPivotStyle="PivotStyleLight16"/>
  <colors>
    <mruColors>
      <color rgb="FFFFFF99"/>
      <color rgb="FFFFFFCC"/>
      <color rgb="FFFFCC99"/>
      <color rgb="FFFF9900"/>
      <color rgb="FFFF6600"/>
      <color rgb="FFFFCC00"/>
      <color rgb="FFFF9966"/>
      <color rgb="FFFFCC66"/>
      <color rgb="FFFFFF66"/>
      <color rgb="FFFFCC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478"/>
  <sheetViews>
    <sheetView tabSelected="1" topLeftCell="A358" zoomScaleNormal="100" workbookViewId="0">
      <selection activeCell="V9" sqref="V9"/>
    </sheetView>
  </sheetViews>
  <sheetFormatPr defaultRowHeight="11.25"/>
  <cols>
    <col min="1" max="1" width="14.85546875" style="1" customWidth="1"/>
    <col min="2" max="2" width="3.5703125" style="5" customWidth="1"/>
    <col min="3" max="3" width="24.28515625" style="4" customWidth="1"/>
    <col min="4" max="4" width="5" style="5" customWidth="1"/>
    <col min="5" max="5" width="7.140625" style="5" customWidth="1"/>
    <col min="6" max="6" width="8.7109375" style="1" customWidth="1"/>
    <col min="7" max="7" width="8.85546875" style="1" customWidth="1"/>
    <col min="8" max="8" width="11.140625" style="1" customWidth="1"/>
    <col min="9" max="9" width="8.28515625" style="1" customWidth="1"/>
    <col min="10" max="10" width="10.5703125" style="1" customWidth="1"/>
    <col min="11" max="11" width="13.7109375" style="1" customWidth="1"/>
    <col min="12" max="12" width="7.28515625" style="1" customWidth="1"/>
    <col min="13" max="13" width="11.5703125" style="1" customWidth="1"/>
    <col min="14" max="14" width="11.42578125" style="1" customWidth="1"/>
    <col min="15" max="15" width="10.7109375" style="1" customWidth="1"/>
    <col min="16" max="16" width="11.42578125" style="1" customWidth="1"/>
    <col min="17" max="17" width="13.140625" style="1" customWidth="1"/>
    <col min="18" max="18" width="12.42578125" style="1" bestFit="1" customWidth="1"/>
    <col min="19" max="19" width="9.140625" style="1" customWidth="1"/>
    <col min="20" max="20" width="10.42578125" style="1" bestFit="1" customWidth="1"/>
    <col min="21" max="31" width="9.140625" style="1"/>
    <col min="32" max="32" width="14.140625" style="1" bestFit="1" customWidth="1"/>
    <col min="33" max="33" width="16.5703125" style="1" bestFit="1" customWidth="1"/>
    <col min="34" max="16384" width="9.140625" style="1"/>
  </cols>
  <sheetData>
    <row r="1" spans="1:17" s="10" customFormat="1" ht="13.5" customHeight="1">
      <c r="A1" s="2201" t="s">
        <v>654</v>
      </c>
      <c r="B1" s="2201"/>
      <c r="C1" s="2201"/>
      <c r="D1" s="2201"/>
      <c r="E1" s="2201"/>
      <c r="F1" s="2201"/>
      <c r="G1" s="2201"/>
      <c r="H1" s="2201"/>
      <c r="I1" s="2201"/>
      <c r="J1" s="2201"/>
      <c r="K1" s="2201"/>
      <c r="L1" s="2201"/>
      <c r="M1" s="2201"/>
      <c r="N1" s="2201"/>
      <c r="O1" s="2201"/>
      <c r="P1" s="2201"/>
      <c r="Q1" s="2201"/>
    </row>
    <row r="2" spans="1:17" s="10" customFormat="1" ht="13.5" customHeight="1">
      <c r="A2" s="2042"/>
      <c r="B2" s="2042"/>
      <c r="C2" s="2042"/>
      <c r="D2" s="2042"/>
      <c r="E2" s="2042"/>
      <c r="F2" s="2042"/>
      <c r="G2" s="2042"/>
      <c r="H2" s="2042"/>
      <c r="I2" s="2042"/>
      <c r="J2" s="2042"/>
      <c r="K2" s="2042"/>
      <c r="L2" s="2042"/>
      <c r="M2" s="2042"/>
      <c r="N2" s="2042"/>
      <c r="O2" s="2042"/>
      <c r="P2" s="2042"/>
      <c r="Q2" s="2042"/>
    </row>
    <row r="3" spans="1:17" s="991" customFormat="1" ht="18" customHeight="1">
      <c r="A3" s="2081" t="s">
        <v>28</v>
      </c>
      <c r="B3" s="2081"/>
      <c r="C3" s="2081"/>
      <c r="D3" s="2081"/>
      <c r="E3" s="2081"/>
      <c r="F3" s="2081"/>
      <c r="G3" s="2081"/>
      <c r="H3" s="2081"/>
      <c r="I3" s="2081"/>
      <c r="J3" s="2081"/>
      <c r="K3" s="2081"/>
      <c r="L3" s="2081"/>
      <c r="M3" s="2081"/>
      <c r="N3" s="2081"/>
      <c r="O3" s="2081"/>
      <c r="P3" s="2081"/>
      <c r="Q3" s="2081"/>
    </row>
    <row r="4" spans="1:17" s="10" customFormat="1" ht="13.5" customHeight="1" thickBot="1">
      <c r="A4" s="945"/>
      <c r="B4" s="945"/>
      <c r="C4" s="945"/>
      <c r="D4" s="945"/>
      <c r="E4" s="2043" t="s">
        <v>404</v>
      </c>
      <c r="F4" s="2043"/>
      <c r="G4" s="2043"/>
      <c r="H4" s="2043"/>
      <c r="I4" s="945">
        <v>-0.35</v>
      </c>
      <c r="J4" s="945" t="s">
        <v>403</v>
      </c>
      <c r="K4" s="945" t="s">
        <v>405</v>
      </c>
      <c r="L4" s="946">
        <v>514</v>
      </c>
      <c r="M4" s="945"/>
      <c r="N4" s="945"/>
      <c r="O4" s="945"/>
      <c r="P4" s="945"/>
      <c r="Q4" s="945"/>
    </row>
    <row r="5" spans="1:17" s="10" customFormat="1" ht="13.5" customHeight="1">
      <c r="A5" s="2082" t="s">
        <v>1</v>
      </c>
      <c r="B5" s="2063" t="s">
        <v>0</v>
      </c>
      <c r="C5" s="2066" t="s">
        <v>2</v>
      </c>
      <c r="D5" s="2066" t="s">
        <v>3</v>
      </c>
      <c r="E5" s="2066" t="s">
        <v>12</v>
      </c>
      <c r="F5" s="2070" t="s">
        <v>13</v>
      </c>
      <c r="G5" s="2071"/>
      <c r="H5" s="2071"/>
      <c r="I5" s="2072"/>
      <c r="J5" s="2066" t="s">
        <v>4</v>
      </c>
      <c r="K5" s="2066" t="s">
        <v>14</v>
      </c>
      <c r="L5" s="2066" t="s">
        <v>5</v>
      </c>
      <c r="M5" s="2066" t="s">
        <v>6</v>
      </c>
      <c r="N5" s="2066" t="s">
        <v>15</v>
      </c>
      <c r="O5" s="2066" t="s">
        <v>16</v>
      </c>
      <c r="P5" s="2066" t="s">
        <v>23</v>
      </c>
      <c r="Q5" s="2075" t="s">
        <v>24</v>
      </c>
    </row>
    <row r="6" spans="1:17" s="10" customFormat="1" ht="39" customHeight="1">
      <c r="A6" s="2083"/>
      <c r="B6" s="2064"/>
      <c r="C6" s="2067"/>
      <c r="D6" s="2069"/>
      <c r="E6" s="2069"/>
      <c r="F6" s="16" t="s">
        <v>17</v>
      </c>
      <c r="G6" s="16" t="s">
        <v>18</v>
      </c>
      <c r="H6" s="16" t="s">
        <v>19</v>
      </c>
      <c r="I6" s="16" t="s">
        <v>20</v>
      </c>
      <c r="J6" s="2069"/>
      <c r="K6" s="2069"/>
      <c r="L6" s="2069"/>
      <c r="M6" s="2069"/>
      <c r="N6" s="2069"/>
      <c r="O6" s="2069"/>
      <c r="P6" s="2069"/>
      <c r="Q6" s="2076"/>
    </row>
    <row r="7" spans="1:17" s="10" customFormat="1" ht="13.5" customHeight="1">
      <c r="A7" s="2084"/>
      <c r="B7" s="2085"/>
      <c r="C7" s="2069"/>
      <c r="D7" s="99" t="s">
        <v>7</v>
      </c>
      <c r="E7" s="99" t="s">
        <v>8</v>
      </c>
      <c r="F7" s="99" t="s">
        <v>9</v>
      </c>
      <c r="G7" s="99" t="s">
        <v>9</v>
      </c>
      <c r="H7" s="99" t="s">
        <v>9</v>
      </c>
      <c r="I7" s="99" t="s">
        <v>9</v>
      </c>
      <c r="J7" s="99" t="s">
        <v>21</v>
      </c>
      <c r="K7" s="99" t="s">
        <v>9</v>
      </c>
      <c r="L7" s="99" t="s">
        <v>21</v>
      </c>
      <c r="M7" s="99" t="s">
        <v>71</v>
      </c>
      <c r="N7" s="99" t="s">
        <v>519</v>
      </c>
      <c r="O7" s="99" t="s">
        <v>520</v>
      </c>
      <c r="P7" s="100" t="s">
        <v>25</v>
      </c>
      <c r="Q7" s="101" t="s">
        <v>521</v>
      </c>
    </row>
    <row r="8" spans="1:17" s="10" customFormat="1" ht="13.5" customHeight="1" thickBot="1">
      <c r="A8" s="895">
        <v>1</v>
      </c>
      <c r="B8" s="896">
        <v>2</v>
      </c>
      <c r="C8" s="897">
        <v>3</v>
      </c>
      <c r="D8" s="898">
        <v>4</v>
      </c>
      <c r="E8" s="898">
        <v>5</v>
      </c>
      <c r="F8" s="898">
        <v>6</v>
      </c>
      <c r="G8" s="898">
        <v>7</v>
      </c>
      <c r="H8" s="898">
        <v>8</v>
      </c>
      <c r="I8" s="898">
        <v>9</v>
      </c>
      <c r="J8" s="898">
        <v>10</v>
      </c>
      <c r="K8" s="898">
        <v>11</v>
      </c>
      <c r="L8" s="897">
        <v>12</v>
      </c>
      <c r="M8" s="898">
        <v>13</v>
      </c>
      <c r="N8" s="898">
        <v>14</v>
      </c>
      <c r="O8" s="899">
        <v>15</v>
      </c>
      <c r="P8" s="897">
        <v>16</v>
      </c>
      <c r="Q8" s="900">
        <v>17</v>
      </c>
    </row>
    <row r="9" spans="1:17" s="10" customFormat="1" ht="13.5" customHeight="1">
      <c r="A9" s="2088" t="s">
        <v>100</v>
      </c>
      <c r="B9" s="286">
        <v>1</v>
      </c>
      <c r="C9" s="1739" t="s">
        <v>469</v>
      </c>
      <c r="D9" s="1740">
        <v>61</v>
      </c>
      <c r="E9" s="1740">
        <v>1965</v>
      </c>
      <c r="F9" s="1741">
        <v>30.658000000000001</v>
      </c>
      <c r="G9" s="1742">
        <v>7.8445819999999999</v>
      </c>
      <c r="H9" s="1742">
        <v>9.6</v>
      </c>
      <c r="I9" s="1742">
        <v>13.213407</v>
      </c>
      <c r="J9" s="1742">
        <v>2700.04</v>
      </c>
      <c r="K9" s="1743">
        <v>13.213407</v>
      </c>
      <c r="L9" s="1742">
        <v>2700.04</v>
      </c>
      <c r="M9" s="1744">
        <v>4.8937819439712005E-3</v>
      </c>
      <c r="N9" s="1745">
        <v>67.906999999999996</v>
      </c>
      <c r="O9" s="1746">
        <v>0.33232205046925228</v>
      </c>
      <c r="P9" s="1747">
        <v>293.62691663827201</v>
      </c>
      <c r="Q9" s="1748">
        <v>19.939323028155137</v>
      </c>
    </row>
    <row r="10" spans="1:17" s="10" customFormat="1" ht="13.5" customHeight="1">
      <c r="A10" s="2147"/>
      <c r="B10" s="109">
        <v>2</v>
      </c>
      <c r="C10" s="1739" t="s">
        <v>37</v>
      </c>
      <c r="D10" s="1740">
        <v>40</v>
      </c>
      <c r="E10" s="1740">
        <v>2007</v>
      </c>
      <c r="F10" s="1741">
        <v>21.5</v>
      </c>
      <c r="G10" s="1742">
        <v>6.3600079999999997</v>
      </c>
      <c r="H10" s="1742">
        <v>3.2</v>
      </c>
      <c r="I10" s="1742">
        <v>11.939992999999999</v>
      </c>
      <c r="J10" s="1742">
        <v>2350.71</v>
      </c>
      <c r="K10" s="1743">
        <v>11.939992999999999</v>
      </c>
      <c r="L10" s="1742">
        <v>2350.71</v>
      </c>
      <c r="M10" s="1744">
        <v>5.0793134840112133E-3</v>
      </c>
      <c r="N10" s="1745">
        <v>67.906999999999996</v>
      </c>
      <c r="O10" s="1746">
        <v>0.34492094075874946</v>
      </c>
      <c r="P10" s="1747">
        <v>304.75880904067282</v>
      </c>
      <c r="Q10" s="1748">
        <v>20.695256445524965</v>
      </c>
    </row>
    <row r="11" spans="1:17" s="10" customFormat="1" ht="13.5" customHeight="1">
      <c r="A11" s="2147"/>
      <c r="B11" s="109">
        <v>3</v>
      </c>
      <c r="C11" s="1739" t="s">
        <v>102</v>
      </c>
      <c r="D11" s="1740">
        <v>47</v>
      </c>
      <c r="E11" s="1740">
        <v>2007</v>
      </c>
      <c r="F11" s="1741">
        <v>28.623000000000001</v>
      </c>
      <c r="G11" s="1742">
        <v>9.7814130000000006</v>
      </c>
      <c r="H11" s="1742">
        <v>3.76</v>
      </c>
      <c r="I11" s="1742">
        <v>15.081593999999999</v>
      </c>
      <c r="J11" s="1742">
        <v>2876.41</v>
      </c>
      <c r="K11" s="1743">
        <v>15.081593999999999</v>
      </c>
      <c r="L11" s="1742">
        <v>2876.41</v>
      </c>
      <c r="M11" s="1744">
        <v>5.2432003782492756E-3</v>
      </c>
      <c r="N11" s="1745">
        <v>67.906999999999996</v>
      </c>
      <c r="O11" s="1746">
        <v>0.35605000808577353</v>
      </c>
      <c r="P11" s="1747">
        <v>314.59202269495654</v>
      </c>
      <c r="Q11" s="1748">
        <v>21.363000485146411</v>
      </c>
    </row>
    <row r="12" spans="1:17" s="10" customFormat="1" ht="13.5" customHeight="1">
      <c r="A12" s="2147"/>
      <c r="B12" s="109">
        <v>4</v>
      </c>
      <c r="C12" s="1739" t="s">
        <v>38</v>
      </c>
      <c r="D12" s="1740">
        <v>52</v>
      </c>
      <c r="E12" s="1740">
        <v>2009</v>
      </c>
      <c r="F12" s="1741">
        <v>27.75</v>
      </c>
      <c r="G12" s="1742">
        <v>8.0364930000000001</v>
      </c>
      <c r="H12" s="1742">
        <v>4.16</v>
      </c>
      <c r="I12" s="1742">
        <v>15.553517000000001</v>
      </c>
      <c r="J12" s="1742">
        <v>2686.29</v>
      </c>
      <c r="K12" s="1743">
        <v>15.553517000000001</v>
      </c>
      <c r="L12" s="1742">
        <v>2686.29</v>
      </c>
      <c r="M12" s="1744">
        <v>5.7899619921899723E-3</v>
      </c>
      <c r="N12" s="1745">
        <v>67.906999999999996</v>
      </c>
      <c r="O12" s="1746">
        <v>0.39317894900364442</v>
      </c>
      <c r="P12" s="1747">
        <v>347.39771953139831</v>
      </c>
      <c r="Q12" s="1748">
        <v>23.590736940218662</v>
      </c>
    </row>
    <row r="13" spans="1:17" s="10" customFormat="1" ht="13.5" customHeight="1">
      <c r="A13" s="2147"/>
      <c r="B13" s="109">
        <v>5</v>
      </c>
      <c r="C13" s="1739" t="s">
        <v>101</v>
      </c>
      <c r="D13" s="1740">
        <v>40</v>
      </c>
      <c r="E13" s="1740">
        <v>2007</v>
      </c>
      <c r="F13" s="1741">
        <v>23.533999999999999</v>
      </c>
      <c r="G13" s="1742">
        <v>6.0548890000000002</v>
      </c>
      <c r="H13" s="1742">
        <v>3.2</v>
      </c>
      <c r="I13" s="1742">
        <v>14.279107</v>
      </c>
      <c r="J13" s="1742">
        <v>2352.7399999999998</v>
      </c>
      <c r="K13" s="1743">
        <v>14.279107</v>
      </c>
      <c r="L13" s="1742">
        <v>2352.7399999999998</v>
      </c>
      <c r="M13" s="1744">
        <v>6.0691393864175389E-3</v>
      </c>
      <c r="N13" s="1745">
        <v>67.906999999999996</v>
      </c>
      <c r="O13" s="1746">
        <v>0.41213704831345577</v>
      </c>
      <c r="P13" s="1747">
        <v>364.14836318505235</v>
      </c>
      <c r="Q13" s="1748">
        <v>24.728222898807349</v>
      </c>
    </row>
    <row r="14" spans="1:17" s="10" customFormat="1" ht="13.5" customHeight="1">
      <c r="A14" s="2147"/>
      <c r="B14" s="109">
        <v>6</v>
      </c>
      <c r="C14" s="1739" t="s">
        <v>103</v>
      </c>
      <c r="D14" s="1740">
        <v>62</v>
      </c>
      <c r="E14" s="1740">
        <v>2007</v>
      </c>
      <c r="F14" s="1741">
        <v>35.069000000000003</v>
      </c>
      <c r="G14" s="1742">
        <v>10.803212</v>
      </c>
      <c r="H14" s="1742">
        <v>0</v>
      </c>
      <c r="I14" s="1742">
        <v>24.265794</v>
      </c>
      <c r="J14" s="1742">
        <v>3936.72</v>
      </c>
      <c r="K14" s="1743">
        <v>24.265794</v>
      </c>
      <c r="L14" s="1742">
        <v>3936.72</v>
      </c>
      <c r="M14" s="1744">
        <v>6.1639623849295859E-3</v>
      </c>
      <c r="N14" s="1745">
        <v>67.906999999999996</v>
      </c>
      <c r="O14" s="1746">
        <v>0.41857619367341337</v>
      </c>
      <c r="P14" s="1747">
        <v>369.83774309577518</v>
      </c>
      <c r="Q14" s="1748">
        <v>25.114571620404803</v>
      </c>
    </row>
    <row r="15" spans="1:17" s="10" customFormat="1" ht="13.5" customHeight="1">
      <c r="A15" s="2147"/>
      <c r="B15" s="109">
        <v>7</v>
      </c>
      <c r="C15" s="1739" t="s">
        <v>105</v>
      </c>
      <c r="D15" s="1740">
        <v>116</v>
      </c>
      <c r="E15" s="1740">
        <v>2007</v>
      </c>
      <c r="F15" s="1741">
        <v>64.275000000000006</v>
      </c>
      <c r="G15" s="1742">
        <v>20.468779999999999</v>
      </c>
      <c r="H15" s="1742">
        <v>0</v>
      </c>
      <c r="I15" s="1742">
        <v>43.806228999999995</v>
      </c>
      <c r="J15" s="1742">
        <v>7056.51</v>
      </c>
      <c r="K15" s="1743">
        <v>43.806228999999995</v>
      </c>
      <c r="L15" s="1742">
        <v>7056.51</v>
      </c>
      <c r="M15" s="1744">
        <v>6.2079170864917637E-3</v>
      </c>
      <c r="N15" s="1745">
        <v>67.906999999999996</v>
      </c>
      <c r="O15" s="1746">
        <v>0.42156102559239617</v>
      </c>
      <c r="P15" s="1747">
        <v>372.4750251895058</v>
      </c>
      <c r="Q15" s="1748">
        <v>25.29366153554377</v>
      </c>
    </row>
    <row r="16" spans="1:17" s="10" customFormat="1" ht="13.5" customHeight="1">
      <c r="A16" s="2147"/>
      <c r="B16" s="109">
        <v>8</v>
      </c>
      <c r="C16" s="1739" t="s">
        <v>104</v>
      </c>
      <c r="D16" s="1740">
        <v>70</v>
      </c>
      <c r="E16" s="1740">
        <v>2008</v>
      </c>
      <c r="F16" s="1741">
        <v>45.006999999999998</v>
      </c>
      <c r="G16" s="1742">
        <v>13.599515</v>
      </c>
      <c r="H16" s="1742">
        <v>0</v>
      </c>
      <c r="I16" s="1742">
        <v>31.407496000000002</v>
      </c>
      <c r="J16" s="1742">
        <v>4787.37</v>
      </c>
      <c r="K16" s="1743">
        <v>31.407496000000002</v>
      </c>
      <c r="L16" s="1742">
        <v>4787.37</v>
      </c>
      <c r="M16" s="1744">
        <v>6.5604906242884928E-3</v>
      </c>
      <c r="N16" s="1745">
        <v>67.906999999999996</v>
      </c>
      <c r="O16" s="1746">
        <v>0.44550323682355863</v>
      </c>
      <c r="P16" s="1747">
        <v>393.62943745730956</v>
      </c>
      <c r="Q16" s="1748">
        <v>26.730194209413519</v>
      </c>
    </row>
    <row r="17" spans="1:17" s="10" customFormat="1" ht="13.5" customHeight="1">
      <c r="A17" s="2147"/>
      <c r="B17" s="109">
        <v>9</v>
      </c>
      <c r="C17" s="1739" t="s">
        <v>470</v>
      </c>
      <c r="D17" s="1740">
        <v>90</v>
      </c>
      <c r="E17" s="1740">
        <v>1967</v>
      </c>
      <c r="F17" s="1741">
        <v>44.05</v>
      </c>
      <c r="G17" s="1742">
        <v>0</v>
      </c>
      <c r="H17" s="1742">
        <v>0</v>
      </c>
      <c r="I17" s="1742">
        <v>44.05</v>
      </c>
      <c r="J17" s="1742">
        <v>4485</v>
      </c>
      <c r="K17" s="1743">
        <v>44.05</v>
      </c>
      <c r="L17" s="1742">
        <v>4485</v>
      </c>
      <c r="M17" s="1744">
        <v>9.8216276477146036E-3</v>
      </c>
      <c r="N17" s="1745">
        <v>67.471000000000004</v>
      </c>
      <c r="O17" s="1746">
        <v>0.66267503901895208</v>
      </c>
      <c r="P17" s="1747">
        <v>589.29765886287623</v>
      </c>
      <c r="Q17" s="1748">
        <v>39.760502341137119</v>
      </c>
    </row>
    <row r="18" spans="1:17" s="10" customFormat="1" ht="13.5" customHeight="1" thickBot="1">
      <c r="A18" s="2148"/>
      <c r="B18" s="536">
        <v>10</v>
      </c>
      <c r="C18" s="1857" t="s">
        <v>471</v>
      </c>
      <c r="D18" s="1858">
        <v>30</v>
      </c>
      <c r="E18" s="1858">
        <v>1967</v>
      </c>
      <c r="F18" s="1859">
        <v>16.023</v>
      </c>
      <c r="G18" s="1860">
        <v>0</v>
      </c>
      <c r="H18" s="1860">
        <v>0</v>
      </c>
      <c r="I18" s="1860">
        <v>16.023</v>
      </c>
      <c r="J18" s="1860">
        <v>1550</v>
      </c>
      <c r="K18" s="1861">
        <v>16.023</v>
      </c>
      <c r="L18" s="1860">
        <v>1550</v>
      </c>
      <c r="M18" s="1862">
        <v>1.0337419354838709E-2</v>
      </c>
      <c r="N18" s="1863">
        <v>67.471000000000004</v>
      </c>
      <c r="O18" s="1864">
        <v>0.6974760212903226</v>
      </c>
      <c r="P18" s="1865">
        <v>620.24516129032259</v>
      </c>
      <c r="Q18" s="1866">
        <v>41.848561277419357</v>
      </c>
    </row>
    <row r="19" spans="1:17" s="10" customFormat="1" ht="13.5" customHeight="1">
      <c r="A19" s="2149" t="s">
        <v>106</v>
      </c>
      <c r="B19" s="12">
        <v>1</v>
      </c>
      <c r="C19" s="1867" t="s">
        <v>887</v>
      </c>
      <c r="D19" s="1868">
        <v>28</v>
      </c>
      <c r="E19" s="1868">
        <v>2001</v>
      </c>
      <c r="F19" s="1869">
        <v>33.848999999999997</v>
      </c>
      <c r="G19" s="1869">
        <v>10.432603</v>
      </c>
      <c r="H19" s="1869">
        <v>4.8</v>
      </c>
      <c r="I19" s="1869">
        <v>18.616399000000001</v>
      </c>
      <c r="J19" s="1869">
        <v>2440.5300000000002</v>
      </c>
      <c r="K19" s="1870">
        <v>18.616399000000001</v>
      </c>
      <c r="L19" s="1869">
        <v>2440.5300000000002</v>
      </c>
      <c r="M19" s="1871">
        <v>7.6280148164538028E-3</v>
      </c>
      <c r="N19" s="1872">
        <v>67.906999999999996</v>
      </c>
      <c r="O19" s="1873">
        <v>0.51799560214092832</v>
      </c>
      <c r="P19" s="1874">
        <v>457.68088898722812</v>
      </c>
      <c r="Q19" s="1875">
        <v>31.079736128455696</v>
      </c>
    </row>
    <row r="20" spans="1:17" s="10" customFormat="1" ht="13.5" customHeight="1">
      <c r="A20" s="2150"/>
      <c r="B20" s="13">
        <v>2</v>
      </c>
      <c r="C20" s="1749" t="s">
        <v>111</v>
      </c>
      <c r="D20" s="1750">
        <v>34</v>
      </c>
      <c r="E20" s="1750">
        <v>2003</v>
      </c>
      <c r="F20" s="1751">
        <v>33.332000000000001</v>
      </c>
      <c r="G20" s="1751">
        <v>6.639786</v>
      </c>
      <c r="H20" s="1751">
        <v>5.2162119999999996</v>
      </c>
      <c r="I20" s="1751">
        <v>21.475999999999999</v>
      </c>
      <c r="J20" s="1751">
        <v>2349.59</v>
      </c>
      <c r="K20" s="1752">
        <v>21.475999999999999</v>
      </c>
      <c r="L20" s="1751">
        <v>2349.59</v>
      </c>
      <c r="M20" s="1753">
        <v>9.1403180980511485E-3</v>
      </c>
      <c r="N20" s="1754">
        <v>67.906999999999996</v>
      </c>
      <c r="O20" s="1755">
        <v>0.62069158108435929</v>
      </c>
      <c r="P20" s="1756">
        <v>548.41908588306887</v>
      </c>
      <c r="Q20" s="1757">
        <v>37.241494865061554</v>
      </c>
    </row>
    <row r="21" spans="1:17" s="10" customFormat="1" ht="13.5" customHeight="1">
      <c r="A21" s="2150"/>
      <c r="B21" s="13">
        <v>3</v>
      </c>
      <c r="C21" s="1749" t="s">
        <v>886</v>
      </c>
      <c r="D21" s="1750">
        <v>60</v>
      </c>
      <c r="E21" s="1750">
        <v>1978</v>
      </c>
      <c r="F21" s="1751">
        <v>54.652999999999999</v>
      </c>
      <c r="G21" s="1751">
        <v>9.6302520000000005</v>
      </c>
      <c r="H21" s="1751">
        <v>11.52</v>
      </c>
      <c r="I21" s="1751">
        <v>33.502751000000004</v>
      </c>
      <c r="J21" s="1751">
        <v>3663.79</v>
      </c>
      <c r="K21" s="1752">
        <v>33.502751000000004</v>
      </c>
      <c r="L21" s="1751">
        <v>3663.79</v>
      </c>
      <c r="M21" s="1753">
        <v>9.1442880186910283E-3</v>
      </c>
      <c r="N21" s="1754">
        <v>67.906999999999996</v>
      </c>
      <c r="O21" s="1755">
        <v>0.62096116648525168</v>
      </c>
      <c r="P21" s="1756">
        <v>548.65728112146178</v>
      </c>
      <c r="Q21" s="1757">
        <v>37.257669989115101</v>
      </c>
    </row>
    <row r="22" spans="1:17" s="10" customFormat="1" ht="13.5" customHeight="1">
      <c r="A22" s="2150"/>
      <c r="B22" s="13">
        <v>4</v>
      </c>
      <c r="C22" s="1749" t="s">
        <v>112</v>
      </c>
      <c r="D22" s="1750">
        <v>46</v>
      </c>
      <c r="E22" s="1750">
        <v>2001</v>
      </c>
      <c r="F22" s="1751">
        <v>44.011000000000003</v>
      </c>
      <c r="G22" s="1751">
        <v>6.2930159999999997</v>
      </c>
      <c r="H22" s="1751">
        <v>7.28</v>
      </c>
      <c r="I22" s="1751">
        <v>30.437988000000001</v>
      </c>
      <c r="J22" s="1751">
        <v>3175.32</v>
      </c>
      <c r="K22" s="1752">
        <v>30.437988000000001</v>
      </c>
      <c r="L22" s="1751">
        <v>3175.32</v>
      </c>
      <c r="M22" s="1753">
        <v>9.5858017459657611E-3</v>
      </c>
      <c r="N22" s="1754">
        <v>67.906999999999996</v>
      </c>
      <c r="O22" s="1755">
        <v>0.65094303916329688</v>
      </c>
      <c r="P22" s="1756">
        <v>575.14810475794559</v>
      </c>
      <c r="Q22" s="1757">
        <v>39.056582349797814</v>
      </c>
    </row>
    <row r="23" spans="1:17" s="10" customFormat="1" ht="13.5" customHeight="1">
      <c r="A23" s="2150"/>
      <c r="B23" s="13">
        <v>5</v>
      </c>
      <c r="C23" s="1749" t="s">
        <v>109</v>
      </c>
      <c r="D23" s="1750">
        <v>49</v>
      </c>
      <c r="E23" s="1750">
        <v>2007</v>
      </c>
      <c r="F23" s="1751">
        <v>35.44</v>
      </c>
      <c r="G23" s="1751">
        <v>6.9226789999999996</v>
      </c>
      <c r="H23" s="1751">
        <v>4</v>
      </c>
      <c r="I23" s="1751">
        <v>24.517315999999997</v>
      </c>
      <c r="J23" s="1751">
        <v>2531.39</v>
      </c>
      <c r="K23" s="1752">
        <v>24.517315999999997</v>
      </c>
      <c r="L23" s="1751">
        <v>2531.39</v>
      </c>
      <c r="M23" s="1753">
        <v>9.6853175528069553E-3</v>
      </c>
      <c r="N23" s="1754">
        <v>67.906999999999996</v>
      </c>
      <c r="O23" s="1755">
        <v>0.65770085905846187</v>
      </c>
      <c r="P23" s="1756">
        <v>581.11905316841728</v>
      </c>
      <c r="Q23" s="1757">
        <v>39.462051543507712</v>
      </c>
    </row>
    <row r="24" spans="1:17" s="10" customFormat="1" ht="13.5" customHeight="1">
      <c r="A24" s="2150"/>
      <c r="B24" s="13">
        <v>6</v>
      </c>
      <c r="C24" s="1749" t="s">
        <v>113</v>
      </c>
      <c r="D24" s="1750">
        <v>23</v>
      </c>
      <c r="E24" s="1750">
        <v>2002</v>
      </c>
      <c r="F24" s="1751">
        <v>17.303000000000001</v>
      </c>
      <c r="G24" s="1751">
        <v>0</v>
      </c>
      <c r="H24" s="1751">
        <v>0</v>
      </c>
      <c r="I24" s="1751">
        <v>17.303000000000001</v>
      </c>
      <c r="J24" s="1751">
        <v>1743.26</v>
      </c>
      <c r="K24" s="1752">
        <v>17.303000000000001</v>
      </c>
      <c r="L24" s="1751">
        <v>1743.26</v>
      </c>
      <c r="M24" s="1753">
        <v>9.9256565285729039E-3</v>
      </c>
      <c r="N24" s="1754">
        <v>67.906999999999996</v>
      </c>
      <c r="O24" s="1755">
        <v>0.6740215578858002</v>
      </c>
      <c r="P24" s="1756">
        <v>595.53939171437423</v>
      </c>
      <c r="Q24" s="1757">
        <v>40.441293473148008</v>
      </c>
    </row>
    <row r="25" spans="1:17" s="10" customFormat="1" ht="13.5" customHeight="1">
      <c r="A25" s="2150"/>
      <c r="B25" s="13">
        <v>7</v>
      </c>
      <c r="C25" s="1749" t="s">
        <v>73</v>
      </c>
      <c r="D25" s="1750">
        <v>50</v>
      </c>
      <c r="E25" s="1750">
        <v>2006</v>
      </c>
      <c r="F25" s="1751">
        <v>37.192</v>
      </c>
      <c r="G25" s="1751">
        <v>7.9912910000000004</v>
      </c>
      <c r="H25" s="1751">
        <v>4</v>
      </c>
      <c r="I25" s="1751">
        <v>25.200718999999999</v>
      </c>
      <c r="J25" s="1751">
        <v>2532.42</v>
      </c>
      <c r="K25" s="1752">
        <v>25.200718999999999</v>
      </c>
      <c r="L25" s="1751">
        <v>2532.42</v>
      </c>
      <c r="M25" s="1753">
        <v>9.951239920708255E-3</v>
      </c>
      <c r="N25" s="1754">
        <v>67.906999999999996</v>
      </c>
      <c r="O25" s="1755">
        <v>0.67575884929553542</v>
      </c>
      <c r="P25" s="1756">
        <v>597.07439524249526</v>
      </c>
      <c r="Q25" s="1757">
        <v>40.545530957732126</v>
      </c>
    </row>
    <row r="26" spans="1:17" s="10" customFormat="1" ht="13.5" customHeight="1">
      <c r="A26" s="2150"/>
      <c r="B26" s="13">
        <v>8</v>
      </c>
      <c r="C26" s="1749" t="s">
        <v>108</v>
      </c>
      <c r="D26" s="1750">
        <v>46</v>
      </c>
      <c r="E26" s="1750">
        <v>2007</v>
      </c>
      <c r="F26" s="1751">
        <v>41.89</v>
      </c>
      <c r="G26" s="1751">
        <v>9.2699510000000007</v>
      </c>
      <c r="H26" s="1751">
        <v>3.68</v>
      </c>
      <c r="I26" s="1751">
        <v>28.940052999999999</v>
      </c>
      <c r="J26" s="1751">
        <v>2821.98</v>
      </c>
      <c r="K26" s="1752">
        <v>28.940052999999999</v>
      </c>
      <c r="L26" s="1751">
        <v>2821.98</v>
      </c>
      <c r="M26" s="1753">
        <v>1.0255229661443384E-2</v>
      </c>
      <c r="N26" s="1754">
        <v>67.906999999999996</v>
      </c>
      <c r="O26" s="1755">
        <v>0.69640188061963582</v>
      </c>
      <c r="P26" s="1756">
        <v>615.31377968660308</v>
      </c>
      <c r="Q26" s="1757">
        <v>41.784112837178149</v>
      </c>
    </row>
    <row r="27" spans="1:17" s="10" customFormat="1" ht="13.5" customHeight="1">
      <c r="A27" s="2150"/>
      <c r="B27" s="13">
        <v>9</v>
      </c>
      <c r="C27" s="1749" t="s">
        <v>107</v>
      </c>
      <c r="D27" s="1750">
        <v>16</v>
      </c>
      <c r="E27" s="1750">
        <v>2005</v>
      </c>
      <c r="F27" s="1751">
        <v>15.647</v>
      </c>
      <c r="G27" s="1751">
        <v>2.3742139999999998</v>
      </c>
      <c r="H27" s="1751">
        <v>1.36</v>
      </c>
      <c r="I27" s="1751">
        <v>11.912789</v>
      </c>
      <c r="J27" s="1751">
        <v>1150.31</v>
      </c>
      <c r="K27" s="1752">
        <v>11.912789</v>
      </c>
      <c r="L27" s="1751">
        <v>1150.31</v>
      </c>
      <c r="M27" s="1753">
        <v>1.0356155297267694E-2</v>
      </c>
      <c r="N27" s="1754">
        <v>67.906999999999996</v>
      </c>
      <c r="O27" s="1755">
        <v>0.70325543777155719</v>
      </c>
      <c r="P27" s="1756">
        <v>621.36931783606167</v>
      </c>
      <c r="Q27" s="1757">
        <v>42.195326266293435</v>
      </c>
    </row>
    <row r="28" spans="1:17" s="10" customFormat="1" ht="13.5" customHeight="1" thickBot="1">
      <c r="A28" s="2151"/>
      <c r="B28" s="33">
        <v>10</v>
      </c>
      <c r="C28" s="1749" t="s">
        <v>110</v>
      </c>
      <c r="D28" s="1750">
        <v>46</v>
      </c>
      <c r="E28" s="1750">
        <v>2006</v>
      </c>
      <c r="F28" s="1751">
        <v>45.143000000000001</v>
      </c>
      <c r="G28" s="1751">
        <v>8.9166290000000004</v>
      </c>
      <c r="H28" s="1751">
        <v>3.68</v>
      </c>
      <c r="I28" s="1751">
        <v>32.546377</v>
      </c>
      <c r="J28" s="1751">
        <v>2989.78</v>
      </c>
      <c r="K28" s="1752">
        <v>32.546377</v>
      </c>
      <c r="L28" s="1751">
        <v>2989.78</v>
      </c>
      <c r="M28" s="1753">
        <v>1.0885876887262606E-2</v>
      </c>
      <c r="N28" s="1754">
        <v>67.906999999999996</v>
      </c>
      <c r="O28" s="1755">
        <v>0.73922724178334176</v>
      </c>
      <c r="P28" s="1756">
        <v>653.15261323575635</v>
      </c>
      <c r="Q28" s="1757">
        <v>44.353634507000507</v>
      </c>
    </row>
    <row r="29" spans="1:17" ht="12.75" customHeight="1">
      <c r="A29" s="2152" t="s">
        <v>114</v>
      </c>
      <c r="B29" s="127">
        <v>1</v>
      </c>
      <c r="C29" s="1758" t="s">
        <v>120</v>
      </c>
      <c r="D29" s="1759">
        <v>37</v>
      </c>
      <c r="E29" s="1759">
        <v>1985</v>
      </c>
      <c r="F29" s="1760">
        <v>40.890999999999998</v>
      </c>
      <c r="G29" s="1760">
        <v>4.969481</v>
      </c>
      <c r="H29" s="1760">
        <v>8.64</v>
      </c>
      <c r="I29" s="1760">
        <v>27.281520999999998</v>
      </c>
      <c r="J29" s="1760">
        <v>2212.4</v>
      </c>
      <c r="K29" s="1761">
        <v>27.281520999999998</v>
      </c>
      <c r="L29" s="1760">
        <v>2212.4</v>
      </c>
      <c r="M29" s="1762">
        <v>1.2331188302296148E-2</v>
      </c>
      <c r="N29" s="1763">
        <v>67.906999999999996</v>
      </c>
      <c r="O29" s="1764">
        <v>0.83737400404402451</v>
      </c>
      <c r="P29" s="1765">
        <v>739.87129813776892</v>
      </c>
      <c r="Q29" s="1766">
        <v>50.242440242641472</v>
      </c>
    </row>
    <row r="30" spans="1:17" s="2" customFormat="1" ht="12.75" customHeight="1">
      <c r="A30" s="2153"/>
      <c r="B30" s="136">
        <v>2</v>
      </c>
      <c r="C30" s="1767" t="s">
        <v>118</v>
      </c>
      <c r="D30" s="1768">
        <v>72</v>
      </c>
      <c r="E30" s="1768">
        <v>1985</v>
      </c>
      <c r="F30" s="1769">
        <v>82.787000000000006</v>
      </c>
      <c r="G30" s="1769">
        <v>10.710770999999999</v>
      </c>
      <c r="H30" s="1769">
        <v>17.28</v>
      </c>
      <c r="I30" s="1769">
        <v>54.796241999999999</v>
      </c>
      <c r="J30" s="1769">
        <v>4428.07</v>
      </c>
      <c r="K30" s="1770">
        <v>54.796241999999999</v>
      </c>
      <c r="L30" s="1769">
        <v>4428.07</v>
      </c>
      <c r="M30" s="1771">
        <v>1.2374746108349688E-2</v>
      </c>
      <c r="N30" s="1772">
        <v>67.906999999999996</v>
      </c>
      <c r="O30" s="1773">
        <v>0.84033188397970215</v>
      </c>
      <c r="P30" s="1774">
        <v>742.48476650098132</v>
      </c>
      <c r="Q30" s="1775">
        <v>50.419913038782134</v>
      </c>
    </row>
    <row r="31" spans="1:17" s="3" customFormat="1" ht="13.5" customHeight="1">
      <c r="A31" s="2153"/>
      <c r="B31" s="136">
        <v>3</v>
      </c>
      <c r="C31" s="1767" t="s">
        <v>117</v>
      </c>
      <c r="D31" s="1768">
        <v>20</v>
      </c>
      <c r="E31" s="1768">
        <v>1982</v>
      </c>
      <c r="F31" s="1769">
        <v>20.146000000000001</v>
      </c>
      <c r="G31" s="1769">
        <v>3.0124680000000001</v>
      </c>
      <c r="H31" s="1769">
        <v>3.2</v>
      </c>
      <c r="I31" s="1769">
        <v>13.933532</v>
      </c>
      <c r="J31" s="1769">
        <v>1071.97</v>
      </c>
      <c r="K31" s="1770">
        <v>13.933532</v>
      </c>
      <c r="L31" s="1769">
        <v>1071.97</v>
      </c>
      <c r="M31" s="1771">
        <v>1.2998061512915472E-2</v>
      </c>
      <c r="N31" s="1772">
        <v>67.906999999999996</v>
      </c>
      <c r="O31" s="1773">
        <v>0.88265936315755089</v>
      </c>
      <c r="P31" s="1774">
        <v>779.88369077492837</v>
      </c>
      <c r="Q31" s="1775">
        <v>52.959561789453062</v>
      </c>
    </row>
    <row r="32" spans="1:17" ht="12.75" customHeight="1">
      <c r="A32" s="2153"/>
      <c r="B32" s="136">
        <v>4</v>
      </c>
      <c r="C32" s="1767" t="s">
        <v>116</v>
      </c>
      <c r="D32" s="1768">
        <v>36</v>
      </c>
      <c r="E32" s="1768">
        <v>1987</v>
      </c>
      <c r="F32" s="1769">
        <v>43.472999999999999</v>
      </c>
      <c r="G32" s="1769">
        <v>4.6056920000000003</v>
      </c>
      <c r="H32" s="1769">
        <v>8.64</v>
      </c>
      <c r="I32" s="1769">
        <v>30.227308000000001</v>
      </c>
      <c r="J32" s="1769">
        <v>2176.88</v>
      </c>
      <c r="K32" s="1770">
        <v>30.227308000000001</v>
      </c>
      <c r="L32" s="1769">
        <v>2176.88</v>
      </c>
      <c r="M32" s="1771">
        <v>1.3885610598654955E-2</v>
      </c>
      <c r="N32" s="1772">
        <v>67.906999999999996</v>
      </c>
      <c r="O32" s="1773">
        <v>0.94293015892286203</v>
      </c>
      <c r="P32" s="1774">
        <v>833.13663591929731</v>
      </c>
      <c r="Q32" s="1775">
        <v>56.575809535371725</v>
      </c>
    </row>
    <row r="33" spans="1:19" ht="11.25" customHeight="1">
      <c r="A33" s="2153"/>
      <c r="B33" s="136">
        <v>5</v>
      </c>
      <c r="C33" s="1767" t="s">
        <v>121</v>
      </c>
      <c r="D33" s="1768">
        <v>20</v>
      </c>
      <c r="E33" s="1768">
        <v>1975</v>
      </c>
      <c r="F33" s="1769">
        <v>20.756</v>
      </c>
      <c r="G33" s="1769">
        <v>2.0827309999999999</v>
      </c>
      <c r="H33" s="1769">
        <v>3.2</v>
      </c>
      <c r="I33" s="1769">
        <v>15.473268999999998</v>
      </c>
      <c r="J33" s="1769">
        <v>1098.2</v>
      </c>
      <c r="K33" s="1770">
        <v>15.473268999999998</v>
      </c>
      <c r="L33" s="1769">
        <v>1098.2</v>
      </c>
      <c r="M33" s="1771">
        <v>1.408966399562921E-2</v>
      </c>
      <c r="N33" s="1772">
        <v>67.906999999999996</v>
      </c>
      <c r="O33" s="1773">
        <v>0.95678681295119272</v>
      </c>
      <c r="P33" s="1774">
        <v>845.37983973775249</v>
      </c>
      <c r="Q33" s="1775">
        <v>57.40720877707156</v>
      </c>
    </row>
    <row r="34" spans="1:19" ht="11.25" customHeight="1">
      <c r="A34" s="2153"/>
      <c r="B34" s="136">
        <v>6</v>
      </c>
      <c r="C34" s="1767" t="s">
        <v>115</v>
      </c>
      <c r="D34" s="1768">
        <v>35</v>
      </c>
      <c r="E34" s="1768" t="s">
        <v>39</v>
      </c>
      <c r="F34" s="1769">
        <v>45.866999999999997</v>
      </c>
      <c r="G34" s="1769">
        <v>5.0979910000000004</v>
      </c>
      <c r="H34" s="1769">
        <v>8.64</v>
      </c>
      <c r="I34" s="1769">
        <v>32.129012000000003</v>
      </c>
      <c r="J34" s="1769">
        <v>2212.0500000000002</v>
      </c>
      <c r="K34" s="1770">
        <v>32.129012000000003</v>
      </c>
      <c r="L34" s="1769">
        <v>2212.0500000000002</v>
      </c>
      <c r="M34" s="1771">
        <v>1.4524541488664361E-2</v>
      </c>
      <c r="N34" s="1772">
        <v>67.906999999999996</v>
      </c>
      <c r="O34" s="1773">
        <v>0.98631803887073066</v>
      </c>
      <c r="P34" s="1774">
        <v>871.47248931986167</v>
      </c>
      <c r="Q34" s="1775">
        <v>59.179082332243844</v>
      </c>
    </row>
    <row r="35" spans="1:19" ht="11.25" customHeight="1">
      <c r="A35" s="2153"/>
      <c r="B35" s="136">
        <v>7</v>
      </c>
      <c r="C35" s="1767" t="s">
        <v>123</v>
      </c>
      <c r="D35" s="1768">
        <v>40</v>
      </c>
      <c r="E35" s="1768">
        <v>1983</v>
      </c>
      <c r="F35" s="1769">
        <v>44.005000000000003</v>
      </c>
      <c r="G35" s="1769">
        <v>5.7460139999999997</v>
      </c>
      <c r="H35" s="1769">
        <v>6.4</v>
      </c>
      <c r="I35" s="1769">
        <v>31.858981</v>
      </c>
      <c r="J35" s="1769">
        <v>2186.7199999999998</v>
      </c>
      <c r="K35" s="1770">
        <v>31.858981</v>
      </c>
      <c r="L35" s="1769">
        <v>2186.7199999999998</v>
      </c>
      <c r="M35" s="1771">
        <v>1.456930059632692E-2</v>
      </c>
      <c r="N35" s="1772">
        <v>67.906999999999996</v>
      </c>
      <c r="O35" s="1773">
        <v>0.98935749559477215</v>
      </c>
      <c r="P35" s="1774">
        <v>874.15803577961526</v>
      </c>
      <c r="Q35" s="1775">
        <v>59.361449735686328</v>
      </c>
    </row>
    <row r="36" spans="1:19" ht="11.25" customHeight="1">
      <c r="A36" s="2153"/>
      <c r="B36" s="136">
        <v>8</v>
      </c>
      <c r="C36" s="1767" t="s">
        <v>122</v>
      </c>
      <c r="D36" s="1768">
        <v>20</v>
      </c>
      <c r="E36" s="1768">
        <v>1991</v>
      </c>
      <c r="F36" s="1769">
        <v>21.771000000000001</v>
      </c>
      <c r="G36" s="1769">
        <v>2.9125169999999998</v>
      </c>
      <c r="H36" s="1769">
        <v>3.2</v>
      </c>
      <c r="I36" s="1769">
        <v>15.658486</v>
      </c>
      <c r="J36" s="1769">
        <v>1071.33</v>
      </c>
      <c r="K36" s="1770">
        <v>15.658486</v>
      </c>
      <c r="L36" s="1769">
        <v>1071.33</v>
      </c>
      <c r="M36" s="1771">
        <v>1.4615931599040446E-2</v>
      </c>
      <c r="N36" s="1772">
        <v>67.906999999999996</v>
      </c>
      <c r="O36" s="1773">
        <v>0.99252406709603958</v>
      </c>
      <c r="P36" s="1774">
        <v>876.95589594242676</v>
      </c>
      <c r="Q36" s="1775">
        <v>59.551444025762372</v>
      </c>
    </row>
    <row r="37" spans="1:19" ht="11.25" customHeight="1">
      <c r="A37" s="2153"/>
      <c r="B37" s="136">
        <v>9</v>
      </c>
      <c r="C37" s="1767" t="s">
        <v>119</v>
      </c>
      <c r="D37" s="1768">
        <v>72</v>
      </c>
      <c r="E37" s="1768">
        <v>1989</v>
      </c>
      <c r="F37" s="1769">
        <v>89.617000000000004</v>
      </c>
      <c r="G37" s="1769">
        <v>9.0608129999999996</v>
      </c>
      <c r="H37" s="1769">
        <v>17.28</v>
      </c>
      <c r="I37" s="1769">
        <v>63.276183000000003</v>
      </c>
      <c r="J37" s="1769">
        <v>4195.87</v>
      </c>
      <c r="K37" s="1770">
        <v>63.276183000000003</v>
      </c>
      <c r="L37" s="1769">
        <v>4195.87</v>
      </c>
      <c r="M37" s="1771">
        <v>1.5080587101125632E-2</v>
      </c>
      <c r="N37" s="1772">
        <v>67.906999999999996</v>
      </c>
      <c r="O37" s="1773">
        <v>1.0240774282761382</v>
      </c>
      <c r="P37" s="1774">
        <v>904.83522606753786</v>
      </c>
      <c r="Q37" s="1775">
        <v>61.444645696568287</v>
      </c>
    </row>
    <row r="38" spans="1:19" ht="15.75" customHeight="1" thickBot="1">
      <c r="A38" s="2154"/>
      <c r="B38" s="145">
        <v>10</v>
      </c>
      <c r="C38" s="1776" t="s">
        <v>124</v>
      </c>
      <c r="D38" s="1777">
        <v>36</v>
      </c>
      <c r="E38" s="1777">
        <v>1986</v>
      </c>
      <c r="F38" s="1778">
        <v>44.948999999999998</v>
      </c>
      <c r="G38" s="1778">
        <v>6.2598399999999996</v>
      </c>
      <c r="H38" s="1778">
        <v>5.76</v>
      </c>
      <c r="I38" s="1778">
        <v>32.929164</v>
      </c>
      <c r="J38" s="1778">
        <v>1988.92</v>
      </c>
      <c r="K38" s="1779">
        <v>32.929164</v>
      </c>
      <c r="L38" s="1778">
        <v>1988.92</v>
      </c>
      <c r="M38" s="1780">
        <v>1.6556303923737505E-2</v>
      </c>
      <c r="N38" s="1781">
        <v>67.906999999999996</v>
      </c>
      <c r="O38" s="1782">
        <v>1.1242889305492427</v>
      </c>
      <c r="P38" s="1783">
        <v>993.37823542425031</v>
      </c>
      <c r="Q38" s="1784">
        <v>67.457335832954556</v>
      </c>
    </row>
    <row r="39" spans="1:19" ht="11.25" customHeight="1">
      <c r="A39" s="2155" t="s">
        <v>125</v>
      </c>
      <c r="B39" s="83">
        <v>1</v>
      </c>
      <c r="C39" s="1785" t="s">
        <v>133</v>
      </c>
      <c r="D39" s="1786">
        <v>60</v>
      </c>
      <c r="E39" s="1786">
        <v>1985</v>
      </c>
      <c r="F39" s="1787">
        <v>67.927999999999997</v>
      </c>
      <c r="G39" s="1787">
        <v>8.1904959999999996</v>
      </c>
      <c r="H39" s="1787">
        <v>9.52</v>
      </c>
      <c r="I39" s="1787">
        <v>50.217509999999997</v>
      </c>
      <c r="J39" s="1787">
        <v>3133.55</v>
      </c>
      <c r="K39" s="1788">
        <v>50.217509999999997</v>
      </c>
      <c r="L39" s="1787">
        <v>3133.55</v>
      </c>
      <c r="M39" s="1789">
        <v>1.6025756729587847E-2</v>
      </c>
      <c r="N39" s="1790">
        <v>67.906999999999996</v>
      </c>
      <c r="O39" s="1791">
        <v>1.088261062236122</v>
      </c>
      <c r="P39" s="1792">
        <v>961.54540377527087</v>
      </c>
      <c r="Q39" s="1793">
        <v>65.295663734167306</v>
      </c>
    </row>
    <row r="40" spans="1:19">
      <c r="A40" s="2097"/>
      <c r="B40" s="83">
        <v>2</v>
      </c>
      <c r="C40" s="1785" t="s">
        <v>130</v>
      </c>
      <c r="D40" s="1786">
        <v>71</v>
      </c>
      <c r="E40" s="1786">
        <v>1985</v>
      </c>
      <c r="F40" s="1787">
        <v>97.328999999999994</v>
      </c>
      <c r="G40" s="1787">
        <v>10.136290000000001</v>
      </c>
      <c r="H40" s="1787">
        <v>17.28</v>
      </c>
      <c r="I40" s="1787">
        <v>69.912711000000002</v>
      </c>
      <c r="J40" s="1787">
        <v>4324.5</v>
      </c>
      <c r="K40" s="1788">
        <v>69.912711000000002</v>
      </c>
      <c r="L40" s="1787">
        <v>4324.5</v>
      </c>
      <c r="M40" s="1789">
        <v>1.6166657648283039E-2</v>
      </c>
      <c r="N40" s="1790">
        <v>67.906999999999996</v>
      </c>
      <c r="O40" s="1791">
        <v>1.0978292209219562</v>
      </c>
      <c r="P40" s="1792">
        <v>969.99945889698233</v>
      </c>
      <c r="Q40" s="1793">
        <v>65.869753255317377</v>
      </c>
    </row>
    <row r="41" spans="1:19">
      <c r="A41" s="2097"/>
      <c r="B41" s="83">
        <v>3</v>
      </c>
      <c r="C41" s="1785" t="s">
        <v>134</v>
      </c>
      <c r="D41" s="1786">
        <v>70</v>
      </c>
      <c r="E41" s="1786" t="s">
        <v>39</v>
      </c>
      <c r="F41" s="1787">
        <v>41.192999999999998</v>
      </c>
      <c r="G41" s="1787">
        <v>6.1128640000000001</v>
      </c>
      <c r="H41" s="1787">
        <v>0.48</v>
      </c>
      <c r="I41" s="1787">
        <v>34.600141999999998</v>
      </c>
      <c r="J41" s="1787">
        <v>2072.2600000000002</v>
      </c>
      <c r="K41" s="1788">
        <v>34.600141999999998</v>
      </c>
      <c r="L41" s="1787">
        <v>2072.2600000000002</v>
      </c>
      <c r="M41" s="1789">
        <v>1.6696815071467863E-2</v>
      </c>
      <c r="N41" s="1790">
        <v>67.906999999999996</v>
      </c>
      <c r="O41" s="1791">
        <v>1.1338306210581681</v>
      </c>
      <c r="P41" s="1792">
        <v>1001.8089042880717</v>
      </c>
      <c r="Q41" s="1793">
        <v>68.029837263490094</v>
      </c>
    </row>
    <row r="42" spans="1:19" ht="12.75" customHeight="1">
      <c r="A42" s="2097"/>
      <c r="B42" s="83">
        <v>4</v>
      </c>
      <c r="C42" s="1785" t="s">
        <v>126</v>
      </c>
      <c r="D42" s="1786">
        <v>40</v>
      </c>
      <c r="E42" s="1786">
        <v>1987</v>
      </c>
      <c r="F42" s="1787">
        <v>47.537999999999997</v>
      </c>
      <c r="G42" s="1787">
        <v>4.7749439999999996</v>
      </c>
      <c r="H42" s="1787">
        <v>6.4</v>
      </c>
      <c r="I42" s="1787">
        <v>36.363052000000003</v>
      </c>
      <c r="J42" s="1787">
        <v>2155.0100000000002</v>
      </c>
      <c r="K42" s="1788">
        <v>36.363052000000003</v>
      </c>
      <c r="L42" s="1787">
        <v>2155.0100000000002</v>
      </c>
      <c r="M42" s="1789">
        <v>1.6873727732121892E-2</v>
      </c>
      <c r="N42" s="1790">
        <v>67.906999999999996</v>
      </c>
      <c r="O42" s="1791">
        <v>1.1458442291052013</v>
      </c>
      <c r="P42" s="1792">
        <v>1012.4236639273137</v>
      </c>
      <c r="Q42" s="1793">
        <v>68.750653746312096</v>
      </c>
      <c r="S42" s="1509"/>
    </row>
    <row r="43" spans="1:19" s="6" customFormat="1">
      <c r="A43" s="2097"/>
      <c r="B43" s="83">
        <v>5</v>
      </c>
      <c r="C43" s="1785" t="s">
        <v>129</v>
      </c>
      <c r="D43" s="1786">
        <v>88</v>
      </c>
      <c r="E43" s="1786">
        <v>1986</v>
      </c>
      <c r="F43" s="1787">
        <v>119.91500000000001</v>
      </c>
      <c r="G43" s="1787">
        <v>12.504111</v>
      </c>
      <c r="H43" s="1787">
        <v>19.52</v>
      </c>
      <c r="I43" s="1787">
        <v>87.890866000000003</v>
      </c>
      <c r="J43" s="1787">
        <v>5195.53</v>
      </c>
      <c r="K43" s="1788">
        <v>87.890866000000003</v>
      </c>
      <c r="L43" s="1787">
        <v>5195.53</v>
      </c>
      <c r="M43" s="1789">
        <v>1.6916631412002243E-2</v>
      </c>
      <c r="N43" s="1790">
        <v>67.906999999999996</v>
      </c>
      <c r="O43" s="1791">
        <v>1.1487576892948363</v>
      </c>
      <c r="P43" s="1792">
        <v>1014.9978847201346</v>
      </c>
      <c r="Q43" s="1793">
        <v>68.925461357690182</v>
      </c>
      <c r="S43" s="1510"/>
    </row>
    <row r="44" spans="1:19">
      <c r="A44" s="2097"/>
      <c r="B44" s="83">
        <v>6</v>
      </c>
      <c r="C44" s="1785" t="s">
        <v>132</v>
      </c>
      <c r="D44" s="1786">
        <v>60</v>
      </c>
      <c r="E44" s="1786">
        <v>1980</v>
      </c>
      <c r="F44" s="1787">
        <v>73.171000000000006</v>
      </c>
      <c r="G44" s="1787">
        <v>7.63598</v>
      </c>
      <c r="H44" s="1787">
        <v>9.6</v>
      </c>
      <c r="I44" s="1787">
        <v>55.935011000000003</v>
      </c>
      <c r="J44" s="1787">
        <v>3250.97</v>
      </c>
      <c r="K44" s="1788">
        <v>55.935011000000003</v>
      </c>
      <c r="L44" s="1787">
        <v>3250.97</v>
      </c>
      <c r="M44" s="1789">
        <v>1.7205637394377679E-2</v>
      </c>
      <c r="N44" s="1790">
        <v>67.906999999999996</v>
      </c>
      <c r="O44" s="1791">
        <v>1.1683832185400049</v>
      </c>
      <c r="P44" s="1792">
        <v>1032.3382436626607</v>
      </c>
      <c r="Q44" s="1793">
        <v>70.102993112400284</v>
      </c>
    </row>
    <row r="45" spans="1:19">
      <c r="A45" s="2097"/>
      <c r="B45" s="83">
        <v>7</v>
      </c>
      <c r="C45" s="1785" t="s">
        <v>131</v>
      </c>
      <c r="D45" s="1786">
        <v>59</v>
      </c>
      <c r="E45" s="1786">
        <v>1964</v>
      </c>
      <c r="F45" s="1787">
        <v>62.959000000000003</v>
      </c>
      <c r="G45" s="1787">
        <v>6.6876709999999999</v>
      </c>
      <c r="H45" s="1787">
        <v>9.1199999999999992</v>
      </c>
      <c r="I45" s="1787">
        <v>47.151333999999999</v>
      </c>
      <c r="J45" s="1787">
        <v>2642.27</v>
      </c>
      <c r="K45" s="1788">
        <v>47.151333999999999</v>
      </c>
      <c r="L45" s="1787">
        <v>2642.27</v>
      </c>
      <c r="M45" s="1789">
        <v>1.784500978325455E-2</v>
      </c>
      <c r="N45" s="1790">
        <v>67.906999999999996</v>
      </c>
      <c r="O45" s="1791">
        <v>1.2118010793514666</v>
      </c>
      <c r="P45" s="1792">
        <v>1070.7005869952729</v>
      </c>
      <c r="Q45" s="1793">
        <v>72.708064761087996</v>
      </c>
    </row>
    <row r="46" spans="1:19">
      <c r="A46" s="2097"/>
      <c r="B46" s="83">
        <v>8</v>
      </c>
      <c r="C46" s="1785" t="s">
        <v>496</v>
      </c>
      <c r="D46" s="1786">
        <v>31</v>
      </c>
      <c r="E46" s="1786">
        <v>1986</v>
      </c>
      <c r="F46" s="1787">
        <v>42.658000000000001</v>
      </c>
      <c r="G46" s="1787">
        <v>3.4299369999999998</v>
      </c>
      <c r="H46" s="1787">
        <v>4.96</v>
      </c>
      <c r="I46" s="1787">
        <v>34.268064000000003</v>
      </c>
      <c r="J46" s="1787">
        <v>1870.28</v>
      </c>
      <c r="K46" s="1788">
        <v>34.268064000000003</v>
      </c>
      <c r="L46" s="1787">
        <v>1870.28</v>
      </c>
      <c r="M46" s="1789">
        <v>1.8322424449815002E-2</v>
      </c>
      <c r="N46" s="1790">
        <v>67.906999999999996</v>
      </c>
      <c r="O46" s="1791">
        <v>1.2442208771135872</v>
      </c>
      <c r="P46" s="1792">
        <v>1099.3454669888999</v>
      </c>
      <c r="Q46" s="1793">
        <v>74.653252626815231</v>
      </c>
    </row>
    <row r="47" spans="1:19">
      <c r="A47" s="2097"/>
      <c r="B47" s="83">
        <v>9</v>
      </c>
      <c r="C47" s="1785" t="s">
        <v>127</v>
      </c>
      <c r="D47" s="1786">
        <v>32</v>
      </c>
      <c r="E47" s="1786">
        <v>1986</v>
      </c>
      <c r="F47" s="1787">
        <v>47.908000000000001</v>
      </c>
      <c r="G47" s="1787">
        <v>3.8503590000000001</v>
      </c>
      <c r="H47" s="1787">
        <v>7.68</v>
      </c>
      <c r="I47" s="1787">
        <v>36.377634999999998</v>
      </c>
      <c r="J47" s="1787">
        <v>1927.93</v>
      </c>
      <c r="K47" s="1788">
        <v>36.377634999999998</v>
      </c>
      <c r="L47" s="1787">
        <v>1927.93</v>
      </c>
      <c r="M47" s="1789">
        <v>1.8868753014891618E-2</v>
      </c>
      <c r="N47" s="1790">
        <v>67.906999999999996</v>
      </c>
      <c r="O47" s="1791">
        <v>1.2813204109822449</v>
      </c>
      <c r="P47" s="1792">
        <v>1132.1251808934971</v>
      </c>
      <c r="Q47" s="1793">
        <v>76.879224658934703</v>
      </c>
    </row>
    <row r="48" spans="1:19" ht="12" thickBot="1">
      <c r="A48" s="2156"/>
      <c r="B48" s="156">
        <v>10</v>
      </c>
      <c r="C48" s="1794" t="s">
        <v>128</v>
      </c>
      <c r="D48" s="1795">
        <v>22</v>
      </c>
      <c r="E48" s="1795" t="s">
        <v>39</v>
      </c>
      <c r="F48" s="1796">
        <v>28.991</v>
      </c>
      <c r="G48" s="1796">
        <v>2.5753520000000001</v>
      </c>
      <c r="H48" s="1796">
        <v>3.52</v>
      </c>
      <c r="I48" s="1796">
        <v>22.895648000000001</v>
      </c>
      <c r="J48" s="1796">
        <v>1186.6500000000001</v>
      </c>
      <c r="K48" s="1797">
        <v>22.895648000000001</v>
      </c>
      <c r="L48" s="1796">
        <v>1186.6500000000001</v>
      </c>
      <c r="M48" s="1798">
        <v>1.929435638140985E-2</v>
      </c>
      <c r="N48" s="1799">
        <v>67.906999999999996</v>
      </c>
      <c r="O48" s="1800">
        <v>1.3102218587923986</v>
      </c>
      <c r="P48" s="1801">
        <v>1157.6613828845909</v>
      </c>
      <c r="Q48" s="1802">
        <v>78.6133115275439</v>
      </c>
    </row>
    <row r="49" spans="1:17" s="7" customFormat="1" ht="11.25" customHeight="1">
      <c r="A49" s="2157" t="s">
        <v>135</v>
      </c>
      <c r="B49" s="157">
        <v>1</v>
      </c>
      <c r="C49" s="1803" t="s">
        <v>145</v>
      </c>
      <c r="D49" s="1804">
        <v>108</v>
      </c>
      <c r="E49" s="1804">
        <v>1990</v>
      </c>
      <c r="F49" s="1805">
        <v>78.62</v>
      </c>
      <c r="G49" s="1805">
        <v>9.4788219999999992</v>
      </c>
      <c r="H49" s="1805">
        <v>17.2</v>
      </c>
      <c r="I49" s="1805">
        <v>51.941184</v>
      </c>
      <c r="J49" s="1805">
        <v>2642.7</v>
      </c>
      <c r="K49" s="1806">
        <v>51.941184</v>
      </c>
      <c r="L49" s="1805">
        <v>2642.7</v>
      </c>
      <c r="M49" s="1807">
        <v>1.9654589624247931E-2</v>
      </c>
      <c r="N49" s="1808">
        <v>67.906999999999996</v>
      </c>
      <c r="O49" s="1809">
        <v>1.3346842176138043</v>
      </c>
      <c r="P49" s="1810">
        <v>1179.275377454876</v>
      </c>
      <c r="Q49" s="1811">
        <v>80.081053056828253</v>
      </c>
    </row>
    <row r="50" spans="1:17" s="7" customFormat="1">
      <c r="A50" s="2158"/>
      <c r="B50" s="158">
        <v>2</v>
      </c>
      <c r="C50" s="1812" t="s">
        <v>140</v>
      </c>
      <c r="D50" s="1813">
        <v>60</v>
      </c>
      <c r="E50" s="1813">
        <v>1981</v>
      </c>
      <c r="F50" s="1814">
        <v>83.63</v>
      </c>
      <c r="G50" s="1814">
        <v>10.605561</v>
      </c>
      <c r="H50" s="1814">
        <v>9.6</v>
      </c>
      <c r="I50" s="1814">
        <v>63.424455000000002</v>
      </c>
      <c r="J50" s="1814">
        <v>3139.2</v>
      </c>
      <c r="K50" s="1815">
        <v>63.424455000000002</v>
      </c>
      <c r="L50" s="1814">
        <v>3139.2</v>
      </c>
      <c r="M50" s="1816">
        <v>2.0204018539755352E-2</v>
      </c>
      <c r="N50" s="1817">
        <v>67.906999999999996</v>
      </c>
      <c r="O50" s="1818">
        <v>1.3719942869791666</v>
      </c>
      <c r="P50" s="1819">
        <v>1212.2411123853212</v>
      </c>
      <c r="Q50" s="1820">
        <v>82.319657218749995</v>
      </c>
    </row>
    <row r="51" spans="1:17" ht="13.5" customHeight="1">
      <c r="A51" s="2158"/>
      <c r="B51" s="158">
        <v>3</v>
      </c>
      <c r="C51" s="1812" t="s">
        <v>141</v>
      </c>
      <c r="D51" s="1813">
        <v>47</v>
      </c>
      <c r="E51" s="1813" t="s">
        <v>39</v>
      </c>
      <c r="F51" s="1814">
        <v>43.356999999999999</v>
      </c>
      <c r="G51" s="1814">
        <v>5.1057220000000001</v>
      </c>
      <c r="H51" s="1814">
        <v>0</v>
      </c>
      <c r="I51" s="1814">
        <v>38.251280999999999</v>
      </c>
      <c r="J51" s="1814">
        <v>1879.63</v>
      </c>
      <c r="K51" s="1815">
        <v>38.251280999999999</v>
      </c>
      <c r="L51" s="1814">
        <v>1879.63</v>
      </c>
      <c r="M51" s="1816">
        <v>2.0350431201885476E-2</v>
      </c>
      <c r="N51" s="1817">
        <v>67.906999999999996</v>
      </c>
      <c r="O51" s="1818">
        <v>1.3819367316264368</v>
      </c>
      <c r="P51" s="1819">
        <v>1221.0258721131286</v>
      </c>
      <c r="Q51" s="1820">
        <v>82.916203897586229</v>
      </c>
    </row>
    <row r="52" spans="1:17" ht="12.75" customHeight="1">
      <c r="A52" s="2158"/>
      <c r="B52" s="158">
        <v>4</v>
      </c>
      <c r="C52" s="1812" t="s">
        <v>142</v>
      </c>
      <c r="D52" s="1813">
        <v>22</v>
      </c>
      <c r="E52" s="1813">
        <v>1981</v>
      </c>
      <c r="F52" s="1814">
        <v>30.17</v>
      </c>
      <c r="G52" s="1814">
        <v>2.4894639999999999</v>
      </c>
      <c r="H52" s="1814">
        <v>3.52</v>
      </c>
      <c r="I52" s="1814">
        <v>24.160540000000001</v>
      </c>
      <c r="J52" s="1814">
        <v>1167.51</v>
      </c>
      <c r="K52" s="1815">
        <v>24.160540000000001</v>
      </c>
      <c r="L52" s="1814">
        <v>1167.51</v>
      </c>
      <c r="M52" s="1816">
        <v>2.0694075425478155E-2</v>
      </c>
      <c r="N52" s="1817">
        <v>67.906999999999996</v>
      </c>
      <c r="O52" s="1818">
        <v>1.4052725799179451</v>
      </c>
      <c r="P52" s="1819">
        <v>1241.6445255286894</v>
      </c>
      <c r="Q52" s="1820">
        <v>84.316354795076705</v>
      </c>
    </row>
    <row r="53" spans="1:17" s="6" customFormat="1">
      <c r="A53" s="2158"/>
      <c r="B53" s="158">
        <v>5</v>
      </c>
      <c r="C53" s="1812" t="s">
        <v>144</v>
      </c>
      <c r="D53" s="1813">
        <v>25</v>
      </c>
      <c r="E53" s="1813">
        <v>1940</v>
      </c>
      <c r="F53" s="1814">
        <v>38.081000000000003</v>
      </c>
      <c r="G53" s="1814">
        <v>2.5538799999999999</v>
      </c>
      <c r="H53" s="1814">
        <v>3.52</v>
      </c>
      <c r="I53" s="1814">
        <v>32.007123</v>
      </c>
      <c r="J53" s="1814">
        <v>1544.26</v>
      </c>
      <c r="K53" s="1815">
        <v>32.007123</v>
      </c>
      <c r="L53" s="1814">
        <v>1544.26</v>
      </c>
      <c r="M53" s="1816">
        <v>2.0726511727299807E-2</v>
      </c>
      <c r="N53" s="1817">
        <v>67.906999999999996</v>
      </c>
      <c r="O53" s="1818">
        <v>1.407475231865748</v>
      </c>
      <c r="P53" s="1819">
        <v>1243.5907036379886</v>
      </c>
      <c r="Q53" s="1820">
        <v>84.448513911944886</v>
      </c>
    </row>
    <row r="54" spans="1:17">
      <c r="A54" s="2158"/>
      <c r="B54" s="158">
        <v>6</v>
      </c>
      <c r="C54" s="1812" t="s">
        <v>143</v>
      </c>
      <c r="D54" s="1813">
        <v>24</v>
      </c>
      <c r="E54" s="1813">
        <v>1959</v>
      </c>
      <c r="F54" s="1814">
        <v>32.356999999999999</v>
      </c>
      <c r="G54" s="1814">
        <v>4.8082250000000002</v>
      </c>
      <c r="H54" s="1814">
        <v>0</v>
      </c>
      <c r="I54" s="1814">
        <v>27.548774000000002</v>
      </c>
      <c r="J54" s="1814">
        <v>1321.74</v>
      </c>
      <c r="K54" s="1815">
        <v>27.548774000000002</v>
      </c>
      <c r="L54" s="1814">
        <v>1321.74</v>
      </c>
      <c r="M54" s="1816">
        <v>2.0842808721836369E-2</v>
      </c>
      <c r="N54" s="1817">
        <v>67.906999999999996</v>
      </c>
      <c r="O54" s="1818">
        <v>1.4153726118737422</v>
      </c>
      <c r="P54" s="1819">
        <v>1250.5685233101822</v>
      </c>
      <c r="Q54" s="1820">
        <v>84.922356712424531</v>
      </c>
    </row>
    <row r="55" spans="1:17" s="6" customFormat="1">
      <c r="A55" s="2158"/>
      <c r="B55" s="158">
        <v>7</v>
      </c>
      <c r="C55" s="1812" t="s">
        <v>137</v>
      </c>
      <c r="D55" s="1813">
        <v>48</v>
      </c>
      <c r="E55" s="1813">
        <v>1963</v>
      </c>
      <c r="F55" s="1814">
        <v>47.392000000000003</v>
      </c>
      <c r="G55" s="1814">
        <v>5.7360850000000001</v>
      </c>
      <c r="H55" s="1814">
        <v>0.49</v>
      </c>
      <c r="I55" s="1814">
        <v>41.165914000000001</v>
      </c>
      <c r="J55" s="1814">
        <v>1913.87</v>
      </c>
      <c r="K55" s="1815">
        <v>41.165914000000001</v>
      </c>
      <c r="L55" s="1814">
        <v>1913.87</v>
      </c>
      <c r="M55" s="1816">
        <v>2.1509252979564967E-2</v>
      </c>
      <c r="N55" s="1817">
        <v>67.906999999999996</v>
      </c>
      <c r="O55" s="1818">
        <v>1.4606288420833182</v>
      </c>
      <c r="P55" s="1819">
        <v>1290.555178773898</v>
      </c>
      <c r="Q55" s="1820">
        <v>87.637730524999085</v>
      </c>
    </row>
    <row r="56" spans="1:17">
      <c r="A56" s="2158"/>
      <c r="B56" s="158">
        <v>8</v>
      </c>
      <c r="C56" s="1812" t="s">
        <v>138</v>
      </c>
      <c r="D56" s="1813">
        <v>87</v>
      </c>
      <c r="E56" s="1813">
        <v>1983</v>
      </c>
      <c r="F56" s="1814">
        <v>96.385999999999996</v>
      </c>
      <c r="G56" s="1814">
        <v>9.144876</v>
      </c>
      <c r="H56" s="1814">
        <v>14.08</v>
      </c>
      <c r="I56" s="1814">
        <v>73.161133000000007</v>
      </c>
      <c r="J56" s="1814">
        <v>3382.64</v>
      </c>
      <c r="K56" s="1815">
        <v>73.161133000000007</v>
      </c>
      <c r="L56" s="1814">
        <v>3382.64</v>
      </c>
      <c r="M56" s="1816">
        <v>2.1628412423432587E-2</v>
      </c>
      <c r="N56" s="1817">
        <v>67.906999999999996</v>
      </c>
      <c r="O56" s="1818">
        <v>1.4687206024380366</v>
      </c>
      <c r="P56" s="1819">
        <v>1297.7047454059552</v>
      </c>
      <c r="Q56" s="1820">
        <v>88.123236146282196</v>
      </c>
    </row>
    <row r="57" spans="1:17">
      <c r="A57" s="2158"/>
      <c r="B57" s="158">
        <v>9</v>
      </c>
      <c r="C57" s="1812" t="s">
        <v>139</v>
      </c>
      <c r="D57" s="1813">
        <v>33</v>
      </c>
      <c r="E57" s="1813">
        <v>1958</v>
      </c>
      <c r="F57" s="1814">
        <v>30.216999999999999</v>
      </c>
      <c r="G57" s="1814">
        <v>3.257088</v>
      </c>
      <c r="H57" s="1814">
        <v>0</v>
      </c>
      <c r="I57" s="1814">
        <v>26.959911000000002</v>
      </c>
      <c r="J57" s="1814">
        <v>1237.47</v>
      </c>
      <c r="K57" s="1815">
        <v>26.959911000000002</v>
      </c>
      <c r="L57" s="1814">
        <v>1237.47</v>
      </c>
      <c r="M57" s="1816">
        <v>2.1786314819753207E-2</v>
      </c>
      <c r="N57" s="1817">
        <v>67.906999999999996</v>
      </c>
      <c r="O57" s="1818">
        <v>1.4794432804649811</v>
      </c>
      <c r="P57" s="1819">
        <v>1307.1788891851925</v>
      </c>
      <c r="Q57" s="1820">
        <v>88.766596827898852</v>
      </c>
    </row>
    <row r="58" spans="1:17" s="6" customFormat="1" ht="12" thickBot="1">
      <c r="A58" s="2159"/>
      <c r="B58" s="992">
        <v>10</v>
      </c>
      <c r="C58" s="1821" t="s">
        <v>136</v>
      </c>
      <c r="D58" s="1822">
        <v>32</v>
      </c>
      <c r="E58" s="1822">
        <v>1960</v>
      </c>
      <c r="F58" s="1823">
        <v>30.783000000000001</v>
      </c>
      <c r="G58" s="1823">
        <v>2.956855</v>
      </c>
      <c r="H58" s="1823">
        <v>0.32</v>
      </c>
      <c r="I58" s="1823">
        <v>27.506145</v>
      </c>
      <c r="J58" s="1823">
        <v>1214.6199999999999</v>
      </c>
      <c r="K58" s="1824">
        <v>27.506145</v>
      </c>
      <c r="L58" s="1823">
        <v>1214.6199999999999</v>
      </c>
      <c r="M58" s="1825">
        <v>2.2645885132798738E-2</v>
      </c>
      <c r="N58" s="1826">
        <v>67.906999999999996</v>
      </c>
      <c r="O58" s="1827">
        <v>1.5378141217129639</v>
      </c>
      <c r="P58" s="1828">
        <v>1358.7531079679243</v>
      </c>
      <c r="Q58" s="1829">
        <v>92.268847302777829</v>
      </c>
    </row>
    <row r="59" spans="1:17" ht="12.75" customHeight="1">
      <c r="A59" s="2160" t="s">
        <v>146</v>
      </c>
      <c r="B59" s="18">
        <v>1</v>
      </c>
      <c r="C59" s="1830" t="s">
        <v>150</v>
      </c>
      <c r="D59" s="1831">
        <v>4</v>
      </c>
      <c r="E59" s="1831">
        <v>1955</v>
      </c>
      <c r="F59" s="1832">
        <v>6.5679999999999996</v>
      </c>
      <c r="G59" s="1832">
        <v>0</v>
      </c>
      <c r="H59" s="1832">
        <v>0</v>
      </c>
      <c r="I59" s="1832">
        <v>6.5679999999999996</v>
      </c>
      <c r="J59" s="1832">
        <v>214.32</v>
      </c>
      <c r="K59" s="1833">
        <v>6.5679999999999996</v>
      </c>
      <c r="L59" s="1832">
        <v>214.32</v>
      </c>
      <c r="M59" s="1834">
        <v>3.0645763344531542E-2</v>
      </c>
      <c r="N59" s="1835">
        <v>67.906999999999996</v>
      </c>
      <c r="O59" s="1836">
        <v>2.0810618514371031</v>
      </c>
      <c r="P59" s="1837">
        <v>1838.7458006718923</v>
      </c>
      <c r="Q59" s="1838">
        <v>124.86371108622619</v>
      </c>
    </row>
    <row r="60" spans="1:17" s="6" customFormat="1">
      <c r="A60" s="2161"/>
      <c r="B60" s="20">
        <v>2</v>
      </c>
      <c r="C60" s="1839" t="s">
        <v>148</v>
      </c>
      <c r="D60" s="1840">
        <v>8</v>
      </c>
      <c r="E60" s="1840">
        <v>1959</v>
      </c>
      <c r="F60" s="1841">
        <v>11.891567999999999</v>
      </c>
      <c r="G60" s="1841">
        <v>0</v>
      </c>
      <c r="H60" s="1841">
        <v>0</v>
      </c>
      <c r="I60" s="1841">
        <v>11.891567999999999</v>
      </c>
      <c r="J60" s="1841">
        <v>361.06</v>
      </c>
      <c r="K60" s="1842">
        <v>11.891567999999999</v>
      </c>
      <c r="L60" s="1841">
        <v>361.06</v>
      </c>
      <c r="M60" s="1843">
        <v>3.2935157591536028E-2</v>
      </c>
      <c r="N60" s="1844">
        <v>67.906999999999996</v>
      </c>
      <c r="O60" s="1845">
        <v>2.236527746568437</v>
      </c>
      <c r="P60" s="1846">
        <v>1976.1094554921617</v>
      </c>
      <c r="Q60" s="1847">
        <v>134.1916647941062</v>
      </c>
    </row>
    <row r="61" spans="1:17">
      <c r="A61" s="2161"/>
      <c r="B61" s="20">
        <v>3</v>
      </c>
      <c r="C61" s="1839" t="s">
        <v>151</v>
      </c>
      <c r="D61" s="1840">
        <v>6</v>
      </c>
      <c r="E61" s="1840">
        <v>1959</v>
      </c>
      <c r="F61" s="1841">
        <v>11.151999999999999</v>
      </c>
      <c r="G61" s="1841">
        <v>0.78244000000000002</v>
      </c>
      <c r="H61" s="1841">
        <v>0.06</v>
      </c>
      <c r="I61" s="1841">
        <v>10.309559999999999</v>
      </c>
      <c r="J61" s="1841">
        <v>310.93</v>
      </c>
      <c r="K61" s="1842">
        <v>10.309559999999999</v>
      </c>
      <c r="L61" s="1841">
        <v>310.93</v>
      </c>
      <c r="M61" s="1843">
        <v>3.3157173640369214E-2</v>
      </c>
      <c r="N61" s="1844">
        <v>67.906999999999996</v>
      </c>
      <c r="O61" s="1845">
        <v>2.2516041903965522</v>
      </c>
      <c r="P61" s="1846">
        <v>1989.430418422153</v>
      </c>
      <c r="Q61" s="1847">
        <v>135.09625142379315</v>
      </c>
    </row>
    <row r="62" spans="1:17" s="6" customFormat="1" ht="12.75" customHeight="1">
      <c r="A62" s="2161"/>
      <c r="B62" s="20">
        <v>4</v>
      </c>
      <c r="C62" s="1839" t="s">
        <v>40</v>
      </c>
      <c r="D62" s="1840">
        <v>4</v>
      </c>
      <c r="E62" s="1840">
        <v>1963</v>
      </c>
      <c r="F62" s="1841">
        <v>5.4080000000000004</v>
      </c>
      <c r="G62" s="1841">
        <v>0.27205000000000001</v>
      </c>
      <c r="H62" s="1841">
        <v>0.04</v>
      </c>
      <c r="I62" s="1841">
        <v>5.0959500000000002</v>
      </c>
      <c r="J62" s="1841">
        <v>150.99</v>
      </c>
      <c r="K62" s="1842">
        <v>5.0959500000000002</v>
      </c>
      <c r="L62" s="1841">
        <v>150.99</v>
      </c>
      <c r="M62" s="1843">
        <v>3.3750248360818594E-2</v>
      </c>
      <c r="N62" s="1844">
        <v>67.906999999999996</v>
      </c>
      <c r="O62" s="1845">
        <v>2.291878115438108</v>
      </c>
      <c r="P62" s="1846">
        <v>2025.0149016491155</v>
      </c>
      <c r="Q62" s="1847">
        <v>137.51268692628648</v>
      </c>
    </row>
    <row r="63" spans="1:17" s="6" customFormat="1">
      <c r="A63" s="2161"/>
      <c r="B63" s="20">
        <v>5</v>
      </c>
      <c r="C63" s="1839" t="s">
        <v>149</v>
      </c>
      <c r="D63" s="1840">
        <v>4</v>
      </c>
      <c r="E63" s="1840">
        <v>1952</v>
      </c>
      <c r="F63" s="1841">
        <v>3.6586270000000001</v>
      </c>
      <c r="G63" s="1841">
        <v>0</v>
      </c>
      <c r="H63" s="1841">
        <v>0</v>
      </c>
      <c r="I63" s="1841">
        <v>3.6586270000000001</v>
      </c>
      <c r="J63" s="1841">
        <v>108</v>
      </c>
      <c r="K63" s="1842">
        <v>3.6586270000000001</v>
      </c>
      <c r="L63" s="1841">
        <v>108</v>
      </c>
      <c r="M63" s="1843">
        <v>3.3876175925925928E-2</v>
      </c>
      <c r="N63" s="1844">
        <v>67.906999999999996</v>
      </c>
      <c r="O63" s="1845">
        <v>2.3004294786018518</v>
      </c>
      <c r="P63" s="1846">
        <v>2032.5705555555555</v>
      </c>
      <c r="Q63" s="1847">
        <v>138.02576871611112</v>
      </c>
    </row>
    <row r="64" spans="1:17">
      <c r="A64" s="2161"/>
      <c r="B64" s="20">
        <v>6</v>
      </c>
      <c r="C64" s="1839" t="s">
        <v>152</v>
      </c>
      <c r="D64" s="1840">
        <v>6</v>
      </c>
      <c r="E64" s="1840">
        <v>1940</v>
      </c>
      <c r="F64" s="1841">
        <v>8.8970000000000002</v>
      </c>
      <c r="G64" s="1841">
        <v>0.21471999999999999</v>
      </c>
      <c r="H64" s="1841">
        <v>0</v>
      </c>
      <c r="I64" s="1841">
        <v>8.6822800000000004</v>
      </c>
      <c r="J64" s="1841">
        <v>250.65</v>
      </c>
      <c r="K64" s="1842">
        <v>8.6822800000000004</v>
      </c>
      <c r="L64" s="1841">
        <v>250.65</v>
      </c>
      <c r="M64" s="1843">
        <v>3.4639058448035109E-2</v>
      </c>
      <c r="N64" s="1844">
        <v>67.906999999999996</v>
      </c>
      <c r="O64" s="1845">
        <v>2.35223454203072</v>
      </c>
      <c r="P64" s="1846">
        <v>2078.3435068821063</v>
      </c>
      <c r="Q64" s="1847">
        <v>141.13407252184319</v>
      </c>
    </row>
    <row r="65" spans="1:17">
      <c r="A65" s="2161"/>
      <c r="B65" s="20">
        <v>7</v>
      </c>
      <c r="C65" s="1839" t="s">
        <v>153</v>
      </c>
      <c r="D65" s="1840">
        <v>4</v>
      </c>
      <c r="E65" s="1840">
        <v>1940</v>
      </c>
      <c r="F65" s="1841">
        <v>14.754</v>
      </c>
      <c r="G65" s="1841">
        <v>1.244516</v>
      </c>
      <c r="H65" s="1841">
        <v>0.04</v>
      </c>
      <c r="I65" s="1841">
        <v>13.469483</v>
      </c>
      <c r="J65" s="1841">
        <v>383.02000000000004</v>
      </c>
      <c r="K65" s="1842">
        <v>13.469483</v>
      </c>
      <c r="L65" s="1841">
        <v>383.02000000000004</v>
      </c>
      <c r="M65" s="1843">
        <v>3.5166526552138269E-2</v>
      </c>
      <c r="N65" s="1844">
        <v>67.906999999999996</v>
      </c>
      <c r="O65" s="1845">
        <v>2.3880533185760533</v>
      </c>
      <c r="P65" s="1846">
        <v>2109.9915931282962</v>
      </c>
      <c r="Q65" s="1847">
        <v>143.28319911456322</v>
      </c>
    </row>
    <row r="66" spans="1:17">
      <c r="A66" s="2161"/>
      <c r="B66" s="20">
        <v>8</v>
      </c>
      <c r="C66" s="1839" t="s">
        <v>147</v>
      </c>
      <c r="D66" s="1840">
        <v>13</v>
      </c>
      <c r="E66" s="1840" t="s">
        <v>39</v>
      </c>
      <c r="F66" s="1841">
        <v>14.656000000000001</v>
      </c>
      <c r="G66" s="1841">
        <v>0</v>
      </c>
      <c r="H66" s="1841">
        <v>0</v>
      </c>
      <c r="I66" s="1841">
        <v>14.656000000000001</v>
      </c>
      <c r="J66" s="1841">
        <v>397.64</v>
      </c>
      <c r="K66" s="1842">
        <v>14.656000000000001</v>
      </c>
      <c r="L66" s="1841">
        <v>397.64</v>
      </c>
      <c r="M66" s="1843">
        <v>3.6857459008148075E-2</v>
      </c>
      <c r="N66" s="1844">
        <v>67.906999999999996</v>
      </c>
      <c r="O66" s="1845">
        <v>2.5028794688663112</v>
      </c>
      <c r="P66" s="1846">
        <v>2211.4475404888844</v>
      </c>
      <c r="Q66" s="1847">
        <v>150.17276813197867</v>
      </c>
    </row>
    <row r="67" spans="1:17" ht="12" thickBot="1">
      <c r="A67" s="2162"/>
      <c r="B67" s="20">
        <v>9</v>
      </c>
      <c r="C67" s="1848" t="s">
        <v>191</v>
      </c>
      <c r="D67" s="1849">
        <v>8</v>
      </c>
      <c r="E67" s="1849" t="s">
        <v>39</v>
      </c>
      <c r="F67" s="1850">
        <v>9.2029999999999994</v>
      </c>
      <c r="G67" s="1850">
        <v>0</v>
      </c>
      <c r="H67" s="1850">
        <v>0</v>
      </c>
      <c r="I67" s="1850">
        <v>9.2030010000000004</v>
      </c>
      <c r="J67" s="1850">
        <v>248.01</v>
      </c>
      <c r="K67" s="1851">
        <v>9.2030010000000004</v>
      </c>
      <c r="L67" s="1850">
        <v>248.01</v>
      </c>
      <c r="M67" s="1852">
        <v>3.7107378734728441E-2</v>
      </c>
      <c r="N67" s="1853">
        <v>67.906999999999996</v>
      </c>
      <c r="O67" s="1854">
        <v>2.5198507677392041</v>
      </c>
      <c r="P67" s="1855">
        <v>2226.4427240837063</v>
      </c>
      <c r="Q67" s="1856">
        <v>151.19104606435224</v>
      </c>
    </row>
    <row r="68" spans="1:17" ht="13.5" customHeight="1">
      <c r="A68" s="170"/>
      <c r="B68" s="172"/>
      <c r="C68" s="171"/>
      <c r="D68" s="172"/>
      <c r="E68" s="172"/>
      <c r="F68" s="173"/>
      <c r="G68" s="173"/>
      <c r="H68" s="173"/>
      <c r="I68" s="173"/>
      <c r="J68" s="174"/>
      <c r="K68" s="173"/>
      <c r="L68" s="174"/>
      <c r="M68" s="175"/>
      <c r="N68" s="176"/>
      <c r="O68" s="176"/>
      <c r="P68" s="176"/>
      <c r="Q68" s="176"/>
    </row>
    <row r="69" spans="1:17" ht="15">
      <c r="A69" s="2202" t="s">
        <v>30</v>
      </c>
      <c r="B69" s="2202"/>
      <c r="C69" s="2202"/>
      <c r="D69" s="2202"/>
      <c r="E69" s="2202"/>
      <c r="F69" s="2202"/>
      <c r="G69" s="2202"/>
      <c r="H69" s="2202"/>
      <c r="I69" s="2202"/>
      <c r="J69" s="2202"/>
      <c r="K69" s="2202"/>
      <c r="L69" s="2202"/>
      <c r="M69" s="2202"/>
      <c r="N69" s="2202"/>
      <c r="O69" s="2202"/>
      <c r="P69" s="2202"/>
      <c r="Q69" s="2202"/>
    </row>
    <row r="70" spans="1:17" ht="13.5" thickBot="1">
      <c r="A70" s="945"/>
      <c r="B70" s="945"/>
      <c r="C70" s="945"/>
      <c r="D70" s="945"/>
      <c r="E70" s="2043" t="s">
        <v>404</v>
      </c>
      <c r="F70" s="2043"/>
      <c r="G70" s="2043"/>
      <c r="H70" s="2043"/>
      <c r="I70" s="945">
        <v>0</v>
      </c>
      <c r="J70" s="945" t="s">
        <v>403</v>
      </c>
      <c r="K70" s="945" t="s">
        <v>405</v>
      </c>
      <c r="L70" s="946">
        <v>504</v>
      </c>
      <c r="M70" s="945"/>
      <c r="N70" s="945"/>
      <c r="O70" s="945"/>
      <c r="P70" s="945"/>
      <c r="Q70" s="945"/>
    </row>
    <row r="71" spans="1:17" ht="12.75" customHeight="1">
      <c r="A71" s="2060" t="s">
        <v>1</v>
      </c>
      <c r="B71" s="2063" t="s">
        <v>0</v>
      </c>
      <c r="C71" s="2066" t="s">
        <v>2</v>
      </c>
      <c r="D71" s="2066" t="s">
        <v>3</v>
      </c>
      <c r="E71" s="2066" t="s">
        <v>12</v>
      </c>
      <c r="F71" s="2070" t="s">
        <v>13</v>
      </c>
      <c r="G71" s="2071"/>
      <c r="H71" s="2071"/>
      <c r="I71" s="2072"/>
      <c r="J71" s="2066" t="s">
        <v>4</v>
      </c>
      <c r="K71" s="2066" t="s">
        <v>14</v>
      </c>
      <c r="L71" s="2066" t="s">
        <v>5</v>
      </c>
      <c r="M71" s="2066" t="s">
        <v>6</v>
      </c>
      <c r="N71" s="2066" t="s">
        <v>15</v>
      </c>
      <c r="O71" s="2066" t="s">
        <v>16</v>
      </c>
      <c r="P71" s="2066" t="s">
        <v>23</v>
      </c>
      <c r="Q71" s="2172" t="s">
        <v>24</v>
      </c>
    </row>
    <row r="72" spans="1:17" ht="55.5" customHeight="1">
      <c r="A72" s="2194"/>
      <c r="B72" s="2085"/>
      <c r="C72" s="2069"/>
      <c r="D72" s="2069"/>
      <c r="E72" s="2069"/>
      <c r="F72" s="61" t="s">
        <v>17</v>
      </c>
      <c r="G72" s="62" t="s">
        <v>18</v>
      </c>
      <c r="H72" s="62" t="s">
        <v>29</v>
      </c>
      <c r="I72" s="61" t="s">
        <v>20</v>
      </c>
      <c r="J72" s="2069"/>
      <c r="K72" s="2069"/>
      <c r="L72" s="2069"/>
      <c r="M72" s="2069"/>
      <c r="N72" s="2069"/>
      <c r="O72" s="2069"/>
      <c r="P72" s="2069"/>
      <c r="Q72" s="2173"/>
    </row>
    <row r="73" spans="1:17" ht="13.5" customHeight="1" thickBot="1">
      <c r="A73" s="67"/>
      <c r="B73" s="68"/>
      <c r="C73" s="69"/>
      <c r="D73" s="31" t="s">
        <v>7</v>
      </c>
      <c r="E73" s="66" t="s">
        <v>8</v>
      </c>
      <c r="F73" s="66" t="s">
        <v>9</v>
      </c>
      <c r="G73" s="66" t="s">
        <v>9</v>
      </c>
      <c r="H73" s="66" t="s">
        <v>9</v>
      </c>
      <c r="I73" s="66" t="s">
        <v>9</v>
      </c>
      <c r="J73" s="66" t="s">
        <v>21</v>
      </c>
      <c r="K73" s="66" t="s">
        <v>9</v>
      </c>
      <c r="L73" s="66" t="s">
        <v>21</v>
      </c>
      <c r="M73" s="66" t="s">
        <v>60</v>
      </c>
      <c r="N73" s="99" t="s">
        <v>519</v>
      </c>
      <c r="O73" s="99" t="s">
        <v>520</v>
      </c>
      <c r="P73" s="100" t="s">
        <v>25</v>
      </c>
      <c r="Q73" s="101" t="s">
        <v>521</v>
      </c>
    </row>
    <row r="74" spans="1:17">
      <c r="A74" s="2163" t="s">
        <v>230</v>
      </c>
      <c r="B74" s="12">
        <v>1</v>
      </c>
      <c r="C74" s="177" t="s">
        <v>374</v>
      </c>
      <c r="D74" s="288">
        <v>60</v>
      </c>
      <c r="E74" s="288">
        <v>2005</v>
      </c>
      <c r="F74" s="289">
        <v>42.97</v>
      </c>
      <c r="G74" s="289">
        <v>10.7</v>
      </c>
      <c r="H74" s="290">
        <v>1.98</v>
      </c>
      <c r="I74" s="1001">
        <v>30.29</v>
      </c>
      <c r="J74" s="291">
        <v>4933.47</v>
      </c>
      <c r="K74" s="178">
        <f t="shared" ref="K74:K113" si="0">I74/J74*L74</f>
        <v>29.392560814193658</v>
      </c>
      <c r="L74" s="292">
        <v>4787.3</v>
      </c>
      <c r="M74" s="179">
        <f>K74/L74</f>
        <v>6.1396947787257239E-3</v>
      </c>
      <c r="N74" s="1527">
        <v>70.522999999999996</v>
      </c>
      <c r="O74" s="180">
        <f>M74*N74</f>
        <v>0.43298969488007422</v>
      </c>
      <c r="P74" s="293">
        <f>M74*60*1000</f>
        <v>368.38168672354345</v>
      </c>
      <c r="Q74" s="294">
        <f>P74*N74/1000</f>
        <v>25.979381692804456</v>
      </c>
    </row>
    <row r="75" spans="1:17">
      <c r="A75" s="2164"/>
      <c r="B75" s="13">
        <v>2</v>
      </c>
      <c r="C75" s="181" t="s">
        <v>44</v>
      </c>
      <c r="D75" s="295">
        <v>18</v>
      </c>
      <c r="E75" s="295">
        <v>2006</v>
      </c>
      <c r="F75" s="296">
        <v>18.73</v>
      </c>
      <c r="G75" s="296">
        <v>2.67</v>
      </c>
      <c r="H75" s="297">
        <v>0.72</v>
      </c>
      <c r="I75" s="296">
        <f t="shared" ref="I75:I83" si="1">F75-G75-H75</f>
        <v>15.340000000000002</v>
      </c>
      <c r="J75" s="298">
        <v>1988.27</v>
      </c>
      <c r="K75" s="60">
        <f t="shared" si="0"/>
        <v>11.679422513038974</v>
      </c>
      <c r="L75" s="299">
        <v>1513.81</v>
      </c>
      <c r="M75" s="53">
        <f t="shared" ref="M75:M113" si="2">K75/L75</f>
        <v>7.715249940903399E-3</v>
      </c>
      <c r="N75" s="1528">
        <v>70.522999999999996</v>
      </c>
      <c r="O75" s="182">
        <f t="shared" ref="O75:O113" si="3">M75*N75</f>
        <v>0.54410257158233033</v>
      </c>
      <c r="P75" s="300">
        <f t="shared" ref="P75:P113" si="4">M75*60*1000</f>
        <v>462.9149964542039</v>
      </c>
      <c r="Q75" s="301">
        <f t="shared" ref="Q75:Q113" si="5">P75*N75/1000</f>
        <v>32.646154294939819</v>
      </c>
    </row>
    <row r="76" spans="1:17">
      <c r="A76" s="2164"/>
      <c r="B76" s="13">
        <v>3</v>
      </c>
      <c r="C76" s="181" t="s">
        <v>43</v>
      </c>
      <c r="D76" s="295">
        <v>118</v>
      </c>
      <c r="E76" s="295">
        <v>2007</v>
      </c>
      <c r="F76" s="296">
        <v>97.18</v>
      </c>
      <c r="G76" s="296">
        <v>19.579999999999998</v>
      </c>
      <c r="H76" s="297">
        <v>20.48</v>
      </c>
      <c r="I76" s="296">
        <f>F76-G76-H76</f>
        <v>57.120000000000005</v>
      </c>
      <c r="J76" s="298">
        <v>7730.26</v>
      </c>
      <c r="K76" s="60">
        <f t="shared" si="0"/>
        <v>51.588930566371637</v>
      </c>
      <c r="L76" s="299">
        <v>6981.72</v>
      </c>
      <c r="M76" s="53">
        <f t="shared" si="2"/>
        <v>7.38914344407562E-3</v>
      </c>
      <c r="N76" s="1528">
        <v>70.522999999999996</v>
      </c>
      <c r="O76" s="182">
        <f t="shared" si="3"/>
        <v>0.52110456310654496</v>
      </c>
      <c r="P76" s="300">
        <f t="shared" si="4"/>
        <v>443.3486066445372</v>
      </c>
      <c r="Q76" s="301">
        <f t="shared" si="5"/>
        <v>31.266273786392695</v>
      </c>
    </row>
    <row r="77" spans="1:17">
      <c r="A77" s="2164"/>
      <c r="B77" s="13">
        <v>4</v>
      </c>
      <c r="C77" s="181" t="s">
        <v>375</v>
      </c>
      <c r="D77" s="295">
        <v>38</v>
      </c>
      <c r="E77" s="295">
        <v>2004</v>
      </c>
      <c r="F77" s="296">
        <v>25.59</v>
      </c>
      <c r="G77" s="296">
        <v>4.12</v>
      </c>
      <c r="H77" s="297">
        <v>1.28</v>
      </c>
      <c r="I77" s="1002">
        <v>20.190000000000001</v>
      </c>
      <c r="J77" s="298">
        <v>2371.6999999999998</v>
      </c>
      <c r="K77" s="60">
        <f t="shared" si="0"/>
        <v>20.190000000000001</v>
      </c>
      <c r="L77" s="299">
        <v>2371.6999999999998</v>
      </c>
      <c r="M77" s="53">
        <f t="shared" si="2"/>
        <v>8.5128810557827724E-3</v>
      </c>
      <c r="N77" s="1528">
        <v>70.522999999999996</v>
      </c>
      <c r="O77" s="182">
        <f t="shared" si="3"/>
        <v>0.60035391069696842</v>
      </c>
      <c r="P77" s="300">
        <f t="shared" si="4"/>
        <v>510.77286334696635</v>
      </c>
      <c r="Q77" s="301">
        <f t="shared" si="5"/>
        <v>36.021234641818104</v>
      </c>
    </row>
    <row r="78" spans="1:17">
      <c r="A78" s="2164"/>
      <c r="B78" s="13">
        <v>5</v>
      </c>
      <c r="C78" s="181" t="s">
        <v>41</v>
      </c>
      <c r="D78" s="295">
        <v>86</v>
      </c>
      <c r="E78" s="295">
        <v>2006</v>
      </c>
      <c r="F78" s="296">
        <v>40.17</v>
      </c>
      <c r="G78" s="296">
        <v>10.58</v>
      </c>
      <c r="H78" s="297">
        <v>1.79</v>
      </c>
      <c r="I78" s="296">
        <f>F78-G78-H78</f>
        <v>27.800000000000004</v>
      </c>
      <c r="J78" s="298">
        <v>5051.16</v>
      </c>
      <c r="K78" s="60">
        <f t="shared" si="0"/>
        <v>27.800220147451284</v>
      </c>
      <c r="L78" s="302">
        <v>5051.2</v>
      </c>
      <c r="M78" s="53">
        <f t="shared" si="2"/>
        <v>5.5036862819629563E-3</v>
      </c>
      <c r="N78" s="1528">
        <v>70.522999999999996</v>
      </c>
      <c r="O78" s="1529">
        <f t="shared" si="3"/>
        <v>0.38813646766287352</v>
      </c>
      <c r="P78" s="300">
        <f t="shared" si="4"/>
        <v>330.22117691777737</v>
      </c>
      <c r="Q78" s="301">
        <f t="shared" si="5"/>
        <v>23.288188059772413</v>
      </c>
    </row>
    <row r="79" spans="1:17" s="46" customFormat="1" ht="12.75" customHeight="1">
      <c r="A79" s="2164"/>
      <c r="B79" s="45">
        <v>6</v>
      </c>
      <c r="C79" s="181" t="s">
        <v>74</v>
      </c>
      <c r="D79" s="295">
        <v>64</v>
      </c>
      <c r="E79" s="295">
        <v>1987</v>
      </c>
      <c r="F79" s="296">
        <v>30.74</v>
      </c>
      <c r="G79" s="296">
        <v>6.78</v>
      </c>
      <c r="H79" s="297">
        <v>10.49</v>
      </c>
      <c r="I79" s="1003">
        <v>13.47</v>
      </c>
      <c r="J79" s="298">
        <v>2419.35</v>
      </c>
      <c r="K79" s="60">
        <f t="shared" si="0"/>
        <v>13.47</v>
      </c>
      <c r="L79" s="299">
        <v>2419.35</v>
      </c>
      <c r="M79" s="53">
        <f t="shared" si="2"/>
        <v>5.567611135222271E-3</v>
      </c>
      <c r="N79" s="1528">
        <v>70.522999999999996</v>
      </c>
      <c r="O79" s="1529">
        <f t="shared" si="3"/>
        <v>0.39264464008928018</v>
      </c>
      <c r="P79" s="300">
        <f t="shared" si="4"/>
        <v>334.05666811333623</v>
      </c>
      <c r="Q79" s="301">
        <f t="shared" si="5"/>
        <v>23.558678405356808</v>
      </c>
    </row>
    <row r="80" spans="1:17">
      <c r="A80" s="2164"/>
      <c r="B80" s="13">
        <v>7</v>
      </c>
      <c r="C80" s="181" t="s">
        <v>45</v>
      </c>
      <c r="D80" s="295">
        <v>22</v>
      </c>
      <c r="E80" s="295">
        <v>2006</v>
      </c>
      <c r="F80" s="296">
        <v>20.350000000000001</v>
      </c>
      <c r="G80" s="296">
        <v>5.59</v>
      </c>
      <c r="H80" s="297">
        <v>0.17</v>
      </c>
      <c r="I80" s="296">
        <f t="shared" si="1"/>
        <v>14.590000000000002</v>
      </c>
      <c r="J80" s="298">
        <v>1698.17</v>
      </c>
      <c r="K80" s="60">
        <f t="shared" si="0"/>
        <v>14.590000000000002</v>
      </c>
      <c r="L80" s="299">
        <v>1698.17</v>
      </c>
      <c r="M80" s="53">
        <f t="shared" si="2"/>
        <v>8.5916015475482437E-3</v>
      </c>
      <c r="N80" s="1528">
        <v>70.522999999999996</v>
      </c>
      <c r="O80" s="182">
        <f t="shared" si="3"/>
        <v>0.60590551593774478</v>
      </c>
      <c r="P80" s="300">
        <f t="shared" si="4"/>
        <v>515.49609285289466</v>
      </c>
      <c r="Q80" s="301">
        <f t="shared" si="5"/>
        <v>36.35433095626469</v>
      </c>
    </row>
    <row r="81" spans="1:28">
      <c r="A81" s="2164"/>
      <c r="B81" s="13">
        <v>8</v>
      </c>
      <c r="C81" s="181" t="s">
        <v>42</v>
      </c>
      <c r="D81" s="295">
        <v>51</v>
      </c>
      <c r="E81" s="295">
        <v>2005</v>
      </c>
      <c r="F81" s="296">
        <v>31.32</v>
      </c>
      <c r="G81" s="296">
        <v>6.93</v>
      </c>
      <c r="H81" s="297">
        <v>2.6</v>
      </c>
      <c r="I81" s="296">
        <f t="shared" si="1"/>
        <v>21.79</v>
      </c>
      <c r="J81" s="298">
        <v>3073.94</v>
      </c>
      <c r="K81" s="60">
        <f t="shared" si="0"/>
        <v>21.277634371523192</v>
      </c>
      <c r="L81" s="299">
        <v>3001.66</v>
      </c>
      <c r="M81" s="53">
        <f t="shared" si="2"/>
        <v>7.0886224194356435E-3</v>
      </c>
      <c r="N81" s="1528">
        <v>70.522999999999996</v>
      </c>
      <c r="O81" s="182">
        <f t="shared" si="3"/>
        <v>0.49991091888585987</v>
      </c>
      <c r="P81" s="300">
        <f t="shared" si="4"/>
        <v>425.31734516613864</v>
      </c>
      <c r="Q81" s="301">
        <f t="shared" si="5"/>
        <v>29.994655133151596</v>
      </c>
    </row>
    <row r="82" spans="1:28">
      <c r="A82" s="2164"/>
      <c r="B82" s="44">
        <v>9</v>
      </c>
      <c r="C82" s="181" t="s">
        <v>61</v>
      </c>
      <c r="D82" s="295">
        <v>72</v>
      </c>
      <c r="E82" s="295">
        <v>2005</v>
      </c>
      <c r="F82" s="296">
        <v>58.49</v>
      </c>
      <c r="G82" s="296">
        <v>13.98</v>
      </c>
      <c r="H82" s="297">
        <v>1.51</v>
      </c>
      <c r="I82" s="1003">
        <v>43</v>
      </c>
      <c r="J82" s="298">
        <v>5348.75</v>
      </c>
      <c r="K82" s="60">
        <f t="shared" si="0"/>
        <v>43.000401963075483</v>
      </c>
      <c r="L82" s="299">
        <v>5348.8</v>
      </c>
      <c r="M82" s="53">
        <f t="shared" si="2"/>
        <v>8.0392615096985271E-3</v>
      </c>
      <c r="N82" s="1528">
        <v>70.522999999999996</v>
      </c>
      <c r="O82" s="182">
        <f t="shared" si="3"/>
        <v>0.56695283944846919</v>
      </c>
      <c r="P82" s="300">
        <f t="shared" si="4"/>
        <v>482.35569058191163</v>
      </c>
      <c r="Q82" s="301">
        <f t="shared" si="5"/>
        <v>34.017170366908154</v>
      </c>
    </row>
    <row r="83" spans="1:28" ht="12.75" customHeight="1" thickBot="1">
      <c r="A83" s="2165"/>
      <c r="B83" s="13">
        <v>10</v>
      </c>
      <c r="C83" s="1004" t="s">
        <v>590</v>
      </c>
      <c r="D83" s="1005">
        <v>39</v>
      </c>
      <c r="E83" s="1005">
        <v>2007</v>
      </c>
      <c r="F83" s="303">
        <v>26.59</v>
      </c>
      <c r="G83" s="303">
        <v>5.61</v>
      </c>
      <c r="H83" s="1006">
        <v>1.43</v>
      </c>
      <c r="I83" s="303">
        <f t="shared" si="1"/>
        <v>19.55</v>
      </c>
      <c r="J83" s="1007">
        <v>2368.7800000000002</v>
      </c>
      <c r="K83" s="1008">
        <f t="shared" si="0"/>
        <v>19.550000000000004</v>
      </c>
      <c r="L83" s="1009">
        <v>2368.7800000000002</v>
      </c>
      <c r="M83" s="1010">
        <f t="shared" si="2"/>
        <v>8.2531936270991823E-3</v>
      </c>
      <c r="N83" s="1528">
        <v>70.522999999999996</v>
      </c>
      <c r="O83" s="1011">
        <f t="shared" si="3"/>
        <v>0.58203997416391562</v>
      </c>
      <c r="P83" s="1012">
        <f t="shared" si="4"/>
        <v>495.19161762595093</v>
      </c>
      <c r="Q83" s="1013">
        <f t="shared" si="5"/>
        <v>34.922398449834937</v>
      </c>
    </row>
    <row r="84" spans="1:28" ht="14.25" customHeight="1">
      <c r="A84" s="2166" t="s">
        <v>231</v>
      </c>
      <c r="B84" s="35">
        <v>1</v>
      </c>
      <c r="C84" s="1014" t="s">
        <v>62</v>
      </c>
      <c r="D84" s="304">
        <v>100</v>
      </c>
      <c r="E84" s="304">
        <v>1972</v>
      </c>
      <c r="F84" s="1015">
        <v>58.63</v>
      </c>
      <c r="G84" s="1015">
        <v>11.07</v>
      </c>
      <c r="H84" s="1016">
        <v>10.67</v>
      </c>
      <c r="I84" s="1017">
        <v>36.89</v>
      </c>
      <c r="J84" s="305">
        <v>4426.37</v>
      </c>
      <c r="K84" s="1018">
        <f t="shared" si="0"/>
        <v>36.890250024286267</v>
      </c>
      <c r="L84" s="1019">
        <v>4426.3999999999996</v>
      </c>
      <c r="M84" s="1020">
        <f t="shared" si="2"/>
        <v>8.3341428755390988E-3</v>
      </c>
      <c r="N84" s="1530">
        <v>70.522999999999996</v>
      </c>
      <c r="O84" s="1021">
        <f t="shared" si="3"/>
        <v>0.58774875801164383</v>
      </c>
      <c r="P84" s="1022">
        <f t="shared" si="4"/>
        <v>500.04857253234593</v>
      </c>
      <c r="Q84" s="1023">
        <f t="shared" si="5"/>
        <v>35.264925480698629</v>
      </c>
    </row>
    <row r="85" spans="1:28">
      <c r="A85" s="2167"/>
      <c r="B85" s="15">
        <v>2</v>
      </c>
      <c r="C85" s="185" t="s">
        <v>63</v>
      </c>
      <c r="D85" s="186">
        <v>61</v>
      </c>
      <c r="E85" s="186">
        <v>1973</v>
      </c>
      <c r="F85" s="191">
        <v>37.299999999999997</v>
      </c>
      <c r="G85" s="191">
        <v>6.89</v>
      </c>
      <c r="H85" s="306">
        <v>5.21</v>
      </c>
      <c r="I85" s="1003">
        <v>25.2</v>
      </c>
      <c r="J85" s="307">
        <v>2679.08</v>
      </c>
      <c r="K85" s="187">
        <f t="shared" si="0"/>
        <v>25.200188124281468</v>
      </c>
      <c r="L85" s="308">
        <v>2679.1</v>
      </c>
      <c r="M85" s="188">
        <f t="shared" si="2"/>
        <v>9.4062140734879132E-3</v>
      </c>
      <c r="N85" s="1531">
        <v>70.522999999999996</v>
      </c>
      <c r="O85" s="183">
        <f t="shared" si="3"/>
        <v>0.66335443510458802</v>
      </c>
      <c r="P85" s="189">
        <f t="shared" si="4"/>
        <v>564.37284440927488</v>
      </c>
      <c r="Q85" s="190">
        <f t="shared" si="5"/>
        <v>39.801266106275285</v>
      </c>
    </row>
    <row r="86" spans="1:28">
      <c r="A86" s="2167"/>
      <c r="B86" s="15">
        <v>3</v>
      </c>
      <c r="C86" s="185" t="s">
        <v>68</v>
      </c>
      <c r="D86" s="186">
        <v>60</v>
      </c>
      <c r="E86" s="186">
        <v>1965</v>
      </c>
      <c r="F86" s="191">
        <v>38.619999999999997</v>
      </c>
      <c r="G86" s="191">
        <v>8.41</v>
      </c>
      <c r="H86" s="306">
        <v>9.52</v>
      </c>
      <c r="I86" s="191">
        <f>F86-G86-H86</f>
        <v>20.689999999999998</v>
      </c>
      <c r="J86" s="307">
        <v>2708.87</v>
      </c>
      <c r="K86" s="187">
        <f t="shared" si="0"/>
        <v>20.689999999999998</v>
      </c>
      <c r="L86" s="308">
        <v>2708.87</v>
      </c>
      <c r="M86" s="188">
        <f t="shared" si="2"/>
        <v>7.6378711418414319E-3</v>
      </c>
      <c r="N86" s="1531">
        <v>70.522999999999996</v>
      </c>
      <c r="O86" s="183">
        <f t="shared" si="3"/>
        <v>0.5386455865360833</v>
      </c>
      <c r="P86" s="189">
        <f t="shared" si="4"/>
        <v>458.2722685104859</v>
      </c>
      <c r="Q86" s="190">
        <f t="shared" si="5"/>
        <v>32.318735192164993</v>
      </c>
    </row>
    <row r="87" spans="1:28">
      <c r="A87" s="2167"/>
      <c r="B87" s="15">
        <v>4</v>
      </c>
      <c r="C87" s="185" t="s">
        <v>192</v>
      </c>
      <c r="D87" s="186">
        <v>50</v>
      </c>
      <c r="E87" s="186">
        <v>1988</v>
      </c>
      <c r="F87" s="191">
        <v>60.14</v>
      </c>
      <c r="G87" s="191">
        <v>8.01</v>
      </c>
      <c r="H87" s="306">
        <v>8</v>
      </c>
      <c r="I87" s="191">
        <f>F87-G87-H87</f>
        <v>44.13</v>
      </c>
      <c r="J87" s="307">
        <v>3582.32</v>
      </c>
      <c r="K87" s="187">
        <f t="shared" si="0"/>
        <v>44.13</v>
      </c>
      <c r="L87" s="308">
        <v>3582.32</v>
      </c>
      <c r="M87" s="188">
        <f t="shared" si="2"/>
        <v>1.2318832488443244E-2</v>
      </c>
      <c r="N87" s="1531">
        <v>70.522999999999996</v>
      </c>
      <c r="O87" s="183">
        <f t="shared" si="3"/>
        <v>0.86876102358248286</v>
      </c>
      <c r="P87" s="189">
        <f t="shared" si="4"/>
        <v>739.12994930659465</v>
      </c>
      <c r="Q87" s="190">
        <f t="shared" si="5"/>
        <v>52.125661414948972</v>
      </c>
    </row>
    <row r="88" spans="1:28">
      <c r="A88" s="2167"/>
      <c r="B88" s="15">
        <v>5</v>
      </c>
      <c r="C88" s="185" t="s">
        <v>482</v>
      </c>
      <c r="D88" s="186">
        <v>41</v>
      </c>
      <c r="E88" s="186">
        <v>1987</v>
      </c>
      <c r="F88" s="191">
        <v>40.83</v>
      </c>
      <c r="G88" s="191">
        <v>4.42</v>
      </c>
      <c r="H88" s="306">
        <v>6.08</v>
      </c>
      <c r="I88" s="191">
        <f>F88-G88-H88</f>
        <v>30.33</v>
      </c>
      <c r="J88" s="307">
        <v>2317.37</v>
      </c>
      <c r="K88" s="187">
        <f t="shared" si="0"/>
        <v>21.623002066998364</v>
      </c>
      <c r="L88" s="308">
        <v>1652.11</v>
      </c>
      <c r="M88" s="188">
        <f t="shared" si="2"/>
        <v>1.3088112817547478E-2</v>
      </c>
      <c r="N88" s="1531">
        <v>70.522999999999996</v>
      </c>
      <c r="O88" s="183">
        <f t="shared" si="3"/>
        <v>0.92301298023190081</v>
      </c>
      <c r="P88" s="189">
        <f>M88*60*1000</f>
        <v>785.28676905284863</v>
      </c>
      <c r="Q88" s="190">
        <f>P88*N88/1000</f>
        <v>55.380778813914041</v>
      </c>
    </row>
    <row r="89" spans="1:28">
      <c r="A89" s="2167"/>
      <c r="B89" s="15">
        <v>6</v>
      </c>
      <c r="C89" s="185" t="s">
        <v>64</v>
      </c>
      <c r="D89" s="186">
        <v>60</v>
      </c>
      <c r="E89" s="186">
        <v>1968</v>
      </c>
      <c r="F89" s="191">
        <v>34.94</v>
      </c>
      <c r="G89" s="191">
        <v>7.91</v>
      </c>
      <c r="H89" s="306">
        <v>4.71</v>
      </c>
      <c r="I89" s="1003">
        <v>22.32</v>
      </c>
      <c r="J89" s="307">
        <v>2715.36</v>
      </c>
      <c r="K89" s="187">
        <f t="shared" si="0"/>
        <v>22.32</v>
      </c>
      <c r="L89" s="308">
        <v>2715.36</v>
      </c>
      <c r="M89" s="188">
        <f t="shared" si="2"/>
        <v>8.2199045430440161E-3</v>
      </c>
      <c r="N89" s="1531">
        <v>70.522999999999996</v>
      </c>
      <c r="O89" s="183">
        <f t="shared" si="3"/>
        <v>0.5796923280890931</v>
      </c>
      <c r="P89" s="189">
        <f t="shared" si="4"/>
        <v>493.19427258264096</v>
      </c>
      <c r="Q89" s="190">
        <f t="shared" si="5"/>
        <v>34.781539685345592</v>
      </c>
    </row>
    <row r="90" spans="1:28">
      <c r="A90" s="2167"/>
      <c r="B90" s="15">
        <v>7</v>
      </c>
      <c r="C90" s="185" t="s">
        <v>65</v>
      </c>
      <c r="D90" s="186">
        <v>72</v>
      </c>
      <c r="E90" s="186">
        <v>1973</v>
      </c>
      <c r="F90" s="191">
        <v>56.5</v>
      </c>
      <c r="G90" s="191">
        <v>8.27</v>
      </c>
      <c r="H90" s="306">
        <v>11.52</v>
      </c>
      <c r="I90" s="191">
        <f t="shared" ref="I90:I113" si="6">F90-G90-H90</f>
        <v>36.710000000000008</v>
      </c>
      <c r="J90" s="307">
        <v>3785.42</v>
      </c>
      <c r="K90" s="187">
        <f t="shared" si="0"/>
        <v>36.710000000000008</v>
      </c>
      <c r="L90" s="308">
        <v>3785.42</v>
      </c>
      <c r="M90" s="188">
        <f t="shared" si="2"/>
        <v>9.6977349937391374E-3</v>
      </c>
      <c r="N90" s="1531">
        <v>70.522999999999996</v>
      </c>
      <c r="O90" s="183">
        <f t="shared" si="3"/>
        <v>0.68391336496346511</v>
      </c>
      <c r="P90" s="189">
        <f t="shared" si="4"/>
        <v>581.86409962434823</v>
      </c>
      <c r="Q90" s="190">
        <f t="shared" si="5"/>
        <v>41.034801897807903</v>
      </c>
    </row>
    <row r="91" spans="1:28">
      <c r="A91" s="2167"/>
      <c r="B91" s="15">
        <v>8</v>
      </c>
      <c r="C91" s="185" t="s">
        <v>67</v>
      </c>
      <c r="D91" s="186">
        <v>54</v>
      </c>
      <c r="E91" s="186">
        <v>1980</v>
      </c>
      <c r="F91" s="191">
        <v>54.65</v>
      </c>
      <c r="G91" s="191">
        <v>5.73</v>
      </c>
      <c r="H91" s="306">
        <v>11.39</v>
      </c>
      <c r="I91" s="1003">
        <v>37.53</v>
      </c>
      <c r="J91" s="307">
        <v>3508.9</v>
      </c>
      <c r="K91" s="187">
        <f t="shared" si="0"/>
        <v>37.53</v>
      </c>
      <c r="L91" s="308">
        <v>3508.9</v>
      </c>
      <c r="M91" s="188">
        <f t="shared" si="2"/>
        <v>1.0695659608424293E-2</v>
      </c>
      <c r="N91" s="1531">
        <v>70.522999999999996</v>
      </c>
      <c r="O91" s="183">
        <f t="shared" si="3"/>
        <v>0.75429000256490641</v>
      </c>
      <c r="P91" s="189">
        <f t="shared" si="4"/>
        <v>641.73957650545765</v>
      </c>
      <c r="Q91" s="190">
        <f t="shared" si="5"/>
        <v>45.257400153894388</v>
      </c>
    </row>
    <row r="92" spans="1:28" ht="12.75">
      <c r="A92" s="2167"/>
      <c r="B92" s="35">
        <v>9</v>
      </c>
      <c r="C92" s="185" t="s">
        <v>69</v>
      </c>
      <c r="D92" s="186">
        <v>54</v>
      </c>
      <c r="E92" s="186">
        <v>1985</v>
      </c>
      <c r="F92" s="191">
        <v>59.34</v>
      </c>
      <c r="G92" s="191">
        <v>8.4600000000000009</v>
      </c>
      <c r="H92" s="306">
        <v>8.48</v>
      </c>
      <c r="I92" s="191">
        <f t="shared" si="6"/>
        <v>42.400000000000006</v>
      </c>
      <c r="J92" s="307">
        <v>3480.02</v>
      </c>
      <c r="K92" s="187">
        <f t="shared" si="0"/>
        <v>42.400000000000006</v>
      </c>
      <c r="L92" s="308">
        <v>3480.02</v>
      </c>
      <c r="M92" s="188">
        <f t="shared" si="2"/>
        <v>1.2183838023919405E-2</v>
      </c>
      <c r="N92" s="1531">
        <v>70.522999999999996</v>
      </c>
      <c r="O92" s="183">
        <f t="shared" si="3"/>
        <v>0.85924080896086819</v>
      </c>
      <c r="P92" s="189">
        <f t="shared" si="4"/>
        <v>731.0302814351644</v>
      </c>
      <c r="Q92" s="190">
        <f t="shared" si="5"/>
        <v>51.5544485376521</v>
      </c>
      <c r="R92" s="167"/>
      <c r="S92" s="168"/>
      <c r="T92" s="168"/>
      <c r="U92" s="167"/>
      <c r="AB92" s="169"/>
    </row>
    <row r="93" spans="1:28" ht="12" thickBot="1">
      <c r="A93" s="2168"/>
      <c r="B93" s="17">
        <v>10</v>
      </c>
      <c r="C93" s="1024" t="s">
        <v>66</v>
      </c>
      <c r="D93" s="309">
        <v>61</v>
      </c>
      <c r="E93" s="309">
        <v>1975</v>
      </c>
      <c r="F93" s="310">
        <v>51.98</v>
      </c>
      <c r="G93" s="310">
        <v>6.76</v>
      </c>
      <c r="H93" s="1025">
        <v>9.6</v>
      </c>
      <c r="I93" s="310">
        <f t="shared" si="6"/>
        <v>35.619999999999997</v>
      </c>
      <c r="J93" s="311">
        <v>3635.15</v>
      </c>
      <c r="K93" s="1026">
        <f t="shared" si="0"/>
        <v>35.619999999999997</v>
      </c>
      <c r="L93" s="1027">
        <v>3635.15</v>
      </c>
      <c r="M93" s="1028">
        <f t="shared" si="2"/>
        <v>9.7987703396008406E-3</v>
      </c>
      <c r="N93" s="1531">
        <v>70.522999999999996</v>
      </c>
      <c r="O93" s="1029">
        <f t="shared" si="3"/>
        <v>0.69103868065967</v>
      </c>
      <c r="P93" s="312">
        <f t="shared" si="4"/>
        <v>587.92622037605042</v>
      </c>
      <c r="Q93" s="313">
        <f t="shared" si="5"/>
        <v>41.462320839580201</v>
      </c>
    </row>
    <row r="94" spans="1:28">
      <c r="A94" s="2169" t="s">
        <v>232</v>
      </c>
      <c r="B94" s="87">
        <v>1</v>
      </c>
      <c r="C94" s="192" t="s">
        <v>52</v>
      </c>
      <c r="D94" s="314">
        <v>108</v>
      </c>
      <c r="E94" s="314">
        <v>1968</v>
      </c>
      <c r="F94" s="193">
        <v>78.040000000000006</v>
      </c>
      <c r="G94" s="315">
        <v>7.4</v>
      </c>
      <c r="H94" s="316">
        <v>17.2</v>
      </c>
      <c r="I94" s="193">
        <f t="shared" si="6"/>
        <v>53.44</v>
      </c>
      <c r="J94" s="317">
        <v>2558.44</v>
      </c>
      <c r="K94" s="193">
        <f t="shared" si="0"/>
        <v>53.440000000000005</v>
      </c>
      <c r="L94" s="318">
        <v>2558.44</v>
      </c>
      <c r="M94" s="194">
        <f t="shared" si="2"/>
        <v>2.0887728459530026E-2</v>
      </c>
      <c r="N94" s="1532">
        <v>70.522999999999996</v>
      </c>
      <c r="O94" s="195">
        <f t="shared" si="3"/>
        <v>1.4730652741514361</v>
      </c>
      <c r="P94" s="196">
        <f t="shared" si="4"/>
        <v>1253.2637075718017</v>
      </c>
      <c r="Q94" s="197">
        <f t="shared" si="5"/>
        <v>88.383916449086158</v>
      </c>
    </row>
    <row r="95" spans="1:28" ht="12.75" customHeight="1">
      <c r="A95" s="2170"/>
      <c r="B95" s="84">
        <v>2</v>
      </c>
      <c r="C95" s="198" t="s">
        <v>47</v>
      </c>
      <c r="D95" s="319">
        <v>59</v>
      </c>
      <c r="E95" s="319">
        <v>1981</v>
      </c>
      <c r="F95" s="320">
        <v>71.010000000000005</v>
      </c>
      <c r="G95" s="320">
        <v>7.81</v>
      </c>
      <c r="H95" s="321">
        <v>9.6</v>
      </c>
      <c r="I95" s="320">
        <f t="shared" si="6"/>
        <v>53.6</v>
      </c>
      <c r="J95" s="322">
        <v>3418.76</v>
      </c>
      <c r="K95" s="320">
        <f t="shared" si="0"/>
        <v>52.620426119411718</v>
      </c>
      <c r="L95" s="323">
        <v>3356.28</v>
      </c>
      <c r="M95" s="324">
        <f t="shared" si="2"/>
        <v>1.5678199113128736E-2</v>
      </c>
      <c r="N95" s="1533">
        <v>70.522999999999996</v>
      </c>
      <c r="O95" s="199">
        <f t="shared" si="3"/>
        <v>1.1056736360551778</v>
      </c>
      <c r="P95" s="200">
        <f t="shared" si="4"/>
        <v>940.69194678772419</v>
      </c>
      <c r="Q95" s="201">
        <f t="shared" si="5"/>
        <v>66.340418163310659</v>
      </c>
    </row>
    <row r="96" spans="1:28" ht="12.75" customHeight="1">
      <c r="A96" s="2170"/>
      <c r="B96" s="84">
        <v>3</v>
      </c>
      <c r="C96" s="198" t="s">
        <v>46</v>
      </c>
      <c r="D96" s="319">
        <v>57</v>
      </c>
      <c r="E96" s="319">
        <v>1982</v>
      </c>
      <c r="F96" s="320">
        <v>81.39</v>
      </c>
      <c r="G96" s="320">
        <v>7.16</v>
      </c>
      <c r="H96" s="321">
        <v>8.64</v>
      </c>
      <c r="I96" s="320">
        <f t="shared" si="6"/>
        <v>65.59</v>
      </c>
      <c r="J96" s="322">
        <v>3486.09</v>
      </c>
      <c r="K96" s="320">
        <f t="shared" si="0"/>
        <v>65.59</v>
      </c>
      <c r="L96" s="323">
        <v>3486.09</v>
      </c>
      <c r="M96" s="324">
        <f t="shared" si="2"/>
        <v>1.8814775292663129E-2</v>
      </c>
      <c r="N96" s="1533">
        <v>70.522999999999996</v>
      </c>
      <c r="O96" s="199">
        <f>M96*N96</f>
        <v>1.3268743979644817</v>
      </c>
      <c r="P96" s="200">
        <f>M96*60*1000</f>
        <v>1128.8865175597878</v>
      </c>
      <c r="Q96" s="201">
        <f>P96*N96/1000</f>
        <v>79.612463877868905</v>
      </c>
    </row>
    <row r="97" spans="1:17" ht="12.75" customHeight="1">
      <c r="A97" s="2170"/>
      <c r="B97" s="84">
        <v>4</v>
      </c>
      <c r="C97" s="198" t="s">
        <v>49</v>
      </c>
      <c r="D97" s="319">
        <v>107</v>
      </c>
      <c r="E97" s="319">
        <v>1974</v>
      </c>
      <c r="F97" s="320">
        <v>72.930000000000007</v>
      </c>
      <c r="G97" s="320">
        <v>9.2899999999999991</v>
      </c>
      <c r="H97" s="321">
        <v>17.12</v>
      </c>
      <c r="I97" s="320">
        <f t="shared" si="6"/>
        <v>46.52000000000001</v>
      </c>
      <c r="J97" s="322">
        <v>2559.98</v>
      </c>
      <c r="K97" s="320">
        <f t="shared" si="0"/>
        <v>45.486012234470593</v>
      </c>
      <c r="L97" s="323">
        <v>2503.08</v>
      </c>
      <c r="M97" s="324">
        <f t="shared" si="2"/>
        <v>1.8172016968882574E-2</v>
      </c>
      <c r="N97" s="1533">
        <v>70.522999999999996</v>
      </c>
      <c r="O97" s="199">
        <f t="shared" si="3"/>
        <v>1.2815451526965056</v>
      </c>
      <c r="P97" s="200">
        <f t="shared" si="4"/>
        <v>1090.3210181329544</v>
      </c>
      <c r="Q97" s="201">
        <f t="shared" si="5"/>
        <v>76.892709161790336</v>
      </c>
    </row>
    <row r="98" spans="1:17" ht="12.75" customHeight="1">
      <c r="A98" s="2170"/>
      <c r="B98" s="84">
        <v>5</v>
      </c>
      <c r="C98" s="198" t="s">
        <v>376</v>
      </c>
      <c r="D98" s="319">
        <v>54</v>
      </c>
      <c r="E98" s="319">
        <v>1987</v>
      </c>
      <c r="F98" s="320">
        <v>54.5</v>
      </c>
      <c r="G98" s="320">
        <v>5.85</v>
      </c>
      <c r="H98" s="321">
        <v>10.83</v>
      </c>
      <c r="I98" s="1002">
        <v>37.82</v>
      </c>
      <c r="J98" s="322">
        <v>2177.62</v>
      </c>
      <c r="K98" s="320">
        <f t="shared" si="0"/>
        <v>37.82</v>
      </c>
      <c r="L98" s="323">
        <v>2177.62</v>
      </c>
      <c r="M98" s="324">
        <f t="shared" si="2"/>
        <v>1.7367584794408576E-2</v>
      </c>
      <c r="N98" s="1533">
        <v>70.522999999999996</v>
      </c>
      <c r="O98" s="199">
        <f t="shared" si="3"/>
        <v>1.2248141824560759</v>
      </c>
      <c r="P98" s="200">
        <f t="shared" si="4"/>
        <v>1042.0550876645145</v>
      </c>
      <c r="Q98" s="201">
        <f t="shared" si="5"/>
        <v>73.488850947364554</v>
      </c>
    </row>
    <row r="99" spans="1:17" ht="12.75" customHeight="1">
      <c r="A99" s="2170"/>
      <c r="B99" s="84">
        <v>6</v>
      </c>
      <c r="C99" s="198" t="s">
        <v>50</v>
      </c>
      <c r="D99" s="319">
        <v>118</v>
      </c>
      <c r="E99" s="319">
        <v>1961</v>
      </c>
      <c r="F99" s="320">
        <v>62.54</v>
      </c>
      <c r="G99" s="320">
        <v>10.87</v>
      </c>
      <c r="H99" s="321">
        <v>0</v>
      </c>
      <c r="I99" s="320">
        <f>F99-G99-H99</f>
        <v>51.67</v>
      </c>
      <c r="J99" s="322">
        <v>2620.23</v>
      </c>
      <c r="K99" s="320">
        <f t="shared" si="0"/>
        <v>51.67</v>
      </c>
      <c r="L99" s="323">
        <v>2620.23</v>
      </c>
      <c r="M99" s="324">
        <f t="shared" si="2"/>
        <v>1.9719642932109014E-2</v>
      </c>
      <c r="N99" s="1533">
        <v>70.522999999999996</v>
      </c>
      <c r="O99" s="199">
        <f t="shared" si="3"/>
        <v>1.3906883785011239</v>
      </c>
      <c r="P99" s="200">
        <f t="shared" si="4"/>
        <v>1183.1785759265408</v>
      </c>
      <c r="Q99" s="201">
        <f t="shared" si="5"/>
        <v>83.441302710067433</v>
      </c>
    </row>
    <row r="100" spans="1:17" s="46" customFormat="1" ht="12.75" customHeight="1">
      <c r="A100" s="2170"/>
      <c r="B100" s="86">
        <v>7</v>
      </c>
      <c r="C100" s="198" t="s">
        <v>48</v>
      </c>
      <c r="D100" s="319">
        <v>47</v>
      </c>
      <c r="E100" s="319">
        <v>1979</v>
      </c>
      <c r="F100" s="320">
        <v>72.510000000000005</v>
      </c>
      <c r="G100" s="320">
        <v>7.49</v>
      </c>
      <c r="H100" s="321">
        <v>7.78</v>
      </c>
      <c r="I100" s="320">
        <f t="shared" si="6"/>
        <v>57.240000000000009</v>
      </c>
      <c r="J100" s="322">
        <v>2974.87</v>
      </c>
      <c r="K100" s="320">
        <f t="shared" si="0"/>
        <v>56.15075697425435</v>
      </c>
      <c r="L100" s="323">
        <v>2918.26</v>
      </c>
      <c r="M100" s="324">
        <f t="shared" si="2"/>
        <v>1.9241176925378255E-2</v>
      </c>
      <c r="N100" s="1533">
        <v>70.522999999999996</v>
      </c>
      <c r="O100" s="199">
        <f t="shared" si="3"/>
        <v>1.3569455203084506</v>
      </c>
      <c r="P100" s="200">
        <f t="shared" si="4"/>
        <v>1154.4706155226954</v>
      </c>
      <c r="Q100" s="201">
        <f t="shared" si="5"/>
        <v>81.416731218507053</v>
      </c>
    </row>
    <row r="101" spans="1:17" ht="12.75" customHeight="1">
      <c r="A101" s="2170"/>
      <c r="B101" s="87">
        <v>8</v>
      </c>
      <c r="C101" s="198" t="s">
        <v>51</v>
      </c>
      <c r="D101" s="319">
        <v>38</v>
      </c>
      <c r="E101" s="319">
        <v>1990</v>
      </c>
      <c r="F101" s="320">
        <v>46.57</v>
      </c>
      <c r="G101" s="320">
        <v>5.44</v>
      </c>
      <c r="H101" s="321">
        <v>8.8000000000000007</v>
      </c>
      <c r="I101" s="320">
        <f t="shared" si="6"/>
        <v>32.33</v>
      </c>
      <c r="J101" s="322">
        <v>2118.5700000000002</v>
      </c>
      <c r="K101" s="320">
        <f t="shared" si="0"/>
        <v>32.33</v>
      </c>
      <c r="L101" s="323">
        <v>2118.5700000000002</v>
      </c>
      <c r="M101" s="324">
        <f t="shared" si="2"/>
        <v>1.5260293499860753E-2</v>
      </c>
      <c r="N101" s="1533">
        <v>70.522999999999996</v>
      </c>
      <c r="O101" s="199">
        <f t="shared" si="3"/>
        <v>1.0762016784906798</v>
      </c>
      <c r="P101" s="200">
        <f t="shared" si="4"/>
        <v>915.61760999164517</v>
      </c>
      <c r="Q101" s="201">
        <f t="shared" si="5"/>
        <v>64.57210070944079</v>
      </c>
    </row>
    <row r="102" spans="1:17" s="46" customFormat="1" ht="12.75" customHeight="1">
      <c r="A102" s="2170"/>
      <c r="B102" s="86">
        <v>9</v>
      </c>
      <c r="C102" s="198" t="s">
        <v>70</v>
      </c>
      <c r="D102" s="319">
        <v>47</v>
      </c>
      <c r="E102" s="319">
        <v>1981</v>
      </c>
      <c r="F102" s="320">
        <v>68.34</v>
      </c>
      <c r="G102" s="320">
        <v>7.28</v>
      </c>
      <c r="H102" s="321">
        <v>9.49</v>
      </c>
      <c r="I102" s="1003">
        <v>51.57</v>
      </c>
      <c r="J102" s="322">
        <v>2980.63</v>
      </c>
      <c r="K102" s="320">
        <f t="shared" si="0"/>
        <v>49.377008082183963</v>
      </c>
      <c r="L102" s="323">
        <v>2853.88</v>
      </c>
      <c r="M102" s="324">
        <f t="shared" si="2"/>
        <v>1.730171138316396E-2</v>
      </c>
      <c r="N102" s="1533">
        <v>70.522999999999996</v>
      </c>
      <c r="O102" s="199">
        <f t="shared" si="3"/>
        <v>1.2201685918748719</v>
      </c>
      <c r="P102" s="200">
        <f t="shared" si="4"/>
        <v>1038.1026829898376</v>
      </c>
      <c r="Q102" s="201">
        <f t="shared" si="5"/>
        <v>73.210115512492308</v>
      </c>
    </row>
    <row r="103" spans="1:17" ht="12.75" customHeight="1" thickBot="1">
      <c r="A103" s="2171"/>
      <c r="B103" s="85">
        <v>10</v>
      </c>
      <c r="C103" s="202" t="s">
        <v>53</v>
      </c>
      <c r="D103" s="325">
        <v>92</v>
      </c>
      <c r="E103" s="325">
        <v>1991</v>
      </c>
      <c r="F103" s="326">
        <v>102.09</v>
      </c>
      <c r="G103" s="326">
        <v>9.1999999999999993</v>
      </c>
      <c r="H103" s="327">
        <v>15.12</v>
      </c>
      <c r="I103" s="326">
        <f t="shared" si="6"/>
        <v>77.77</v>
      </c>
      <c r="J103" s="328">
        <v>3722.7</v>
      </c>
      <c r="K103" s="326">
        <f t="shared" si="0"/>
        <v>74.09698810003492</v>
      </c>
      <c r="L103" s="329">
        <v>3546.88</v>
      </c>
      <c r="M103" s="330">
        <f t="shared" si="2"/>
        <v>2.0890751336395626E-2</v>
      </c>
      <c r="N103" s="1533">
        <v>70.522999999999996</v>
      </c>
      <c r="O103" s="203">
        <f t="shared" si="3"/>
        <v>1.4732784564966286</v>
      </c>
      <c r="P103" s="204">
        <f t="shared" si="4"/>
        <v>1253.4450801837377</v>
      </c>
      <c r="Q103" s="205">
        <f t="shared" si="5"/>
        <v>88.396707389797726</v>
      </c>
    </row>
    <row r="104" spans="1:17">
      <c r="A104" s="2189" t="s">
        <v>233</v>
      </c>
      <c r="B104" s="88">
        <v>1</v>
      </c>
      <c r="C104" s="1534" t="s">
        <v>75</v>
      </c>
      <c r="D104" s="18">
        <v>28</v>
      </c>
      <c r="E104" s="18">
        <v>1957</v>
      </c>
      <c r="F104" s="1535">
        <v>38.35</v>
      </c>
      <c r="G104" s="1535">
        <v>0</v>
      </c>
      <c r="H104" s="1536">
        <v>0</v>
      </c>
      <c r="I104" s="1537">
        <f t="shared" si="6"/>
        <v>38.35</v>
      </c>
      <c r="J104" s="245">
        <v>1461.6</v>
      </c>
      <c r="K104" s="1535">
        <f t="shared" si="0"/>
        <v>34.113552955665035</v>
      </c>
      <c r="L104" s="1538">
        <v>1300.1400000000001</v>
      </c>
      <c r="M104" s="1539">
        <f t="shared" si="2"/>
        <v>2.6238368910782711E-2</v>
      </c>
      <c r="N104" s="1540">
        <v>70.522999999999996</v>
      </c>
      <c r="O104" s="1541">
        <f t="shared" si="3"/>
        <v>1.850408490695129</v>
      </c>
      <c r="P104" s="696">
        <f t="shared" si="4"/>
        <v>1574.3021346469627</v>
      </c>
      <c r="Q104" s="697">
        <f t="shared" si="5"/>
        <v>111.02450944170775</v>
      </c>
    </row>
    <row r="105" spans="1:17" ht="12.75" customHeight="1">
      <c r="A105" s="2190"/>
      <c r="B105" s="19">
        <v>2</v>
      </c>
      <c r="C105" s="1542" t="s">
        <v>55</v>
      </c>
      <c r="D105" s="20">
        <v>103</v>
      </c>
      <c r="E105" s="20">
        <v>1972</v>
      </c>
      <c r="F105" s="1083">
        <v>78.650000000000006</v>
      </c>
      <c r="G105" s="1543">
        <v>5.15</v>
      </c>
      <c r="H105" s="1544">
        <v>15.98</v>
      </c>
      <c r="I105" s="1083">
        <f t="shared" si="6"/>
        <v>57.519999999999996</v>
      </c>
      <c r="J105" s="240">
        <v>2560.65</v>
      </c>
      <c r="K105" s="1083">
        <f t="shared" si="0"/>
        <v>55.930290199753969</v>
      </c>
      <c r="L105" s="1084">
        <v>2489.88</v>
      </c>
      <c r="M105" s="1545">
        <f t="shared" si="2"/>
        <v>2.2463046492101613E-2</v>
      </c>
      <c r="N105" s="1546">
        <v>70.522999999999996</v>
      </c>
      <c r="O105" s="1547">
        <f t="shared" si="3"/>
        <v>1.584161427762482</v>
      </c>
      <c r="P105" s="37">
        <f t="shared" si="4"/>
        <v>1347.7827895260968</v>
      </c>
      <c r="Q105" s="38">
        <f t="shared" si="5"/>
        <v>95.049685665748925</v>
      </c>
    </row>
    <row r="106" spans="1:17" ht="12.75" customHeight="1">
      <c r="A106" s="2190"/>
      <c r="B106" s="19">
        <v>3</v>
      </c>
      <c r="C106" s="1542" t="s">
        <v>54</v>
      </c>
      <c r="D106" s="20">
        <v>77</v>
      </c>
      <c r="E106" s="20">
        <v>1960</v>
      </c>
      <c r="F106" s="1083">
        <v>48.27</v>
      </c>
      <c r="G106" s="1083">
        <v>5.04</v>
      </c>
      <c r="H106" s="1544">
        <v>1.1599999999999999</v>
      </c>
      <c r="I106" s="1083">
        <f t="shared" si="6"/>
        <v>42.070000000000007</v>
      </c>
      <c r="J106" s="240">
        <v>1264.19</v>
      </c>
      <c r="K106" s="1083">
        <f t="shared" si="0"/>
        <v>41.557848108274868</v>
      </c>
      <c r="L106" s="1084">
        <v>1248.8</v>
      </c>
      <c r="M106" s="1545">
        <f t="shared" si="2"/>
        <v>3.3278225583179749E-2</v>
      </c>
      <c r="N106" s="1546">
        <v>70.522999999999996</v>
      </c>
      <c r="O106" s="1547">
        <f t="shared" si="3"/>
        <v>2.3468803028025853</v>
      </c>
      <c r="P106" s="37">
        <f t="shared" si="4"/>
        <v>1996.6935349907851</v>
      </c>
      <c r="Q106" s="38">
        <f t="shared" si="5"/>
        <v>140.81281816815513</v>
      </c>
    </row>
    <row r="107" spans="1:17" ht="12.75" customHeight="1">
      <c r="A107" s="2190"/>
      <c r="B107" s="19">
        <v>4</v>
      </c>
      <c r="C107" s="1542" t="s">
        <v>76</v>
      </c>
      <c r="D107" s="20">
        <v>18</v>
      </c>
      <c r="E107" s="20">
        <v>1959</v>
      </c>
      <c r="F107" s="1083">
        <v>30.97</v>
      </c>
      <c r="G107" s="1083">
        <v>1.79</v>
      </c>
      <c r="H107" s="1544">
        <v>0</v>
      </c>
      <c r="I107" s="1083">
        <f t="shared" si="6"/>
        <v>29.18</v>
      </c>
      <c r="J107" s="240">
        <v>963.76</v>
      </c>
      <c r="K107" s="1083">
        <f t="shared" si="0"/>
        <v>29.18</v>
      </c>
      <c r="L107" s="1084">
        <v>963.76</v>
      </c>
      <c r="M107" s="1545">
        <f t="shared" si="2"/>
        <v>3.0277247447497303E-2</v>
      </c>
      <c r="N107" s="1546">
        <v>70.522999999999996</v>
      </c>
      <c r="O107" s="1547">
        <f t="shared" si="3"/>
        <v>2.1352423217398524</v>
      </c>
      <c r="P107" s="37">
        <f t="shared" si="4"/>
        <v>1816.6348468498381</v>
      </c>
      <c r="Q107" s="38">
        <f t="shared" si="5"/>
        <v>128.11453930439114</v>
      </c>
    </row>
    <row r="108" spans="1:17" ht="12.75" customHeight="1">
      <c r="A108" s="2190"/>
      <c r="B108" s="19">
        <v>5</v>
      </c>
      <c r="C108" s="1542" t="s">
        <v>57</v>
      </c>
      <c r="D108" s="20">
        <v>25</v>
      </c>
      <c r="E108" s="20">
        <v>1957</v>
      </c>
      <c r="F108" s="1083">
        <v>42.33</v>
      </c>
      <c r="G108" s="1083">
        <v>0</v>
      </c>
      <c r="H108" s="1544">
        <v>0</v>
      </c>
      <c r="I108" s="1548">
        <f t="shared" si="6"/>
        <v>42.33</v>
      </c>
      <c r="J108" s="240">
        <v>1561.46</v>
      </c>
      <c r="K108" s="1083">
        <f t="shared" si="0"/>
        <v>42.33</v>
      </c>
      <c r="L108" s="1084">
        <v>1561.46</v>
      </c>
      <c r="M108" s="1545">
        <f t="shared" si="2"/>
        <v>2.7109243912748323E-2</v>
      </c>
      <c r="N108" s="1546">
        <v>70.522999999999996</v>
      </c>
      <c r="O108" s="1547">
        <f t="shared" si="3"/>
        <v>1.9118252084587499</v>
      </c>
      <c r="P108" s="37">
        <f t="shared" si="4"/>
        <v>1626.5546347648994</v>
      </c>
      <c r="Q108" s="38">
        <f t="shared" si="5"/>
        <v>114.70951250752499</v>
      </c>
    </row>
    <row r="109" spans="1:17" ht="12.75" customHeight="1">
      <c r="A109" s="2190"/>
      <c r="B109" s="19">
        <v>6</v>
      </c>
      <c r="C109" s="1542" t="s">
        <v>56</v>
      </c>
      <c r="D109" s="20">
        <v>55</v>
      </c>
      <c r="E109" s="20">
        <v>1977</v>
      </c>
      <c r="F109" s="1083">
        <v>65.47</v>
      </c>
      <c r="G109" s="1083">
        <v>4.88</v>
      </c>
      <c r="H109" s="1544">
        <v>8.56</v>
      </c>
      <c r="I109" s="1083">
        <f t="shared" si="6"/>
        <v>52.029999999999994</v>
      </c>
      <c r="J109" s="240">
        <v>2217.3200000000002</v>
      </c>
      <c r="K109" s="1083">
        <f t="shared" si="0"/>
        <v>52.029999999999994</v>
      </c>
      <c r="L109" s="1084">
        <v>2217.3200000000002</v>
      </c>
      <c r="M109" s="1545">
        <f t="shared" si="2"/>
        <v>2.3465264373207291E-2</v>
      </c>
      <c r="N109" s="1546">
        <v>70.522999999999996</v>
      </c>
      <c r="O109" s="1547">
        <f t="shared" si="3"/>
        <v>1.6548408393916978</v>
      </c>
      <c r="P109" s="37">
        <f t="shared" si="4"/>
        <v>1407.9158623924375</v>
      </c>
      <c r="Q109" s="38">
        <f t="shared" si="5"/>
        <v>99.290450363501861</v>
      </c>
    </row>
    <row r="110" spans="1:17" ht="12.75" customHeight="1">
      <c r="A110" s="2190"/>
      <c r="B110" s="19">
        <v>7</v>
      </c>
      <c r="C110" s="1542" t="s">
        <v>77</v>
      </c>
      <c r="D110" s="20">
        <v>20</v>
      </c>
      <c r="E110" s="20">
        <v>1959</v>
      </c>
      <c r="F110" s="1083">
        <v>29.08</v>
      </c>
      <c r="G110" s="1083">
        <v>3.62</v>
      </c>
      <c r="H110" s="1544">
        <v>0</v>
      </c>
      <c r="I110" s="1083">
        <f t="shared" si="6"/>
        <v>25.459999999999997</v>
      </c>
      <c r="J110" s="240">
        <v>985.37</v>
      </c>
      <c r="K110" s="1083">
        <f t="shared" si="0"/>
        <v>25.459999999999997</v>
      </c>
      <c r="L110" s="1084">
        <v>985.37</v>
      </c>
      <c r="M110" s="1545">
        <f t="shared" si="2"/>
        <v>2.5838010087581312E-2</v>
      </c>
      <c r="N110" s="1546">
        <v>70.522999999999996</v>
      </c>
      <c r="O110" s="1547">
        <f t="shared" si="3"/>
        <v>1.8221739854064967</v>
      </c>
      <c r="P110" s="37">
        <f t="shared" si="4"/>
        <v>1550.2806052548788</v>
      </c>
      <c r="Q110" s="38">
        <f t="shared" si="5"/>
        <v>109.33043912438981</v>
      </c>
    </row>
    <row r="111" spans="1:17" ht="13.5" customHeight="1">
      <c r="A111" s="2190"/>
      <c r="B111" s="89">
        <v>8</v>
      </c>
      <c r="C111" s="1542" t="s">
        <v>59</v>
      </c>
      <c r="D111" s="20">
        <v>63</v>
      </c>
      <c r="E111" s="20">
        <v>1960</v>
      </c>
      <c r="F111" s="1083">
        <v>35.65</v>
      </c>
      <c r="G111" s="1083">
        <v>4.08</v>
      </c>
      <c r="H111" s="1544">
        <v>0</v>
      </c>
      <c r="I111" s="1083">
        <f t="shared" si="6"/>
        <v>31.57</v>
      </c>
      <c r="J111" s="240">
        <v>923.99</v>
      </c>
      <c r="K111" s="1083">
        <f t="shared" si="0"/>
        <v>31.57</v>
      </c>
      <c r="L111" s="1084">
        <v>923.99</v>
      </c>
      <c r="M111" s="1545">
        <f t="shared" si="2"/>
        <v>3.4167036439788308E-2</v>
      </c>
      <c r="N111" s="1546">
        <v>70.522999999999996</v>
      </c>
      <c r="O111" s="1547">
        <f t="shared" si="3"/>
        <v>2.4095619108431907</v>
      </c>
      <c r="P111" s="37">
        <f t="shared" si="4"/>
        <v>2050.0221863872985</v>
      </c>
      <c r="Q111" s="38">
        <f t="shared" si="5"/>
        <v>144.57371465059143</v>
      </c>
    </row>
    <row r="112" spans="1:17" ht="12.75" customHeight="1">
      <c r="A112" s="2190"/>
      <c r="B112" s="19">
        <v>9</v>
      </c>
      <c r="C112" s="1542" t="s">
        <v>58</v>
      </c>
      <c r="D112" s="20">
        <v>19</v>
      </c>
      <c r="E112" s="20">
        <v>1959</v>
      </c>
      <c r="F112" s="1083">
        <v>30.16</v>
      </c>
      <c r="G112" s="1083">
        <v>3.04</v>
      </c>
      <c r="H112" s="1544">
        <v>0</v>
      </c>
      <c r="I112" s="1083">
        <f t="shared" si="6"/>
        <v>27.12</v>
      </c>
      <c r="J112" s="240">
        <v>1005.84</v>
      </c>
      <c r="K112" s="1083">
        <f t="shared" si="0"/>
        <v>27.12</v>
      </c>
      <c r="L112" s="1084">
        <v>1005.84</v>
      </c>
      <c r="M112" s="1545">
        <f t="shared" si="2"/>
        <v>2.6962538773562396E-2</v>
      </c>
      <c r="N112" s="1546">
        <v>70.522999999999996</v>
      </c>
      <c r="O112" s="1547">
        <f t="shared" si="3"/>
        <v>1.9014791219279408</v>
      </c>
      <c r="P112" s="37">
        <f t="shared" si="4"/>
        <v>1617.7523264137437</v>
      </c>
      <c r="Q112" s="38">
        <f t="shared" si="5"/>
        <v>114.08874731567644</v>
      </c>
    </row>
    <row r="113" spans="1:17" ht="12.75" customHeight="1" thickBot="1">
      <c r="A113" s="2191"/>
      <c r="B113" s="52">
        <v>10</v>
      </c>
      <c r="C113" s="1549" t="s">
        <v>78</v>
      </c>
      <c r="D113" s="21">
        <v>8</v>
      </c>
      <c r="E113" s="21">
        <v>1901</v>
      </c>
      <c r="F113" s="1550">
        <v>11.791</v>
      </c>
      <c r="G113" s="1092">
        <v>0</v>
      </c>
      <c r="H113" s="1551">
        <v>0</v>
      </c>
      <c r="I113" s="1550">
        <f t="shared" si="6"/>
        <v>11.791</v>
      </c>
      <c r="J113" s="258">
        <v>330.14</v>
      </c>
      <c r="K113" s="1092">
        <f t="shared" si="0"/>
        <v>10.518112013085359</v>
      </c>
      <c r="L113" s="1091">
        <v>294.5</v>
      </c>
      <c r="M113" s="1552">
        <f t="shared" si="2"/>
        <v>3.5715151147997823E-2</v>
      </c>
      <c r="N113" s="1546">
        <v>70.522999999999996</v>
      </c>
      <c r="O113" s="1553">
        <f t="shared" si="3"/>
        <v>2.5187396044102504</v>
      </c>
      <c r="P113" s="39">
        <f t="shared" si="4"/>
        <v>2142.9090688798692</v>
      </c>
      <c r="Q113" s="236">
        <f t="shared" si="5"/>
        <v>151.12437626461502</v>
      </c>
    </row>
    <row r="114" spans="1:17">
      <c r="C114" s="1"/>
    </row>
    <row r="115" spans="1:17">
      <c r="A115" s="5" t="s">
        <v>154</v>
      </c>
      <c r="B115" s="206" t="s">
        <v>155</v>
      </c>
      <c r="C115" s="1"/>
      <c r="D115" s="1"/>
      <c r="E115" s="1"/>
    </row>
    <row r="116" spans="1:17">
      <c r="A116" s="802"/>
      <c r="B116" s="206" t="s">
        <v>156</v>
      </c>
      <c r="C116" s="1"/>
      <c r="D116" s="1"/>
      <c r="E116" s="1"/>
    </row>
    <row r="121" spans="1:17" s="10" customFormat="1" ht="16.5" customHeight="1">
      <c r="A121" s="2115" t="s">
        <v>324</v>
      </c>
      <c r="B121" s="2115"/>
      <c r="C121" s="2115"/>
      <c r="D121" s="2115"/>
      <c r="E121" s="2115"/>
      <c r="F121" s="2115"/>
      <c r="G121" s="2115"/>
      <c r="H121" s="2115"/>
      <c r="I121" s="2115"/>
      <c r="J121" s="2115"/>
      <c r="K121" s="2115"/>
      <c r="L121" s="2115"/>
      <c r="M121" s="2115"/>
      <c r="N121" s="2115"/>
      <c r="O121" s="2115"/>
      <c r="P121" s="2115"/>
      <c r="Q121" s="2115"/>
    </row>
    <row r="122" spans="1:17" s="10" customFormat="1" ht="14.25" customHeight="1" thickBot="1">
      <c r="A122" s="945"/>
      <c r="B122" s="945"/>
      <c r="C122" s="945"/>
      <c r="D122" s="945"/>
      <c r="E122" s="2043" t="s">
        <v>404</v>
      </c>
      <c r="F122" s="2043"/>
      <c r="G122" s="2043"/>
      <c r="H122" s="2043"/>
      <c r="I122" s="945">
        <v>0.1</v>
      </c>
      <c r="J122" s="945" t="s">
        <v>403</v>
      </c>
      <c r="K122" s="945" t="s">
        <v>405</v>
      </c>
      <c r="L122" s="946">
        <v>501</v>
      </c>
      <c r="M122" s="945"/>
      <c r="N122" s="945"/>
      <c r="O122" s="945"/>
      <c r="P122" s="945"/>
      <c r="Q122" s="945"/>
    </row>
    <row r="123" spans="1:17">
      <c r="A123" s="2082" t="s">
        <v>1</v>
      </c>
      <c r="B123" s="2063" t="s">
        <v>0</v>
      </c>
      <c r="C123" s="2066" t="s">
        <v>2</v>
      </c>
      <c r="D123" s="2066" t="s">
        <v>3</v>
      </c>
      <c r="E123" s="2066" t="s">
        <v>12</v>
      </c>
      <c r="F123" s="2070" t="s">
        <v>13</v>
      </c>
      <c r="G123" s="2071"/>
      <c r="H123" s="2071"/>
      <c r="I123" s="2072"/>
      <c r="J123" s="2066" t="s">
        <v>4</v>
      </c>
      <c r="K123" s="2066" t="s">
        <v>14</v>
      </c>
      <c r="L123" s="2066" t="s">
        <v>5</v>
      </c>
      <c r="M123" s="2066" t="s">
        <v>6</v>
      </c>
      <c r="N123" s="2066" t="s">
        <v>15</v>
      </c>
      <c r="O123" s="2086" t="s">
        <v>16</v>
      </c>
      <c r="P123" s="2066" t="s">
        <v>23</v>
      </c>
      <c r="Q123" s="2075" t="s">
        <v>24</v>
      </c>
    </row>
    <row r="124" spans="1:17" ht="33.75">
      <c r="A124" s="2083"/>
      <c r="B124" s="2064"/>
      <c r="C124" s="2067"/>
      <c r="D124" s="2069"/>
      <c r="E124" s="2069"/>
      <c r="F124" s="613" t="s">
        <v>17</v>
      </c>
      <c r="G124" s="613" t="s">
        <v>18</v>
      </c>
      <c r="H124" s="613" t="s">
        <v>19</v>
      </c>
      <c r="I124" s="613" t="s">
        <v>20</v>
      </c>
      <c r="J124" s="2069"/>
      <c r="K124" s="2069"/>
      <c r="L124" s="2069"/>
      <c r="M124" s="2069"/>
      <c r="N124" s="2069"/>
      <c r="O124" s="2087"/>
      <c r="P124" s="2069"/>
      <c r="Q124" s="2076"/>
    </row>
    <row r="125" spans="1:17">
      <c r="A125" s="2084"/>
      <c r="B125" s="2085"/>
      <c r="C125" s="2069"/>
      <c r="D125" s="99" t="s">
        <v>7</v>
      </c>
      <c r="E125" s="99" t="s">
        <v>8</v>
      </c>
      <c r="F125" s="99" t="s">
        <v>9</v>
      </c>
      <c r="G125" s="99" t="s">
        <v>9</v>
      </c>
      <c r="H125" s="99" t="s">
        <v>9</v>
      </c>
      <c r="I125" s="99" t="s">
        <v>9</v>
      </c>
      <c r="J125" s="99" t="s">
        <v>21</v>
      </c>
      <c r="K125" s="99" t="s">
        <v>9</v>
      </c>
      <c r="L125" s="99" t="s">
        <v>21</v>
      </c>
      <c r="M125" s="99" t="s">
        <v>71</v>
      </c>
      <c r="N125" s="99" t="s">
        <v>519</v>
      </c>
      <c r="O125" s="99" t="s">
        <v>520</v>
      </c>
      <c r="P125" s="100" t="s">
        <v>25</v>
      </c>
      <c r="Q125" s="101" t="s">
        <v>521</v>
      </c>
    </row>
    <row r="126" spans="1:17" ht="12" thickBot="1">
      <c r="A126" s="895">
        <v>1</v>
      </c>
      <c r="B126" s="896">
        <v>2</v>
      </c>
      <c r="C126" s="897">
        <v>3</v>
      </c>
      <c r="D126" s="898">
        <v>4</v>
      </c>
      <c r="E126" s="898">
        <v>5</v>
      </c>
      <c r="F126" s="898">
        <v>6</v>
      </c>
      <c r="G126" s="898">
        <v>7</v>
      </c>
      <c r="H126" s="898">
        <v>8</v>
      </c>
      <c r="I126" s="898">
        <v>9</v>
      </c>
      <c r="J126" s="898">
        <v>10</v>
      </c>
      <c r="K126" s="898">
        <v>11</v>
      </c>
      <c r="L126" s="897">
        <v>12</v>
      </c>
      <c r="M126" s="898">
        <v>13</v>
      </c>
      <c r="N126" s="898">
        <v>14</v>
      </c>
      <c r="O126" s="899">
        <v>15</v>
      </c>
      <c r="P126" s="897">
        <v>16</v>
      </c>
      <c r="Q126" s="900">
        <v>17</v>
      </c>
    </row>
    <row r="127" spans="1:17" s="10" customFormat="1" ht="22.5">
      <c r="A127" s="2177" t="s">
        <v>325</v>
      </c>
      <c r="B127" s="560">
        <v>1</v>
      </c>
      <c r="C127" s="1645" t="s">
        <v>445</v>
      </c>
      <c r="D127" s="1037">
        <v>20</v>
      </c>
      <c r="E127" s="1038" t="s">
        <v>39</v>
      </c>
      <c r="F127" s="1574">
        <v>10.14</v>
      </c>
      <c r="G127" s="1575">
        <v>1.74</v>
      </c>
      <c r="H127" s="1576">
        <v>3.01</v>
      </c>
      <c r="I127" s="1575">
        <v>5.3884600000000002</v>
      </c>
      <c r="J127" s="1039">
        <v>899.93</v>
      </c>
      <c r="K127" s="1575">
        <v>5.3884600000000002</v>
      </c>
      <c r="L127" s="1039">
        <v>899.93</v>
      </c>
      <c r="M127" s="998">
        <f>K127/L127</f>
        <v>5.9876434833820418E-3</v>
      </c>
      <c r="N127" s="1577">
        <v>65.8</v>
      </c>
      <c r="O127" s="1646">
        <f>M127*N127</f>
        <v>0.39398694120653832</v>
      </c>
      <c r="P127" s="1646">
        <f>M127*60*1000</f>
        <v>359.25860900292253</v>
      </c>
      <c r="Q127" s="741">
        <f>P127*N127/1000</f>
        <v>23.639216472392302</v>
      </c>
    </row>
    <row r="128" spans="1:17" s="10" customFormat="1" ht="12.75" customHeight="1">
      <c r="A128" s="2178"/>
      <c r="B128" s="561">
        <v>2</v>
      </c>
      <c r="C128" s="1642" t="s">
        <v>162</v>
      </c>
      <c r="D128" s="1040">
        <v>52</v>
      </c>
      <c r="E128" s="1041">
        <v>2007</v>
      </c>
      <c r="F128" s="1578">
        <v>27.07</v>
      </c>
      <c r="G128" s="1579">
        <v>0</v>
      </c>
      <c r="H128" s="1580">
        <v>4.09</v>
      </c>
      <c r="I128" s="1579">
        <v>22.9786</v>
      </c>
      <c r="J128" s="1042">
        <v>3767.48</v>
      </c>
      <c r="K128" s="1579">
        <v>22.9786</v>
      </c>
      <c r="L128" s="1042">
        <v>3767.48</v>
      </c>
      <c r="M128" s="598">
        <f t="shared" ref="M128:M136" si="7">K128/L128</f>
        <v>6.0991962797413658E-3</v>
      </c>
      <c r="N128" s="793">
        <v>65.8</v>
      </c>
      <c r="O128" s="746">
        <f t="shared" ref="O128:O146" si="8">M128*N128</f>
        <v>0.40132711520698183</v>
      </c>
      <c r="P128" s="746">
        <f t="shared" ref="P128:P146" si="9">M128*60*1000</f>
        <v>365.95177678448192</v>
      </c>
      <c r="Q128" s="747">
        <f t="shared" ref="Q128:Q146" si="10">P128*N128/1000</f>
        <v>24.07962691241891</v>
      </c>
    </row>
    <row r="129" spans="1:17" s="10" customFormat="1">
      <c r="A129" s="2178"/>
      <c r="B129" s="561">
        <v>3</v>
      </c>
      <c r="C129" s="1643" t="s">
        <v>161</v>
      </c>
      <c r="D129" s="1040">
        <v>92</v>
      </c>
      <c r="E129" s="1041">
        <v>2007</v>
      </c>
      <c r="F129" s="1578">
        <v>45.87</v>
      </c>
      <c r="G129" s="1579">
        <v>0</v>
      </c>
      <c r="H129" s="1580">
        <v>9.02</v>
      </c>
      <c r="I129" s="1579">
        <v>36.85</v>
      </c>
      <c r="J129" s="1042">
        <v>6320.16</v>
      </c>
      <c r="K129" s="1579">
        <v>36.85</v>
      </c>
      <c r="L129" s="1042">
        <v>6320.16</v>
      </c>
      <c r="M129" s="598">
        <f t="shared" si="7"/>
        <v>5.830548593706489E-3</v>
      </c>
      <c r="N129" s="793">
        <v>65.8</v>
      </c>
      <c r="O129" s="746">
        <f t="shared" si="8"/>
        <v>0.38365009746588696</v>
      </c>
      <c r="P129" s="746">
        <f t="shared" si="9"/>
        <v>349.83291562238935</v>
      </c>
      <c r="Q129" s="747">
        <f t="shared" si="10"/>
        <v>23.01900584795322</v>
      </c>
    </row>
    <row r="130" spans="1:17" s="10" customFormat="1" ht="22.5">
      <c r="A130" s="2178"/>
      <c r="B130" s="561">
        <v>4</v>
      </c>
      <c r="C130" s="1642" t="s">
        <v>157</v>
      </c>
      <c r="D130" s="1040">
        <v>45</v>
      </c>
      <c r="E130" s="1041" t="s">
        <v>158</v>
      </c>
      <c r="F130" s="1578">
        <v>26.59</v>
      </c>
      <c r="G130" s="1579">
        <v>4.5999999999999996</v>
      </c>
      <c r="H130" s="1580">
        <v>7.2</v>
      </c>
      <c r="I130" s="1579">
        <v>14.79</v>
      </c>
      <c r="J130" s="1042">
        <v>2319.88</v>
      </c>
      <c r="K130" s="1579">
        <v>14.79</v>
      </c>
      <c r="L130" s="1042">
        <v>2319.88</v>
      </c>
      <c r="M130" s="598">
        <f t="shared" si="7"/>
        <v>6.3753297584357802E-3</v>
      </c>
      <c r="N130" s="793">
        <v>65.8</v>
      </c>
      <c r="O130" s="746">
        <f t="shared" si="8"/>
        <v>0.41949669810507434</v>
      </c>
      <c r="P130" s="746">
        <f t="shared" si="9"/>
        <v>382.51978550614677</v>
      </c>
      <c r="Q130" s="747">
        <f t="shared" si="10"/>
        <v>25.169801886304455</v>
      </c>
    </row>
    <row r="131" spans="1:17" s="10" customFormat="1">
      <c r="A131" s="2178"/>
      <c r="B131" s="561">
        <v>5</v>
      </c>
      <c r="C131" s="1643" t="s">
        <v>160</v>
      </c>
      <c r="D131" s="1040">
        <v>78</v>
      </c>
      <c r="E131" s="1041">
        <v>2009</v>
      </c>
      <c r="F131" s="1578">
        <v>39.270000000000003</v>
      </c>
      <c r="G131" s="1579">
        <v>0</v>
      </c>
      <c r="H131" s="1580">
        <v>5.57</v>
      </c>
      <c r="I131" s="1579">
        <v>33.697000000000003</v>
      </c>
      <c r="J131" s="1042">
        <v>5193.04</v>
      </c>
      <c r="K131" s="1579">
        <v>33.697000000000003</v>
      </c>
      <c r="L131" s="1042">
        <v>5193.04</v>
      </c>
      <c r="M131" s="598">
        <f t="shared" si="7"/>
        <v>6.4888774205475027E-3</v>
      </c>
      <c r="N131" s="793">
        <v>65.8</v>
      </c>
      <c r="O131" s="746">
        <f t="shared" si="8"/>
        <v>0.42696813427202568</v>
      </c>
      <c r="P131" s="746">
        <f t="shared" si="9"/>
        <v>389.33264523285015</v>
      </c>
      <c r="Q131" s="747">
        <f t="shared" si="10"/>
        <v>25.61808805632154</v>
      </c>
    </row>
    <row r="132" spans="1:17" s="10" customFormat="1" ht="12.75" customHeight="1">
      <c r="A132" s="2178"/>
      <c r="B132" s="561">
        <v>6</v>
      </c>
      <c r="C132" s="1642" t="s">
        <v>159</v>
      </c>
      <c r="D132" s="1040">
        <v>40</v>
      </c>
      <c r="E132" s="1041" t="s">
        <v>39</v>
      </c>
      <c r="F132" s="1578">
        <v>28.34</v>
      </c>
      <c r="G132" s="1579">
        <v>4.74</v>
      </c>
      <c r="H132" s="1580">
        <v>6.4</v>
      </c>
      <c r="I132" s="1579">
        <v>17.2</v>
      </c>
      <c r="J132" s="1042">
        <v>2495.71</v>
      </c>
      <c r="K132" s="1579">
        <v>17.2</v>
      </c>
      <c r="L132" s="1042">
        <v>2495.71</v>
      </c>
      <c r="M132" s="598">
        <f t="shared" si="7"/>
        <v>6.891826374057883E-3</v>
      </c>
      <c r="N132" s="793">
        <v>65.8</v>
      </c>
      <c r="O132" s="746">
        <f t="shared" si="8"/>
        <v>0.45348217541300867</v>
      </c>
      <c r="P132" s="746">
        <f t="shared" si="9"/>
        <v>413.50958244347299</v>
      </c>
      <c r="Q132" s="747">
        <f t="shared" si="10"/>
        <v>27.20893052478052</v>
      </c>
    </row>
    <row r="133" spans="1:17" s="10" customFormat="1" ht="22.5">
      <c r="A133" s="2178"/>
      <c r="B133" s="561">
        <v>7</v>
      </c>
      <c r="C133" s="1642" t="s">
        <v>382</v>
      </c>
      <c r="D133" s="1040">
        <v>40</v>
      </c>
      <c r="E133" s="1041" t="s">
        <v>39</v>
      </c>
      <c r="F133" s="1578">
        <v>28.25</v>
      </c>
      <c r="G133" s="1579">
        <v>3.83</v>
      </c>
      <c r="H133" s="1580">
        <v>6.4</v>
      </c>
      <c r="I133" s="1579">
        <v>18.02</v>
      </c>
      <c r="J133" s="1042">
        <v>2612.13</v>
      </c>
      <c r="K133" s="1579">
        <v>18.02</v>
      </c>
      <c r="L133" s="1042">
        <v>2612.13</v>
      </c>
      <c r="M133" s="598">
        <f t="shared" si="7"/>
        <v>6.8985846799355308E-3</v>
      </c>
      <c r="N133" s="793">
        <v>65.8</v>
      </c>
      <c r="O133" s="746">
        <f t="shared" si="8"/>
        <v>0.45392687193975789</v>
      </c>
      <c r="P133" s="746">
        <f t="shared" si="9"/>
        <v>413.9150807961318</v>
      </c>
      <c r="Q133" s="747">
        <f t="shared" si="10"/>
        <v>27.23561231638547</v>
      </c>
    </row>
    <row r="134" spans="1:17" s="10" customFormat="1" ht="22.5">
      <c r="A134" s="2178"/>
      <c r="B134" s="561">
        <v>8</v>
      </c>
      <c r="C134" s="1644" t="s">
        <v>446</v>
      </c>
      <c r="D134" s="1040">
        <v>20</v>
      </c>
      <c r="E134" s="1041" t="s">
        <v>158</v>
      </c>
      <c r="F134" s="1578">
        <v>11.2</v>
      </c>
      <c r="G134" s="1579">
        <v>1.19</v>
      </c>
      <c r="H134" s="1580">
        <v>3.2</v>
      </c>
      <c r="I134" s="1579">
        <v>6.77</v>
      </c>
      <c r="J134" s="1042">
        <v>960.25</v>
      </c>
      <c r="K134" s="1579">
        <v>6.77</v>
      </c>
      <c r="L134" s="1581">
        <v>960.25</v>
      </c>
      <c r="M134" s="598">
        <f t="shared" si="7"/>
        <v>7.0502473314241077E-3</v>
      </c>
      <c r="N134" s="793">
        <v>65.8</v>
      </c>
      <c r="O134" s="746">
        <f t="shared" si="8"/>
        <v>0.46390627440770626</v>
      </c>
      <c r="P134" s="746">
        <f t="shared" si="9"/>
        <v>423.01483988544646</v>
      </c>
      <c r="Q134" s="747">
        <f t="shared" si="10"/>
        <v>27.834376464462377</v>
      </c>
    </row>
    <row r="135" spans="1:17" s="10" customFormat="1">
      <c r="A135" s="2178"/>
      <c r="B135" s="561">
        <v>9</v>
      </c>
      <c r="C135" s="1642" t="s">
        <v>163</v>
      </c>
      <c r="D135" s="1040">
        <v>17</v>
      </c>
      <c r="E135" s="1041">
        <v>2009</v>
      </c>
      <c r="F135" s="1578">
        <v>19.54</v>
      </c>
      <c r="G135" s="1579">
        <v>0</v>
      </c>
      <c r="H135" s="1580">
        <v>7.29</v>
      </c>
      <c r="I135" s="1579">
        <v>12.25</v>
      </c>
      <c r="J135" s="1042">
        <v>1463.65</v>
      </c>
      <c r="K135" s="1579">
        <v>12.25</v>
      </c>
      <c r="L135" s="1042">
        <v>1463.65</v>
      </c>
      <c r="M135" s="598">
        <f t="shared" si="7"/>
        <v>8.3694872408021041E-3</v>
      </c>
      <c r="N135" s="793">
        <v>65.8</v>
      </c>
      <c r="O135" s="746">
        <f t="shared" si="8"/>
        <v>0.55071226044477839</v>
      </c>
      <c r="P135" s="746">
        <f t="shared" si="9"/>
        <v>502.16923444812625</v>
      </c>
      <c r="Q135" s="747">
        <f t="shared" si="10"/>
        <v>33.042735626686706</v>
      </c>
    </row>
    <row r="136" spans="1:17" s="10" customFormat="1" ht="23.25" thickBot="1">
      <c r="A136" s="2179"/>
      <c r="B136" s="975">
        <v>10</v>
      </c>
      <c r="C136" s="1647" t="s">
        <v>447</v>
      </c>
      <c r="D136" s="1043">
        <v>4</v>
      </c>
      <c r="E136" s="1044" t="s">
        <v>39</v>
      </c>
      <c r="F136" s="1582">
        <v>3.29</v>
      </c>
      <c r="G136" s="1583">
        <v>0.37</v>
      </c>
      <c r="H136" s="1584">
        <v>0.04</v>
      </c>
      <c r="I136" s="1583">
        <v>2.88</v>
      </c>
      <c r="J136" s="1045">
        <v>193.25</v>
      </c>
      <c r="K136" s="1583">
        <v>2.88</v>
      </c>
      <c r="L136" s="1045">
        <v>193.25</v>
      </c>
      <c r="M136" s="841">
        <f t="shared" si="7"/>
        <v>1.4902975420439845E-2</v>
      </c>
      <c r="N136" s="1490">
        <v>65.8</v>
      </c>
      <c r="O136" s="856">
        <f t="shared" si="8"/>
        <v>0.98061578266494176</v>
      </c>
      <c r="P136" s="856">
        <f t="shared" si="9"/>
        <v>894.17852522639078</v>
      </c>
      <c r="Q136" s="857">
        <f t="shared" si="10"/>
        <v>58.836946959896508</v>
      </c>
    </row>
    <row r="137" spans="1:17" s="10" customFormat="1">
      <c r="A137" s="2180" t="s">
        <v>326</v>
      </c>
      <c r="B137" s="976">
        <v>1</v>
      </c>
      <c r="C137" s="1635" t="s">
        <v>384</v>
      </c>
      <c r="D137" s="1636">
        <v>54</v>
      </c>
      <c r="E137" s="1637" t="s">
        <v>39</v>
      </c>
      <c r="F137" s="1638">
        <v>36.06</v>
      </c>
      <c r="G137" s="1639">
        <v>5.1100000000000003</v>
      </c>
      <c r="H137" s="1640">
        <v>8.64</v>
      </c>
      <c r="I137" s="1639">
        <v>22.31</v>
      </c>
      <c r="J137" s="1641">
        <v>2985.12</v>
      </c>
      <c r="K137" s="1639">
        <v>22.31</v>
      </c>
      <c r="L137" s="1641">
        <v>2985.12</v>
      </c>
      <c r="M137" s="753">
        <f>K137/L137</f>
        <v>7.4737363992067318E-3</v>
      </c>
      <c r="N137" s="1080">
        <v>65.8</v>
      </c>
      <c r="O137" s="754">
        <f t="shared" si="8"/>
        <v>0.49177185506780291</v>
      </c>
      <c r="P137" s="754">
        <f t="shared" si="9"/>
        <v>448.42418395240389</v>
      </c>
      <c r="Q137" s="755">
        <f t="shared" si="10"/>
        <v>29.506311304068173</v>
      </c>
    </row>
    <row r="138" spans="1:17" s="10" customFormat="1" ht="22.5">
      <c r="A138" s="2181"/>
      <c r="B138" s="977">
        <v>2</v>
      </c>
      <c r="C138" s="1585" t="s">
        <v>387</v>
      </c>
      <c r="D138" s="1586">
        <v>53</v>
      </c>
      <c r="E138" s="1587" t="s">
        <v>39</v>
      </c>
      <c r="F138" s="1588">
        <v>39.17</v>
      </c>
      <c r="G138" s="1589">
        <v>6.22</v>
      </c>
      <c r="H138" s="1590">
        <v>8.56</v>
      </c>
      <c r="I138" s="1589">
        <v>24.09</v>
      </c>
      <c r="J138" s="1591">
        <v>2993.98</v>
      </c>
      <c r="K138" s="1589">
        <v>24.09</v>
      </c>
      <c r="L138" s="1591">
        <v>2993.98</v>
      </c>
      <c r="M138" s="753">
        <f>K138/L138</f>
        <v>8.0461459328385627E-3</v>
      </c>
      <c r="N138" s="796">
        <v>65.8</v>
      </c>
      <c r="O138" s="754">
        <f t="shared" si="8"/>
        <v>0.52943640238077738</v>
      </c>
      <c r="P138" s="754">
        <f t="shared" si="9"/>
        <v>482.76875597031375</v>
      </c>
      <c r="Q138" s="755">
        <f t="shared" si="10"/>
        <v>31.766184142846644</v>
      </c>
    </row>
    <row r="139" spans="1:17" s="10" customFormat="1" ht="22.5">
      <c r="A139" s="2181"/>
      <c r="B139" s="977">
        <v>3</v>
      </c>
      <c r="C139" s="1585" t="s">
        <v>385</v>
      </c>
      <c r="D139" s="1586">
        <v>54</v>
      </c>
      <c r="E139" s="1587" t="s">
        <v>39</v>
      </c>
      <c r="F139" s="1588">
        <v>38.770000000000003</v>
      </c>
      <c r="G139" s="1589">
        <v>5.24</v>
      </c>
      <c r="H139" s="1590">
        <v>8.64</v>
      </c>
      <c r="I139" s="1589">
        <v>24.89</v>
      </c>
      <c r="J139" s="1591">
        <v>2987.33</v>
      </c>
      <c r="K139" s="1589">
        <v>24.89</v>
      </c>
      <c r="L139" s="1591">
        <v>2987.33</v>
      </c>
      <c r="M139" s="758">
        <f t="shared" ref="M139:M146" si="11">K139/L139</f>
        <v>8.3318548670551964E-3</v>
      </c>
      <c r="N139" s="796">
        <v>65.8</v>
      </c>
      <c r="O139" s="754">
        <f t="shared" si="8"/>
        <v>0.54823605025223188</v>
      </c>
      <c r="P139" s="754">
        <f t="shared" si="9"/>
        <v>499.91129202331183</v>
      </c>
      <c r="Q139" s="759">
        <f t="shared" si="10"/>
        <v>32.89416301513392</v>
      </c>
    </row>
    <row r="140" spans="1:17" s="10" customFormat="1">
      <c r="A140" s="2181"/>
      <c r="B140" s="977">
        <v>4</v>
      </c>
      <c r="C140" s="1585" t="s">
        <v>383</v>
      </c>
      <c r="D140" s="1586">
        <v>30</v>
      </c>
      <c r="E140" s="1587" t="s">
        <v>39</v>
      </c>
      <c r="F140" s="1588">
        <v>27.66</v>
      </c>
      <c r="G140" s="1589">
        <v>5.39</v>
      </c>
      <c r="H140" s="1590">
        <v>4.8</v>
      </c>
      <c r="I140" s="1589">
        <v>17.47</v>
      </c>
      <c r="J140" s="1591">
        <v>2051.9499999999998</v>
      </c>
      <c r="K140" s="1589">
        <v>17.47</v>
      </c>
      <c r="L140" s="1591">
        <v>2051.9499999999998</v>
      </c>
      <c r="M140" s="758">
        <f t="shared" si="11"/>
        <v>8.5138526767221424E-3</v>
      </c>
      <c r="N140" s="796">
        <v>65.8</v>
      </c>
      <c r="O140" s="866">
        <f t="shared" si="8"/>
        <v>0.56021150612831694</v>
      </c>
      <c r="P140" s="754">
        <f t="shared" si="9"/>
        <v>510.83116060332856</v>
      </c>
      <c r="Q140" s="759">
        <f t="shared" si="10"/>
        <v>33.612690367699017</v>
      </c>
    </row>
    <row r="141" spans="1:17" s="10" customFormat="1">
      <c r="A141" s="2181"/>
      <c r="B141" s="977">
        <v>5</v>
      </c>
      <c r="C141" s="1585" t="s">
        <v>164</v>
      </c>
      <c r="D141" s="1586">
        <v>56</v>
      </c>
      <c r="E141" s="1587" t="s">
        <v>39</v>
      </c>
      <c r="F141" s="1588">
        <v>42.72</v>
      </c>
      <c r="G141" s="1589">
        <v>4.8</v>
      </c>
      <c r="H141" s="1590">
        <v>8.64</v>
      </c>
      <c r="I141" s="1589">
        <v>29.28</v>
      </c>
      <c r="J141" s="1591">
        <v>3028.84</v>
      </c>
      <c r="K141" s="1589">
        <v>29.28</v>
      </c>
      <c r="L141" s="1591">
        <v>3028.84</v>
      </c>
      <c r="M141" s="758">
        <f t="shared" si="11"/>
        <v>9.6670672600731641E-3</v>
      </c>
      <c r="N141" s="796">
        <v>65.8</v>
      </c>
      <c r="O141" s="866">
        <f t="shared" si="8"/>
        <v>0.63609302571281412</v>
      </c>
      <c r="P141" s="754">
        <f t="shared" si="9"/>
        <v>580.02403560438984</v>
      </c>
      <c r="Q141" s="759">
        <f t="shared" si="10"/>
        <v>38.165581542768848</v>
      </c>
    </row>
    <row r="142" spans="1:17" s="10" customFormat="1" ht="15.75" customHeight="1">
      <c r="A142" s="2181"/>
      <c r="B142" s="977">
        <v>6</v>
      </c>
      <c r="C142" s="1585" t="s">
        <v>386</v>
      </c>
      <c r="D142" s="1586">
        <v>30</v>
      </c>
      <c r="E142" s="1587" t="s">
        <v>39</v>
      </c>
      <c r="F142" s="1588">
        <v>30.14</v>
      </c>
      <c r="G142" s="1589">
        <v>4.08</v>
      </c>
      <c r="H142" s="1590">
        <v>4.8</v>
      </c>
      <c r="I142" s="1589">
        <v>21.26</v>
      </c>
      <c r="J142" s="1591">
        <v>2013.33</v>
      </c>
      <c r="K142" s="1589">
        <v>21.26</v>
      </c>
      <c r="L142" s="1591">
        <v>2013.33</v>
      </c>
      <c r="M142" s="758">
        <f t="shared" si="11"/>
        <v>1.0559620131821412E-2</v>
      </c>
      <c r="N142" s="796">
        <v>65.8</v>
      </c>
      <c r="O142" s="866">
        <f t="shared" si="8"/>
        <v>0.69482300467384883</v>
      </c>
      <c r="P142" s="754">
        <f t="shared" si="9"/>
        <v>633.57720790928477</v>
      </c>
      <c r="Q142" s="759">
        <f t="shared" si="10"/>
        <v>41.689380280430939</v>
      </c>
    </row>
    <row r="143" spans="1:17" s="10" customFormat="1">
      <c r="A143" s="2181"/>
      <c r="B143" s="977">
        <v>7</v>
      </c>
      <c r="C143" s="1585" t="s">
        <v>166</v>
      </c>
      <c r="D143" s="1586">
        <v>52</v>
      </c>
      <c r="E143" s="1587" t="s">
        <v>39</v>
      </c>
      <c r="F143" s="1592">
        <v>45.26</v>
      </c>
      <c r="G143" s="1593">
        <v>4.25</v>
      </c>
      <c r="H143" s="1590">
        <v>8.48</v>
      </c>
      <c r="I143" s="1593">
        <v>32.53</v>
      </c>
      <c r="J143" s="1591">
        <v>3000.73</v>
      </c>
      <c r="K143" s="1593">
        <v>32.53</v>
      </c>
      <c r="L143" s="1591">
        <v>3000.73</v>
      </c>
      <c r="M143" s="758">
        <f t="shared" si="11"/>
        <v>1.0840695430778511E-2</v>
      </c>
      <c r="N143" s="796">
        <v>65.8</v>
      </c>
      <c r="O143" s="866">
        <f t="shared" si="8"/>
        <v>0.71331775934522601</v>
      </c>
      <c r="P143" s="754">
        <f t="shared" si="9"/>
        <v>650.44172584671071</v>
      </c>
      <c r="Q143" s="759">
        <f t="shared" si="10"/>
        <v>42.799065560713565</v>
      </c>
    </row>
    <row r="144" spans="1:17" s="10" customFormat="1">
      <c r="A144" s="2181"/>
      <c r="B144" s="977">
        <v>8</v>
      </c>
      <c r="C144" s="1585" t="s">
        <v>165</v>
      </c>
      <c r="D144" s="1586">
        <v>15</v>
      </c>
      <c r="E144" s="1587" t="s">
        <v>39</v>
      </c>
      <c r="F144" s="1588">
        <v>15.58</v>
      </c>
      <c r="G144" s="1589">
        <v>0.81</v>
      </c>
      <c r="H144" s="1590">
        <v>2.4</v>
      </c>
      <c r="I144" s="1589">
        <v>12.37</v>
      </c>
      <c r="J144" s="1591">
        <v>1120.1099999999999</v>
      </c>
      <c r="K144" s="1589">
        <v>12.37</v>
      </c>
      <c r="L144" s="1591">
        <v>1120.1099999999999</v>
      </c>
      <c r="M144" s="758">
        <f t="shared" si="11"/>
        <v>1.1043558221960343E-2</v>
      </c>
      <c r="N144" s="796">
        <v>65.8</v>
      </c>
      <c r="O144" s="866">
        <f t="shared" si="8"/>
        <v>0.72666613100499056</v>
      </c>
      <c r="P144" s="754">
        <f t="shared" si="9"/>
        <v>662.61349331762051</v>
      </c>
      <c r="Q144" s="759">
        <f t="shared" si="10"/>
        <v>43.599967860299422</v>
      </c>
    </row>
    <row r="145" spans="1:17" s="10" customFormat="1">
      <c r="A145" s="2181"/>
      <c r="B145" s="977">
        <v>9</v>
      </c>
      <c r="C145" s="1585" t="s">
        <v>167</v>
      </c>
      <c r="D145" s="1586">
        <v>54</v>
      </c>
      <c r="E145" s="1587" t="s">
        <v>39</v>
      </c>
      <c r="F145" s="1588">
        <v>48.09</v>
      </c>
      <c r="G145" s="1589">
        <v>5.81</v>
      </c>
      <c r="H145" s="1590">
        <v>8.64</v>
      </c>
      <c r="I145" s="1589">
        <v>33.64</v>
      </c>
      <c r="J145" s="1591">
        <v>3008.9</v>
      </c>
      <c r="K145" s="1589">
        <v>33.64</v>
      </c>
      <c r="L145" s="1591">
        <v>3008.9</v>
      </c>
      <c r="M145" s="758">
        <f t="shared" si="11"/>
        <v>1.1180165508989997E-2</v>
      </c>
      <c r="N145" s="796">
        <v>65.8</v>
      </c>
      <c r="O145" s="866">
        <f t="shared" si="8"/>
        <v>0.73565489049154176</v>
      </c>
      <c r="P145" s="754">
        <f t="shared" si="9"/>
        <v>670.80993053939972</v>
      </c>
      <c r="Q145" s="759">
        <f t="shared" si="10"/>
        <v>44.139293429492497</v>
      </c>
    </row>
    <row r="146" spans="1:17" s="10" customFormat="1" ht="12" thickBot="1">
      <c r="A146" s="2182"/>
      <c r="B146" s="978">
        <v>10</v>
      </c>
      <c r="C146" s="1594" t="s">
        <v>168</v>
      </c>
      <c r="D146" s="1595">
        <v>18</v>
      </c>
      <c r="E146" s="1596" t="s">
        <v>39</v>
      </c>
      <c r="F146" s="1597">
        <v>20.89</v>
      </c>
      <c r="G146" s="1598">
        <v>1.55</v>
      </c>
      <c r="H146" s="1599">
        <v>2.88</v>
      </c>
      <c r="I146" s="1598">
        <v>16.46</v>
      </c>
      <c r="J146" s="1600">
        <v>946.37</v>
      </c>
      <c r="K146" s="1598">
        <v>16.46</v>
      </c>
      <c r="L146" s="1600">
        <v>946.37</v>
      </c>
      <c r="M146" s="872">
        <f t="shared" si="11"/>
        <v>1.7392774496232975E-2</v>
      </c>
      <c r="N146" s="1046">
        <v>65.8</v>
      </c>
      <c r="O146" s="873">
        <f t="shared" si="8"/>
        <v>1.1444445618521297</v>
      </c>
      <c r="P146" s="873">
        <f t="shared" si="9"/>
        <v>1043.5664697739783</v>
      </c>
      <c r="Q146" s="874">
        <f t="shared" si="10"/>
        <v>68.666673711127757</v>
      </c>
    </row>
    <row r="147" spans="1:17" s="10" customFormat="1">
      <c r="A147" s="2183" t="s">
        <v>313</v>
      </c>
      <c r="B147" s="979">
        <v>1</v>
      </c>
      <c r="C147" s="1601" t="s">
        <v>448</v>
      </c>
      <c r="D147" s="1047">
        <v>45</v>
      </c>
      <c r="E147" s="1048" t="s">
        <v>39</v>
      </c>
      <c r="F147" s="1602">
        <v>45.9</v>
      </c>
      <c r="G147" s="1603">
        <v>4.46</v>
      </c>
      <c r="H147" s="1604">
        <v>7.2</v>
      </c>
      <c r="I147" s="1603">
        <v>34.24</v>
      </c>
      <c r="J147" s="1049">
        <v>2350.1</v>
      </c>
      <c r="K147" s="1603">
        <v>34.24</v>
      </c>
      <c r="L147" s="1049">
        <v>2350.1</v>
      </c>
      <c r="M147" s="762">
        <f>K147/L147</f>
        <v>1.4569592783285819E-2</v>
      </c>
      <c r="N147" s="1605">
        <v>65.8</v>
      </c>
      <c r="O147" s="763">
        <f>M147*N147</f>
        <v>0.95867920514020688</v>
      </c>
      <c r="P147" s="763">
        <f>M147*60*1000</f>
        <v>874.17556699714919</v>
      </c>
      <c r="Q147" s="764">
        <f>P147*N147/1000</f>
        <v>57.520752308412412</v>
      </c>
    </row>
    <row r="148" spans="1:17" s="10" customFormat="1">
      <c r="A148" s="2184"/>
      <c r="B148" s="980">
        <v>2</v>
      </c>
      <c r="C148" s="1606" t="s">
        <v>171</v>
      </c>
      <c r="D148" s="1050">
        <v>107</v>
      </c>
      <c r="E148" s="1051" t="s">
        <v>39</v>
      </c>
      <c r="F148" s="1607">
        <v>63.76</v>
      </c>
      <c r="G148" s="1608">
        <v>7.32</v>
      </c>
      <c r="H148" s="1609">
        <v>17.12</v>
      </c>
      <c r="I148" s="1608">
        <v>39.32</v>
      </c>
      <c r="J148" s="1052">
        <v>2632.02</v>
      </c>
      <c r="K148" s="1608">
        <v>38.840000000000003</v>
      </c>
      <c r="L148" s="1052">
        <v>2611.6799999999998</v>
      </c>
      <c r="M148" s="605">
        <f t="shared" ref="M148:M156" si="12">K148/L148</f>
        <v>1.4871653495068311E-2</v>
      </c>
      <c r="N148" s="1610">
        <v>65.8</v>
      </c>
      <c r="O148" s="607">
        <f t="shared" ref="O148:O156" si="13">M148*N148</f>
        <v>0.97855479997549488</v>
      </c>
      <c r="P148" s="763">
        <f t="shared" ref="P148:P156" si="14">M148*60*1000</f>
        <v>892.29920970409876</v>
      </c>
      <c r="Q148" s="608">
        <f t="shared" ref="Q148:Q156" si="15">P148*N148/1000</f>
        <v>58.713287998529694</v>
      </c>
    </row>
    <row r="149" spans="1:17" s="10" customFormat="1">
      <c r="A149" s="2184"/>
      <c r="B149" s="980">
        <v>3</v>
      </c>
      <c r="C149" s="1611" t="s">
        <v>449</v>
      </c>
      <c r="D149" s="1050">
        <v>55</v>
      </c>
      <c r="E149" s="1051" t="s">
        <v>39</v>
      </c>
      <c r="F149" s="1607">
        <v>55.69</v>
      </c>
      <c r="G149" s="1608">
        <v>4.0999999999999996</v>
      </c>
      <c r="H149" s="1609">
        <v>8.64</v>
      </c>
      <c r="I149" s="1608">
        <v>42.95</v>
      </c>
      <c r="J149" s="1052">
        <v>2645.25</v>
      </c>
      <c r="K149" s="1608">
        <v>42.95</v>
      </c>
      <c r="L149" s="1052">
        <v>2645.25</v>
      </c>
      <c r="M149" s="605">
        <f t="shared" si="12"/>
        <v>1.6236650600132314E-2</v>
      </c>
      <c r="N149" s="1610">
        <v>65.8</v>
      </c>
      <c r="O149" s="607">
        <f t="shared" si="13"/>
        <v>1.0683716094887061</v>
      </c>
      <c r="P149" s="763">
        <f t="shared" si="14"/>
        <v>974.19903600793873</v>
      </c>
      <c r="Q149" s="608">
        <f t="shared" si="15"/>
        <v>64.102296569322363</v>
      </c>
    </row>
    <row r="150" spans="1:17" s="10" customFormat="1">
      <c r="A150" s="2184"/>
      <c r="B150" s="980">
        <v>4</v>
      </c>
      <c r="C150" s="1606" t="s">
        <v>172</v>
      </c>
      <c r="D150" s="1050">
        <v>76</v>
      </c>
      <c r="E150" s="1051" t="s">
        <v>39</v>
      </c>
      <c r="F150" s="1607">
        <v>39.71</v>
      </c>
      <c r="G150" s="1608">
        <v>5.25</v>
      </c>
      <c r="H150" s="1609">
        <v>0.74</v>
      </c>
      <c r="I150" s="1608">
        <v>33.72</v>
      </c>
      <c r="J150" s="1052">
        <v>1931.61</v>
      </c>
      <c r="K150" s="1608">
        <v>33.72</v>
      </c>
      <c r="L150" s="1052">
        <v>1931.61</v>
      </c>
      <c r="M150" s="605">
        <f t="shared" si="12"/>
        <v>1.7456940065541181E-2</v>
      </c>
      <c r="N150" s="1610">
        <v>65.8</v>
      </c>
      <c r="O150" s="607">
        <f t="shared" si="13"/>
        <v>1.1486666563126096</v>
      </c>
      <c r="P150" s="763">
        <f t="shared" si="14"/>
        <v>1047.416403932471</v>
      </c>
      <c r="Q150" s="608">
        <f t="shared" si="15"/>
        <v>68.919999378756586</v>
      </c>
    </row>
    <row r="151" spans="1:17" s="10" customFormat="1">
      <c r="A151" s="2184"/>
      <c r="B151" s="980">
        <v>5</v>
      </c>
      <c r="C151" s="1606" t="s">
        <v>170</v>
      </c>
      <c r="D151" s="1050">
        <v>108</v>
      </c>
      <c r="E151" s="1051" t="s">
        <v>39</v>
      </c>
      <c r="F151" s="1607">
        <v>69.040000000000006</v>
      </c>
      <c r="G151" s="1608">
        <v>6.21</v>
      </c>
      <c r="H151" s="1609">
        <v>17.28</v>
      </c>
      <c r="I151" s="1608">
        <v>45.55</v>
      </c>
      <c r="J151" s="1052">
        <v>2561.06</v>
      </c>
      <c r="K151" s="1608">
        <v>45.55</v>
      </c>
      <c r="L151" s="1052">
        <v>2561.06</v>
      </c>
      <c r="M151" s="605">
        <f t="shared" si="12"/>
        <v>1.7785604398178879E-2</v>
      </c>
      <c r="N151" s="1610">
        <v>65.8</v>
      </c>
      <c r="O151" s="607">
        <f t="shared" si="13"/>
        <v>1.1702927694001701</v>
      </c>
      <c r="P151" s="763">
        <f t="shared" si="14"/>
        <v>1067.1362638907326</v>
      </c>
      <c r="Q151" s="608">
        <f t="shared" si="15"/>
        <v>70.217566164010208</v>
      </c>
    </row>
    <row r="152" spans="1:17" s="10" customFormat="1">
      <c r="A152" s="2184"/>
      <c r="B152" s="980">
        <v>6</v>
      </c>
      <c r="C152" s="1606" t="s">
        <v>173</v>
      </c>
      <c r="D152" s="1050">
        <v>107</v>
      </c>
      <c r="E152" s="1051" t="s">
        <v>39</v>
      </c>
      <c r="F152" s="1607">
        <v>70.489999999999995</v>
      </c>
      <c r="G152" s="1608">
        <v>5.86</v>
      </c>
      <c r="H152" s="1609">
        <v>17.2</v>
      </c>
      <c r="I152" s="1608">
        <v>47.43</v>
      </c>
      <c r="J152" s="1052">
        <v>2563.58</v>
      </c>
      <c r="K152" s="1608">
        <v>47.07</v>
      </c>
      <c r="L152" s="1052">
        <v>2544.59</v>
      </c>
      <c r="M152" s="605">
        <f t="shared" si="12"/>
        <v>1.8498068451106072E-2</v>
      </c>
      <c r="N152" s="1610">
        <v>65.8</v>
      </c>
      <c r="O152" s="607">
        <f t="shared" si="13"/>
        <v>1.2171729040827794</v>
      </c>
      <c r="P152" s="763">
        <f t="shared" si="14"/>
        <v>1109.8841070663643</v>
      </c>
      <c r="Q152" s="608">
        <f t="shared" si="15"/>
        <v>73.030374244966765</v>
      </c>
    </row>
    <row r="153" spans="1:17" s="10" customFormat="1">
      <c r="A153" s="2184"/>
      <c r="B153" s="980">
        <v>7</v>
      </c>
      <c r="C153" s="1606" t="s">
        <v>175</v>
      </c>
      <c r="D153" s="1050">
        <v>105</v>
      </c>
      <c r="E153" s="1053" t="s">
        <v>39</v>
      </c>
      <c r="F153" s="1607">
        <v>71.150000000000006</v>
      </c>
      <c r="G153" s="1608">
        <v>7.16</v>
      </c>
      <c r="H153" s="1609">
        <v>17.13</v>
      </c>
      <c r="I153" s="1608">
        <v>46.86</v>
      </c>
      <c r="J153" s="1052">
        <v>2608.98</v>
      </c>
      <c r="K153" s="1608">
        <v>46.86</v>
      </c>
      <c r="L153" s="1052">
        <v>2539.69</v>
      </c>
      <c r="M153" s="605">
        <f t="shared" si="12"/>
        <v>1.8451070799979524E-2</v>
      </c>
      <c r="N153" s="1610">
        <v>65.8</v>
      </c>
      <c r="O153" s="607">
        <f t="shared" si="13"/>
        <v>1.2140804586386527</v>
      </c>
      <c r="P153" s="763">
        <f t="shared" si="14"/>
        <v>1107.0642479987714</v>
      </c>
      <c r="Q153" s="608">
        <f t="shared" si="15"/>
        <v>72.844827518319164</v>
      </c>
    </row>
    <row r="154" spans="1:17" s="10" customFormat="1">
      <c r="A154" s="2184"/>
      <c r="B154" s="980">
        <v>8</v>
      </c>
      <c r="C154" s="1606" t="s">
        <v>169</v>
      </c>
      <c r="D154" s="1050">
        <v>12</v>
      </c>
      <c r="E154" s="1051" t="s">
        <v>39</v>
      </c>
      <c r="F154" s="1607">
        <v>13.44</v>
      </c>
      <c r="G154" s="1608">
        <v>1.38</v>
      </c>
      <c r="H154" s="1609">
        <v>1.76</v>
      </c>
      <c r="I154" s="1608">
        <v>10.3</v>
      </c>
      <c r="J154" s="1052">
        <v>604.23</v>
      </c>
      <c r="K154" s="1608">
        <v>10.3</v>
      </c>
      <c r="L154" s="1052">
        <v>552.99</v>
      </c>
      <c r="M154" s="605">
        <f t="shared" si="12"/>
        <v>1.862601493697897E-2</v>
      </c>
      <c r="N154" s="1610">
        <v>65.8</v>
      </c>
      <c r="O154" s="607">
        <f t="shared" si="13"/>
        <v>1.2255917828532161</v>
      </c>
      <c r="P154" s="763">
        <f t="shared" si="14"/>
        <v>1117.5608962187382</v>
      </c>
      <c r="Q154" s="608">
        <f t="shared" si="15"/>
        <v>73.535506971192973</v>
      </c>
    </row>
    <row r="155" spans="1:17" s="10" customFormat="1">
      <c r="A155" s="2184"/>
      <c r="B155" s="980">
        <v>9</v>
      </c>
      <c r="C155" s="1606" t="s">
        <v>174</v>
      </c>
      <c r="D155" s="1050">
        <v>33</v>
      </c>
      <c r="E155" s="1051" t="s">
        <v>39</v>
      </c>
      <c r="F155" s="1607">
        <v>33.86</v>
      </c>
      <c r="G155" s="1608">
        <v>2.0699999999999998</v>
      </c>
      <c r="H155" s="1609">
        <v>5.12</v>
      </c>
      <c r="I155" s="1608">
        <v>26.67</v>
      </c>
      <c r="J155" s="1052">
        <v>1419.26</v>
      </c>
      <c r="K155" s="1608">
        <v>26.67</v>
      </c>
      <c r="L155" s="1052">
        <v>1419.26</v>
      </c>
      <c r="M155" s="605">
        <f t="shared" si="12"/>
        <v>1.8791482885447346E-2</v>
      </c>
      <c r="N155" s="1610">
        <v>65.8</v>
      </c>
      <c r="O155" s="607">
        <f t="shared" si="13"/>
        <v>1.2364795738624352</v>
      </c>
      <c r="P155" s="763">
        <f t="shared" si="14"/>
        <v>1127.4889731268406</v>
      </c>
      <c r="Q155" s="608">
        <f t="shared" si="15"/>
        <v>74.188774431746097</v>
      </c>
    </row>
    <row r="156" spans="1:17" s="10" customFormat="1" ht="12" thickBot="1">
      <c r="A156" s="2185"/>
      <c r="B156" s="981">
        <v>10</v>
      </c>
      <c r="C156" s="1612" t="s">
        <v>388</v>
      </c>
      <c r="D156" s="1054">
        <v>59</v>
      </c>
      <c r="E156" s="1055" t="s">
        <v>39</v>
      </c>
      <c r="F156" s="1613">
        <v>52.81</v>
      </c>
      <c r="G156" s="1614">
        <v>5.47</v>
      </c>
      <c r="H156" s="1615">
        <v>0.59</v>
      </c>
      <c r="I156" s="1614">
        <v>46.75</v>
      </c>
      <c r="J156" s="1056">
        <v>2449.7199999999998</v>
      </c>
      <c r="K156" s="1614">
        <v>46.75</v>
      </c>
      <c r="L156" s="1056">
        <v>2403.11</v>
      </c>
      <c r="M156" s="845">
        <f t="shared" si="12"/>
        <v>1.9453957579969289E-2</v>
      </c>
      <c r="N156" s="1616">
        <v>65.8</v>
      </c>
      <c r="O156" s="827">
        <f t="shared" si="13"/>
        <v>1.2800704087619792</v>
      </c>
      <c r="P156" s="827">
        <f t="shared" si="14"/>
        <v>1167.2374547981574</v>
      </c>
      <c r="Q156" s="828">
        <f t="shared" si="15"/>
        <v>76.804224525718752</v>
      </c>
    </row>
    <row r="157" spans="1:17" s="10" customFormat="1">
      <c r="A157" s="2186" t="s">
        <v>323</v>
      </c>
      <c r="B157" s="982">
        <v>1</v>
      </c>
      <c r="C157" s="1617" t="s">
        <v>451</v>
      </c>
      <c r="D157" s="1618">
        <v>21</v>
      </c>
      <c r="E157" s="1057" t="s">
        <v>39</v>
      </c>
      <c r="F157" s="1619">
        <v>24.56</v>
      </c>
      <c r="G157" s="1620">
        <v>2.27</v>
      </c>
      <c r="H157" s="1621">
        <v>3.36</v>
      </c>
      <c r="I157" s="1620">
        <v>18.93</v>
      </c>
      <c r="J157" s="1058">
        <v>1088.6600000000001</v>
      </c>
      <c r="K157" s="1620">
        <v>18.93</v>
      </c>
      <c r="L157" s="1058">
        <v>1088.6600000000001</v>
      </c>
      <c r="M157" s="770">
        <f>K157/L157</f>
        <v>1.7388348979479357E-2</v>
      </c>
      <c r="N157" s="1487">
        <v>65.8</v>
      </c>
      <c r="O157" s="771">
        <f>M157*N157</f>
        <v>1.1441533628497416</v>
      </c>
      <c r="P157" s="771">
        <f>M157*60*1000</f>
        <v>1043.3009387687614</v>
      </c>
      <c r="Q157" s="772">
        <f>P157*N157/1000</f>
        <v>68.64920177098449</v>
      </c>
    </row>
    <row r="158" spans="1:17" s="10" customFormat="1">
      <c r="A158" s="2187"/>
      <c r="B158" s="983">
        <v>2</v>
      </c>
      <c r="C158" s="1622" t="s">
        <v>390</v>
      </c>
      <c r="D158" s="1623">
        <v>20</v>
      </c>
      <c r="E158" s="1060" t="s">
        <v>39</v>
      </c>
      <c r="F158" s="1624">
        <v>24.95</v>
      </c>
      <c r="G158" s="1625">
        <v>2.62</v>
      </c>
      <c r="H158" s="1626">
        <v>3.2</v>
      </c>
      <c r="I158" s="1625">
        <v>19.13</v>
      </c>
      <c r="J158" s="1061">
        <v>1079.8800000000001</v>
      </c>
      <c r="K158" s="1625">
        <v>19.13</v>
      </c>
      <c r="L158" s="1061">
        <v>1079.8800000000001</v>
      </c>
      <c r="M158" s="609">
        <f t="shared" ref="M158:M166" si="16">K158/L158</f>
        <v>1.7714931288661702E-2</v>
      </c>
      <c r="N158" s="1627">
        <v>65.8</v>
      </c>
      <c r="O158" s="611">
        <f t="shared" ref="O158:O166" si="17">M158*N158</f>
        <v>1.1656424787939399</v>
      </c>
      <c r="P158" s="771">
        <f t="shared" ref="P158:P166" si="18">M158*60*1000</f>
        <v>1062.8958773197021</v>
      </c>
      <c r="Q158" s="612">
        <f t="shared" ref="Q158:Q166" si="19">P158*N158/1000</f>
        <v>69.938548727636402</v>
      </c>
    </row>
    <row r="159" spans="1:17" s="10" customFormat="1">
      <c r="A159" s="2187"/>
      <c r="B159" s="983">
        <v>3</v>
      </c>
      <c r="C159" s="1622" t="s">
        <v>389</v>
      </c>
      <c r="D159" s="1623">
        <v>12</v>
      </c>
      <c r="E159" s="1060" t="s">
        <v>39</v>
      </c>
      <c r="F159" s="1624">
        <v>15.61</v>
      </c>
      <c r="G159" s="1625">
        <v>1.49</v>
      </c>
      <c r="H159" s="1626">
        <v>1.92</v>
      </c>
      <c r="I159" s="1625">
        <v>12.2</v>
      </c>
      <c r="J159" s="1061">
        <v>617.34</v>
      </c>
      <c r="K159" s="1625">
        <v>12.2</v>
      </c>
      <c r="L159" s="1061">
        <v>617.34</v>
      </c>
      <c r="M159" s="609">
        <f t="shared" si="16"/>
        <v>1.9762205591732269E-2</v>
      </c>
      <c r="N159" s="1627">
        <v>65.8</v>
      </c>
      <c r="O159" s="611">
        <f t="shared" si="17"/>
        <v>1.3003531279359832</v>
      </c>
      <c r="P159" s="771">
        <f t="shared" si="18"/>
        <v>1185.7323355039362</v>
      </c>
      <c r="Q159" s="612">
        <f t="shared" si="19"/>
        <v>78.021187676159002</v>
      </c>
    </row>
    <row r="160" spans="1:17" s="10" customFormat="1">
      <c r="A160" s="2187"/>
      <c r="B160" s="983">
        <v>4</v>
      </c>
      <c r="C160" s="1622" t="s">
        <v>177</v>
      </c>
      <c r="D160" s="1059">
        <v>6</v>
      </c>
      <c r="E160" s="1060" t="s">
        <v>39</v>
      </c>
      <c r="F160" s="1624">
        <v>7.62</v>
      </c>
      <c r="G160" s="1625">
        <v>0.54</v>
      </c>
      <c r="H160" s="1626">
        <v>0.96</v>
      </c>
      <c r="I160" s="1625">
        <v>6.12</v>
      </c>
      <c r="J160" s="1061">
        <v>305.61</v>
      </c>
      <c r="K160" s="1625">
        <v>6.12</v>
      </c>
      <c r="L160" s="1061">
        <v>305.61</v>
      </c>
      <c r="M160" s="609">
        <f t="shared" si="16"/>
        <v>2.0025522725041718E-2</v>
      </c>
      <c r="N160" s="1627">
        <v>65.8</v>
      </c>
      <c r="O160" s="611">
        <f t="shared" si="17"/>
        <v>1.317679395307745</v>
      </c>
      <c r="P160" s="771">
        <f t="shared" si="18"/>
        <v>1201.5313635025032</v>
      </c>
      <c r="Q160" s="612">
        <f t="shared" si="19"/>
        <v>79.060763718464699</v>
      </c>
    </row>
    <row r="161" spans="1:17" s="10" customFormat="1">
      <c r="A161" s="2187"/>
      <c r="B161" s="983">
        <v>5</v>
      </c>
      <c r="C161" s="1628" t="s">
        <v>450</v>
      </c>
      <c r="D161" s="1059">
        <v>39</v>
      </c>
      <c r="E161" s="1060" t="s">
        <v>39</v>
      </c>
      <c r="F161" s="1624">
        <v>34.18</v>
      </c>
      <c r="G161" s="1625">
        <v>2.5299999999999998</v>
      </c>
      <c r="H161" s="1626">
        <v>4.84</v>
      </c>
      <c r="I161" s="1625">
        <v>26.81</v>
      </c>
      <c r="J161" s="1629">
        <v>1183.53</v>
      </c>
      <c r="K161" s="1625">
        <v>26.81</v>
      </c>
      <c r="L161" s="1629">
        <v>1183.53</v>
      </c>
      <c r="M161" s="609">
        <f t="shared" si="16"/>
        <v>2.2652573234307537E-2</v>
      </c>
      <c r="N161" s="1627">
        <v>65.8</v>
      </c>
      <c r="O161" s="611">
        <f t="shared" si="17"/>
        <v>1.4905393188174358</v>
      </c>
      <c r="P161" s="771">
        <f t="shared" si="18"/>
        <v>1359.1543940584522</v>
      </c>
      <c r="Q161" s="612">
        <f t="shared" si="19"/>
        <v>89.432359129046148</v>
      </c>
    </row>
    <row r="162" spans="1:17" s="10" customFormat="1">
      <c r="A162" s="2187"/>
      <c r="B162" s="983">
        <v>6</v>
      </c>
      <c r="C162" s="1622" t="s">
        <v>179</v>
      </c>
      <c r="D162" s="1059">
        <v>19</v>
      </c>
      <c r="E162" s="1060" t="s">
        <v>39</v>
      </c>
      <c r="F162" s="1624">
        <v>17.559999999999999</v>
      </c>
      <c r="G162" s="1625">
        <v>1.41</v>
      </c>
      <c r="H162" s="1626">
        <v>0.49</v>
      </c>
      <c r="I162" s="1625">
        <v>15.66</v>
      </c>
      <c r="J162" s="1061">
        <v>670.33</v>
      </c>
      <c r="K162" s="1625">
        <v>15.66</v>
      </c>
      <c r="L162" s="1061">
        <v>670.33</v>
      </c>
      <c r="M162" s="609">
        <f t="shared" si="16"/>
        <v>2.336162785493712E-2</v>
      </c>
      <c r="N162" s="1627">
        <v>65.8</v>
      </c>
      <c r="O162" s="611">
        <f t="shared" si="17"/>
        <v>1.5371951128548624</v>
      </c>
      <c r="P162" s="771">
        <f t="shared" si="18"/>
        <v>1401.6976712962273</v>
      </c>
      <c r="Q162" s="612">
        <f t="shared" si="19"/>
        <v>92.231706771291755</v>
      </c>
    </row>
    <row r="163" spans="1:17" s="10" customFormat="1">
      <c r="A163" s="2187"/>
      <c r="B163" s="983">
        <v>7</v>
      </c>
      <c r="C163" s="1622" t="s">
        <v>391</v>
      </c>
      <c r="D163" s="1623">
        <v>16</v>
      </c>
      <c r="E163" s="1060" t="s">
        <v>39</v>
      </c>
      <c r="F163" s="1624">
        <v>26.7</v>
      </c>
      <c r="G163" s="1625">
        <v>1.1200000000000001</v>
      </c>
      <c r="H163" s="1626">
        <v>2.3199999999999998</v>
      </c>
      <c r="I163" s="1625">
        <v>23.26</v>
      </c>
      <c r="J163" s="1061">
        <v>939.96</v>
      </c>
      <c r="K163" s="1625">
        <v>21.58</v>
      </c>
      <c r="L163" s="1624">
        <v>872.36</v>
      </c>
      <c r="M163" s="609">
        <f t="shared" si="16"/>
        <v>2.4737493695263423E-2</v>
      </c>
      <c r="N163" s="1627">
        <v>65.8</v>
      </c>
      <c r="O163" s="611">
        <f t="shared" si="17"/>
        <v>1.6277270851483332</v>
      </c>
      <c r="P163" s="771">
        <f t="shared" si="18"/>
        <v>1484.2496217158055</v>
      </c>
      <c r="Q163" s="612">
        <f t="shared" si="19"/>
        <v>97.663625108899993</v>
      </c>
    </row>
    <row r="164" spans="1:17" s="10" customFormat="1">
      <c r="A164" s="2187"/>
      <c r="B164" s="983">
        <v>8</v>
      </c>
      <c r="C164" s="1622" t="s">
        <v>180</v>
      </c>
      <c r="D164" s="1059">
        <v>4</v>
      </c>
      <c r="E164" s="1060" t="s">
        <v>39</v>
      </c>
      <c r="F164" s="1624">
        <v>6.73</v>
      </c>
      <c r="G164" s="1625">
        <v>0.5</v>
      </c>
      <c r="H164" s="1626">
        <v>0.64</v>
      </c>
      <c r="I164" s="1625">
        <v>5.59</v>
      </c>
      <c r="J164" s="1061">
        <v>215.91</v>
      </c>
      <c r="K164" s="1625">
        <v>5.59</v>
      </c>
      <c r="L164" s="1061">
        <v>215.91</v>
      </c>
      <c r="M164" s="609">
        <f t="shared" si="16"/>
        <v>2.5890417303506091E-2</v>
      </c>
      <c r="N164" s="1627">
        <v>65.8</v>
      </c>
      <c r="O164" s="611">
        <f t="shared" si="17"/>
        <v>1.7035894585707008</v>
      </c>
      <c r="P164" s="771">
        <f t="shared" si="18"/>
        <v>1553.4250382103653</v>
      </c>
      <c r="Q164" s="612">
        <f t="shared" si="19"/>
        <v>102.21536751424202</v>
      </c>
    </row>
    <row r="165" spans="1:17" s="10" customFormat="1">
      <c r="A165" s="2187"/>
      <c r="B165" s="983">
        <v>9</v>
      </c>
      <c r="C165" s="1622" t="s">
        <v>178</v>
      </c>
      <c r="D165" s="1059">
        <v>4</v>
      </c>
      <c r="E165" s="1060" t="s">
        <v>39</v>
      </c>
      <c r="F165" s="1624">
        <v>4.72</v>
      </c>
      <c r="G165" s="1625">
        <v>0.13</v>
      </c>
      <c r="H165" s="1626">
        <v>0.04</v>
      </c>
      <c r="I165" s="1625">
        <v>4.55</v>
      </c>
      <c r="J165" s="1061">
        <v>158.1</v>
      </c>
      <c r="K165" s="1625">
        <v>4.55</v>
      </c>
      <c r="L165" s="1061">
        <v>158.1</v>
      </c>
      <c r="M165" s="609">
        <f t="shared" si="16"/>
        <v>2.8779253636938645E-2</v>
      </c>
      <c r="N165" s="1627">
        <v>65.8</v>
      </c>
      <c r="O165" s="611">
        <f t="shared" si="17"/>
        <v>1.8936748893105628</v>
      </c>
      <c r="P165" s="771">
        <f t="shared" si="18"/>
        <v>1726.7552182163186</v>
      </c>
      <c r="Q165" s="612">
        <f t="shared" si="19"/>
        <v>113.62049335863375</v>
      </c>
    </row>
    <row r="166" spans="1:17" s="10" customFormat="1" ht="12" thickBot="1">
      <c r="A166" s="2188"/>
      <c r="B166" s="984">
        <v>10</v>
      </c>
      <c r="C166" s="1630" t="s">
        <v>176</v>
      </c>
      <c r="D166" s="1062">
        <v>4</v>
      </c>
      <c r="E166" s="1063" t="s">
        <v>39</v>
      </c>
      <c r="F166" s="1631">
        <v>7.22</v>
      </c>
      <c r="G166" s="1632">
        <v>0.21</v>
      </c>
      <c r="H166" s="1633">
        <v>0.4</v>
      </c>
      <c r="I166" s="1632">
        <v>6.61</v>
      </c>
      <c r="J166" s="1064">
        <v>191.55</v>
      </c>
      <c r="K166" s="1632">
        <v>6.61</v>
      </c>
      <c r="L166" s="1064">
        <v>191.55</v>
      </c>
      <c r="M166" s="838">
        <f t="shared" si="16"/>
        <v>3.4507961367789088E-2</v>
      </c>
      <c r="N166" s="1634">
        <v>65.8</v>
      </c>
      <c r="O166" s="834">
        <f t="shared" si="17"/>
        <v>2.2706238580005218</v>
      </c>
      <c r="P166" s="834">
        <f t="shared" si="18"/>
        <v>2070.4776820673451</v>
      </c>
      <c r="Q166" s="835">
        <f t="shared" si="19"/>
        <v>136.23743148003132</v>
      </c>
    </row>
    <row r="168" spans="1:17" s="10" customFormat="1" ht="20.25" customHeight="1">
      <c r="A168" s="2115" t="s">
        <v>31</v>
      </c>
      <c r="B168" s="2115"/>
      <c r="C168" s="2115"/>
      <c r="D168" s="2115"/>
      <c r="E168" s="2115"/>
      <c r="F168" s="2115"/>
      <c r="G168" s="2115"/>
      <c r="H168" s="2115"/>
      <c r="I168" s="2115"/>
      <c r="J168" s="2115"/>
      <c r="K168" s="2115"/>
      <c r="L168" s="2115"/>
      <c r="M168" s="2115"/>
      <c r="N168" s="2115"/>
      <c r="O168" s="2115"/>
      <c r="P168" s="2115"/>
      <c r="Q168" s="2115"/>
    </row>
    <row r="169" spans="1:17" s="10" customFormat="1" ht="14.25" customHeight="1" thickBot="1">
      <c r="A169" s="945"/>
      <c r="B169" s="945"/>
      <c r="C169" s="945"/>
      <c r="D169" s="945"/>
      <c r="E169" s="2043" t="s">
        <v>404</v>
      </c>
      <c r="F169" s="2043"/>
      <c r="G169" s="2043"/>
      <c r="H169" s="2043"/>
      <c r="I169" s="945">
        <v>-0.2</v>
      </c>
      <c r="J169" s="945" t="s">
        <v>403</v>
      </c>
      <c r="K169" s="945" t="s">
        <v>405</v>
      </c>
      <c r="L169" s="946">
        <v>510</v>
      </c>
      <c r="M169" s="945"/>
      <c r="N169" s="945"/>
      <c r="O169" s="945"/>
      <c r="P169" s="945"/>
      <c r="Q169" s="945"/>
    </row>
    <row r="170" spans="1:17" ht="12.75" customHeight="1">
      <c r="A170" s="2060" t="s">
        <v>1</v>
      </c>
      <c r="B170" s="2063" t="s">
        <v>0</v>
      </c>
      <c r="C170" s="2066" t="s">
        <v>2</v>
      </c>
      <c r="D170" s="2066" t="s">
        <v>3</v>
      </c>
      <c r="E170" s="2066" t="s">
        <v>12</v>
      </c>
      <c r="F170" s="2070" t="s">
        <v>13</v>
      </c>
      <c r="G170" s="2071"/>
      <c r="H170" s="2071"/>
      <c r="I170" s="2072"/>
      <c r="J170" s="2066" t="s">
        <v>4</v>
      </c>
      <c r="K170" s="2066" t="s">
        <v>14</v>
      </c>
      <c r="L170" s="2066" t="s">
        <v>5</v>
      </c>
      <c r="M170" s="2066" t="s">
        <v>6</v>
      </c>
      <c r="N170" s="2066" t="s">
        <v>15</v>
      </c>
      <c r="O170" s="2086" t="s">
        <v>16</v>
      </c>
      <c r="P170" s="2086" t="s">
        <v>32</v>
      </c>
      <c r="Q170" s="2075" t="s">
        <v>24</v>
      </c>
    </row>
    <row r="171" spans="1:17" s="2" customFormat="1" ht="33.75">
      <c r="A171" s="2061"/>
      <c r="B171" s="2064"/>
      <c r="C171" s="2067"/>
      <c r="D171" s="2069"/>
      <c r="E171" s="2069"/>
      <c r="F171" s="263" t="s">
        <v>17</v>
      </c>
      <c r="G171" s="263" t="s">
        <v>18</v>
      </c>
      <c r="H171" s="263" t="s">
        <v>19</v>
      </c>
      <c r="I171" s="263" t="s">
        <v>20</v>
      </c>
      <c r="J171" s="2069"/>
      <c r="K171" s="2069"/>
      <c r="L171" s="2069"/>
      <c r="M171" s="2069"/>
      <c r="N171" s="2069"/>
      <c r="O171" s="2087"/>
      <c r="P171" s="2087"/>
      <c r="Q171" s="2076"/>
    </row>
    <row r="172" spans="1:17" s="3" customFormat="1" ht="17.25" customHeight="1" thickBot="1">
      <c r="A172" s="2062"/>
      <c r="B172" s="2065"/>
      <c r="C172" s="2068"/>
      <c r="D172" s="31" t="s">
        <v>7</v>
      </c>
      <c r="E172" s="31" t="s">
        <v>8</v>
      </c>
      <c r="F172" s="31" t="s">
        <v>9</v>
      </c>
      <c r="G172" s="31" t="s">
        <v>9</v>
      </c>
      <c r="H172" s="31" t="s">
        <v>9</v>
      </c>
      <c r="I172" s="31" t="s">
        <v>9</v>
      </c>
      <c r="J172" s="31" t="s">
        <v>21</v>
      </c>
      <c r="K172" s="31" t="s">
        <v>9</v>
      </c>
      <c r="L172" s="31" t="s">
        <v>21</v>
      </c>
      <c r="M172" s="31" t="s">
        <v>71</v>
      </c>
      <c r="N172" s="99" t="s">
        <v>519</v>
      </c>
      <c r="O172" s="99" t="s">
        <v>520</v>
      </c>
      <c r="P172" s="100" t="s">
        <v>25</v>
      </c>
      <c r="Q172" s="101" t="s">
        <v>521</v>
      </c>
    </row>
    <row r="173" spans="1:17">
      <c r="A173" s="2165" t="s">
        <v>230</v>
      </c>
      <c r="B173" s="32">
        <v>1</v>
      </c>
      <c r="C173" s="786" t="s">
        <v>786</v>
      </c>
      <c r="D173" s="736">
        <v>29</v>
      </c>
      <c r="E173" s="736">
        <v>1991</v>
      </c>
      <c r="F173" s="850">
        <v>11.74</v>
      </c>
      <c r="G173" s="851">
        <v>2.54</v>
      </c>
      <c r="H173" s="851">
        <v>4.6399999999999997</v>
      </c>
      <c r="I173" s="851">
        <f>F173-G173-H173</f>
        <v>4.5599999999999996</v>
      </c>
      <c r="J173" s="787">
        <v>1509.61</v>
      </c>
      <c r="K173" s="851">
        <v>4.5599999999999996</v>
      </c>
      <c r="L173" s="906">
        <v>1509.61</v>
      </c>
      <c r="M173" s="738">
        <f>K173/L173</f>
        <v>3.0206477169600096E-3</v>
      </c>
      <c r="N173" s="906">
        <v>53.737000000000002</v>
      </c>
      <c r="O173" s="788">
        <f>M173*N173</f>
        <v>0.16232054636628004</v>
      </c>
      <c r="P173" s="788">
        <f>M173*60*1000</f>
        <v>181.23886301760058</v>
      </c>
      <c r="Q173" s="596">
        <f>P173*N173/1000</f>
        <v>9.7392327819768028</v>
      </c>
    </row>
    <row r="174" spans="1:17">
      <c r="A174" s="2165"/>
      <c r="B174" s="32">
        <v>2</v>
      </c>
      <c r="C174" s="789" t="s">
        <v>787</v>
      </c>
      <c r="D174" s="743">
        <v>45</v>
      </c>
      <c r="E174" s="743">
        <v>1989</v>
      </c>
      <c r="F174" s="852">
        <v>21.617000000000001</v>
      </c>
      <c r="G174" s="853">
        <v>4.0640000000000001</v>
      </c>
      <c r="H174" s="853">
        <v>7.2</v>
      </c>
      <c r="I174" s="851">
        <f>F174-G174-H174</f>
        <v>10.353000000000002</v>
      </c>
      <c r="J174" s="790">
        <v>2332.0100000000002</v>
      </c>
      <c r="K174" s="853">
        <v>10.353</v>
      </c>
      <c r="L174" s="907">
        <v>2332.0100000000002</v>
      </c>
      <c r="M174" s="598">
        <f t="shared" ref="M174:M182" si="20">K174/L174</f>
        <v>4.4395178408325863E-3</v>
      </c>
      <c r="N174" s="906">
        <v>53.737000000000002</v>
      </c>
      <c r="O174" s="599">
        <f t="shared" ref="O174:O192" si="21">M174*N174</f>
        <v>0.23856637021282071</v>
      </c>
      <c r="P174" s="788">
        <f t="shared" ref="P174:P192" si="22">M174*60*1000</f>
        <v>266.3710704499552</v>
      </c>
      <c r="Q174" s="600">
        <f t="shared" ref="Q174:Q192" si="23">P174*N174/1000</f>
        <v>14.313982212769242</v>
      </c>
    </row>
    <row r="175" spans="1:17">
      <c r="A175" s="2165"/>
      <c r="B175" s="32">
        <v>3</v>
      </c>
      <c r="C175" s="1488" t="s">
        <v>788</v>
      </c>
      <c r="D175" s="743">
        <v>60</v>
      </c>
      <c r="E175" s="743">
        <v>1971</v>
      </c>
      <c r="F175" s="852">
        <v>28.989000000000001</v>
      </c>
      <c r="G175" s="853">
        <v>4.0910000000000002</v>
      </c>
      <c r="H175" s="853">
        <v>9.6</v>
      </c>
      <c r="I175" s="851">
        <f t="shared" ref="I175:I182" si="24">F175-G175-H175</f>
        <v>15.298</v>
      </c>
      <c r="J175" s="790">
        <v>2799.04</v>
      </c>
      <c r="K175" s="853">
        <v>15.298</v>
      </c>
      <c r="L175" s="907">
        <v>2799.04</v>
      </c>
      <c r="M175" s="598">
        <f t="shared" si="20"/>
        <v>5.4654452955298959E-3</v>
      </c>
      <c r="N175" s="906">
        <v>53.737000000000002</v>
      </c>
      <c r="O175" s="599">
        <f t="shared" si="21"/>
        <v>0.29369663384589001</v>
      </c>
      <c r="P175" s="788">
        <f t="shared" si="22"/>
        <v>327.92671773179376</v>
      </c>
      <c r="Q175" s="600">
        <f t="shared" si="23"/>
        <v>17.621798030753403</v>
      </c>
    </row>
    <row r="176" spans="1:17">
      <c r="A176" s="2165"/>
      <c r="B176" s="32">
        <v>4</v>
      </c>
      <c r="C176" s="789" t="s">
        <v>789</v>
      </c>
      <c r="D176" s="743">
        <v>29</v>
      </c>
      <c r="E176" s="743">
        <v>1984</v>
      </c>
      <c r="F176" s="852">
        <v>12.551</v>
      </c>
      <c r="G176" s="853">
        <v>2.915</v>
      </c>
      <c r="H176" s="853">
        <v>1.4790000000000001</v>
      </c>
      <c r="I176" s="851">
        <f t="shared" si="24"/>
        <v>8.157</v>
      </c>
      <c r="J176" s="790">
        <v>1486.56</v>
      </c>
      <c r="K176" s="853">
        <v>8.157</v>
      </c>
      <c r="L176" s="907">
        <v>1486.56</v>
      </c>
      <c r="M176" s="598">
        <f t="shared" si="20"/>
        <v>5.4871649983855349E-3</v>
      </c>
      <c r="N176" s="906">
        <v>53.737000000000002</v>
      </c>
      <c r="O176" s="599">
        <f t="shared" si="21"/>
        <v>0.29486378551824349</v>
      </c>
      <c r="P176" s="788">
        <f t="shared" si="22"/>
        <v>329.22989990313209</v>
      </c>
      <c r="Q176" s="600">
        <f t="shared" si="23"/>
        <v>17.691827131094612</v>
      </c>
    </row>
    <row r="177" spans="1:17">
      <c r="A177" s="2165"/>
      <c r="B177" s="32">
        <v>5</v>
      </c>
      <c r="C177" s="789" t="s">
        <v>790</v>
      </c>
      <c r="D177" s="743">
        <v>30</v>
      </c>
      <c r="E177" s="743">
        <v>1985</v>
      </c>
      <c r="F177" s="852">
        <v>16.039000000000001</v>
      </c>
      <c r="G177" s="853">
        <v>2.766</v>
      </c>
      <c r="H177" s="853">
        <v>4.8</v>
      </c>
      <c r="I177" s="851">
        <f t="shared" si="24"/>
        <v>8.4730000000000025</v>
      </c>
      <c r="J177" s="790">
        <v>1495.59</v>
      </c>
      <c r="K177" s="853">
        <v>8.4730000000000008</v>
      </c>
      <c r="L177" s="907">
        <v>1495.59</v>
      </c>
      <c r="M177" s="598">
        <f t="shared" si="20"/>
        <v>5.6653227154500911E-3</v>
      </c>
      <c r="N177" s="906">
        <v>53.737000000000002</v>
      </c>
      <c r="O177" s="599">
        <f t="shared" si="21"/>
        <v>0.30443744676014156</v>
      </c>
      <c r="P177" s="788">
        <f t="shared" si="22"/>
        <v>339.91936292700547</v>
      </c>
      <c r="Q177" s="600">
        <f t="shared" si="23"/>
        <v>18.266246805608496</v>
      </c>
    </row>
    <row r="178" spans="1:17">
      <c r="A178" s="2165"/>
      <c r="B178" s="32">
        <v>6</v>
      </c>
      <c r="C178" s="789" t="s">
        <v>791</v>
      </c>
      <c r="D178" s="743">
        <v>31</v>
      </c>
      <c r="E178" s="743">
        <v>1987</v>
      </c>
      <c r="F178" s="852">
        <v>17.739999999999998</v>
      </c>
      <c r="G178" s="853">
        <v>3.1640000000000001</v>
      </c>
      <c r="H178" s="853">
        <v>4.8</v>
      </c>
      <c r="I178" s="851">
        <f t="shared" si="24"/>
        <v>9.7759999999999998</v>
      </c>
      <c r="J178" s="790">
        <v>1594.65</v>
      </c>
      <c r="K178" s="853">
        <v>9.7759999999999998</v>
      </c>
      <c r="L178" s="907">
        <v>1594.65</v>
      </c>
      <c r="M178" s="598">
        <f t="shared" si="20"/>
        <v>6.1304988555482389E-3</v>
      </c>
      <c r="N178" s="906">
        <v>53.737000000000002</v>
      </c>
      <c r="O178" s="599">
        <f t="shared" si="21"/>
        <v>0.32943461700059573</v>
      </c>
      <c r="P178" s="788">
        <f t="shared" si="22"/>
        <v>367.82993133289432</v>
      </c>
      <c r="Q178" s="600">
        <f t="shared" si="23"/>
        <v>19.766077020035745</v>
      </c>
    </row>
    <row r="179" spans="1:17">
      <c r="A179" s="2175"/>
      <c r="B179" s="32">
        <v>7</v>
      </c>
      <c r="C179" s="789" t="s">
        <v>792</v>
      </c>
      <c r="D179" s="743">
        <v>34</v>
      </c>
      <c r="E179" s="743">
        <v>1983</v>
      </c>
      <c r="F179" s="852">
        <v>23.05</v>
      </c>
      <c r="G179" s="853">
        <v>3.5459999999999998</v>
      </c>
      <c r="H179" s="853">
        <v>5.12</v>
      </c>
      <c r="I179" s="851">
        <f>F179-G179-H179</f>
        <v>14.384</v>
      </c>
      <c r="J179" s="790">
        <v>2162.61</v>
      </c>
      <c r="K179" s="853">
        <v>11.21</v>
      </c>
      <c r="L179" s="907">
        <v>1814.57</v>
      </c>
      <c r="M179" s="598">
        <f t="shared" si="20"/>
        <v>6.1777721443647812E-3</v>
      </c>
      <c r="N179" s="906">
        <v>53.737000000000002</v>
      </c>
      <c r="O179" s="599">
        <f t="shared" si="21"/>
        <v>0.33197494172173025</v>
      </c>
      <c r="P179" s="788">
        <f t="shared" si="22"/>
        <v>370.66632866188689</v>
      </c>
      <c r="Q179" s="600">
        <f t="shared" si="23"/>
        <v>19.918496503303817</v>
      </c>
    </row>
    <row r="180" spans="1:17">
      <c r="A180" s="2175"/>
      <c r="B180" s="32">
        <v>8</v>
      </c>
      <c r="C180" s="789" t="s">
        <v>793</v>
      </c>
      <c r="D180" s="743">
        <v>45</v>
      </c>
      <c r="E180" s="743">
        <v>1973</v>
      </c>
      <c r="F180" s="852">
        <v>26.204000000000001</v>
      </c>
      <c r="G180" s="853">
        <v>3.605</v>
      </c>
      <c r="H180" s="853">
        <v>7.2</v>
      </c>
      <c r="I180" s="851">
        <f>F180-G180-H180</f>
        <v>15.399000000000001</v>
      </c>
      <c r="J180" s="790">
        <v>2317.75</v>
      </c>
      <c r="K180" s="853">
        <v>15.398999999999999</v>
      </c>
      <c r="L180" s="907">
        <v>2317.75</v>
      </c>
      <c r="M180" s="598">
        <f t="shared" si="20"/>
        <v>6.6439434796677806E-3</v>
      </c>
      <c r="N180" s="906">
        <v>53.737000000000002</v>
      </c>
      <c r="O180" s="599">
        <f t="shared" si="21"/>
        <v>0.35702559076690754</v>
      </c>
      <c r="P180" s="788">
        <f t="shared" si="22"/>
        <v>398.63660878006687</v>
      </c>
      <c r="Q180" s="600">
        <f t="shared" si="23"/>
        <v>21.421535446014456</v>
      </c>
    </row>
    <row r="181" spans="1:17">
      <c r="A181" s="2175"/>
      <c r="B181" s="32">
        <v>9</v>
      </c>
      <c r="C181" s="789" t="s">
        <v>794</v>
      </c>
      <c r="D181" s="743">
        <v>75</v>
      </c>
      <c r="E181" s="743">
        <v>1976</v>
      </c>
      <c r="F181" s="852">
        <v>45.78</v>
      </c>
      <c r="G181" s="853">
        <v>7.1539999999999999</v>
      </c>
      <c r="H181" s="853">
        <v>12</v>
      </c>
      <c r="I181" s="851">
        <f>F181-G181-H181</f>
        <v>26.626000000000005</v>
      </c>
      <c r="J181" s="790">
        <v>3969.84</v>
      </c>
      <c r="K181" s="853">
        <v>26.626000000000001</v>
      </c>
      <c r="L181" s="907">
        <v>3969.84</v>
      </c>
      <c r="M181" s="598">
        <f t="shared" si="20"/>
        <v>6.7070713177357277E-3</v>
      </c>
      <c r="N181" s="906">
        <v>53.737000000000002</v>
      </c>
      <c r="O181" s="599">
        <f t="shared" si="21"/>
        <v>0.36041789140116481</v>
      </c>
      <c r="P181" s="788">
        <f t="shared" si="22"/>
        <v>402.42427906414366</v>
      </c>
      <c r="Q181" s="600">
        <f t="shared" si="23"/>
        <v>21.62507348406989</v>
      </c>
    </row>
    <row r="182" spans="1:17" ht="12" thickBot="1">
      <c r="A182" s="2175"/>
      <c r="B182" s="32">
        <v>10</v>
      </c>
      <c r="C182" s="821" t="s">
        <v>795</v>
      </c>
      <c r="D182" s="854">
        <v>68</v>
      </c>
      <c r="E182" s="854">
        <v>2008</v>
      </c>
      <c r="F182" s="908">
        <v>36.317</v>
      </c>
      <c r="G182" s="909">
        <v>3.5680000000000001</v>
      </c>
      <c r="H182" s="909">
        <v>6.391</v>
      </c>
      <c r="I182" s="909">
        <f t="shared" si="24"/>
        <v>26.358000000000004</v>
      </c>
      <c r="J182" s="842">
        <v>3879.35</v>
      </c>
      <c r="K182" s="909">
        <v>26.358000000000001</v>
      </c>
      <c r="L182" s="910">
        <v>3879.35</v>
      </c>
      <c r="M182" s="841">
        <f t="shared" si="20"/>
        <v>6.7944372124196066E-3</v>
      </c>
      <c r="N182" s="910">
        <v>53.737000000000002</v>
      </c>
      <c r="O182" s="894">
        <f t="shared" si="21"/>
        <v>0.36511267248379242</v>
      </c>
      <c r="P182" s="843">
        <f t="shared" si="22"/>
        <v>407.66623274517639</v>
      </c>
      <c r="Q182" s="844">
        <f t="shared" si="23"/>
        <v>21.906760349027543</v>
      </c>
    </row>
    <row r="183" spans="1:17">
      <c r="A183" s="2192" t="s">
        <v>231</v>
      </c>
      <c r="B183" s="14">
        <v>1</v>
      </c>
      <c r="C183" s="911" t="s">
        <v>796</v>
      </c>
      <c r="D183" s="749">
        <v>30</v>
      </c>
      <c r="E183" s="749">
        <v>1990</v>
      </c>
      <c r="F183" s="861">
        <v>19.5</v>
      </c>
      <c r="G183" s="861">
        <v>2.9079999999999999</v>
      </c>
      <c r="H183" s="861">
        <v>4.8</v>
      </c>
      <c r="I183" s="990">
        <v>11.791999999999998</v>
      </c>
      <c r="J183" s="912">
        <v>1622.41</v>
      </c>
      <c r="K183" s="861">
        <v>11.561</v>
      </c>
      <c r="L183" s="912">
        <v>1590.59</v>
      </c>
      <c r="M183" s="753">
        <f>K183/L183</f>
        <v>7.2683721134924779E-3</v>
      </c>
      <c r="N183" s="913">
        <v>53.737000000000002</v>
      </c>
      <c r="O183" s="754">
        <f t="shared" si="21"/>
        <v>0.39058051226274532</v>
      </c>
      <c r="P183" s="754">
        <f t="shared" si="22"/>
        <v>436.10232680954869</v>
      </c>
      <c r="Q183" s="755">
        <f t="shared" si="23"/>
        <v>23.434830735764717</v>
      </c>
    </row>
    <row r="184" spans="1:17">
      <c r="A184" s="2100"/>
      <c r="B184" s="15">
        <v>2</v>
      </c>
      <c r="C184" s="865" t="s">
        <v>797</v>
      </c>
      <c r="D184" s="749">
        <v>21</v>
      </c>
      <c r="E184" s="749">
        <v>1987</v>
      </c>
      <c r="F184" s="864">
        <v>12.97</v>
      </c>
      <c r="G184" s="864">
        <v>1.4730000000000001</v>
      </c>
      <c r="H184" s="864">
        <v>3.36</v>
      </c>
      <c r="I184" s="990">
        <v>8.1370000000000005</v>
      </c>
      <c r="J184" s="914">
        <v>1097.0999999999999</v>
      </c>
      <c r="K184" s="864">
        <v>8.1370000000000005</v>
      </c>
      <c r="L184" s="914">
        <v>1097.0999999999999</v>
      </c>
      <c r="M184" s="753">
        <f>K184/L184</f>
        <v>7.4168261781059168E-3</v>
      </c>
      <c r="N184" s="913">
        <v>53.737000000000002</v>
      </c>
      <c r="O184" s="754">
        <f t="shared" si="21"/>
        <v>0.39855798833287764</v>
      </c>
      <c r="P184" s="754">
        <f t="shared" si="22"/>
        <v>445.009570686355</v>
      </c>
      <c r="Q184" s="755">
        <f t="shared" si="23"/>
        <v>23.913479299972661</v>
      </c>
    </row>
    <row r="185" spans="1:17">
      <c r="A185" s="2100"/>
      <c r="B185" s="15">
        <v>3</v>
      </c>
      <c r="C185" s="865" t="s">
        <v>798</v>
      </c>
      <c r="D185" s="749">
        <v>75</v>
      </c>
      <c r="E185" s="749">
        <v>1973</v>
      </c>
      <c r="F185" s="864">
        <v>48.857999999999997</v>
      </c>
      <c r="G185" s="864">
        <v>6.5720000000000001</v>
      </c>
      <c r="H185" s="864">
        <v>12</v>
      </c>
      <c r="I185" s="990">
        <v>30.285999999999994</v>
      </c>
      <c r="J185" s="914">
        <v>3986.99</v>
      </c>
      <c r="K185" s="864">
        <v>30.286000000000001</v>
      </c>
      <c r="L185" s="914">
        <v>3986.99</v>
      </c>
      <c r="M185" s="758">
        <f t="shared" ref="M185:M192" si="25">K185/L185</f>
        <v>7.5962066621687047E-3</v>
      </c>
      <c r="N185" s="913">
        <v>53.737000000000002</v>
      </c>
      <c r="O185" s="754">
        <f t="shared" si="21"/>
        <v>0.40819735740495972</v>
      </c>
      <c r="P185" s="754">
        <f t="shared" si="22"/>
        <v>455.77239973012229</v>
      </c>
      <c r="Q185" s="759">
        <f t="shared" si="23"/>
        <v>24.491841444297581</v>
      </c>
    </row>
    <row r="186" spans="1:17">
      <c r="A186" s="2100"/>
      <c r="B186" s="15">
        <v>4</v>
      </c>
      <c r="C186" s="865" t="s">
        <v>799</v>
      </c>
      <c r="D186" s="749">
        <v>36</v>
      </c>
      <c r="E186" s="749">
        <v>1991</v>
      </c>
      <c r="F186" s="864">
        <v>28.178000000000001</v>
      </c>
      <c r="G186" s="864">
        <v>4.202</v>
      </c>
      <c r="H186" s="864">
        <v>5.76</v>
      </c>
      <c r="I186" s="990">
        <v>18.216000000000001</v>
      </c>
      <c r="J186" s="914">
        <v>2333.9</v>
      </c>
      <c r="K186" s="864">
        <v>18.216000000000001</v>
      </c>
      <c r="L186" s="914">
        <v>2333.9</v>
      </c>
      <c r="M186" s="758">
        <f t="shared" si="25"/>
        <v>7.8049616521701877E-3</v>
      </c>
      <c r="N186" s="913">
        <v>53.737000000000002</v>
      </c>
      <c r="O186" s="866">
        <f t="shared" si="21"/>
        <v>0.41941522430266936</v>
      </c>
      <c r="P186" s="754">
        <f t="shared" si="22"/>
        <v>468.29769913021124</v>
      </c>
      <c r="Q186" s="759">
        <f t="shared" si="23"/>
        <v>25.164913458160161</v>
      </c>
    </row>
    <row r="187" spans="1:17">
      <c r="A187" s="2100"/>
      <c r="B187" s="15">
        <v>5</v>
      </c>
      <c r="C187" s="865" t="s">
        <v>800</v>
      </c>
      <c r="D187" s="749">
        <v>100</v>
      </c>
      <c r="E187" s="749">
        <v>1970</v>
      </c>
      <c r="F187" s="864">
        <v>60.494999999999997</v>
      </c>
      <c r="G187" s="864">
        <v>9.1270000000000007</v>
      </c>
      <c r="H187" s="864">
        <v>16</v>
      </c>
      <c r="I187" s="990">
        <v>35.367999999999995</v>
      </c>
      <c r="J187" s="914">
        <v>4430.04</v>
      </c>
      <c r="K187" s="864">
        <v>35.368000000000002</v>
      </c>
      <c r="L187" s="914">
        <v>4430.04</v>
      </c>
      <c r="M187" s="758">
        <f t="shared" si="25"/>
        <v>7.9836750909698332E-3</v>
      </c>
      <c r="N187" s="913">
        <v>53.737000000000002</v>
      </c>
      <c r="O187" s="866">
        <f t="shared" si="21"/>
        <v>0.42901874836344595</v>
      </c>
      <c r="P187" s="754">
        <f t="shared" si="22"/>
        <v>479.02050545818997</v>
      </c>
      <c r="Q187" s="759">
        <f t="shared" si="23"/>
        <v>25.741124901806753</v>
      </c>
    </row>
    <row r="188" spans="1:17">
      <c r="A188" s="2100"/>
      <c r="B188" s="15">
        <v>6</v>
      </c>
      <c r="C188" s="865" t="s">
        <v>801</v>
      </c>
      <c r="D188" s="749">
        <v>34</v>
      </c>
      <c r="E188" s="749">
        <v>1991</v>
      </c>
      <c r="F188" s="864">
        <v>28.533000000000001</v>
      </c>
      <c r="G188" s="864">
        <v>3.8079999999999998</v>
      </c>
      <c r="H188" s="864">
        <v>5.44</v>
      </c>
      <c r="I188" s="990">
        <v>19.285</v>
      </c>
      <c r="J188" s="914">
        <v>2370.19</v>
      </c>
      <c r="K188" s="864">
        <v>18.675000000000001</v>
      </c>
      <c r="L188" s="914">
        <v>2295.2600000000002</v>
      </c>
      <c r="M188" s="758">
        <f t="shared" si="25"/>
        <v>8.1363331387293812E-3</v>
      </c>
      <c r="N188" s="913">
        <v>53.737000000000002</v>
      </c>
      <c r="O188" s="866">
        <f t="shared" si="21"/>
        <v>0.43722213387590075</v>
      </c>
      <c r="P188" s="754">
        <f t="shared" si="22"/>
        <v>488.17998832376287</v>
      </c>
      <c r="Q188" s="759">
        <f t="shared" si="23"/>
        <v>26.233328032554049</v>
      </c>
    </row>
    <row r="189" spans="1:17">
      <c r="A189" s="2100"/>
      <c r="B189" s="15">
        <v>7</v>
      </c>
      <c r="C189" s="865" t="s">
        <v>802</v>
      </c>
      <c r="D189" s="749">
        <v>22</v>
      </c>
      <c r="E189" s="749">
        <v>1989</v>
      </c>
      <c r="F189" s="864">
        <v>16.02</v>
      </c>
      <c r="G189" s="864">
        <v>2.4060000000000001</v>
      </c>
      <c r="H189" s="864">
        <v>3.52</v>
      </c>
      <c r="I189" s="990">
        <v>10.093999999999999</v>
      </c>
      <c r="J189" s="914">
        <v>1176.23</v>
      </c>
      <c r="K189" s="864">
        <v>10.093999999999999</v>
      </c>
      <c r="L189" s="914">
        <v>1176.23</v>
      </c>
      <c r="M189" s="758">
        <f t="shared" si="25"/>
        <v>8.581654948436955E-3</v>
      </c>
      <c r="N189" s="913">
        <v>53.737000000000002</v>
      </c>
      <c r="O189" s="866">
        <f t="shared" si="21"/>
        <v>0.46115239196415669</v>
      </c>
      <c r="P189" s="754">
        <f t="shared" si="22"/>
        <v>514.89929690621727</v>
      </c>
      <c r="Q189" s="759">
        <f t="shared" si="23"/>
        <v>27.669143517849399</v>
      </c>
    </row>
    <row r="190" spans="1:17">
      <c r="A190" s="2100"/>
      <c r="B190" s="15">
        <v>8</v>
      </c>
      <c r="C190" s="865" t="s">
        <v>803</v>
      </c>
      <c r="D190" s="749">
        <v>60</v>
      </c>
      <c r="E190" s="749">
        <v>1966</v>
      </c>
      <c r="F190" s="864">
        <v>38.47</v>
      </c>
      <c r="G190" s="864">
        <v>5.351</v>
      </c>
      <c r="H190" s="864">
        <v>9.6</v>
      </c>
      <c r="I190" s="990">
        <v>23.518999999999998</v>
      </c>
      <c r="J190" s="914">
        <v>2717.9</v>
      </c>
      <c r="K190" s="864">
        <v>23.518999999999998</v>
      </c>
      <c r="L190" s="914">
        <v>2717.9</v>
      </c>
      <c r="M190" s="758">
        <f t="shared" si="25"/>
        <v>8.6533720887449865E-3</v>
      </c>
      <c r="N190" s="913">
        <v>53.737000000000002</v>
      </c>
      <c r="O190" s="866">
        <f t="shared" si="21"/>
        <v>0.46500625593288936</v>
      </c>
      <c r="P190" s="754">
        <f t="shared" si="22"/>
        <v>519.20232532469925</v>
      </c>
      <c r="Q190" s="759">
        <f t="shared" si="23"/>
        <v>27.900375355973363</v>
      </c>
    </row>
    <row r="191" spans="1:17">
      <c r="A191" s="2100"/>
      <c r="B191" s="15">
        <v>9</v>
      </c>
      <c r="C191" s="865" t="s">
        <v>804</v>
      </c>
      <c r="D191" s="749">
        <v>60</v>
      </c>
      <c r="E191" s="749">
        <v>1970</v>
      </c>
      <c r="F191" s="864">
        <v>38.479999999999997</v>
      </c>
      <c r="G191" s="864">
        <v>4.4039999999999999</v>
      </c>
      <c r="H191" s="864">
        <v>9.6</v>
      </c>
      <c r="I191" s="990">
        <v>24.475999999999992</v>
      </c>
      <c r="J191" s="914">
        <v>2722.74</v>
      </c>
      <c r="K191" s="864">
        <v>24.475999999999999</v>
      </c>
      <c r="L191" s="914">
        <v>2722.74</v>
      </c>
      <c r="M191" s="758">
        <f t="shared" si="25"/>
        <v>8.9894738388535088E-3</v>
      </c>
      <c r="N191" s="913">
        <v>53.737000000000002</v>
      </c>
      <c r="O191" s="866">
        <f t="shared" si="21"/>
        <v>0.48306735567847103</v>
      </c>
      <c r="P191" s="754">
        <f t="shared" si="22"/>
        <v>539.36843033121056</v>
      </c>
      <c r="Q191" s="759">
        <f t="shared" si="23"/>
        <v>28.984041340708263</v>
      </c>
    </row>
    <row r="192" spans="1:17" ht="12" thickBot="1">
      <c r="A192" s="2100"/>
      <c r="B192" s="15">
        <v>10</v>
      </c>
      <c r="C192" s="868" t="s">
        <v>805</v>
      </c>
      <c r="D192" s="869">
        <v>100</v>
      </c>
      <c r="E192" s="869">
        <v>1969</v>
      </c>
      <c r="F192" s="871">
        <v>64.855999999999995</v>
      </c>
      <c r="G192" s="871">
        <v>8.0730000000000004</v>
      </c>
      <c r="H192" s="871">
        <v>16</v>
      </c>
      <c r="I192" s="871">
        <v>40.782999999999994</v>
      </c>
      <c r="J192" s="915">
        <v>4454.22</v>
      </c>
      <c r="K192" s="871">
        <v>40.783000000000001</v>
      </c>
      <c r="L192" s="915">
        <v>4454.22</v>
      </c>
      <c r="M192" s="872">
        <f t="shared" si="25"/>
        <v>9.1560362981621922E-3</v>
      </c>
      <c r="N192" s="915">
        <v>53.737000000000002</v>
      </c>
      <c r="O192" s="873">
        <f t="shared" si="21"/>
        <v>0.49201792255434174</v>
      </c>
      <c r="P192" s="873">
        <f t="shared" si="22"/>
        <v>549.36217788973147</v>
      </c>
      <c r="Q192" s="874">
        <f t="shared" si="23"/>
        <v>29.5210753532605</v>
      </c>
    </row>
    <row r="193" spans="1:17" ht="11.25" customHeight="1">
      <c r="A193" s="2193" t="s">
        <v>319</v>
      </c>
      <c r="B193" s="74">
        <v>1</v>
      </c>
      <c r="C193" s="822" t="s">
        <v>806</v>
      </c>
      <c r="D193" s="875">
        <v>40</v>
      </c>
      <c r="E193" s="875">
        <v>1963</v>
      </c>
      <c r="F193" s="877">
        <v>39.161999999999999</v>
      </c>
      <c r="G193" s="877">
        <v>2.9998200000000002</v>
      </c>
      <c r="H193" s="877">
        <v>0.4</v>
      </c>
      <c r="I193" s="985">
        <f t="shared" ref="I193:I212" si="26">F193-G193-H193</f>
        <v>35.762180000000001</v>
      </c>
      <c r="J193" s="916">
        <v>1770</v>
      </c>
      <c r="K193" s="877">
        <v>35.762</v>
      </c>
      <c r="L193" s="917">
        <v>1770</v>
      </c>
      <c r="M193" s="762">
        <f>K193/L193</f>
        <v>2.02045197740113E-2</v>
      </c>
      <c r="N193" s="917">
        <v>53.737000000000002</v>
      </c>
      <c r="O193" s="763">
        <f>M193*N193</f>
        <v>1.0857302790960452</v>
      </c>
      <c r="P193" s="763">
        <f>M193*60*1000</f>
        <v>1212.2711864406781</v>
      </c>
      <c r="Q193" s="764">
        <f>P193*N193/1000</f>
        <v>65.14381674576272</v>
      </c>
    </row>
    <row r="194" spans="1:17">
      <c r="A194" s="2052"/>
      <c r="B194" s="75">
        <v>2</v>
      </c>
      <c r="C194" s="824" t="s">
        <v>807</v>
      </c>
      <c r="D194" s="878">
        <v>32</v>
      </c>
      <c r="E194" s="878">
        <v>1961</v>
      </c>
      <c r="F194" s="880">
        <v>31.83</v>
      </c>
      <c r="G194" s="880">
        <v>2.5255200000000002</v>
      </c>
      <c r="H194" s="880">
        <v>0.32</v>
      </c>
      <c r="I194" s="880">
        <f t="shared" si="26"/>
        <v>28.984479999999998</v>
      </c>
      <c r="J194" s="918">
        <v>1412.83</v>
      </c>
      <c r="K194" s="880">
        <v>28.984000000000002</v>
      </c>
      <c r="L194" s="918">
        <v>1412.83</v>
      </c>
      <c r="M194" s="605">
        <f t="shared" ref="M194:M202" si="27">K194/L194</f>
        <v>2.0514853167047702E-2</v>
      </c>
      <c r="N194" s="917">
        <v>53.737000000000002</v>
      </c>
      <c r="O194" s="607">
        <f t="shared" ref="O194:O202" si="28">M194*N194</f>
        <v>1.1024066646376425</v>
      </c>
      <c r="P194" s="763">
        <f t="shared" ref="P194:P202" si="29">M194*60*1000</f>
        <v>1230.891190022862</v>
      </c>
      <c r="Q194" s="608">
        <f t="shared" ref="Q194:Q202" si="30">P194*N194/1000</f>
        <v>66.14439987825854</v>
      </c>
    </row>
    <row r="195" spans="1:17">
      <c r="A195" s="2052"/>
      <c r="B195" s="75">
        <v>3</v>
      </c>
      <c r="C195" s="824" t="s">
        <v>808</v>
      </c>
      <c r="D195" s="878">
        <v>71</v>
      </c>
      <c r="E195" s="878">
        <v>1962</v>
      </c>
      <c r="F195" s="880">
        <v>69.641000000000005</v>
      </c>
      <c r="G195" s="880">
        <v>5.8630000000000004</v>
      </c>
      <c r="H195" s="880">
        <v>0.7</v>
      </c>
      <c r="I195" s="880">
        <f t="shared" si="26"/>
        <v>63.078000000000003</v>
      </c>
      <c r="J195" s="918">
        <v>3011.95</v>
      </c>
      <c r="K195" s="880">
        <v>63.076999999999998</v>
      </c>
      <c r="L195" s="918">
        <v>3011.95</v>
      </c>
      <c r="M195" s="605">
        <f t="shared" si="27"/>
        <v>2.0942246717242981E-2</v>
      </c>
      <c r="N195" s="917">
        <v>53.737000000000002</v>
      </c>
      <c r="O195" s="607">
        <f t="shared" si="28"/>
        <v>1.1253735118444861</v>
      </c>
      <c r="P195" s="763">
        <f t="shared" si="29"/>
        <v>1256.5348030345788</v>
      </c>
      <c r="Q195" s="608">
        <f t="shared" si="30"/>
        <v>67.522410710669163</v>
      </c>
    </row>
    <row r="196" spans="1:17">
      <c r="A196" s="2052"/>
      <c r="B196" s="75">
        <v>4</v>
      </c>
      <c r="C196" s="824" t="s">
        <v>809</v>
      </c>
      <c r="D196" s="878">
        <v>12</v>
      </c>
      <c r="E196" s="878">
        <v>1954</v>
      </c>
      <c r="F196" s="880">
        <v>15.417999999999999</v>
      </c>
      <c r="G196" s="880">
        <v>1.276</v>
      </c>
      <c r="H196" s="880">
        <v>1.92</v>
      </c>
      <c r="I196" s="880">
        <f t="shared" si="26"/>
        <v>12.222</v>
      </c>
      <c r="J196" s="918">
        <v>574.76</v>
      </c>
      <c r="K196" s="880">
        <v>12.22147</v>
      </c>
      <c r="L196" s="918">
        <v>574.76</v>
      </c>
      <c r="M196" s="605">
        <f t="shared" si="27"/>
        <v>2.1263605678892059E-2</v>
      </c>
      <c r="N196" s="917">
        <v>53.737000000000002</v>
      </c>
      <c r="O196" s="607">
        <f t="shared" si="28"/>
        <v>1.1426423783666226</v>
      </c>
      <c r="P196" s="763">
        <f t="shared" si="29"/>
        <v>1275.8163407335235</v>
      </c>
      <c r="Q196" s="608">
        <f t="shared" si="30"/>
        <v>68.558542701997354</v>
      </c>
    </row>
    <row r="197" spans="1:17">
      <c r="A197" s="2052"/>
      <c r="B197" s="75">
        <v>5</v>
      </c>
      <c r="C197" s="824" t="s">
        <v>810</v>
      </c>
      <c r="D197" s="878">
        <v>20</v>
      </c>
      <c r="E197" s="878">
        <v>1964</v>
      </c>
      <c r="F197" s="880">
        <v>21.263000000000002</v>
      </c>
      <c r="G197" s="880">
        <v>1.79775</v>
      </c>
      <c r="H197" s="880">
        <v>0.2</v>
      </c>
      <c r="I197" s="880">
        <f t="shared" si="26"/>
        <v>19.265250000000002</v>
      </c>
      <c r="J197" s="918">
        <v>895.93</v>
      </c>
      <c r="K197" s="880">
        <v>19.265000000000001</v>
      </c>
      <c r="L197" s="918">
        <v>895.93</v>
      </c>
      <c r="M197" s="605">
        <f t="shared" si="27"/>
        <v>2.1502795977364306E-2</v>
      </c>
      <c r="N197" s="917">
        <v>53.737000000000002</v>
      </c>
      <c r="O197" s="607">
        <f t="shared" si="28"/>
        <v>1.1554957474356258</v>
      </c>
      <c r="P197" s="763">
        <f t="shared" si="29"/>
        <v>1290.1677586418582</v>
      </c>
      <c r="Q197" s="608">
        <f t="shared" si="30"/>
        <v>69.32974484613753</v>
      </c>
    </row>
    <row r="198" spans="1:17">
      <c r="A198" s="2052"/>
      <c r="B198" s="75">
        <v>6</v>
      </c>
      <c r="C198" s="824" t="s">
        <v>811</v>
      </c>
      <c r="D198" s="878">
        <v>32</v>
      </c>
      <c r="E198" s="878">
        <v>1960</v>
      </c>
      <c r="F198" s="880">
        <v>25.97</v>
      </c>
      <c r="G198" s="880"/>
      <c r="H198" s="880"/>
      <c r="I198" s="880">
        <f t="shared" si="26"/>
        <v>25.97</v>
      </c>
      <c r="J198" s="918">
        <v>1181.42</v>
      </c>
      <c r="K198" s="880">
        <v>25.97</v>
      </c>
      <c r="L198" s="918">
        <v>1181.42</v>
      </c>
      <c r="M198" s="605">
        <f t="shared" si="27"/>
        <v>2.1982021634981631E-2</v>
      </c>
      <c r="N198" s="917">
        <v>53.737000000000002</v>
      </c>
      <c r="O198" s="607">
        <f t="shared" si="28"/>
        <v>1.1812478965990079</v>
      </c>
      <c r="P198" s="763">
        <f t="shared" si="29"/>
        <v>1318.9212980988978</v>
      </c>
      <c r="Q198" s="608">
        <f t="shared" si="30"/>
        <v>70.874873795940474</v>
      </c>
    </row>
    <row r="199" spans="1:17">
      <c r="A199" s="2052"/>
      <c r="B199" s="75">
        <v>7</v>
      </c>
      <c r="C199" s="824" t="s">
        <v>812</v>
      </c>
      <c r="D199" s="878">
        <v>4</v>
      </c>
      <c r="E199" s="878">
        <v>1954</v>
      </c>
      <c r="F199" s="1727">
        <v>7.1769999999999996</v>
      </c>
      <c r="G199" s="880">
        <v>0.32996999999999999</v>
      </c>
      <c r="H199" s="880">
        <v>0.64</v>
      </c>
      <c r="I199" s="880">
        <f t="shared" si="26"/>
        <v>6.2070299999999996</v>
      </c>
      <c r="J199" s="918">
        <v>268.89999999999998</v>
      </c>
      <c r="K199" s="880">
        <v>6.2069999999999999</v>
      </c>
      <c r="L199" s="918">
        <v>268.89999999999998</v>
      </c>
      <c r="M199" s="605">
        <f t="shared" si="27"/>
        <v>2.3082930457419118E-2</v>
      </c>
      <c r="N199" s="917">
        <v>53.737000000000002</v>
      </c>
      <c r="O199" s="607">
        <f t="shared" si="28"/>
        <v>1.2404074339903313</v>
      </c>
      <c r="P199" s="763">
        <f t="shared" si="29"/>
        <v>1384.9758274451472</v>
      </c>
      <c r="Q199" s="608">
        <f t="shared" si="30"/>
        <v>74.424446039419863</v>
      </c>
    </row>
    <row r="200" spans="1:17">
      <c r="A200" s="2052"/>
      <c r="B200" s="75">
        <v>8</v>
      </c>
      <c r="C200" s="824" t="s">
        <v>813</v>
      </c>
      <c r="D200" s="878">
        <v>13</v>
      </c>
      <c r="E200" s="878">
        <v>1954</v>
      </c>
      <c r="F200" s="880">
        <v>16.507000000000001</v>
      </c>
      <c r="G200" s="880">
        <v>0.85099999999999998</v>
      </c>
      <c r="H200" s="880">
        <v>1.84</v>
      </c>
      <c r="I200" s="880">
        <f t="shared" si="26"/>
        <v>13.816000000000003</v>
      </c>
      <c r="J200" s="918">
        <v>562.47</v>
      </c>
      <c r="K200" s="880">
        <v>13.815</v>
      </c>
      <c r="L200" s="918">
        <v>562.47</v>
      </c>
      <c r="M200" s="605">
        <f t="shared" si="27"/>
        <v>2.4561309936529947E-2</v>
      </c>
      <c r="N200" s="917">
        <v>53.737000000000002</v>
      </c>
      <c r="O200" s="607">
        <f t="shared" si="28"/>
        <v>1.3198511120593097</v>
      </c>
      <c r="P200" s="763">
        <f t="shared" si="29"/>
        <v>1473.6785961917969</v>
      </c>
      <c r="Q200" s="608">
        <f t="shared" si="30"/>
        <v>79.191066723558606</v>
      </c>
    </row>
    <row r="201" spans="1:17">
      <c r="A201" s="2052"/>
      <c r="B201" s="75">
        <v>9</v>
      </c>
      <c r="C201" s="824" t="s">
        <v>814</v>
      </c>
      <c r="D201" s="878">
        <v>6</v>
      </c>
      <c r="E201" s="878">
        <v>1964</v>
      </c>
      <c r="F201" s="880">
        <v>10.762</v>
      </c>
      <c r="G201" s="880">
        <v>0.50541000000000003</v>
      </c>
      <c r="H201" s="880">
        <v>0.96</v>
      </c>
      <c r="I201" s="880">
        <f t="shared" si="26"/>
        <v>9.2965900000000019</v>
      </c>
      <c r="J201" s="918">
        <v>367.2</v>
      </c>
      <c r="K201" s="880">
        <v>7.4438599999999999</v>
      </c>
      <c r="L201" s="918">
        <v>294.02</v>
      </c>
      <c r="M201" s="605">
        <f t="shared" si="27"/>
        <v>2.5317529419767365E-2</v>
      </c>
      <c r="N201" s="917">
        <v>53.737000000000002</v>
      </c>
      <c r="O201" s="607">
        <f t="shared" si="28"/>
        <v>1.360488078430039</v>
      </c>
      <c r="P201" s="763">
        <f t="shared" si="29"/>
        <v>1519.0517651860418</v>
      </c>
      <c r="Q201" s="608">
        <f t="shared" si="30"/>
        <v>81.629284705802334</v>
      </c>
    </row>
    <row r="202" spans="1:17" ht="12" thickBot="1">
      <c r="A202" s="2052"/>
      <c r="B202" s="75">
        <v>10</v>
      </c>
      <c r="C202" s="826" t="s">
        <v>815</v>
      </c>
      <c r="D202" s="881">
        <v>20</v>
      </c>
      <c r="E202" s="881">
        <v>1961</v>
      </c>
      <c r="F202" s="883">
        <v>25.199000000000002</v>
      </c>
      <c r="G202" s="883">
        <v>1.744</v>
      </c>
      <c r="H202" s="883">
        <v>0.2</v>
      </c>
      <c r="I202" s="919">
        <f t="shared" si="26"/>
        <v>23.255000000000003</v>
      </c>
      <c r="J202" s="920">
        <v>900.48</v>
      </c>
      <c r="K202" s="883">
        <v>23.254000000000001</v>
      </c>
      <c r="L202" s="920">
        <v>900.48</v>
      </c>
      <c r="M202" s="845">
        <f t="shared" si="27"/>
        <v>2.5824004975124378E-2</v>
      </c>
      <c r="N202" s="920">
        <v>53.737000000000002</v>
      </c>
      <c r="O202" s="827">
        <f t="shared" si="28"/>
        <v>1.3877045553482588</v>
      </c>
      <c r="P202" s="827">
        <f t="shared" si="29"/>
        <v>1549.4402985074628</v>
      </c>
      <c r="Q202" s="828">
        <f t="shared" si="30"/>
        <v>83.262273320895531</v>
      </c>
    </row>
    <row r="203" spans="1:17" ht="12.75" customHeight="1">
      <c r="A203" s="2189" t="s">
        <v>320</v>
      </c>
      <c r="B203" s="18">
        <v>1</v>
      </c>
      <c r="C203" s="1436" t="s">
        <v>816</v>
      </c>
      <c r="D203" s="886">
        <v>19</v>
      </c>
      <c r="E203" s="886">
        <v>1957</v>
      </c>
      <c r="F203" s="888">
        <v>21.69</v>
      </c>
      <c r="G203" s="888">
        <v>1.2765299999999999</v>
      </c>
      <c r="H203" s="888">
        <v>0.16</v>
      </c>
      <c r="I203" s="888">
        <f t="shared" si="26"/>
        <v>20.25347</v>
      </c>
      <c r="J203" s="923">
        <v>748.5</v>
      </c>
      <c r="K203" s="888">
        <v>20.253</v>
      </c>
      <c r="L203" s="923">
        <v>748.5</v>
      </c>
      <c r="M203" s="770">
        <f>K203/L203</f>
        <v>2.7058116232464929E-2</v>
      </c>
      <c r="N203" s="921">
        <v>53.737000000000002</v>
      </c>
      <c r="O203" s="771">
        <f>M203*N203</f>
        <v>1.4540219919839679</v>
      </c>
      <c r="P203" s="771">
        <f>M203*60*1000</f>
        <v>1623.4869739478959</v>
      </c>
      <c r="Q203" s="772">
        <f>P203*N203/1000</f>
        <v>87.241319519038086</v>
      </c>
    </row>
    <row r="204" spans="1:17">
      <c r="A204" s="2190"/>
      <c r="B204" s="20">
        <v>2</v>
      </c>
      <c r="C204" s="832" t="s">
        <v>817</v>
      </c>
      <c r="D204" s="886">
        <v>8</v>
      </c>
      <c r="E204" s="886">
        <v>1953</v>
      </c>
      <c r="F204" s="888">
        <v>8.5069999999999997</v>
      </c>
      <c r="G204" s="888">
        <v>0.85099999999999998</v>
      </c>
      <c r="H204" s="888">
        <v>0.08</v>
      </c>
      <c r="I204" s="888">
        <f t="shared" si="26"/>
        <v>7.5759999999999996</v>
      </c>
      <c r="J204" s="923">
        <v>273.27999999999997</v>
      </c>
      <c r="K204" s="888">
        <v>5.69156</v>
      </c>
      <c r="L204" s="923">
        <v>205.31</v>
      </c>
      <c r="M204" s="609">
        <f t="shared" ref="M204:M212" si="31">K204/L204</f>
        <v>2.7721786566655301E-2</v>
      </c>
      <c r="N204" s="921">
        <v>53.737000000000002</v>
      </c>
      <c r="O204" s="611">
        <f t="shared" ref="O204:O212" si="32">M204*N204</f>
        <v>1.4896856447323559</v>
      </c>
      <c r="P204" s="771">
        <f t="shared" ref="P204:P212" si="33">M204*60*1000</f>
        <v>1663.3071939993181</v>
      </c>
      <c r="Q204" s="612">
        <f t="shared" ref="Q204:Q212" si="34">P204*N204/1000</f>
        <v>89.381138683941359</v>
      </c>
    </row>
    <row r="205" spans="1:17">
      <c r="A205" s="2190"/>
      <c r="B205" s="20">
        <v>3</v>
      </c>
      <c r="C205" s="832" t="s">
        <v>818</v>
      </c>
      <c r="D205" s="886">
        <v>6</v>
      </c>
      <c r="E205" s="886">
        <v>1953</v>
      </c>
      <c r="F205" s="888">
        <v>5.65</v>
      </c>
      <c r="G205" s="888">
        <v>0.372</v>
      </c>
      <c r="H205" s="888">
        <v>0.04</v>
      </c>
      <c r="I205" s="888">
        <f t="shared" si="26"/>
        <v>5.2380000000000004</v>
      </c>
      <c r="J205" s="923">
        <v>272.16000000000003</v>
      </c>
      <c r="K205" s="888">
        <v>4.0086300000000001</v>
      </c>
      <c r="L205" s="923">
        <v>142.96</v>
      </c>
      <c r="M205" s="609">
        <f t="shared" si="31"/>
        <v>2.8040221040850587E-2</v>
      </c>
      <c r="N205" s="921">
        <v>53.737000000000002</v>
      </c>
      <c r="O205" s="611">
        <f t="shared" si="32"/>
        <v>1.5067973580721881</v>
      </c>
      <c r="P205" s="771">
        <f t="shared" si="33"/>
        <v>1682.4132624510353</v>
      </c>
      <c r="Q205" s="612">
        <f t="shared" si="34"/>
        <v>90.4078414843313</v>
      </c>
    </row>
    <row r="206" spans="1:17">
      <c r="A206" s="2190"/>
      <c r="B206" s="20">
        <v>4</v>
      </c>
      <c r="C206" s="832" t="s">
        <v>819</v>
      </c>
      <c r="D206" s="886">
        <v>81</v>
      </c>
      <c r="E206" s="886">
        <v>1961</v>
      </c>
      <c r="F206" s="888">
        <v>43.331000000000003</v>
      </c>
      <c r="G206" s="888">
        <v>4.3029999999999999</v>
      </c>
      <c r="H206" s="888">
        <v>0.8</v>
      </c>
      <c r="I206" s="922">
        <f>F206-G206-H206</f>
        <v>38.228000000000009</v>
      </c>
      <c r="J206" s="923">
        <v>1344.76</v>
      </c>
      <c r="K206" s="888">
        <v>38.227620000000002</v>
      </c>
      <c r="L206" s="923">
        <v>1344.76</v>
      </c>
      <c r="M206" s="609">
        <f t="shared" si="31"/>
        <v>2.84270947975847E-2</v>
      </c>
      <c r="N206" s="921">
        <v>53.737000000000002</v>
      </c>
      <c r="O206" s="611">
        <f t="shared" si="32"/>
        <v>1.5275867931378091</v>
      </c>
      <c r="P206" s="771">
        <f t="shared" si="33"/>
        <v>1705.6256878550819</v>
      </c>
      <c r="Q206" s="612">
        <f t="shared" si="34"/>
        <v>91.655207588268524</v>
      </c>
    </row>
    <row r="207" spans="1:17">
      <c r="A207" s="2190"/>
      <c r="B207" s="20">
        <v>5</v>
      </c>
      <c r="C207" s="832" t="s">
        <v>820</v>
      </c>
      <c r="D207" s="886">
        <v>7</v>
      </c>
      <c r="E207" s="886">
        <v>1925</v>
      </c>
      <c r="F207" s="888">
        <v>10.757</v>
      </c>
      <c r="G207" s="888">
        <v>0.22338</v>
      </c>
      <c r="H207" s="888">
        <v>0.06</v>
      </c>
      <c r="I207" s="888">
        <f t="shared" si="26"/>
        <v>10.473619999999999</v>
      </c>
      <c r="J207" s="923">
        <v>368.39</v>
      </c>
      <c r="K207" s="888">
        <v>3.556</v>
      </c>
      <c r="L207" s="923">
        <v>125.08</v>
      </c>
      <c r="M207" s="609">
        <f t="shared" si="31"/>
        <v>2.8429804924848097E-2</v>
      </c>
      <c r="N207" s="921">
        <v>53.737000000000002</v>
      </c>
      <c r="O207" s="611">
        <f t="shared" si="32"/>
        <v>1.5277324272465622</v>
      </c>
      <c r="P207" s="771">
        <f t="shared" si="33"/>
        <v>1705.7882954908857</v>
      </c>
      <c r="Q207" s="612">
        <f t="shared" si="34"/>
        <v>91.66394563479372</v>
      </c>
    </row>
    <row r="208" spans="1:17">
      <c r="A208" s="2190"/>
      <c r="B208" s="20">
        <v>6</v>
      </c>
      <c r="C208" s="832" t="s">
        <v>821</v>
      </c>
      <c r="D208" s="886">
        <v>6</v>
      </c>
      <c r="E208" s="886">
        <v>1955</v>
      </c>
      <c r="F208" s="888">
        <v>7.3280000000000003</v>
      </c>
      <c r="G208" s="888">
        <v>0.15962999999999999</v>
      </c>
      <c r="H208" s="888">
        <v>0.06</v>
      </c>
      <c r="I208" s="888">
        <f t="shared" si="26"/>
        <v>7.1083700000000007</v>
      </c>
      <c r="J208" s="923">
        <v>249.66</v>
      </c>
      <c r="K208" s="888">
        <v>5.8789400000000001</v>
      </c>
      <c r="L208" s="923">
        <v>206.48</v>
      </c>
      <c r="M208" s="609">
        <f t="shared" si="31"/>
        <v>2.847220069740411E-2</v>
      </c>
      <c r="N208" s="921">
        <v>53.737000000000002</v>
      </c>
      <c r="O208" s="611">
        <f t="shared" si="32"/>
        <v>1.5300106488764047</v>
      </c>
      <c r="P208" s="771">
        <f t="shared" si="33"/>
        <v>1708.3320418442468</v>
      </c>
      <c r="Q208" s="612">
        <f t="shared" si="34"/>
        <v>91.800638932584292</v>
      </c>
    </row>
    <row r="209" spans="1:17">
      <c r="A209" s="2190"/>
      <c r="B209" s="20">
        <v>7</v>
      </c>
      <c r="C209" s="832" t="s">
        <v>822</v>
      </c>
      <c r="D209" s="886">
        <v>6</v>
      </c>
      <c r="E209" s="886">
        <v>1959</v>
      </c>
      <c r="F209" s="888">
        <v>11.12</v>
      </c>
      <c r="G209" s="888">
        <v>0.505</v>
      </c>
      <c r="H209" s="888">
        <v>0.66</v>
      </c>
      <c r="I209" s="888">
        <f t="shared" si="26"/>
        <v>9.9549999999999983</v>
      </c>
      <c r="J209" s="923">
        <v>311.52</v>
      </c>
      <c r="K209" s="888">
        <v>6.9409999999999998</v>
      </c>
      <c r="L209" s="923">
        <v>217.22</v>
      </c>
      <c r="M209" s="609">
        <f t="shared" si="31"/>
        <v>3.1953779578307709E-2</v>
      </c>
      <c r="N209" s="921">
        <v>53.737000000000002</v>
      </c>
      <c r="O209" s="611">
        <f t="shared" si="32"/>
        <v>1.7171002531995214</v>
      </c>
      <c r="P209" s="771">
        <f t="shared" si="33"/>
        <v>1917.2267746984626</v>
      </c>
      <c r="Q209" s="612">
        <f t="shared" si="34"/>
        <v>103.02601519197128</v>
      </c>
    </row>
    <row r="210" spans="1:17">
      <c r="A210" s="2190"/>
      <c r="B210" s="20">
        <v>8</v>
      </c>
      <c r="C210" s="832" t="s">
        <v>823</v>
      </c>
      <c r="D210" s="886">
        <v>9</v>
      </c>
      <c r="E210" s="886">
        <v>1925</v>
      </c>
      <c r="F210" s="888">
        <v>24.454999999999998</v>
      </c>
      <c r="G210" s="888"/>
      <c r="H210" s="888"/>
      <c r="I210" s="922">
        <f t="shared" si="26"/>
        <v>24.454999999999998</v>
      </c>
      <c r="J210" s="923">
        <v>684.99</v>
      </c>
      <c r="K210" s="888">
        <v>10.162000000000001</v>
      </c>
      <c r="L210" s="923">
        <v>284.64</v>
      </c>
      <c r="M210" s="609">
        <f t="shared" si="31"/>
        <v>3.5701236649803264E-2</v>
      </c>
      <c r="N210" s="921">
        <v>53.737000000000002</v>
      </c>
      <c r="O210" s="611">
        <f t="shared" si="32"/>
        <v>1.918477353850478</v>
      </c>
      <c r="P210" s="771">
        <f t="shared" si="33"/>
        <v>2142.0741989881958</v>
      </c>
      <c r="Q210" s="612">
        <f t="shared" si="34"/>
        <v>115.10864123102868</v>
      </c>
    </row>
    <row r="211" spans="1:17">
      <c r="A211" s="2190"/>
      <c r="B211" s="20">
        <v>9</v>
      </c>
      <c r="C211" s="832" t="s">
        <v>824</v>
      </c>
      <c r="D211" s="886">
        <v>6</v>
      </c>
      <c r="E211" s="886">
        <v>1926</v>
      </c>
      <c r="F211" s="888">
        <v>10.130000000000001</v>
      </c>
      <c r="G211" s="888">
        <v>0.20196</v>
      </c>
      <c r="H211" s="888">
        <v>0.8</v>
      </c>
      <c r="I211" s="888">
        <f>F211-G211-H211</f>
        <v>9.1280400000000004</v>
      </c>
      <c r="J211" s="923">
        <v>254.15</v>
      </c>
      <c r="K211" s="888">
        <v>6.9777500000000003</v>
      </c>
      <c r="L211" s="923">
        <v>194.28</v>
      </c>
      <c r="M211" s="609">
        <f t="shared" si="31"/>
        <v>3.5915946057236976E-2</v>
      </c>
      <c r="N211" s="921">
        <v>53.737000000000002</v>
      </c>
      <c r="O211" s="611">
        <f t="shared" si="32"/>
        <v>1.9300151932777434</v>
      </c>
      <c r="P211" s="771">
        <f t="shared" si="33"/>
        <v>2154.9567634342184</v>
      </c>
      <c r="Q211" s="612">
        <f t="shared" si="34"/>
        <v>115.80091159666459</v>
      </c>
    </row>
    <row r="212" spans="1:17" ht="12" thickBot="1">
      <c r="A212" s="2191"/>
      <c r="B212" s="21">
        <v>10</v>
      </c>
      <c r="C212" s="1436" t="s">
        <v>825</v>
      </c>
      <c r="D212" s="773">
        <v>23</v>
      </c>
      <c r="E212" s="773">
        <v>1963</v>
      </c>
      <c r="F212" s="922">
        <v>18.173999999999999</v>
      </c>
      <c r="G212" s="922"/>
      <c r="H212" s="922"/>
      <c r="I212" s="922">
        <f t="shared" si="26"/>
        <v>18.173999999999999</v>
      </c>
      <c r="J212" s="921">
        <v>502.6</v>
      </c>
      <c r="K212" s="922">
        <v>18.173999999999999</v>
      </c>
      <c r="L212" s="921">
        <v>502.6</v>
      </c>
      <c r="M212" s="838">
        <f t="shared" si="31"/>
        <v>3.6159968165539194E-2</v>
      </c>
      <c r="N212" s="924">
        <v>53.737000000000002</v>
      </c>
      <c r="O212" s="834">
        <f t="shared" si="32"/>
        <v>1.9431282093115798</v>
      </c>
      <c r="P212" s="834">
        <f t="shared" si="33"/>
        <v>2169.5980899323513</v>
      </c>
      <c r="Q212" s="835">
        <f t="shared" si="34"/>
        <v>116.58769255869476</v>
      </c>
    </row>
    <row r="216" spans="1:17" s="10" customFormat="1" ht="15">
      <c r="A216" s="2115" t="s">
        <v>33</v>
      </c>
      <c r="B216" s="2115"/>
      <c r="C216" s="2115"/>
      <c r="D216" s="2115"/>
      <c r="E216" s="2115"/>
      <c r="F216" s="2115"/>
      <c r="G216" s="2115"/>
      <c r="H216" s="2115"/>
      <c r="I216" s="2115"/>
      <c r="J216" s="2115"/>
      <c r="K216" s="2115"/>
      <c r="L216" s="2115"/>
      <c r="M216" s="2115"/>
      <c r="N216" s="2115"/>
      <c r="O216" s="2115"/>
      <c r="P216" s="2115"/>
      <c r="Q216" s="2115"/>
    </row>
    <row r="217" spans="1:17" s="10" customFormat="1" ht="13.5" customHeight="1" thickBot="1">
      <c r="A217" s="945"/>
      <c r="B217" s="945"/>
      <c r="C217" s="945"/>
      <c r="D217" s="945"/>
      <c r="E217" s="2043" t="s">
        <v>404</v>
      </c>
      <c r="F217" s="2043"/>
      <c r="G217" s="2043"/>
      <c r="H217" s="2043"/>
      <c r="I217" s="945">
        <v>1.1000000000000001</v>
      </c>
      <c r="J217" s="945" t="s">
        <v>403</v>
      </c>
      <c r="K217" s="945" t="s">
        <v>405</v>
      </c>
      <c r="L217" s="946">
        <v>473</v>
      </c>
      <c r="M217" s="945"/>
      <c r="N217" s="945"/>
      <c r="O217" s="945"/>
      <c r="P217" s="945"/>
      <c r="Q217" s="945"/>
    </row>
    <row r="218" spans="1:17" ht="12.75" customHeight="1">
      <c r="A218" s="2060" t="s">
        <v>1</v>
      </c>
      <c r="B218" s="2063" t="s">
        <v>0</v>
      </c>
      <c r="C218" s="2066" t="s">
        <v>2</v>
      </c>
      <c r="D218" s="2066" t="s">
        <v>3</v>
      </c>
      <c r="E218" s="2066" t="s">
        <v>12</v>
      </c>
      <c r="F218" s="2070" t="s">
        <v>13</v>
      </c>
      <c r="G218" s="2071"/>
      <c r="H218" s="2071"/>
      <c r="I218" s="2072"/>
      <c r="J218" s="2066" t="s">
        <v>4</v>
      </c>
      <c r="K218" s="2066" t="s">
        <v>14</v>
      </c>
      <c r="L218" s="2066" t="s">
        <v>5</v>
      </c>
      <c r="M218" s="2066" t="s">
        <v>6</v>
      </c>
      <c r="N218" s="2066" t="s">
        <v>15</v>
      </c>
      <c r="O218" s="2086" t="s">
        <v>16</v>
      </c>
      <c r="P218" s="2066" t="s">
        <v>23</v>
      </c>
      <c r="Q218" s="2075" t="s">
        <v>24</v>
      </c>
    </row>
    <row r="219" spans="1:17" s="2" customFormat="1" ht="33.75">
      <c r="A219" s="2061"/>
      <c r="B219" s="2064"/>
      <c r="C219" s="2067"/>
      <c r="D219" s="2069"/>
      <c r="E219" s="2069"/>
      <c r="F219" s="1457" t="s">
        <v>17</v>
      </c>
      <c r="G219" s="1457" t="s">
        <v>18</v>
      </c>
      <c r="H219" s="1457" t="s">
        <v>19</v>
      </c>
      <c r="I219" s="1457" t="s">
        <v>20</v>
      </c>
      <c r="J219" s="2069"/>
      <c r="K219" s="2069"/>
      <c r="L219" s="2069"/>
      <c r="M219" s="2069"/>
      <c r="N219" s="2069"/>
      <c r="O219" s="2087"/>
      <c r="P219" s="2069"/>
      <c r="Q219" s="2076"/>
    </row>
    <row r="220" spans="1:17" s="3" customFormat="1" ht="13.5" customHeight="1" thickBot="1">
      <c r="A220" s="2062"/>
      <c r="B220" s="2065"/>
      <c r="C220" s="2068"/>
      <c r="D220" s="31" t="s">
        <v>7</v>
      </c>
      <c r="E220" s="31" t="s">
        <v>8</v>
      </c>
      <c r="F220" s="31" t="s">
        <v>9</v>
      </c>
      <c r="G220" s="31" t="s">
        <v>9</v>
      </c>
      <c r="H220" s="31" t="s">
        <v>9</v>
      </c>
      <c r="I220" s="31" t="s">
        <v>9</v>
      </c>
      <c r="J220" s="31" t="s">
        <v>21</v>
      </c>
      <c r="K220" s="31" t="s">
        <v>9</v>
      </c>
      <c r="L220" s="31" t="s">
        <v>21</v>
      </c>
      <c r="M220" s="31" t="s">
        <v>60</v>
      </c>
      <c r="N220" s="31" t="s">
        <v>519</v>
      </c>
      <c r="O220" s="31" t="s">
        <v>520</v>
      </c>
      <c r="P220" s="1513" t="s">
        <v>25</v>
      </c>
      <c r="Q220" s="1514" t="s">
        <v>521</v>
      </c>
    </row>
    <row r="221" spans="1:17" s="46" customFormat="1">
      <c r="A221" s="2174" t="s">
        <v>317</v>
      </c>
      <c r="B221" s="49">
        <v>1</v>
      </c>
      <c r="C221" s="786" t="s">
        <v>592</v>
      </c>
      <c r="D221" s="965">
        <v>100</v>
      </c>
      <c r="E221" s="736" t="s">
        <v>39</v>
      </c>
      <c r="F221" s="695">
        <f>G221+H221+I221</f>
        <v>36.207461000000002</v>
      </c>
      <c r="G221" s="850">
        <v>6.6702900000000005</v>
      </c>
      <c r="H221" s="850">
        <v>16</v>
      </c>
      <c r="I221" s="850">
        <v>13.537171000000001</v>
      </c>
      <c r="J221" s="787">
        <v>4428.2300000000005</v>
      </c>
      <c r="K221" s="851">
        <v>13.537171000000001</v>
      </c>
      <c r="L221" s="787">
        <v>4428.2300000000005</v>
      </c>
      <c r="M221" s="738">
        <f>K221/L221</f>
        <v>3.0570162344774323E-3</v>
      </c>
      <c r="N221" s="787">
        <v>52</v>
      </c>
      <c r="O221" s="788">
        <f>M221*N221</f>
        <v>0.15896484419282647</v>
      </c>
      <c r="P221" s="788">
        <f>M221*60*1000</f>
        <v>183.42097406864593</v>
      </c>
      <c r="Q221" s="1526">
        <f>P221*N221/1000</f>
        <v>9.5378906515695885</v>
      </c>
    </row>
    <row r="222" spans="1:17" s="46" customFormat="1">
      <c r="A222" s="2175"/>
      <c r="B222" s="45">
        <v>2</v>
      </c>
      <c r="C222" s="789" t="s">
        <v>737</v>
      </c>
      <c r="D222" s="966">
        <v>102</v>
      </c>
      <c r="E222" s="743" t="s">
        <v>39</v>
      </c>
      <c r="F222" s="695">
        <f t="shared" ref="F222:F230" si="35">G222+H222+I222</f>
        <v>43.342932000000005</v>
      </c>
      <c r="G222" s="852">
        <v>12.986232000000001</v>
      </c>
      <c r="H222" s="852">
        <v>16</v>
      </c>
      <c r="I222" s="852">
        <v>14.356700000000002</v>
      </c>
      <c r="J222" s="790">
        <v>4426.4800000000005</v>
      </c>
      <c r="K222" s="853">
        <v>14.356700000000002</v>
      </c>
      <c r="L222" s="790">
        <v>4426.4800000000005</v>
      </c>
      <c r="M222" s="598">
        <f t="shared" ref="M222:M230" si="36">K222/L222</f>
        <v>3.2433671901827186E-3</v>
      </c>
      <c r="N222" s="790">
        <v>52</v>
      </c>
      <c r="O222" s="599">
        <f t="shared" ref="O222:O240" si="37">M222*N222</f>
        <v>0.16865509388950137</v>
      </c>
      <c r="P222" s="788">
        <f t="shared" ref="P222:P240" si="38">M222*60*1000</f>
        <v>194.60203141096309</v>
      </c>
      <c r="Q222" s="600">
        <f t="shared" ref="Q222:Q240" si="39">P222*N222/1000</f>
        <v>10.119305633370081</v>
      </c>
    </row>
    <row r="223" spans="1:17">
      <c r="A223" s="2175"/>
      <c r="B223" s="13">
        <v>3</v>
      </c>
      <c r="C223" s="789" t="s">
        <v>738</v>
      </c>
      <c r="D223" s="966">
        <v>24</v>
      </c>
      <c r="E223" s="736" t="s">
        <v>39</v>
      </c>
      <c r="F223" s="695">
        <f t="shared" si="35"/>
        <v>9.5507869999999997</v>
      </c>
      <c r="G223" s="852">
        <v>1.2207870000000001</v>
      </c>
      <c r="H223" s="852">
        <v>3.84</v>
      </c>
      <c r="I223" s="852">
        <v>4.49</v>
      </c>
      <c r="J223" s="790">
        <v>1127.22</v>
      </c>
      <c r="K223" s="853">
        <v>4.49</v>
      </c>
      <c r="L223" s="790">
        <v>1127.22</v>
      </c>
      <c r="M223" s="598">
        <f t="shared" si="36"/>
        <v>3.9832508294742816E-3</v>
      </c>
      <c r="N223" s="787">
        <v>52</v>
      </c>
      <c r="O223" s="599">
        <f t="shared" si="37"/>
        <v>0.20712904313266264</v>
      </c>
      <c r="P223" s="788">
        <f t="shared" si="38"/>
        <v>238.99504976845691</v>
      </c>
      <c r="Q223" s="600">
        <f t="shared" si="39"/>
        <v>12.427742587959759</v>
      </c>
    </row>
    <row r="224" spans="1:17">
      <c r="A224" s="2175"/>
      <c r="B224" s="13">
        <v>4</v>
      </c>
      <c r="C224" s="789" t="s">
        <v>594</v>
      </c>
      <c r="D224" s="966">
        <v>55</v>
      </c>
      <c r="E224" s="743" t="s">
        <v>39</v>
      </c>
      <c r="F224" s="695">
        <f t="shared" si="35"/>
        <v>23.059996000000002</v>
      </c>
      <c r="G224" s="852">
        <v>4.1820000000000004</v>
      </c>
      <c r="H224" s="852">
        <v>8.56</v>
      </c>
      <c r="I224" s="852">
        <v>10.317996000000001</v>
      </c>
      <c r="J224" s="790">
        <v>2537.7200000000003</v>
      </c>
      <c r="K224" s="853">
        <v>10.317996000000001</v>
      </c>
      <c r="L224" s="790">
        <v>2537.7200000000003</v>
      </c>
      <c r="M224" s="598">
        <f t="shared" si="36"/>
        <v>4.0658528127610607E-3</v>
      </c>
      <c r="N224" s="790">
        <v>52</v>
      </c>
      <c r="O224" s="599">
        <f t="shared" si="37"/>
        <v>0.21142434626357515</v>
      </c>
      <c r="P224" s="788">
        <f t="shared" si="38"/>
        <v>243.95116876566365</v>
      </c>
      <c r="Q224" s="600">
        <f t="shared" si="39"/>
        <v>12.68546077581451</v>
      </c>
    </row>
    <row r="225" spans="1:17">
      <c r="A225" s="2175"/>
      <c r="B225" s="13">
        <v>5</v>
      </c>
      <c r="C225" s="789" t="s">
        <v>593</v>
      </c>
      <c r="D225" s="966">
        <v>76</v>
      </c>
      <c r="E225" s="736" t="s">
        <v>39</v>
      </c>
      <c r="F225" s="695">
        <f t="shared" si="35"/>
        <v>34.901070000000004</v>
      </c>
      <c r="G225" s="852">
        <v>6.4260000000000002</v>
      </c>
      <c r="H225" s="852">
        <v>11.92</v>
      </c>
      <c r="I225" s="852">
        <v>16.555070000000001</v>
      </c>
      <c r="J225" s="790">
        <v>3987.52</v>
      </c>
      <c r="K225" s="853">
        <v>16.555070000000001</v>
      </c>
      <c r="L225" s="790">
        <v>3987.52</v>
      </c>
      <c r="M225" s="598">
        <f t="shared" si="36"/>
        <v>4.1517208691116284E-3</v>
      </c>
      <c r="N225" s="787">
        <v>52</v>
      </c>
      <c r="O225" s="599">
        <f t="shared" si="37"/>
        <v>0.21588948519380469</v>
      </c>
      <c r="P225" s="788">
        <f t="shared" si="38"/>
        <v>249.10325214669771</v>
      </c>
      <c r="Q225" s="600">
        <f t="shared" si="39"/>
        <v>12.95336911162828</v>
      </c>
    </row>
    <row r="226" spans="1:17">
      <c r="A226" s="2175"/>
      <c r="B226" s="13">
        <v>6</v>
      </c>
      <c r="C226" s="789" t="s">
        <v>596</v>
      </c>
      <c r="D226" s="966">
        <v>45</v>
      </c>
      <c r="E226" s="743" t="s">
        <v>39</v>
      </c>
      <c r="F226" s="695">
        <f t="shared" si="35"/>
        <v>20.259487999999997</v>
      </c>
      <c r="G226" s="852">
        <v>3.1619999999999999</v>
      </c>
      <c r="H226" s="852">
        <v>7.05</v>
      </c>
      <c r="I226" s="852">
        <v>10.047488</v>
      </c>
      <c r="J226" s="790">
        <v>2325.21</v>
      </c>
      <c r="K226" s="853">
        <v>10.047488</v>
      </c>
      <c r="L226" s="790">
        <v>2325.21</v>
      </c>
      <c r="M226" s="598">
        <f t="shared" si="36"/>
        <v>4.3211099212544244E-3</v>
      </c>
      <c r="N226" s="790">
        <v>52</v>
      </c>
      <c r="O226" s="599">
        <f t="shared" si="37"/>
        <v>0.22469771590523008</v>
      </c>
      <c r="P226" s="788">
        <f t="shared" si="38"/>
        <v>259.26659527526544</v>
      </c>
      <c r="Q226" s="600">
        <f t="shared" si="39"/>
        <v>13.481862954313803</v>
      </c>
    </row>
    <row r="227" spans="1:17">
      <c r="A227" s="2175"/>
      <c r="B227" s="13">
        <v>7</v>
      </c>
      <c r="C227" s="789" t="s">
        <v>595</v>
      </c>
      <c r="D227" s="966">
        <v>45</v>
      </c>
      <c r="E227" s="736" t="s">
        <v>39</v>
      </c>
      <c r="F227" s="695">
        <f t="shared" si="35"/>
        <v>21.564770000000003</v>
      </c>
      <c r="G227" s="852">
        <v>3.9050700000000003</v>
      </c>
      <c r="H227" s="852">
        <v>7.04</v>
      </c>
      <c r="I227" s="852">
        <v>10.6197</v>
      </c>
      <c r="J227" s="790">
        <v>2328.9</v>
      </c>
      <c r="K227" s="853">
        <v>10.6197</v>
      </c>
      <c r="L227" s="790">
        <v>2328.9</v>
      </c>
      <c r="M227" s="598">
        <f t="shared" si="36"/>
        <v>4.5599639314697921E-3</v>
      </c>
      <c r="N227" s="787">
        <v>52</v>
      </c>
      <c r="O227" s="599">
        <f t="shared" si="37"/>
        <v>0.23711812443642918</v>
      </c>
      <c r="P227" s="788">
        <f t="shared" si="38"/>
        <v>273.59783588818755</v>
      </c>
      <c r="Q227" s="600">
        <f t="shared" si="39"/>
        <v>14.227087466185752</v>
      </c>
    </row>
    <row r="228" spans="1:17">
      <c r="A228" s="2175"/>
      <c r="B228" s="13">
        <v>8</v>
      </c>
      <c r="C228" s="789" t="s">
        <v>598</v>
      </c>
      <c r="D228" s="966">
        <v>75</v>
      </c>
      <c r="E228" s="743" t="s">
        <v>39</v>
      </c>
      <c r="F228" s="695">
        <f t="shared" si="35"/>
        <v>36.674008000000001</v>
      </c>
      <c r="G228" s="852">
        <v>6.4260000000000002</v>
      </c>
      <c r="H228" s="852">
        <v>11.84</v>
      </c>
      <c r="I228" s="852">
        <v>18.408007999999999</v>
      </c>
      <c r="J228" s="790">
        <v>3992.51</v>
      </c>
      <c r="K228" s="853">
        <v>18.408007999999999</v>
      </c>
      <c r="L228" s="790">
        <v>3992.51</v>
      </c>
      <c r="M228" s="598">
        <f t="shared" si="36"/>
        <v>4.6106354148142395E-3</v>
      </c>
      <c r="N228" s="790">
        <v>52</v>
      </c>
      <c r="O228" s="599">
        <f t="shared" si="37"/>
        <v>0.23975304157034044</v>
      </c>
      <c r="P228" s="788">
        <f t="shared" si="38"/>
        <v>276.63812488885435</v>
      </c>
      <c r="Q228" s="600">
        <f t="shared" si="39"/>
        <v>14.385182494220425</v>
      </c>
    </row>
    <row r="229" spans="1:17">
      <c r="A229" s="2175"/>
      <c r="B229" s="13">
        <v>9</v>
      </c>
      <c r="C229" s="789" t="s">
        <v>739</v>
      </c>
      <c r="D229" s="966">
        <v>45</v>
      </c>
      <c r="E229" s="736" t="s">
        <v>39</v>
      </c>
      <c r="F229" s="695">
        <f t="shared" si="35"/>
        <v>24.259266000000004</v>
      </c>
      <c r="G229" s="852">
        <v>6.2253660000000002</v>
      </c>
      <c r="H229" s="852">
        <v>7.2</v>
      </c>
      <c r="I229" s="852">
        <v>10.833900000000002</v>
      </c>
      <c r="J229" s="790">
        <v>2330.84</v>
      </c>
      <c r="K229" s="853">
        <v>10.833900000000002</v>
      </c>
      <c r="L229" s="790">
        <v>2330.84</v>
      </c>
      <c r="M229" s="598">
        <f t="shared" si="36"/>
        <v>4.6480667913713514E-3</v>
      </c>
      <c r="N229" s="787">
        <v>52</v>
      </c>
      <c r="O229" s="599">
        <f t="shared" si="37"/>
        <v>0.24169947315131027</v>
      </c>
      <c r="P229" s="788">
        <f t="shared" si="38"/>
        <v>278.88400748228111</v>
      </c>
      <c r="Q229" s="600">
        <f t="shared" si="39"/>
        <v>14.501968389078618</v>
      </c>
    </row>
    <row r="230" spans="1:17" ht="12" thickBot="1">
      <c r="A230" s="2176"/>
      <c r="B230" s="33">
        <v>10</v>
      </c>
      <c r="C230" s="821" t="s">
        <v>740</v>
      </c>
      <c r="D230" s="967">
        <v>1</v>
      </c>
      <c r="E230" s="854" t="s">
        <v>39</v>
      </c>
      <c r="F230" s="948">
        <f t="shared" si="35"/>
        <v>6.52</v>
      </c>
      <c r="G230" s="908">
        <v>1.9258109999999999</v>
      </c>
      <c r="H230" s="908">
        <v>1.6</v>
      </c>
      <c r="I230" s="908">
        <v>2.994189</v>
      </c>
      <c r="J230" s="842">
        <v>641.61</v>
      </c>
      <c r="K230" s="909">
        <v>2.994189</v>
      </c>
      <c r="L230" s="842">
        <v>641.61</v>
      </c>
      <c r="M230" s="841">
        <f t="shared" si="36"/>
        <v>4.6666806938794594E-3</v>
      </c>
      <c r="N230" s="842">
        <v>52</v>
      </c>
      <c r="O230" s="894">
        <f t="shared" si="37"/>
        <v>0.24266739608173188</v>
      </c>
      <c r="P230" s="843">
        <f t="shared" si="38"/>
        <v>280.00084163276756</v>
      </c>
      <c r="Q230" s="844">
        <f t="shared" si="39"/>
        <v>14.560043764903913</v>
      </c>
    </row>
    <row r="231" spans="1:17">
      <c r="A231" s="2111" t="s">
        <v>318</v>
      </c>
      <c r="B231" s="214">
        <v>1</v>
      </c>
      <c r="C231" s="865" t="s">
        <v>599</v>
      </c>
      <c r="D231" s="968">
        <v>53</v>
      </c>
      <c r="E231" s="993" t="s">
        <v>39</v>
      </c>
      <c r="F231" s="867">
        <f>G231+H231+I231</f>
        <v>28.764900000000001</v>
      </c>
      <c r="G231" s="858">
        <v>3.2130000000000001</v>
      </c>
      <c r="H231" s="858">
        <v>8.24</v>
      </c>
      <c r="I231" s="859">
        <v>17.311900000000001</v>
      </c>
      <c r="J231" s="860">
        <v>2517.62</v>
      </c>
      <c r="K231" s="861">
        <v>17.311900000000001</v>
      </c>
      <c r="L231" s="860">
        <v>2517.62</v>
      </c>
      <c r="M231" s="753">
        <f>K231/L231</f>
        <v>6.8762958667312789E-3</v>
      </c>
      <c r="N231" s="862">
        <v>52</v>
      </c>
      <c r="O231" s="754">
        <f t="shared" si="37"/>
        <v>0.3575673850700265</v>
      </c>
      <c r="P231" s="754">
        <f t="shared" si="38"/>
        <v>412.57775200387675</v>
      </c>
      <c r="Q231" s="755">
        <f t="shared" si="39"/>
        <v>21.454043104201592</v>
      </c>
    </row>
    <row r="232" spans="1:17">
      <c r="A232" s="2112"/>
      <c r="B232" s="208">
        <v>2</v>
      </c>
      <c r="C232" s="865" t="s">
        <v>600</v>
      </c>
      <c r="D232" s="968">
        <v>43</v>
      </c>
      <c r="E232" s="749" t="s">
        <v>39</v>
      </c>
      <c r="F232" s="750">
        <f t="shared" ref="F232:F240" si="40">G232+H232+I232</f>
        <v>26.516000000000002</v>
      </c>
      <c r="G232" s="859">
        <v>2.8560000000000003</v>
      </c>
      <c r="H232" s="859">
        <v>6.97</v>
      </c>
      <c r="I232" s="859">
        <v>16.690000000000001</v>
      </c>
      <c r="J232" s="863">
        <v>2362.09</v>
      </c>
      <c r="K232" s="864">
        <v>16.690000000000001</v>
      </c>
      <c r="L232" s="863">
        <v>2362.09</v>
      </c>
      <c r="M232" s="753">
        <f>K232/L232</f>
        <v>7.0657764945450847E-3</v>
      </c>
      <c r="N232" s="863">
        <v>52</v>
      </c>
      <c r="O232" s="754">
        <f t="shared" si="37"/>
        <v>0.36742037771634439</v>
      </c>
      <c r="P232" s="754">
        <f t="shared" si="38"/>
        <v>423.9465896727051</v>
      </c>
      <c r="Q232" s="755">
        <f t="shared" si="39"/>
        <v>22.045222662980663</v>
      </c>
    </row>
    <row r="233" spans="1:17">
      <c r="A233" s="2112"/>
      <c r="B233" s="208">
        <v>3</v>
      </c>
      <c r="C233" s="865" t="s">
        <v>601</v>
      </c>
      <c r="D233" s="968">
        <v>22</v>
      </c>
      <c r="E233" s="749" t="s">
        <v>39</v>
      </c>
      <c r="F233" s="750">
        <f t="shared" si="40"/>
        <v>14.200002</v>
      </c>
      <c r="G233" s="859">
        <v>2.4990000000000001</v>
      </c>
      <c r="H233" s="859">
        <v>3.52</v>
      </c>
      <c r="I233" s="859">
        <v>8.1810019999999994</v>
      </c>
      <c r="J233" s="863">
        <v>1131.55</v>
      </c>
      <c r="K233" s="864">
        <v>8.1810019999999994</v>
      </c>
      <c r="L233" s="863">
        <v>1131.55</v>
      </c>
      <c r="M233" s="758">
        <f t="shared" ref="M233:M240" si="41">K233/L233</f>
        <v>7.229907648800318E-3</v>
      </c>
      <c r="N233" s="862">
        <v>52</v>
      </c>
      <c r="O233" s="754">
        <f t="shared" si="37"/>
        <v>0.37595519773761654</v>
      </c>
      <c r="P233" s="754">
        <f t="shared" si="38"/>
        <v>433.79445892801908</v>
      </c>
      <c r="Q233" s="759">
        <f t="shared" si="39"/>
        <v>22.557311864256995</v>
      </c>
    </row>
    <row r="234" spans="1:17">
      <c r="A234" s="2112"/>
      <c r="B234" s="208">
        <v>4</v>
      </c>
      <c r="C234" s="865" t="s">
        <v>597</v>
      </c>
      <c r="D234" s="968">
        <v>75</v>
      </c>
      <c r="E234" s="749" t="s">
        <v>39</v>
      </c>
      <c r="F234" s="750">
        <f t="shared" si="40"/>
        <v>51.132147000000003</v>
      </c>
      <c r="G234" s="859">
        <v>7.0379999999999994</v>
      </c>
      <c r="H234" s="859">
        <v>12</v>
      </c>
      <c r="I234" s="859">
        <v>32.094147</v>
      </c>
      <c r="J234" s="863">
        <v>4068.38</v>
      </c>
      <c r="K234" s="864">
        <v>32.094147</v>
      </c>
      <c r="L234" s="863">
        <v>4068.38</v>
      </c>
      <c r="M234" s="758">
        <f t="shared" si="41"/>
        <v>7.8886797693430797E-3</v>
      </c>
      <c r="N234" s="863">
        <v>52</v>
      </c>
      <c r="O234" s="866">
        <f t="shared" si="37"/>
        <v>0.41021134800584014</v>
      </c>
      <c r="P234" s="754">
        <f t="shared" si="38"/>
        <v>473.32078616058476</v>
      </c>
      <c r="Q234" s="759">
        <f t="shared" si="39"/>
        <v>24.612680880350407</v>
      </c>
    </row>
    <row r="235" spans="1:17">
      <c r="A235" s="2112"/>
      <c r="B235" s="208">
        <v>5</v>
      </c>
      <c r="C235" s="865" t="s">
        <v>602</v>
      </c>
      <c r="D235" s="968">
        <v>119</v>
      </c>
      <c r="E235" s="749" t="s">
        <v>39</v>
      </c>
      <c r="F235" s="750">
        <f t="shared" si="40"/>
        <v>78.850001000000006</v>
      </c>
      <c r="G235" s="859">
        <v>9.1583760000000005</v>
      </c>
      <c r="H235" s="859">
        <v>18.96</v>
      </c>
      <c r="I235" s="859">
        <v>50.731625000000008</v>
      </c>
      <c r="J235" s="863">
        <v>5881.32</v>
      </c>
      <c r="K235" s="864">
        <v>50.731625000000008</v>
      </c>
      <c r="L235" s="863">
        <v>5881.32</v>
      </c>
      <c r="M235" s="758">
        <f t="shared" si="41"/>
        <v>8.6258909564519547E-3</v>
      </c>
      <c r="N235" s="862">
        <v>52</v>
      </c>
      <c r="O235" s="866">
        <f t="shared" si="37"/>
        <v>0.44854632973550163</v>
      </c>
      <c r="P235" s="754">
        <f t="shared" si="38"/>
        <v>517.55345738711731</v>
      </c>
      <c r="Q235" s="759">
        <f t="shared" si="39"/>
        <v>26.912779784130098</v>
      </c>
    </row>
    <row r="236" spans="1:17">
      <c r="A236" s="2112"/>
      <c r="B236" s="208">
        <v>6</v>
      </c>
      <c r="C236" s="865" t="s">
        <v>741</v>
      </c>
      <c r="D236" s="968">
        <v>46</v>
      </c>
      <c r="E236" s="749" t="s">
        <v>39</v>
      </c>
      <c r="F236" s="750">
        <f t="shared" si="40"/>
        <v>31.240000000000002</v>
      </c>
      <c r="G236" s="859">
        <v>3.2639999999999998</v>
      </c>
      <c r="H236" s="859">
        <v>7.2</v>
      </c>
      <c r="I236" s="859">
        <v>20.776</v>
      </c>
      <c r="J236" s="863">
        <v>2320.35</v>
      </c>
      <c r="K236" s="864">
        <v>20.776</v>
      </c>
      <c r="L236" s="863">
        <v>2320.35</v>
      </c>
      <c r="M236" s="758">
        <f t="shared" si="41"/>
        <v>8.9538216217381009E-3</v>
      </c>
      <c r="N236" s="863">
        <v>52</v>
      </c>
      <c r="O236" s="866">
        <f t="shared" si="37"/>
        <v>0.46559872433038124</v>
      </c>
      <c r="P236" s="754">
        <f t="shared" si="38"/>
        <v>537.22929730428609</v>
      </c>
      <c r="Q236" s="759">
        <f t="shared" si="39"/>
        <v>27.935923459822877</v>
      </c>
    </row>
    <row r="237" spans="1:17">
      <c r="A237" s="2112"/>
      <c r="B237" s="208">
        <v>7</v>
      </c>
      <c r="C237" s="865" t="s">
        <v>742</v>
      </c>
      <c r="D237" s="968">
        <v>11</v>
      </c>
      <c r="E237" s="749" t="s">
        <v>39</v>
      </c>
      <c r="F237" s="750">
        <f t="shared" si="40"/>
        <v>7.3051770000000005</v>
      </c>
      <c r="G237" s="859">
        <v>0.85817700000000008</v>
      </c>
      <c r="H237" s="859">
        <v>1.46</v>
      </c>
      <c r="I237" s="859">
        <v>4.9870000000000001</v>
      </c>
      <c r="J237" s="863">
        <v>538.45000000000005</v>
      </c>
      <c r="K237" s="864">
        <v>4.9870000000000001</v>
      </c>
      <c r="L237" s="863">
        <v>538.45000000000005</v>
      </c>
      <c r="M237" s="758">
        <f t="shared" si="41"/>
        <v>9.2617698950691798E-3</v>
      </c>
      <c r="N237" s="862">
        <v>52</v>
      </c>
      <c r="O237" s="866">
        <f t="shared" si="37"/>
        <v>0.48161203454359736</v>
      </c>
      <c r="P237" s="754">
        <f t="shared" si="38"/>
        <v>555.70619370415079</v>
      </c>
      <c r="Q237" s="759">
        <f t="shared" si="39"/>
        <v>28.896722072615841</v>
      </c>
    </row>
    <row r="238" spans="1:17">
      <c r="A238" s="2112"/>
      <c r="B238" s="208">
        <v>8</v>
      </c>
      <c r="C238" s="865" t="s">
        <v>743</v>
      </c>
      <c r="D238" s="968">
        <v>45</v>
      </c>
      <c r="E238" s="749" t="s">
        <v>39</v>
      </c>
      <c r="F238" s="750">
        <f t="shared" si="40"/>
        <v>46.543009999999995</v>
      </c>
      <c r="G238" s="859">
        <v>17.544</v>
      </c>
      <c r="H238" s="859">
        <v>7.2</v>
      </c>
      <c r="I238" s="859">
        <v>21.799009999999999</v>
      </c>
      <c r="J238" s="863">
        <v>2309.0500000000002</v>
      </c>
      <c r="K238" s="864">
        <v>21.799009999999999</v>
      </c>
      <c r="L238" s="863">
        <v>2309.0500000000002</v>
      </c>
      <c r="M238" s="758">
        <f t="shared" si="41"/>
        <v>9.4406833979342134E-3</v>
      </c>
      <c r="N238" s="863">
        <v>52</v>
      </c>
      <c r="O238" s="866">
        <f t="shared" si="37"/>
        <v>0.49091553669257909</v>
      </c>
      <c r="P238" s="754">
        <f t="shared" si="38"/>
        <v>566.44100387605283</v>
      </c>
      <c r="Q238" s="759">
        <f t="shared" si="39"/>
        <v>29.454932201554747</v>
      </c>
    </row>
    <row r="239" spans="1:17">
      <c r="A239" s="2112"/>
      <c r="B239" s="208">
        <v>9</v>
      </c>
      <c r="C239" s="865" t="s">
        <v>744</v>
      </c>
      <c r="D239" s="968">
        <v>15</v>
      </c>
      <c r="E239" s="749" t="s">
        <v>39</v>
      </c>
      <c r="F239" s="750">
        <f t="shared" si="40"/>
        <v>9.2690000000000001</v>
      </c>
      <c r="G239" s="859">
        <v>1.4790000000000001</v>
      </c>
      <c r="H239" s="859">
        <v>0</v>
      </c>
      <c r="I239" s="859">
        <v>7.79</v>
      </c>
      <c r="J239" s="863">
        <v>807.07</v>
      </c>
      <c r="K239" s="864">
        <v>7.79</v>
      </c>
      <c r="L239" s="863">
        <v>807.07</v>
      </c>
      <c r="M239" s="758">
        <f t="shared" si="41"/>
        <v>9.6521986940414084E-3</v>
      </c>
      <c r="N239" s="862">
        <v>52</v>
      </c>
      <c r="O239" s="866">
        <f t="shared" si="37"/>
        <v>0.50191433209015324</v>
      </c>
      <c r="P239" s="754">
        <f t="shared" si="38"/>
        <v>579.13192164248449</v>
      </c>
      <c r="Q239" s="759">
        <f t="shared" si="39"/>
        <v>30.114859925409192</v>
      </c>
    </row>
    <row r="240" spans="1:17" ht="13.5" customHeight="1" thickBot="1">
      <c r="A240" s="2113"/>
      <c r="B240" s="215">
        <v>10</v>
      </c>
      <c r="C240" s="868" t="s">
        <v>745</v>
      </c>
      <c r="D240" s="1523">
        <v>25</v>
      </c>
      <c r="E240" s="869" t="s">
        <v>39</v>
      </c>
      <c r="F240" s="925">
        <f t="shared" si="40"/>
        <v>17.980003</v>
      </c>
      <c r="G240" s="1524">
        <v>1.2750000000000001</v>
      </c>
      <c r="H240" s="1524">
        <v>3.92</v>
      </c>
      <c r="I240" s="1524">
        <v>12.785003</v>
      </c>
      <c r="J240" s="870">
        <v>1257.05</v>
      </c>
      <c r="K240" s="871">
        <v>12.785003</v>
      </c>
      <c r="L240" s="870">
        <v>1257.05</v>
      </c>
      <c r="M240" s="872">
        <f t="shared" si="41"/>
        <v>1.0170639990453841E-2</v>
      </c>
      <c r="N240" s="870">
        <v>52</v>
      </c>
      <c r="O240" s="873">
        <f t="shared" si="37"/>
        <v>0.52887327950359975</v>
      </c>
      <c r="P240" s="873">
        <f t="shared" si="38"/>
        <v>610.23839942723043</v>
      </c>
      <c r="Q240" s="874">
        <f t="shared" si="39"/>
        <v>31.732396770215981</v>
      </c>
    </row>
    <row r="241" spans="1:17">
      <c r="A241" s="2051" t="s">
        <v>312</v>
      </c>
      <c r="B241" s="74">
        <v>1</v>
      </c>
      <c r="C241" s="822" t="s">
        <v>746</v>
      </c>
      <c r="D241" s="969">
        <v>21</v>
      </c>
      <c r="E241" s="875" t="s">
        <v>39</v>
      </c>
      <c r="F241" s="761">
        <f>G241+H241+I241</f>
        <v>22.3</v>
      </c>
      <c r="G241" s="876">
        <v>0.96900000000000008</v>
      </c>
      <c r="H241" s="876">
        <v>3.2</v>
      </c>
      <c r="I241" s="876">
        <v>18.131</v>
      </c>
      <c r="J241" s="823">
        <v>1044.05</v>
      </c>
      <c r="K241" s="877">
        <v>18.131</v>
      </c>
      <c r="L241" s="825">
        <v>1044.05</v>
      </c>
      <c r="M241" s="762">
        <f>K241/L241</f>
        <v>1.7366026531296395E-2</v>
      </c>
      <c r="N241" s="825">
        <v>52</v>
      </c>
      <c r="O241" s="763">
        <f>M241*N241</f>
        <v>0.90303337962741259</v>
      </c>
      <c r="P241" s="763">
        <f>M241*60*1000</f>
        <v>1041.9615918777838</v>
      </c>
      <c r="Q241" s="764">
        <f>P241*N241/1000</f>
        <v>54.182002777644762</v>
      </c>
    </row>
    <row r="242" spans="1:17">
      <c r="A242" s="2052"/>
      <c r="B242" s="75">
        <v>2</v>
      </c>
      <c r="C242" s="824" t="s">
        <v>747</v>
      </c>
      <c r="D242" s="970">
        <v>44</v>
      </c>
      <c r="E242" s="878" t="s">
        <v>39</v>
      </c>
      <c r="F242" s="606">
        <f t="shared" ref="F242:F250" si="42">G242+H242+I242</f>
        <v>64.669997999999993</v>
      </c>
      <c r="G242" s="879">
        <v>5.8650000000000002</v>
      </c>
      <c r="H242" s="879">
        <v>6.88</v>
      </c>
      <c r="I242" s="879">
        <v>51.924997999999995</v>
      </c>
      <c r="J242" s="836">
        <v>2962.01</v>
      </c>
      <c r="K242" s="880">
        <v>51.924997999999995</v>
      </c>
      <c r="L242" s="836">
        <v>2962.01</v>
      </c>
      <c r="M242" s="605">
        <f t="shared" ref="M242:M250" si="43">K242/L242</f>
        <v>1.7530325015783197E-2</v>
      </c>
      <c r="N242" s="836">
        <v>52</v>
      </c>
      <c r="O242" s="607">
        <f t="shared" ref="O242:O250" si="44">M242*N242</f>
        <v>0.91157690082072629</v>
      </c>
      <c r="P242" s="763">
        <f t="shared" ref="P242:P250" si="45">M242*60*1000</f>
        <v>1051.8195009469916</v>
      </c>
      <c r="Q242" s="608">
        <f t="shared" ref="Q242:Q250" si="46">P242*N242/1000</f>
        <v>54.694614049243569</v>
      </c>
    </row>
    <row r="243" spans="1:17">
      <c r="A243" s="2052"/>
      <c r="B243" s="75">
        <v>3</v>
      </c>
      <c r="C243" s="824" t="s">
        <v>748</v>
      </c>
      <c r="D243" s="970">
        <v>95</v>
      </c>
      <c r="E243" s="878" t="s">
        <v>39</v>
      </c>
      <c r="F243" s="606">
        <f t="shared" si="42"/>
        <v>63.147000000000006</v>
      </c>
      <c r="G243" s="879">
        <v>3.6720000000000002</v>
      </c>
      <c r="H243" s="879">
        <v>0.91500000000000004</v>
      </c>
      <c r="I243" s="879">
        <v>58.56</v>
      </c>
      <c r="J243" s="836">
        <v>3902.58</v>
      </c>
      <c r="K243" s="880">
        <v>56.771000000000001</v>
      </c>
      <c r="L243" s="836">
        <v>3228.4700000000003</v>
      </c>
      <c r="M243" s="605">
        <f t="shared" si="43"/>
        <v>1.7584490486205539E-2</v>
      </c>
      <c r="N243" s="825">
        <v>52</v>
      </c>
      <c r="O243" s="607">
        <f t="shared" si="44"/>
        <v>0.91439350528268803</v>
      </c>
      <c r="P243" s="763">
        <f t="shared" si="45"/>
        <v>1055.0694291723323</v>
      </c>
      <c r="Q243" s="608">
        <f t="shared" si="46"/>
        <v>54.863610316961285</v>
      </c>
    </row>
    <row r="244" spans="1:17">
      <c r="A244" s="2052"/>
      <c r="B244" s="75">
        <v>4</v>
      </c>
      <c r="C244" s="824" t="s">
        <v>749</v>
      </c>
      <c r="D244" s="970">
        <v>45</v>
      </c>
      <c r="E244" s="878" t="s">
        <v>39</v>
      </c>
      <c r="F244" s="606">
        <f t="shared" si="42"/>
        <v>51.009996000000001</v>
      </c>
      <c r="G244" s="879">
        <v>2.5500000000000003</v>
      </c>
      <c r="H244" s="879">
        <v>7.2</v>
      </c>
      <c r="I244" s="879">
        <v>41.259996000000001</v>
      </c>
      <c r="J244" s="836">
        <v>2326.0500000000002</v>
      </c>
      <c r="K244" s="880">
        <v>41.259996000000001</v>
      </c>
      <c r="L244" s="836">
        <v>2326.0500000000002</v>
      </c>
      <c r="M244" s="605">
        <f t="shared" si="43"/>
        <v>1.7738224027858386E-2</v>
      </c>
      <c r="N244" s="836">
        <v>52</v>
      </c>
      <c r="O244" s="607">
        <f t="shared" si="44"/>
        <v>0.92238764944863605</v>
      </c>
      <c r="P244" s="763">
        <f t="shared" si="45"/>
        <v>1064.2934416715032</v>
      </c>
      <c r="Q244" s="608">
        <f t="shared" si="46"/>
        <v>55.343258966918164</v>
      </c>
    </row>
    <row r="245" spans="1:17">
      <c r="A245" s="2052"/>
      <c r="B245" s="75">
        <v>5</v>
      </c>
      <c r="C245" s="824" t="s">
        <v>750</v>
      </c>
      <c r="D245" s="970">
        <v>45</v>
      </c>
      <c r="E245" s="878" t="s">
        <v>39</v>
      </c>
      <c r="F245" s="606">
        <f t="shared" si="42"/>
        <v>52.199000999999996</v>
      </c>
      <c r="G245" s="879">
        <v>3.2130000000000001</v>
      </c>
      <c r="H245" s="879">
        <v>7.2</v>
      </c>
      <c r="I245" s="879">
        <v>41.786000999999999</v>
      </c>
      <c r="J245" s="836">
        <v>2354.7200000000003</v>
      </c>
      <c r="K245" s="880">
        <v>41.786000999999999</v>
      </c>
      <c r="L245" s="836">
        <v>2354.7200000000003</v>
      </c>
      <c r="M245" s="605">
        <f t="shared" si="43"/>
        <v>1.7745634725147785E-2</v>
      </c>
      <c r="N245" s="825">
        <v>52</v>
      </c>
      <c r="O245" s="607">
        <f t="shared" si="44"/>
        <v>0.92277300570768483</v>
      </c>
      <c r="P245" s="763">
        <f t="shared" si="45"/>
        <v>1064.738083508867</v>
      </c>
      <c r="Q245" s="608">
        <f t="shared" si="46"/>
        <v>55.366380342461085</v>
      </c>
    </row>
    <row r="246" spans="1:17">
      <c r="A246" s="2052"/>
      <c r="B246" s="75">
        <v>6</v>
      </c>
      <c r="C246" s="824" t="s">
        <v>380</v>
      </c>
      <c r="D246" s="970">
        <v>10</v>
      </c>
      <c r="E246" s="878" t="s">
        <v>39</v>
      </c>
      <c r="F246" s="606">
        <f t="shared" si="42"/>
        <v>12.080000000000002</v>
      </c>
      <c r="G246" s="879">
        <v>0.56100000000000005</v>
      </c>
      <c r="H246" s="879">
        <v>1.1300000000000001</v>
      </c>
      <c r="I246" s="879">
        <v>10.389000000000001</v>
      </c>
      <c r="J246" s="836">
        <v>584.30000000000007</v>
      </c>
      <c r="K246" s="880">
        <v>10.389000000000001</v>
      </c>
      <c r="L246" s="836">
        <v>584.30000000000007</v>
      </c>
      <c r="M246" s="605">
        <f t="shared" si="43"/>
        <v>1.7780249871641281E-2</v>
      </c>
      <c r="N246" s="836">
        <v>52</v>
      </c>
      <c r="O246" s="607">
        <f t="shared" si="44"/>
        <v>0.92457299332534659</v>
      </c>
      <c r="P246" s="763">
        <f t="shared" si="45"/>
        <v>1066.8149922984769</v>
      </c>
      <c r="Q246" s="608">
        <f t="shared" si="46"/>
        <v>55.474379599520802</v>
      </c>
    </row>
    <row r="247" spans="1:17">
      <c r="A247" s="2052"/>
      <c r="B247" s="75">
        <v>7</v>
      </c>
      <c r="C247" s="824" t="s">
        <v>751</v>
      </c>
      <c r="D247" s="970">
        <v>55</v>
      </c>
      <c r="E247" s="878" t="s">
        <v>39</v>
      </c>
      <c r="F247" s="606">
        <f t="shared" si="42"/>
        <v>67.700005000000004</v>
      </c>
      <c r="G247" s="879">
        <v>4.9470000000000001</v>
      </c>
      <c r="H247" s="879">
        <v>8.64</v>
      </c>
      <c r="I247" s="879">
        <v>54.113005000000001</v>
      </c>
      <c r="J247" s="836">
        <v>2985.27</v>
      </c>
      <c r="K247" s="880">
        <v>54.113005000000001</v>
      </c>
      <c r="L247" s="836">
        <v>2985.27</v>
      </c>
      <c r="M247" s="605">
        <f t="shared" si="43"/>
        <v>1.8126670284429883E-2</v>
      </c>
      <c r="N247" s="825">
        <v>52</v>
      </c>
      <c r="O247" s="607">
        <f t="shared" si="44"/>
        <v>0.94258685479035398</v>
      </c>
      <c r="P247" s="763">
        <f t="shared" si="45"/>
        <v>1087.600217065793</v>
      </c>
      <c r="Q247" s="608">
        <f t="shared" si="46"/>
        <v>56.55521128742123</v>
      </c>
    </row>
    <row r="248" spans="1:17">
      <c r="A248" s="2052"/>
      <c r="B248" s="75">
        <v>8</v>
      </c>
      <c r="C248" s="824" t="s">
        <v>443</v>
      </c>
      <c r="D248" s="970">
        <v>24</v>
      </c>
      <c r="E248" s="878" t="s">
        <v>39</v>
      </c>
      <c r="F248" s="606">
        <f t="shared" si="42"/>
        <v>23.1</v>
      </c>
      <c r="G248" s="879">
        <v>1.1220000000000001</v>
      </c>
      <c r="H248" s="879">
        <v>3.84</v>
      </c>
      <c r="I248" s="879">
        <v>18.138000000000002</v>
      </c>
      <c r="J248" s="836">
        <v>1000.52</v>
      </c>
      <c r="K248" s="880">
        <v>18.138000000000002</v>
      </c>
      <c r="L248" s="836">
        <v>1000.52</v>
      </c>
      <c r="M248" s="605">
        <f t="shared" si="43"/>
        <v>1.812857314196618E-2</v>
      </c>
      <c r="N248" s="836">
        <v>52</v>
      </c>
      <c r="O248" s="607">
        <f t="shared" si="44"/>
        <v>0.94268580338224139</v>
      </c>
      <c r="P248" s="763">
        <f t="shared" si="45"/>
        <v>1087.7143885179707</v>
      </c>
      <c r="Q248" s="608">
        <f t="shared" si="46"/>
        <v>56.561148202934476</v>
      </c>
    </row>
    <row r="249" spans="1:17">
      <c r="A249" s="2052"/>
      <c r="B249" s="75">
        <v>9</v>
      </c>
      <c r="C249" s="824" t="s">
        <v>444</v>
      </c>
      <c r="D249" s="970">
        <v>54</v>
      </c>
      <c r="E249" s="878" t="s">
        <v>39</v>
      </c>
      <c r="F249" s="606">
        <f t="shared" si="42"/>
        <v>57.100375999999997</v>
      </c>
      <c r="G249" s="879">
        <v>3.6503760000000001</v>
      </c>
      <c r="H249" s="879">
        <v>8.4</v>
      </c>
      <c r="I249" s="879">
        <v>45.05</v>
      </c>
      <c r="J249" s="836">
        <v>2522.02</v>
      </c>
      <c r="K249" s="880">
        <v>44.77</v>
      </c>
      <c r="L249" s="836">
        <v>2392.67</v>
      </c>
      <c r="M249" s="605">
        <f t="shared" si="43"/>
        <v>1.8711314138598303E-2</v>
      </c>
      <c r="N249" s="825">
        <v>52</v>
      </c>
      <c r="O249" s="607">
        <f t="shared" si="44"/>
        <v>0.9729883352071117</v>
      </c>
      <c r="P249" s="763">
        <f t="shared" si="45"/>
        <v>1122.6788483158982</v>
      </c>
      <c r="Q249" s="608">
        <f t="shared" si="46"/>
        <v>58.379300112426712</v>
      </c>
    </row>
    <row r="250" spans="1:17" ht="12" thickBot="1">
      <c r="A250" s="2052"/>
      <c r="B250" s="75">
        <v>10</v>
      </c>
      <c r="C250" s="826" t="s">
        <v>377</v>
      </c>
      <c r="D250" s="971">
        <v>27</v>
      </c>
      <c r="E250" s="881" t="s">
        <v>39</v>
      </c>
      <c r="F250" s="905">
        <f t="shared" si="42"/>
        <v>26.900000000000002</v>
      </c>
      <c r="G250" s="882">
        <v>1.1220000000000001</v>
      </c>
      <c r="H250" s="882">
        <v>0.27</v>
      </c>
      <c r="I250" s="882">
        <v>25.508000000000003</v>
      </c>
      <c r="J250" s="846">
        <v>1364.56</v>
      </c>
      <c r="K250" s="883">
        <v>25.508000000000003</v>
      </c>
      <c r="L250" s="846">
        <v>1364.56</v>
      </c>
      <c r="M250" s="845">
        <f t="shared" si="43"/>
        <v>1.8693205135721407E-2</v>
      </c>
      <c r="N250" s="836">
        <v>52</v>
      </c>
      <c r="O250" s="827">
        <f t="shared" si="44"/>
        <v>0.97204666705751319</v>
      </c>
      <c r="P250" s="827">
        <f t="shared" si="45"/>
        <v>1121.5923081432843</v>
      </c>
      <c r="Q250" s="828">
        <f t="shared" si="46"/>
        <v>58.322800023450789</v>
      </c>
    </row>
    <row r="251" spans="1:17">
      <c r="A251" s="2198" t="s">
        <v>316</v>
      </c>
      <c r="B251" s="40">
        <v>1</v>
      </c>
      <c r="C251" s="766" t="s">
        <v>182</v>
      </c>
      <c r="D251" s="972">
        <v>20</v>
      </c>
      <c r="E251" s="767" t="s">
        <v>39</v>
      </c>
      <c r="F251" s="769">
        <f>G251+H251+I251</f>
        <v>24.999997</v>
      </c>
      <c r="G251" s="884">
        <v>1.377</v>
      </c>
      <c r="H251" s="884">
        <v>3.12</v>
      </c>
      <c r="I251" s="884">
        <v>20.502997000000001</v>
      </c>
      <c r="J251" s="831">
        <v>1076.74</v>
      </c>
      <c r="K251" s="885">
        <v>20.502997000000001</v>
      </c>
      <c r="L251" s="739">
        <v>1076.74</v>
      </c>
      <c r="M251" s="770">
        <f>K251/L251</f>
        <v>1.9041734309118263E-2</v>
      </c>
      <c r="N251" s="739">
        <v>52</v>
      </c>
      <c r="O251" s="771">
        <f>M251*N251</f>
        <v>0.9901701840741497</v>
      </c>
      <c r="P251" s="771">
        <f>M251*60*1000</f>
        <v>1142.5040585470958</v>
      </c>
      <c r="Q251" s="772">
        <f>P251*N251/1000</f>
        <v>59.410211044448978</v>
      </c>
    </row>
    <row r="252" spans="1:17">
      <c r="A252" s="2106"/>
      <c r="B252" s="20">
        <v>2</v>
      </c>
      <c r="C252" s="832" t="s">
        <v>79</v>
      </c>
      <c r="D252" s="973">
        <v>109</v>
      </c>
      <c r="E252" s="886" t="s">
        <v>39</v>
      </c>
      <c r="F252" s="610">
        <f t="shared" ref="F252:F260" si="47">G252+H252+I252</f>
        <v>70.079999000000001</v>
      </c>
      <c r="G252" s="887">
        <v>3.7230000000000003</v>
      </c>
      <c r="H252" s="887">
        <v>16.38</v>
      </c>
      <c r="I252" s="887">
        <v>49.976998999999999</v>
      </c>
      <c r="J252" s="837">
        <v>2560.75</v>
      </c>
      <c r="K252" s="888">
        <v>49.976998999999999</v>
      </c>
      <c r="L252" s="837">
        <v>2560.75</v>
      </c>
      <c r="M252" s="609">
        <f t="shared" ref="M252:M260" si="48">K252/L252</f>
        <v>1.9516547495850824E-2</v>
      </c>
      <c r="N252" s="837">
        <v>52</v>
      </c>
      <c r="O252" s="611">
        <f t="shared" ref="O252:O260" si="49">M252*N252</f>
        <v>1.0148604697842429</v>
      </c>
      <c r="P252" s="771">
        <f t="shared" ref="P252:P260" si="50">M252*60*1000</f>
        <v>1170.9928497510496</v>
      </c>
      <c r="Q252" s="612">
        <f t="shared" ref="Q252:Q260" si="51">P252*N252/1000</f>
        <v>60.891628187054579</v>
      </c>
    </row>
    <row r="253" spans="1:17">
      <c r="A253" s="2106"/>
      <c r="B253" s="20">
        <v>3</v>
      </c>
      <c r="C253" s="832" t="s">
        <v>752</v>
      </c>
      <c r="D253" s="973">
        <v>45</v>
      </c>
      <c r="E253" s="886" t="s">
        <v>39</v>
      </c>
      <c r="F253" s="610">
        <f t="shared" si="47"/>
        <v>57.06000499999999</v>
      </c>
      <c r="G253" s="887">
        <v>3.0089999999999999</v>
      </c>
      <c r="H253" s="887">
        <v>7.2</v>
      </c>
      <c r="I253" s="887">
        <v>46.851004999999994</v>
      </c>
      <c r="J253" s="837">
        <v>2333.4</v>
      </c>
      <c r="K253" s="888">
        <v>46.851004999999994</v>
      </c>
      <c r="L253" s="837">
        <v>2333.4</v>
      </c>
      <c r="M253" s="609">
        <f t="shared" si="48"/>
        <v>2.0078428473472184E-2</v>
      </c>
      <c r="N253" s="739">
        <v>52</v>
      </c>
      <c r="O253" s="611">
        <f t="shared" si="49"/>
        <v>1.0440782806205535</v>
      </c>
      <c r="P253" s="771">
        <f t="shared" si="50"/>
        <v>1204.705708408331</v>
      </c>
      <c r="Q253" s="612">
        <f t="shared" si="51"/>
        <v>62.644696837233212</v>
      </c>
    </row>
    <row r="254" spans="1:17">
      <c r="A254" s="2106"/>
      <c r="B254" s="20">
        <v>4</v>
      </c>
      <c r="C254" s="832" t="s">
        <v>379</v>
      </c>
      <c r="D254" s="973">
        <v>29</v>
      </c>
      <c r="E254" s="886" t="s">
        <v>39</v>
      </c>
      <c r="F254" s="610">
        <f t="shared" si="47"/>
        <v>27.1</v>
      </c>
      <c r="G254" s="887">
        <v>0.53937600000000008</v>
      </c>
      <c r="H254" s="887">
        <v>0.28000000000000003</v>
      </c>
      <c r="I254" s="887">
        <v>26.280624</v>
      </c>
      <c r="J254" s="837">
        <v>1288.78</v>
      </c>
      <c r="K254" s="888">
        <v>26.280624</v>
      </c>
      <c r="L254" s="837">
        <v>1288.78</v>
      </c>
      <c r="M254" s="609">
        <f t="shared" si="48"/>
        <v>2.0391862071106007E-2</v>
      </c>
      <c r="N254" s="837">
        <v>52</v>
      </c>
      <c r="O254" s="611">
        <f t="shared" si="49"/>
        <v>1.0603768276975123</v>
      </c>
      <c r="P254" s="771">
        <f t="shared" si="50"/>
        <v>1223.5117242663605</v>
      </c>
      <c r="Q254" s="612">
        <f t="shared" si="51"/>
        <v>63.622609661850746</v>
      </c>
    </row>
    <row r="255" spans="1:17">
      <c r="A255" s="2106"/>
      <c r="B255" s="20">
        <v>5</v>
      </c>
      <c r="C255" s="832" t="s">
        <v>81</v>
      </c>
      <c r="D255" s="973">
        <v>44</v>
      </c>
      <c r="E255" s="886" t="s">
        <v>39</v>
      </c>
      <c r="F255" s="610">
        <f t="shared" si="47"/>
        <v>38.360002000000001</v>
      </c>
      <c r="G255" s="887">
        <v>0</v>
      </c>
      <c r="H255" s="887">
        <v>0</v>
      </c>
      <c r="I255" s="887">
        <v>38.360002000000001</v>
      </c>
      <c r="J255" s="837">
        <v>1876.15</v>
      </c>
      <c r="K255" s="888">
        <v>38.360002000000001</v>
      </c>
      <c r="L255" s="837">
        <v>1876.15</v>
      </c>
      <c r="M255" s="609">
        <f t="shared" si="48"/>
        <v>2.0446127441835674E-2</v>
      </c>
      <c r="N255" s="739">
        <v>52</v>
      </c>
      <c r="O255" s="611">
        <f t="shared" si="49"/>
        <v>1.063198626975455</v>
      </c>
      <c r="P255" s="771">
        <f t="shared" si="50"/>
        <v>1226.7676465101404</v>
      </c>
      <c r="Q255" s="612">
        <f t="shared" si="51"/>
        <v>63.791917618527293</v>
      </c>
    </row>
    <row r="256" spans="1:17">
      <c r="A256" s="2106"/>
      <c r="B256" s="20">
        <v>6</v>
      </c>
      <c r="C256" s="832" t="s">
        <v>378</v>
      </c>
      <c r="D256" s="973">
        <v>23</v>
      </c>
      <c r="E256" s="886" t="s">
        <v>39</v>
      </c>
      <c r="F256" s="610">
        <f t="shared" si="47"/>
        <v>25.899999000000001</v>
      </c>
      <c r="G256" s="887">
        <v>0.35700000000000004</v>
      </c>
      <c r="H256" s="887">
        <v>0.23</v>
      </c>
      <c r="I256" s="887">
        <v>25.312999000000001</v>
      </c>
      <c r="J256" s="837">
        <v>1196.19</v>
      </c>
      <c r="K256" s="888">
        <v>25.312999000000001</v>
      </c>
      <c r="L256" s="837">
        <v>1196.19</v>
      </c>
      <c r="M256" s="609">
        <f t="shared" si="48"/>
        <v>2.1161353129519559E-2</v>
      </c>
      <c r="N256" s="837">
        <v>52</v>
      </c>
      <c r="O256" s="611">
        <f t="shared" si="49"/>
        <v>1.1003903627350171</v>
      </c>
      <c r="P256" s="771">
        <f t="shared" si="50"/>
        <v>1269.6811877711737</v>
      </c>
      <c r="Q256" s="612">
        <f t="shared" si="51"/>
        <v>66.02342176410103</v>
      </c>
    </row>
    <row r="257" spans="1:17">
      <c r="A257" s="2106"/>
      <c r="B257" s="20">
        <v>7</v>
      </c>
      <c r="C257" s="832" t="s">
        <v>80</v>
      </c>
      <c r="D257" s="973">
        <v>12</v>
      </c>
      <c r="E257" s="886" t="s">
        <v>39</v>
      </c>
      <c r="F257" s="610">
        <f t="shared" si="47"/>
        <v>14.503</v>
      </c>
      <c r="G257" s="887">
        <v>0.81599999999999995</v>
      </c>
      <c r="H257" s="887">
        <v>1.92</v>
      </c>
      <c r="I257" s="887">
        <v>11.767000000000001</v>
      </c>
      <c r="J257" s="837">
        <v>540.32000000000005</v>
      </c>
      <c r="K257" s="888">
        <v>11.767000000000001</v>
      </c>
      <c r="L257" s="837">
        <v>540.32000000000005</v>
      </c>
      <c r="M257" s="609">
        <f t="shared" si="48"/>
        <v>2.1777835356825585E-2</v>
      </c>
      <c r="N257" s="739">
        <v>52</v>
      </c>
      <c r="O257" s="611">
        <f t="shared" si="49"/>
        <v>1.1324474385549304</v>
      </c>
      <c r="P257" s="771">
        <f t="shared" si="50"/>
        <v>1306.6701214095351</v>
      </c>
      <c r="Q257" s="612">
        <f t="shared" si="51"/>
        <v>67.946846313295822</v>
      </c>
    </row>
    <row r="258" spans="1:17">
      <c r="A258" s="2106"/>
      <c r="B258" s="20">
        <v>8</v>
      </c>
      <c r="C258" s="832" t="s">
        <v>183</v>
      </c>
      <c r="D258" s="973">
        <v>8</v>
      </c>
      <c r="E258" s="886" t="s">
        <v>39</v>
      </c>
      <c r="F258" s="610">
        <f t="shared" si="47"/>
        <v>9.5</v>
      </c>
      <c r="G258" s="887">
        <v>0.30599999999999999</v>
      </c>
      <c r="H258" s="887">
        <v>0.08</v>
      </c>
      <c r="I258" s="887">
        <v>9.1140000000000008</v>
      </c>
      <c r="J258" s="837">
        <v>396.8</v>
      </c>
      <c r="K258" s="888">
        <v>9.1140000000000008</v>
      </c>
      <c r="L258" s="837">
        <v>396.8</v>
      </c>
      <c r="M258" s="609">
        <f t="shared" si="48"/>
        <v>2.296875E-2</v>
      </c>
      <c r="N258" s="837">
        <v>52</v>
      </c>
      <c r="O258" s="611">
        <f t="shared" si="49"/>
        <v>1.194375</v>
      </c>
      <c r="P258" s="771">
        <f t="shared" si="50"/>
        <v>1378.125</v>
      </c>
      <c r="Q258" s="612">
        <f t="shared" si="51"/>
        <v>71.662499999999994</v>
      </c>
    </row>
    <row r="259" spans="1:17">
      <c r="A259" s="2106"/>
      <c r="B259" s="20">
        <v>9</v>
      </c>
      <c r="C259" s="889" t="s">
        <v>181</v>
      </c>
      <c r="D259" s="973">
        <v>12</v>
      </c>
      <c r="E259" s="886" t="s">
        <v>39</v>
      </c>
      <c r="F259" s="610">
        <f t="shared" si="47"/>
        <v>15.000001000000001</v>
      </c>
      <c r="G259" s="887">
        <v>0.20399999999999999</v>
      </c>
      <c r="H259" s="887">
        <v>0.12</v>
      </c>
      <c r="I259" s="887">
        <v>14.676001000000001</v>
      </c>
      <c r="J259" s="837">
        <v>600.89</v>
      </c>
      <c r="K259" s="888">
        <v>14.676</v>
      </c>
      <c r="L259" s="837">
        <v>600.89</v>
      </c>
      <c r="M259" s="609">
        <f t="shared" si="48"/>
        <v>2.442377140574814E-2</v>
      </c>
      <c r="N259" s="739">
        <v>52</v>
      </c>
      <c r="O259" s="611">
        <f t="shared" si="49"/>
        <v>1.2700361130989033</v>
      </c>
      <c r="P259" s="771">
        <f t="shared" si="50"/>
        <v>1465.4262843448885</v>
      </c>
      <c r="Q259" s="612">
        <f t="shared" si="51"/>
        <v>76.202166785934196</v>
      </c>
    </row>
    <row r="260" spans="1:17" ht="12" thickBot="1">
      <c r="A260" s="2107"/>
      <c r="B260" s="21">
        <v>10</v>
      </c>
      <c r="C260" s="890" t="s">
        <v>381</v>
      </c>
      <c r="D260" s="974">
        <v>4</v>
      </c>
      <c r="E260" s="891" t="s">
        <v>39</v>
      </c>
      <c r="F260" s="892">
        <f t="shared" si="47"/>
        <v>5.3</v>
      </c>
      <c r="G260" s="893">
        <v>0</v>
      </c>
      <c r="H260" s="893">
        <v>0</v>
      </c>
      <c r="I260" s="893">
        <v>5.3</v>
      </c>
      <c r="J260" s="839">
        <v>135.59</v>
      </c>
      <c r="K260" s="1525">
        <v>5.3</v>
      </c>
      <c r="L260" s="839">
        <v>135.59</v>
      </c>
      <c r="M260" s="838">
        <f t="shared" si="48"/>
        <v>3.9088428350173315E-2</v>
      </c>
      <c r="N260" s="839">
        <v>52</v>
      </c>
      <c r="O260" s="834">
        <f t="shared" si="49"/>
        <v>2.0325982742090125</v>
      </c>
      <c r="P260" s="834">
        <f t="shared" si="50"/>
        <v>2345.3057010103989</v>
      </c>
      <c r="Q260" s="835">
        <f t="shared" si="51"/>
        <v>121.95589645254076</v>
      </c>
    </row>
    <row r="262" spans="1:17">
      <c r="C262" s="1"/>
      <c r="D262" s="1"/>
      <c r="E262" s="1"/>
    </row>
    <row r="263" spans="1:17">
      <c r="F263" s="93"/>
      <c r="G263" s="93"/>
      <c r="H263" s="93"/>
      <c r="I263" s="93"/>
    </row>
    <row r="264" spans="1:17">
      <c r="F264" s="93"/>
      <c r="G264" s="93"/>
      <c r="H264" s="93"/>
      <c r="I264" s="93"/>
    </row>
    <row r="265" spans="1:17" ht="15">
      <c r="A265" s="2081" t="s">
        <v>229</v>
      </c>
      <c r="B265" s="2081"/>
      <c r="C265" s="2081"/>
      <c r="D265" s="2081"/>
      <c r="E265" s="2081"/>
      <c r="F265" s="2081"/>
      <c r="G265" s="2081"/>
      <c r="H265" s="2081"/>
      <c r="I265" s="2081"/>
      <c r="J265" s="2081"/>
      <c r="K265" s="2081"/>
      <c r="L265" s="2081"/>
      <c r="M265" s="2081"/>
      <c r="N265" s="2081"/>
      <c r="O265" s="2081"/>
      <c r="P265" s="2081"/>
      <c r="Q265" s="2081"/>
    </row>
    <row r="266" spans="1:17" ht="13.5" thickBot="1">
      <c r="A266" s="945"/>
      <c r="B266" s="945"/>
      <c r="C266" s="945"/>
      <c r="D266" s="945"/>
      <c r="E266" s="2043" t="s">
        <v>404</v>
      </c>
      <c r="F266" s="2043"/>
      <c r="G266" s="2043"/>
      <c r="H266" s="2043"/>
      <c r="I266" s="945">
        <v>0.9</v>
      </c>
      <c r="J266" s="945" t="s">
        <v>403</v>
      </c>
      <c r="K266" s="945" t="s">
        <v>405</v>
      </c>
      <c r="L266" s="946">
        <v>478</v>
      </c>
      <c r="M266" s="945"/>
      <c r="N266" s="945"/>
      <c r="O266" s="945"/>
      <c r="P266" s="945"/>
      <c r="Q266" s="945"/>
    </row>
    <row r="267" spans="1:17">
      <c r="A267" s="2082" t="s">
        <v>1</v>
      </c>
      <c r="B267" s="2063" t="s">
        <v>0</v>
      </c>
      <c r="C267" s="2066" t="s">
        <v>2</v>
      </c>
      <c r="D267" s="2066" t="s">
        <v>3</v>
      </c>
      <c r="E267" s="2066" t="s">
        <v>12</v>
      </c>
      <c r="F267" s="2070" t="s">
        <v>13</v>
      </c>
      <c r="G267" s="2071"/>
      <c r="H267" s="2071"/>
      <c r="I267" s="2072"/>
      <c r="J267" s="2066" t="s">
        <v>4</v>
      </c>
      <c r="K267" s="2066" t="s">
        <v>14</v>
      </c>
      <c r="L267" s="2066" t="s">
        <v>5</v>
      </c>
      <c r="M267" s="2066" t="s">
        <v>6</v>
      </c>
      <c r="N267" s="2066" t="s">
        <v>15</v>
      </c>
      <c r="O267" s="2086" t="s">
        <v>16</v>
      </c>
      <c r="P267" s="2066" t="s">
        <v>23</v>
      </c>
      <c r="Q267" s="2075" t="s">
        <v>24</v>
      </c>
    </row>
    <row r="268" spans="1:17" ht="33.75">
      <c r="A268" s="2083"/>
      <c r="B268" s="2064"/>
      <c r="C268" s="2067"/>
      <c r="D268" s="2069"/>
      <c r="E268" s="2069"/>
      <c r="F268" s="16" t="s">
        <v>17</v>
      </c>
      <c r="G268" s="16" t="s">
        <v>18</v>
      </c>
      <c r="H268" s="16" t="s">
        <v>19</v>
      </c>
      <c r="I268" s="16" t="s">
        <v>20</v>
      </c>
      <c r="J268" s="2069"/>
      <c r="K268" s="2069"/>
      <c r="L268" s="2069"/>
      <c r="M268" s="2069"/>
      <c r="N268" s="2069"/>
      <c r="O268" s="2087"/>
      <c r="P268" s="2069"/>
      <c r="Q268" s="2076"/>
    </row>
    <row r="269" spans="1:17">
      <c r="A269" s="2084"/>
      <c r="B269" s="2085"/>
      <c r="C269" s="2069"/>
      <c r="D269" s="99" t="s">
        <v>7</v>
      </c>
      <c r="E269" s="99" t="s">
        <v>8</v>
      </c>
      <c r="F269" s="99" t="s">
        <v>9</v>
      </c>
      <c r="G269" s="99" t="s">
        <v>9</v>
      </c>
      <c r="H269" s="99" t="s">
        <v>9</v>
      </c>
      <c r="I269" s="99" t="s">
        <v>9</v>
      </c>
      <c r="J269" s="99" t="s">
        <v>21</v>
      </c>
      <c r="K269" s="99" t="s">
        <v>9</v>
      </c>
      <c r="L269" s="99" t="s">
        <v>21</v>
      </c>
      <c r="M269" s="99" t="s">
        <v>71</v>
      </c>
      <c r="N269" s="99" t="s">
        <v>519</v>
      </c>
      <c r="O269" s="99" t="s">
        <v>520</v>
      </c>
      <c r="P269" s="100" t="s">
        <v>25</v>
      </c>
      <c r="Q269" s="101" t="s">
        <v>521</v>
      </c>
    </row>
    <row r="270" spans="1:17" ht="12" thickBot="1">
      <c r="A270" s="102">
        <v>1</v>
      </c>
      <c r="B270" s="103">
        <v>2</v>
      </c>
      <c r="C270" s="104">
        <v>3</v>
      </c>
      <c r="D270" s="105">
        <v>4</v>
      </c>
      <c r="E270" s="105">
        <v>5</v>
      </c>
      <c r="F270" s="105">
        <v>6</v>
      </c>
      <c r="G270" s="105">
        <v>7</v>
      </c>
      <c r="H270" s="105">
        <v>8</v>
      </c>
      <c r="I270" s="105">
        <v>9</v>
      </c>
      <c r="J270" s="105">
        <v>10</v>
      </c>
      <c r="K270" s="105">
        <v>11</v>
      </c>
      <c r="L270" s="104">
        <v>12</v>
      </c>
      <c r="M270" s="105">
        <v>13</v>
      </c>
      <c r="N270" s="105">
        <v>14</v>
      </c>
      <c r="O270" s="106">
        <v>15</v>
      </c>
      <c r="P270" s="104">
        <v>16</v>
      </c>
      <c r="Q270" s="107">
        <v>17</v>
      </c>
    </row>
    <row r="271" spans="1:17">
      <c r="A271" s="2088" t="s">
        <v>100</v>
      </c>
      <c r="B271" s="286">
        <v>1</v>
      </c>
      <c r="C271" s="108" t="s">
        <v>202</v>
      </c>
      <c r="D271" s="109">
        <v>30</v>
      </c>
      <c r="E271" s="109">
        <v>1971</v>
      </c>
      <c r="F271" s="110">
        <v>16.757000000000001</v>
      </c>
      <c r="G271" s="111">
        <v>2.342943</v>
      </c>
      <c r="H271" s="111">
        <v>4.8</v>
      </c>
      <c r="I271" s="111">
        <v>9.6140600000000003</v>
      </c>
      <c r="J271" s="111">
        <v>1569.65</v>
      </c>
      <c r="K271" s="112">
        <v>9.6140600000000003</v>
      </c>
      <c r="L271" s="111">
        <v>1569.65</v>
      </c>
      <c r="M271" s="113">
        <v>6.1249705348326057E-3</v>
      </c>
      <c r="N271" s="114">
        <v>79.134</v>
      </c>
      <c r="O271" s="115">
        <v>0.48469341830344342</v>
      </c>
      <c r="P271" s="116">
        <v>367.49823208995633</v>
      </c>
      <c r="Q271" s="1561">
        <v>29.081605098206605</v>
      </c>
    </row>
    <row r="272" spans="1:17">
      <c r="A272" s="2089"/>
      <c r="B272" s="109">
        <v>2</v>
      </c>
      <c r="C272" s="108" t="s">
        <v>206</v>
      </c>
      <c r="D272" s="109">
        <v>34</v>
      </c>
      <c r="E272" s="109">
        <v>2001</v>
      </c>
      <c r="F272" s="110">
        <v>21.905000000000001</v>
      </c>
      <c r="G272" s="111">
        <v>4.6334780000000002</v>
      </c>
      <c r="H272" s="111">
        <v>5.44</v>
      </c>
      <c r="I272" s="111">
        <v>11.831522000000001</v>
      </c>
      <c r="J272" s="111">
        <v>1747.92</v>
      </c>
      <c r="K272" s="112">
        <v>11.831522000000001</v>
      </c>
      <c r="L272" s="111">
        <v>1747.92</v>
      </c>
      <c r="M272" s="113">
        <v>6.7689150533205185E-3</v>
      </c>
      <c r="N272" s="114">
        <v>79.134</v>
      </c>
      <c r="O272" s="115">
        <v>0.5356513238294659</v>
      </c>
      <c r="P272" s="116">
        <v>406.13490319923113</v>
      </c>
      <c r="Q272" s="1884">
        <v>32.139079429767953</v>
      </c>
    </row>
    <row r="273" spans="1:17">
      <c r="A273" s="2089"/>
      <c r="B273" s="109">
        <v>3</v>
      </c>
      <c r="C273" s="108" t="s">
        <v>204</v>
      </c>
      <c r="D273" s="109">
        <v>36</v>
      </c>
      <c r="E273" s="109">
        <v>1984</v>
      </c>
      <c r="F273" s="110">
        <v>28.465</v>
      </c>
      <c r="G273" s="111">
        <v>4.4726999999999997</v>
      </c>
      <c r="H273" s="111">
        <v>8.64</v>
      </c>
      <c r="I273" s="111">
        <v>15.352304999999999</v>
      </c>
      <c r="J273" s="111">
        <v>2249.59</v>
      </c>
      <c r="K273" s="112">
        <v>15.352304999999999</v>
      </c>
      <c r="L273" s="111">
        <v>2249.59</v>
      </c>
      <c r="M273" s="113">
        <v>6.8244902404438132E-3</v>
      </c>
      <c r="N273" s="114">
        <v>79.134</v>
      </c>
      <c r="O273" s="115">
        <v>0.54004921068728073</v>
      </c>
      <c r="P273" s="116">
        <v>409.46941442662876</v>
      </c>
      <c r="Q273" s="1884">
        <v>32.402952641236837</v>
      </c>
    </row>
    <row r="274" spans="1:17">
      <c r="A274" s="2089"/>
      <c r="B274" s="109">
        <v>4</v>
      </c>
      <c r="C274" s="108" t="s">
        <v>203</v>
      </c>
      <c r="D274" s="109">
        <v>20</v>
      </c>
      <c r="E274" s="109">
        <v>1976</v>
      </c>
      <c r="F274" s="110">
        <v>18.809000000000001</v>
      </c>
      <c r="G274" s="111">
        <v>3.9780000000000002</v>
      </c>
      <c r="H274" s="111">
        <v>3.04</v>
      </c>
      <c r="I274" s="111">
        <v>11.791</v>
      </c>
      <c r="J274" s="111">
        <v>1720.29</v>
      </c>
      <c r="K274" s="112">
        <v>11.791</v>
      </c>
      <c r="L274" s="111">
        <v>1720.29</v>
      </c>
      <c r="M274" s="113">
        <v>6.854076928889897E-3</v>
      </c>
      <c r="N274" s="114">
        <v>79.134</v>
      </c>
      <c r="O274" s="115">
        <v>0.54239052369077312</v>
      </c>
      <c r="P274" s="116">
        <v>411.2446157333938</v>
      </c>
      <c r="Q274" s="1884">
        <v>32.543431421446385</v>
      </c>
    </row>
    <row r="275" spans="1:17">
      <c r="A275" s="2089"/>
      <c r="B275" s="109">
        <v>5</v>
      </c>
      <c r="C275" s="108" t="s">
        <v>207</v>
      </c>
      <c r="D275" s="109">
        <v>30</v>
      </c>
      <c r="E275" s="109">
        <v>1973</v>
      </c>
      <c r="F275" s="110">
        <v>19.265000000000001</v>
      </c>
      <c r="G275" s="111">
        <v>3.1671</v>
      </c>
      <c r="H275" s="111">
        <v>4.8</v>
      </c>
      <c r="I275" s="111">
        <v>11.29791</v>
      </c>
      <c r="J275" s="111">
        <v>1569.45</v>
      </c>
      <c r="K275" s="112">
        <v>11.29791</v>
      </c>
      <c r="L275" s="111">
        <v>1569.45</v>
      </c>
      <c r="M275" s="113">
        <v>7.1986428366625247E-3</v>
      </c>
      <c r="N275" s="114">
        <v>79.134</v>
      </c>
      <c r="O275" s="115">
        <v>0.56965740223645223</v>
      </c>
      <c r="P275" s="116">
        <v>431.91857019975151</v>
      </c>
      <c r="Q275" s="1884">
        <v>34.179444134187136</v>
      </c>
    </row>
    <row r="276" spans="1:17">
      <c r="A276" s="2089"/>
      <c r="B276" s="109">
        <v>6</v>
      </c>
      <c r="C276" s="108" t="s">
        <v>211</v>
      </c>
      <c r="D276" s="109">
        <v>40</v>
      </c>
      <c r="E276" s="109">
        <v>2009</v>
      </c>
      <c r="F276" s="110">
        <v>27.003</v>
      </c>
      <c r="G276" s="111">
        <v>6.9701219999999999</v>
      </c>
      <c r="H276" s="111">
        <v>3.2</v>
      </c>
      <c r="I276" s="111">
        <v>16.832878999999998</v>
      </c>
      <c r="J276" s="111">
        <v>2225.48</v>
      </c>
      <c r="K276" s="112">
        <v>16.832878999999998</v>
      </c>
      <c r="L276" s="111">
        <v>2225.48</v>
      </c>
      <c r="M276" s="113">
        <v>7.5637071553103143E-3</v>
      </c>
      <c r="N276" s="114">
        <v>79.134</v>
      </c>
      <c r="O276" s="115">
        <v>0.59854640202832643</v>
      </c>
      <c r="P276" s="116">
        <v>453.8224293186189</v>
      </c>
      <c r="Q276" s="1884">
        <v>35.912784121699588</v>
      </c>
    </row>
    <row r="277" spans="1:17">
      <c r="A277" s="2089"/>
      <c r="B277" s="109">
        <v>7</v>
      </c>
      <c r="C277" s="108" t="s">
        <v>209</v>
      </c>
      <c r="D277" s="109">
        <v>55</v>
      </c>
      <c r="E277" s="109">
        <v>1967</v>
      </c>
      <c r="F277" s="110">
        <v>35.012</v>
      </c>
      <c r="G277" s="111">
        <v>6.3118040000000004</v>
      </c>
      <c r="H277" s="111">
        <v>8.8000000000000007</v>
      </c>
      <c r="I277" s="111">
        <v>19.900198</v>
      </c>
      <c r="J277" s="111">
        <v>2582.1799999999998</v>
      </c>
      <c r="K277" s="112">
        <v>19.900198</v>
      </c>
      <c r="L277" s="111">
        <v>2582.1799999999998</v>
      </c>
      <c r="M277" s="113">
        <v>7.7067431395177717E-3</v>
      </c>
      <c r="N277" s="114">
        <v>79.134</v>
      </c>
      <c r="O277" s="115">
        <v>0.60986541160259933</v>
      </c>
      <c r="P277" s="116">
        <v>462.40458837106627</v>
      </c>
      <c r="Q277" s="1884">
        <v>36.591924696155957</v>
      </c>
    </row>
    <row r="278" spans="1:17">
      <c r="A278" s="2089"/>
      <c r="B278" s="109">
        <v>8</v>
      </c>
      <c r="C278" s="108" t="s">
        <v>205</v>
      </c>
      <c r="D278" s="109">
        <v>10</v>
      </c>
      <c r="E278" s="109">
        <v>1999</v>
      </c>
      <c r="F278" s="110">
        <v>11.027900000000001</v>
      </c>
      <c r="G278" s="111">
        <v>0</v>
      </c>
      <c r="H278" s="111">
        <v>0</v>
      </c>
      <c r="I278" s="111">
        <v>11.027900000000001</v>
      </c>
      <c r="J278" s="111">
        <v>1261.9000000000001</v>
      </c>
      <c r="K278" s="112">
        <v>11.027900000000001</v>
      </c>
      <c r="L278" s="111">
        <v>1261.9000000000001</v>
      </c>
      <c r="M278" s="113">
        <v>8.7391235438624287E-3</v>
      </c>
      <c r="N278" s="114">
        <v>79.134</v>
      </c>
      <c r="O278" s="115">
        <v>0.69156180252000943</v>
      </c>
      <c r="P278" s="116">
        <v>524.34741263174578</v>
      </c>
      <c r="Q278" s="1884">
        <v>41.493708151200565</v>
      </c>
    </row>
    <row r="279" spans="1:17">
      <c r="A279" s="2089"/>
      <c r="B279" s="109">
        <v>9</v>
      </c>
      <c r="C279" s="108" t="s">
        <v>210</v>
      </c>
      <c r="D279" s="109">
        <v>93</v>
      </c>
      <c r="E279" s="109">
        <v>1973</v>
      </c>
      <c r="F279" s="110">
        <v>64</v>
      </c>
      <c r="G279" s="111">
        <v>9.5421340000000008</v>
      </c>
      <c r="H279" s="111">
        <v>14.4</v>
      </c>
      <c r="I279" s="111">
        <v>40.057848</v>
      </c>
      <c r="J279" s="111">
        <v>4520.3</v>
      </c>
      <c r="K279" s="112">
        <v>40.057848</v>
      </c>
      <c r="L279" s="111">
        <v>4520.3</v>
      </c>
      <c r="M279" s="113">
        <v>8.8617675817976686E-3</v>
      </c>
      <c r="N279" s="114">
        <v>79.134</v>
      </c>
      <c r="O279" s="115">
        <v>0.70126711581797674</v>
      </c>
      <c r="P279" s="116">
        <v>531.70605490786011</v>
      </c>
      <c r="Q279" s="1884">
        <v>42.076026949078603</v>
      </c>
    </row>
    <row r="280" spans="1:17" ht="12" thickBot="1">
      <c r="A280" s="2089"/>
      <c r="B280" s="109">
        <v>10</v>
      </c>
      <c r="C280" s="108" t="s">
        <v>208</v>
      </c>
      <c r="D280" s="109">
        <v>21</v>
      </c>
      <c r="E280" s="109">
        <v>2000</v>
      </c>
      <c r="F280" s="110">
        <v>15.089</v>
      </c>
      <c r="G280" s="111">
        <v>2.1637270000000002</v>
      </c>
      <c r="H280" s="111">
        <v>2.64</v>
      </c>
      <c r="I280" s="111">
        <v>10.285273</v>
      </c>
      <c r="J280" s="111">
        <v>1105.27</v>
      </c>
      <c r="K280" s="112">
        <v>10.285273</v>
      </c>
      <c r="L280" s="111">
        <v>1105.27</v>
      </c>
      <c r="M280" s="113">
        <v>9.3056655839749564E-3</v>
      </c>
      <c r="N280" s="114">
        <v>79.134</v>
      </c>
      <c r="O280" s="115">
        <v>0.73639454032227425</v>
      </c>
      <c r="P280" s="116">
        <v>558.3399350384974</v>
      </c>
      <c r="Q280" s="1884">
        <v>44.18367241933646</v>
      </c>
    </row>
    <row r="281" spans="1:17">
      <c r="A281" s="2091" t="s">
        <v>106</v>
      </c>
      <c r="B281" s="12">
        <v>1</v>
      </c>
      <c r="C281" s="11" t="s">
        <v>214</v>
      </c>
      <c r="D281" s="12">
        <v>60</v>
      </c>
      <c r="E281" s="12">
        <v>1974</v>
      </c>
      <c r="F281" s="117">
        <v>27.78</v>
      </c>
      <c r="G281" s="117">
        <v>4.9010999999999996</v>
      </c>
      <c r="H281" s="117">
        <v>9.6</v>
      </c>
      <c r="I281" s="117">
        <v>13.278903</v>
      </c>
      <c r="J281" s="117">
        <v>3124.65</v>
      </c>
      <c r="K281" s="1885">
        <v>13.278903</v>
      </c>
      <c r="L281" s="117">
        <v>3124.65</v>
      </c>
      <c r="M281" s="118">
        <v>4.2497249291920695E-3</v>
      </c>
      <c r="N281" s="119">
        <v>79.134</v>
      </c>
      <c r="O281" s="81">
        <v>0.33629773254668521</v>
      </c>
      <c r="P281" s="120">
        <v>254.98349575152417</v>
      </c>
      <c r="Q281" s="121">
        <v>20.177863952801115</v>
      </c>
    </row>
    <row r="282" spans="1:17">
      <c r="A282" s="2092"/>
      <c r="B282" s="13">
        <v>2</v>
      </c>
      <c r="C282" s="9" t="s">
        <v>215</v>
      </c>
      <c r="D282" s="13">
        <v>60</v>
      </c>
      <c r="E282" s="13">
        <v>1968</v>
      </c>
      <c r="F282" s="122">
        <v>46.106000000000002</v>
      </c>
      <c r="G282" s="122">
        <v>5.788297</v>
      </c>
      <c r="H282" s="122">
        <v>9.6</v>
      </c>
      <c r="I282" s="122">
        <v>30.717703</v>
      </c>
      <c r="J282" s="122">
        <v>3261.72</v>
      </c>
      <c r="K282" s="64">
        <v>30.717703</v>
      </c>
      <c r="L282" s="122">
        <v>3261.72</v>
      </c>
      <c r="M282" s="123">
        <v>9.4176394662938579E-3</v>
      </c>
      <c r="N282" s="124">
        <v>79.134</v>
      </c>
      <c r="O282" s="54">
        <v>0.7452554815256982</v>
      </c>
      <c r="P282" s="125">
        <v>565.05836797763141</v>
      </c>
      <c r="Q282" s="126">
        <v>44.71532889154188</v>
      </c>
    </row>
    <row r="283" spans="1:17">
      <c r="A283" s="2092"/>
      <c r="B283" s="13">
        <v>3</v>
      </c>
      <c r="C283" s="9" t="s">
        <v>213</v>
      </c>
      <c r="D283" s="13">
        <v>30</v>
      </c>
      <c r="E283" s="13">
        <v>1979</v>
      </c>
      <c r="F283" s="122">
        <v>23.084</v>
      </c>
      <c r="G283" s="122">
        <v>2.719468</v>
      </c>
      <c r="H283" s="122">
        <v>4.8</v>
      </c>
      <c r="I283" s="122">
        <v>15.564536</v>
      </c>
      <c r="J283" s="122">
        <v>1569.65</v>
      </c>
      <c r="K283" s="64">
        <v>15.564536</v>
      </c>
      <c r="L283" s="122">
        <v>1569.65</v>
      </c>
      <c r="M283" s="123">
        <v>9.915927754594973E-3</v>
      </c>
      <c r="N283" s="124">
        <v>79.134</v>
      </c>
      <c r="O283" s="54">
        <v>0.78468702693211856</v>
      </c>
      <c r="P283" s="125">
        <v>594.95566527569838</v>
      </c>
      <c r="Q283" s="126">
        <v>47.08122161592712</v>
      </c>
    </row>
    <row r="284" spans="1:17">
      <c r="A284" s="2092"/>
      <c r="B284" s="13">
        <v>4</v>
      </c>
      <c r="C284" s="9" t="s">
        <v>221</v>
      </c>
      <c r="D284" s="13">
        <v>60</v>
      </c>
      <c r="E284" s="13">
        <v>1969</v>
      </c>
      <c r="F284" s="122">
        <v>46.668999999999997</v>
      </c>
      <c r="G284" s="122">
        <v>5.202</v>
      </c>
      <c r="H284" s="122">
        <v>9.6</v>
      </c>
      <c r="I284" s="122">
        <v>31.867000000000001</v>
      </c>
      <c r="J284" s="122">
        <v>3165.62</v>
      </c>
      <c r="K284" s="64">
        <v>31.867000000000001</v>
      </c>
      <c r="L284" s="122">
        <v>3165.62</v>
      </c>
      <c r="M284" s="123">
        <v>1.0066590430942438E-2</v>
      </c>
      <c r="N284" s="124">
        <v>79.134</v>
      </c>
      <c r="O284" s="54">
        <v>0.79660956716219888</v>
      </c>
      <c r="P284" s="125">
        <v>603.99542585654626</v>
      </c>
      <c r="Q284" s="126">
        <v>47.796574029731936</v>
      </c>
    </row>
    <row r="285" spans="1:17">
      <c r="A285" s="2092"/>
      <c r="B285" s="13">
        <v>5</v>
      </c>
      <c r="C285" s="9" t="s">
        <v>218</v>
      </c>
      <c r="D285" s="13">
        <v>31</v>
      </c>
      <c r="E285" s="13">
        <v>1972</v>
      </c>
      <c r="F285" s="122">
        <v>25.849</v>
      </c>
      <c r="G285" s="122">
        <v>3.0078779999999998</v>
      </c>
      <c r="H285" s="122">
        <v>4.8</v>
      </c>
      <c r="I285" s="122">
        <v>18.041115999999999</v>
      </c>
      <c r="J285" s="122">
        <v>1718.52</v>
      </c>
      <c r="K285" s="64">
        <v>18.041115999999999</v>
      </c>
      <c r="L285" s="122">
        <v>1718.52</v>
      </c>
      <c r="M285" s="123">
        <v>1.04980541396085E-2</v>
      </c>
      <c r="N285" s="124">
        <v>79.134</v>
      </c>
      <c r="O285" s="54">
        <v>0.83075301628377907</v>
      </c>
      <c r="P285" s="125">
        <v>629.88324837650998</v>
      </c>
      <c r="Q285" s="126">
        <v>49.845180977026743</v>
      </c>
    </row>
    <row r="286" spans="1:17">
      <c r="A286" s="2092"/>
      <c r="B286" s="13">
        <v>6</v>
      </c>
      <c r="C286" s="9" t="s">
        <v>220</v>
      </c>
      <c r="D286" s="13">
        <v>30</v>
      </c>
      <c r="E286" s="13">
        <v>1973</v>
      </c>
      <c r="F286" s="122">
        <v>26.297999999999998</v>
      </c>
      <c r="G286" s="122">
        <v>3.3660000000000001</v>
      </c>
      <c r="H286" s="122">
        <v>4.8</v>
      </c>
      <c r="I286" s="122">
        <v>18.132000000000001</v>
      </c>
      <c r="J286" s="122">
        <v>1715.3</v>
      </c>
      <c r="K286" s="64">
        <v>18.132000000000001</v>
      </c>
      <c r="L286" s="122">
        <v>1715.3</v>
      </c>
      <c r="M286" s="123">
        <v>1.0570745642161723E-2</v>
      </c>
      <c r="N286" s="124">
        <v>79.134</v>
      </c>
      <c r="O286" s="54">
        <v>0.83650538564682575</v>
      </c>
      <c r="P286" s="125">
        <v>634.24473852970334</v>
      </c>
      <c r="Q286" s="126">
        <v>50.190323138809546</v>
      </c>
    </row>
    <row r="287" spans="1:17">
      <c r="A287" s="2092"/>
      <c r="B287" s="13">
        <v>7</v>
      </c>
      <c r="C287" s="9" t="s">
        <v>212</v>
      </c>
      <c r="D287" s="13">
        <v>8</v>
      </c>
      <c r="E287" s="13">
        <v>1994</v>
      </c>
      <c r="F287" s="122">
        <v>11.385</v>
      </c>
      <c r="G287" s="122">
        <v>1.01403</v>
      </c>
      <c r="H287" s="122">
        <v>1.2</v>
      </c>
      <c r="I287" s="122">
        <v>9.1709700000000005</v>
      </c>
      <c r="J287" s="122">
        <v>832.8</v>
      </c>
      <c r="K287" s="64">
        <v>9.1709700000000005</v>
      </c>
      <c r="L287" s="122">
        <v>832.8</v>
      </c>
      <c r="M287" s="123">
        <v>1.1012211815561961E-2</v>
      </c>
      <c r="N287" s="124">
        <v>79.134</v>
      </c>
      <c r="O287" s="54">
        <v>0.87144036981268025</v>
      </c>
      <c r="P287" s="125">
        <v>660.73270893371762</v>
      </c>
      <c r="Q287" s="126">
        <v>52.28642218876081</v>
      </c>
    </row>
    <row r="288" spans="1:17">
      <c r="A288" s="2092"/>
      <c r="B288" s="13">
        <v>8</v>
      </c>
      <c r="C288" s="9" t="s">
        <v>216</v>
      </c>
      <c r="D288" s="13">
        <v>30</v>
      </c>
      <c r="E288" s="13">
        <v>1977</v>
      </c>
      <c r="F288" s="122">
        <v>26.343</v>
      </c>
      <c r="G288" s="122">
        <v>3.1110000000000002</v>
      </c>
      <c r="H288" s="122">
        <v>4.8</v>
      </c>
      <c r="I288" s="122">
        <v>18.431999999999999</v>
      </c>
      <c r="J288" s="122">
        <v>1557.06</v>
      </c>
      <c r="K288" s="64">
        <v>18.431999999999999</v>
      </c>
      <c r="L288" s="122">
        <v>1557.06</v>
      </c>
      <c r="M288" s="123">
        <v>1.1837694115833686E-2</v>
      </c>
      <c r="N288" s="124">
        <v>79.134</v>
      </c>
      <c r="O288" s="54">
        <v>0.93676408616238294</v>
      </c>
      <c r="P288" s="125">
        <v>710.26164695002115</v>
      </c>
      <c r="Q288" s="126">
        <v>56.205845169742972</v>
      </c>
    </row>
    <row r="289" spans="1:17">
      <c r="A289" s="2092"/>
      <c r="B289" s="13">
        <v>9</v>
      </c>
      <c r="C289" s="9" t="s">
        <v>219</v>
      </c>
      <c r="D289" s="13">
        <v>79</v>
      </c>
      <c r="E289" s="13">
        <v>1976</v>
      </c>
      <c r="F289" s="122">
        <v>66.710999999999999</v>
      </c>
      <c r="G289" s="122">
        <v>6.8798260000000004</v>
      </c>
      <c r="H289" s="122">
        <v>12.64</v>
      </c>
      <c r="I289" s="122">
        <v>47.191178999999998</v>
      </c>
      <c r="J289" s="122">
        <v>3845.02</v>
      </c>
      <c r="K289" s="64">
        <v>47.191178999999998</v>
      </c>
      <c r="L289" s="122">
        <v>3845.02</v>
      </c>
      <c r="M289" s="123">
        <v>1.2273324716126313E-2</v>
      </c>
      <c r="N289" s="124">
        <v>79.134</v>
      </c>
      <c r="O289" s="54">
        <v>0.97123727808593963</v>
      </c>
      <c r="P289" s="125">
        <v>736.39948296757882</v>
      </c>
      <c r="Q289" s="126">
        <v>58.274236685156389</v>
      </c>
    </row>
    <row r="290" spans="1:17" ht="12" thickBot="1">
      <c r="A290" s="2199"/>
      <c r="B290" s="33">
        <v>10</v>
      </c>
      <c r="C290" s="9" t="s">
        <v>217</v>
      </c>
      <c r="D290" s="13">
        <v>30</v>
      </c>
      <c r="E290" s="13">
        <v>1975</v>
      </c>
      <c r="F290" s="122">
        <v>27.341999999999999</v>
      </c>
      <c r="G290" s="122">
        <v>3.1110000000000002</v>
      </c>
      <c r="H290" s="122">
        <v>4.8</v>
      </c>
      <c r="I290" s="122">
        <v>19.431000999999998</v>
      </c>
      <c r="J290" s="122">
        <v>1582.74</v>
      </c>
      <c r="K290" s="64">
        <v>19.431000999999998</v>
      </c>
      <c r="L290" s="122">
        <v>1582.74</v>
      </c>
      <c r="M290" s="123">
        <v>1.2276811731554139E-2</v>
      </c>
      <c r="N290" s="124">
        <v>79.134</v>
      </c>
      <c r="O290" s="54">
        <v>0.97151321956480519</v>
      </c>
      <c r="P290" s="125">
        <v>736.60870389324828</v>
      </c>
      <c r="Q290" s="219">
        <v>58.290793173888311</v>
      </c>
    </row>
    <row r="291" spans="1:17">
      <c r="A291" s="2097" t="s">
        <v>517</v>
      </c>
      <c r="B291" s="83">
        <v>1</v>
      </c>
      <c r="C291" s="1886" t="s">
        <v>518</v>
      </c>
      <c r="D291" s="83">
        <v>20</v>
      </c>
      <c r="E291" s="83">
        <v>1985</v>
      </c>
      <c r="F291" s="154">
        <v>14.459</v>
      </c>
      <c r="G291" s="154">
        <v>2.342943</v>
      </c>
      <c r="H291" s="154">
        <v>3.2</v>
      </c>
      <c r="I291" s="154">
        <v>8.9160559999999993</v>
      </c>
      <c r="J291" s="154">
        <v>1084.74</v>
      </c>
      <c r="K291" s="1887">
        <v>8.9160559999999993</v>
      </c>
      <c r="L291" s="154">
        <v>1084.74</v>
      </c>
      <c r="M291" s="1565">
        <v>8.2195327912679521E-3</v>
      </c>
      <c r="N291" s="1564">
        <v>79.134</v>
      </c>
      <c r="O291" s="1888">
        <v>0.65044450790419817</v>
      </c>
      <c r="P291" s="155">
        <v>493.1719674760771</v>
      </c>
      <c r="Q291" s="1889">
        <v>39.026670474251887</v>
      </c>
    </row>
    <row r="292" spans="1:17">
      <c r="A292" s="2098"/>
      <c r="B292" s="83">
        <v>2</v>
      </c>
      <c r="C292" s="1886" t="s">
        <v>222</v>
      </c>
      <c r="D292" s="83">
        <v>20</v>
      </c>
      <c r="E292" s="83">
        <v>1987</v>
      </c>
      <c r="F292" s="154">
        <v>19.934000000000001</v>
      </c>
      <c r="G292" s="154">
        <v>2.2810359999999998</v>
      </c>
      <c r="H292" s="154">
        <v>3.2</v>
      </c>
      <c r="I292" s="154">
        <v>14.452965000000001</v>
      </c>
      <c r="J292" s="154">
        <v>1104.7</v>
      </c>
      <c r="K292" s="1887">
        <v>14.452965000000001</v>
      </c>
      <c r="L292" s="154">
        <v>1104.7</v>
      </c>
      <c r="M292" s="1565">
        <v>1.308315832352675E-2</v>
      </c>
      <c r="N292" s="1564">
        <v>79.134</v>
      </c>
      <c r="O292" s="1888">
        <v>1.0353226507739659</v>
      </c>
      <c r="P292" s="155">
        <v>784.98949941160504</v>
      </c>
      <c r="Q292" s="1889">
        <v>62.11935904643795</v>
      </c>
    </row>
    <row r="293" spans="1:17">
      <c r="A293" s="2098"/>
      <c r="B293" s="83">
        <v>3</v>
      </c>
      <c r="C293" s="1886" t="s">
        <v>228</v>
      </c>
      <c r="D293" s="83">
        <v>21</v>
      </c>
      <c r="E293" s="83">
        <v>1986</v>
      </c>
      <c r="F293" s="154">
        <v>20.47</v>
      </c>
      <c r="G293" s="154">
        <v>1.915983</v>
      </c>
      <c r="H293" s="154">
        <v>3.2</v>
      </c>
      <c r="I293" s="154">
        <v>15.35402</v>
      </c>
      <c r="J293" s="154">
        <v>1090.6500000000001</v>
      </c>
      <c r="K293" s="1887">
        <v>15.35402</v>
      </c>
      <c r="L293" s="154">
        <v>1090.6500000000001</v>
      </c>
      <c r="M293" s="1565">
        <v>1.4077861825516893E-2</v>
      </c>
      <c r="N293" s="1564">
        <v>79.134</v>
      </c>
      <c r="O293" s="1888">
        <v>1.1140375177004538</v>
      </c>
      <c r="P293" s="155">
        <v>844.67170953101356</v>
      </c>
      <c r="Q293" s="1889">
        <v>66.842251062027216</v>
      </c>
    </row>
    <row r="294" spans="1:17">
      <c r="A294" s="2098"/>
      <c r="B294" s="83">
        <v>4</v>
      </c>
      <c r="C294" s="1886" t="s">
        <v>225</v>
      </c>
      <c r="D294" s="83">
        <v>20</v>
      </c>
      <c r="E294" s="83">
        <v>1983</v>
      </c>
      <c r="F294" s="154">
        <v>20.835999999999999</v>
      </c>
      <c r="G294" s="154">
        <v>2.118789</v>
      </c>
      <c r="H294" s="154">
        <v>3.2</v>
      </c>
      <c r="I294" s="154">
        <v>15.517215</v>
      </c>
      <c r="J294" s="154">
        <v>1037.5</v>
      </c>
      <c r="K294" s="1887">
        <v>15.517215</v>
      </c>
      <c r="L294" s="154">
        <v>1037.5</v>
      </c>
      <c r="M294" s="1565">
        <v>1.4956351807228915E-2</v>
      </c>
      <c r="N294" s="1564">
        <v>79.134</v>
      </c>
      <c r="O294" s="1888">
        <v>1.183555943913253</v>
      </c>
      <c r="P294" s="155">
        <v>897.38110843373488</v>
      </c>
      <c r="Q294" s="1889">
        <v>71.013356634795173</v>
      </c>
    </row>
    <row r="295" spans="1:17">
      <c r="A295" s="2098"/>
      <c r="B295" s="83">
        <v>5</v>
      </c>
      <c r="C295" s="1886" t="s">
        <v>226</v>
      </c>
      <c r="D295" s="83">
        <v>20</v>
      </c>
      <c r="E295" s="83">
        <v>1986</v>
      </c>
      <c r="F295" s="154">
        <v>22.414000000000001</v>
      </c>
      <c r="G295" s="154">
        <v>2.1935069999999999</v>
      </c>
      <c r="H295" s="154">
        <v>3.2</v>
      </c>
      <c r="I295" s="154">
        <v>17.020492000000001</v>
      </c>
      <c r="J295" s="154">
        <v>1094.49</v>
      </c>
      <c r="K295" s="1887">
        <v>17.020492000000001</v>
      </c>
      <c r="L295" s="154">
        <v>1094.49</v>
      </c>
      <c r="M295" s="1565">
        <v>1.5551071275205804E-2</v>
      </c>
      <c r="N295" s="1564">
        <v>79.134</v>
      </c>
      <c r="O295" s="1888">
        <v>1.230618474292136</v>
      </c>
      <c r="P295" s="155">
        <v>933.06427651234821</v>
      </c>
      <c r="Q295" s="1889">
        <v>73.837108457528174</v>
      </c>
    </row>
    <row r="296" spans="1:17">
      <c r="A296" s="2098"/>
      <c r="B296" s="83">
        <v>6</v>
      </c>
      <c r="C296" s="1886" t="s">
        <v>224</v>
      </c>
      <c r="D296" s="83">
        <v>21</v>
      </c>
      <c r="E296" s="83">
        <v>1992</v>
      </c>
      <c r="F296" s="154">
        <v>22.397200000000002</v>
      </c>
      <c r="G296" s="154">
        <v>1.9746900000000001</v>
      </c>
      <c r="H296" s="154">
        <v>3.2</v>
      </c>
      <c r="I296" s="154">
        <v>17.222512999999999</v>
      </c>
      <c r="J296" s="154">
        <v>1077.7</v>
      </c>
      <c r="K296" s="1887">
        <v>17.222512999999999</v>
      </c>
      <c r="L296" s="154">
        <v>1077.7</v>
      </c>
      <c r="M296" s="1565">
        <v>1.5980804491045743E-2</v>
      </c>
      <c r="N296" s="1564">
        <v>79.134</v>
      </c>
      <c r="O296" s="1888">
        <v>1.2646249825944138</v>
      </c>
      <c r="P296" s="155">
        <v>958.84826946274461</v>
      </c>
      <c r="Q296" s="1889">
        <v>75.877498955664834</v>
      </c>
    </row>
    <row r="297" spans="1:17">
      <c r="A297" s="2098"/>
      <c r="B297" s="83">
        <v>7</v>
      </c>
      <c r="C297" s="1886" t="s">
        <v>227</v>
      </c>
      <c r="D297" s="83">
        <v>20</v>
      </c>
      <c r="E297" s="83">
        <v>1985</v>
      </c>
      <c r="F297" s="154">
        <v>22.850999999999999</v>
      </c>
      <c r="G297" s="154">
        <v>1.723851</v>
      </c>
      <c r="H297" s="154">
        <v>3.2</v>
      </c>
      <c r="I297" s="154">
        <v>17.927150000000001</v>
      </c>
      <c r="J297" s="154">
        <v>1099.8</v>
      </c>
      <c r="K297" s="1887">
        <v>17.927150000000001</v>
      </c>
      <c r="L297" s="154">
        <v>1099.8</v>
      </c>
      <c r="M297" s="1565">
        <v>1.6300372795053648E-2</v>
      </c>
      <c r="N297" s="1564">
        <v>79.134</v>
      </c>
      <c r="O297" s="1888">
        <v>1.2899137007637753</v>
      </c>
      <c r="P297" s="155">
        <v>978.02236770321895</v>
      </c>
      <c r="Q297" s="1889">
        <v>77.39482204582653</v>
      </c>
    </row>
    <row r="298" spans="1:17">
      <c r="A298" s="2098"/>
      <c r="B298" s="83">
        <v>8</v>
      </c>
      <c r="C298" s="1886" t="s">
        <v>223</v>
      </c>
      <c r="D298" s="83">
        <v>20</v>
      </c>
      <c r="E298" s="83">
        <v>1985</v>
      </c>
      <c r="F298" s="154">
        <v>23.661000000000001</v>
      </c>
      <c r="G298" s="154">
        <v>2.2769810000000001</v>
      </c>
      <c r="H298" s="154">
        <v>3.2</v>
      </c>
      <c r="I298" s="154">
        <v>18.184027</v>
      </c>
      <c r="J298" s="154">
        <v>1045.6199999999999</v>
      </c>
      <c r="K298" s="1887">
        <v>18.184027</v>
      </c>
      <c r="L298" s="154">
        <v>1045.6199999999999</v>
      </c>
      <c r="M298" s="1565">
        <v>1.7390664868690349E-2</v>
      </c>
      <c r="N298" s="1564">
        <v>79.134</v>
      </c>
      <c r="O298" s="1888">
        <v>1.3761928737189422</v>
      </c>
      <c r="P298" s="155">
        <v>1043.4398921214211</v>
      </c>
      <c r="Q298" s="1889">
        <v>82.57157242313653</v>
      </c>
    </row>
    <row r="299" spans="1:17">
      <c r="A299" s="2098"/>
      <c r="B299" s="83">
        <v>9</v>
      </c>
      <c r="C299" s="1277"/>
      <c r="D299" s="1255"/>
      <c r="E299" s="1255"/>
      <c r="F299" s="1256"/>
      <c r="G299" s="1256"/>
      <c r="H299" s="1256"/>
      <c r="I299" s="1256"/>
      <c r="J299" s="1256"/>
      <c r="K299" s="1257"/>
      <c r="L299" s="1256"/>
      <c r="M299" s="1258"/>
      <c r="N299" s="1259"/>
      <c r="O299" s="1260"/>
      <c r="P299" s="1261"/>
      <c r="Q299" s="1278"/>
    </row>
    <row r="300" spans="1:17" ht="12" thickBot="1">
      <c r="A300" s="2098"/>
      <c r="B300" s="156">
        <v>10</v>
      </c>
      <c r="C300" s="1279"/>
      <c r="D300" s="1280"/>
      <c r="E300" s="1280"/>
      <c r="F300" s="1281"/>
      <c r="G300" s="1281"/>
      <c r="H300" s="1281"/>
      <c r="I300" s="1281"/>
      <c r="J300" s="1281"/>
      <c r="K300" s="1282"/>
      <c r="L300" s="1281"/>
      <c r="M300" s="1283"/>
      <c r="N300" s="1284"/>
      <c r="O300" s="1285"/>
      <c r="P300" s="1286"/>
      <c r="Q300" s="1287"/>
    </row>
    <row r="301" spans="1:17">
      <c r="A301" s="2195" t="s">
        <v>146</v>
      </c>
      <c r="B301" s="18">
        <v>1</v>
      </c>
      <c r="C301" s="1288"/>
      <c r="D301" s="1289"/>
      <c r="E301" s="1289"/>
      <c r="F301" s="1290"/>
      <c r="G301" s="1290"/>
      <c r="H301" s="1290"/>
      <c r="I301" s="1290"/>
      <c r="J301" s="1290"/>
      <c r="K301" s="1291"/>
      <c r="L301" s="1290"/>
      <c r="M301" s="1292"/>
      <c r="N301" s="1293"/>
      <c r="O301" s="1294"/>
      <c r="P301" s="1295"/>
      <c r="Q301" s="1296"/>
    </row>
    <row r="302" spans="1:17">
      <c r="A302" s="2196"/>
      <c r="B302" s="20">
        <v>2</v>
      </c>
      <c r="C302" s="1288"/>
      <c r="D302" s="1289"/>
      <c r="E302" s="1289"/>
      <c r="F302" s="1290"/>
      <c r="G302" s="1290"/>
      <c r="H302" s="1290"/>
      <c r="I302" s="1290"/>
      <c r="J302" s="1290"/>
      <c r="K302" s="1291"/>
      <c r="L302" s="1290"/>
      <c r="M302" s="1292"/>
      <c r="N302" s="1293"/>
      <c r="O302" s="1294"/>
      <c r="P302" s="1295"/>
      <c r="Q302" s="1296"/>
    </row>
    <row r="303" spans="1:17">
      <c r="A303" s="2196"/>
      <c r="B303" s="20">
        <v>3</v>
      </c>
      <c r="C303" s="1288"/>
      <c r="D303" s="1289"/>
      <c r="E303" s="1289"/>
      <c r="F303" s="1290"/>
      <c r="G303" s="1290"/>
      <c r="H303" s="1290"/>
      <c r="I303" s="1290"/>
      <c r="J303" s="1290"/>
      <c r="K303" s="1291"/>
      <c r="L303" s="1290"/>
      <c r="M303" s="1292"/>
      <c r="N303" s="1293"/>
      <c r="O303" s="1294"/>
      <c r="P303" s="1295"/>
      <c r="Q303" s="1296"/>
    </row>
    <row r="304" spans="1:17">
      <c r="A304" s="2196"/>
      <c r="B304" s="20">
        <v>4</v>
      </c>
      <c r="C304" s="1288"/>
      <c r="D304" s="1289"/>
      <c r="E304" s="1289"/>
      <c r="F304" s="1290"/>
      <c r="G304" s="1290"/>
      <c r="H304" s="1290"/>
      <c r="I304" s="1290"/>
      <c r="J304" s="1290"/>
      <c r="K304" s="1291"/>
      <c r="L304" s="1290"/>
      <c r="M304" s="1292"/>
      <c r="N304" s="1293"/>
      <c r="O304" s="1294"/>
      <c r="P304" s="1295"/>
      <c r="Q304" s="1296"/>
    </row>
    <row r="305" spans="1:17">
      <c r="A305" s="2196"/>
      <c r="B305" s="20">
        <v>5</v>
      </c>
      <c r="C305" s="1288"/>
      <c r="D305" s="1289"/>
      <c r="E305" s="1289"/>
      <c r="F305" s="1290"/>
      <c r="G305" s="1290"/>
      <c r="H305" s="1290"/>
      <c r="I305" s="1290"/>
      <c r="J305" s="1290"/>
      <c r="K305" s="1291"/>
      <c r="L305" s="1290"/>
      <c r="M305" s="1292"/>
      <c r="N305" s="1293"/>
      <c r="O305" s="1294"/>
      <c r="P305" s="1295"/>
      <c r="Q305" s="1296"/>
    </row>
    <row r="306" spans="1:17">
      <c r="A306" s="2196"/>
      <c r="B306" s="20">
        <v>6</v>
      </c>
      <c r="C306" s="1288"/>
      <c r="D306" s="1289"/>
      <c r="E306" s="1289"/>
      <c r="F306" s="1290"/>
      <c r="G306" s="1290"/>
      <c r="H306" s="1290"/>
      <c r="I306" s="1290"/>
      <c r="J306" s="1290"/>
      <c r="K306" s="1291"/>
      <c r="L306" s="1290"/>
      <c r="M306" s="1292"/>
      <c r="N306" s="1293"/>
      <c r="O306" s="1294"/>
      <c r="P306" s="1295"/>
      <c r="Q306" s="1296"/>
    </row>
    <row r="307" spans="1:17">
      <c r="A307" s="2196"/>
      <c r="B307" s="20">
        <v>7</v>
      </c>
      <c r="C307" s="1288"/>
      <c r="D307" s="1289"/>
      <c r="E307" s="1289"/>
      <c r="F307" s="1290"/>
      <c r="G307" s="1290"/>
      <c r="H307" s="1290"/>
      <c r="I307" s="1290"/>
      <c r="J307" s="1290"/>
      <c r="K307" s="1291"/>
      <c r="L307" s="1290"/>
      <c r="M307" s="1292"/>
      <c r="N307" s="1293"/>
      <c r="O307" s="1294"/>
      <c r="P307" s="1295"/>
      <c r="Q307" s="1296"/>
    </row>
    <row r="308" spans="1:17">
      <c r="A308" s="2196"/>
      <c r="B308" s="20">
        <v>8</v>
      </c>
      <c r="C308" s="1288"/>
      <c r="D308" s="1289"/>
      <c r="E308" s="1289"/>
      <c r="F308" s="1290"/>
      <c r="G308" s="1290"/>
      <c r="H308" s="1290"/>
      <c r="I308" s="1290"/>
      <c r="J308" s="1290"/>
      <c r="K308" s="1291"/>
      <c r="L308" s="1290"/>
      <c r="M308" s="1292"/>
      <c r="N308" s="1293"/>
      <c r="O308" s="1294"/>
      <c r="P308" s="1295"/>
      <c r="Q308" s="1296"/>
    </row>
    <row r="309" spans="1:17">
      <c r="A309" s="2196"/>
      <c r="B309" s="20">
        <v>9</v>
      </c>
      <c r="C309" s="1297"/>
      <c r="D309" s="1262"/>
      <c r="E309" s="1262"/>
      <c r="F309" s="1263"/>
      <c r="G309" s="1263"/>
      <c r="H309" s="1263"/>
      <c r="I309" s="1263"/>
      <c r="J309" s="1263"/>
      <c r="K309" s="1264"/>
      <c r="L309" s="1263"/>
      <c r="M309" s="1265"/>
      <c r="N309" s="1266"/>
      <c r="O309" s="1267"/>
      <c r="P309" s="1268"/>
      <c r="Q309" s="1298"/>
    </row>
    <row r="310" spans="1:17" ht="12.75" thickBot="1">
      <c r="A310" s="2197"/>
      <c r="B310" s="287">
        <v>10</v>
      </c>
      <c r="C310" s="1299"/>
      <c r="D310" s="1300"/>
      <c r="E310" s="1300"/>
      <c r="F310" s="1301"/>
      <c r="G310" s="1301"/>
      <c r="H310" s="1301"/>
      <c r="I310" s="1301"/>
      <c r="J310" s="1301"/>
      <c r="K310" s="1302"/>
      <c r="L310" s="1301"/>
      <c r="M310" s="1303"/>
      <c r="N310" s="1304"/>
      <c r="O310" s="1305"/>
      <c r="P310" s="1306"/>
      <c r="Q310" s="1307"/>
    </row>
    <row r="311" spans="1:17" ht="12">
      <c r="A311" s="164"/>
      <c r="B311" s="164"/>
      <c r="C311" s="165"/>
      <c r="D311" s="166"/>
      <c r="E311" s="166"/>
      <c r="F311" s="165"/>
      <c r="G311" s="165"/>
      <c r="H311" s="279"/>
      <c r="I311" s="279"/>
      <c r="J311" s="279"/>
      <c r="K311" s="280"/>
      <c r="L311" s="279"/>
      <c r="M311" s="281"/>
      <c r="N311" s="282"/>
      <c r="O311" s="283"/>
      <c r="P311" s="284"/>
      <c r="Q311" s="284"/>
    </row>
    <row r="312" spans="1:17" ht="15">
      <c r="A312" s="2081" t="s">
        <v>415</v>
      </c>
      <c r="B312" s="2081"/>
      <c r="C312" s="2081"/>
      <c r="D312" s="2081"/>
      <c r="E312" s="2081"/>
      <c r="F312" s="2081"/>
      <c r="G312" s="2081"/>
      <c r="H312" s="2081"/>
      <c r="I312" s="2081"/>
      <c r="J312" s="2081"/>
      <c r="K312" s="2081"/>
      <c r="L312" s="2081"/>
      <c r="M312" s="2081"/>
      <c r="N312" s="2081"/>
      <c r="O312" s="2081"/>
      <c r="P312" s="2081"/>
      <c r="Q312" s="2081"/>
    </row>
    <row r="313" spans="1:17" ht="13.5" thickBot="1">
      <c r="A313" s="945"/>
      <c r="B313" s="945"/>
      <c r="C313" s="945"/>
      <c r="D313" s="945"/>
      <c r="E313" s="2043" t="s">
        <v>404</v>
      </c>
      <c r="F313" s="2043"/>
      <c r="G313" s="2043"/>
      <c r="H313" s="2043"/>
      <c r="I313" s="945">
        <v>1</v>
      </c>
      <c r="J313" s="945" t="s">
        <v>403</v>
      </c>
      <c r="K313" s="945" t="s">
        <v>405</v>
      </c>
      <c r="L313" s="946">
        <v>476</v>
      </c>
      <c r="M313" s="945"/>
      <c r="N313" s="945"/>
      <c r="O313" s="945"/>
      <c r="P313" s="945"/>
      <c r="Q313" s="945"/>
    </row>
    <row r="314" spans="1:17">
      <c r="A314" s="2082" t="s">
        <v>1</v>
      </c>
      <c r="B314" s="2063" t="s">
        <v>0</v>
      </c>
      <c r="C314" s="2066" t="s">
        <v>2</v>
      </c>
      <c r="D314" s="2066" t="s">
        <v>3</v>
      </c>
      <c r="E314" s="2066" t="s">
        <v>12</v>
      </c>
      <c r="F314" s="2070" t="s">
        <v>13</v>
      </c>
      <c r="G314" s="2071"/>
      <c r="H314" s="2071"/>
      <c r="I314" s="2072"/>
      <c r="J314" s="2066" t="s">
        <v>4</v>
      </c>
      <c r="K314" s="2066" t="s">
        <v>14</v>
      </c>
      <c r="L314" s="2066" t="s">
        <v>5</v>
      </c>
      <c r="M314" s="2066" t="s">
        <v>6</v>
      </c>
      <c r="N314" s="2066" t="s">
        <v>15</v>
      </c>
      <c r="O314" s="2086" t="s">
        <v>16</v>
      </c>
      <c r="P314" s="2066" t="s">
        <v>23</v>
      </c>
      <c r="Q314" s="2075" t="s">
        <v>24</v>
      </c>
    </row>
    <row r="315" spans="1:17" ht="33.75">
      <c r="A315" s="2083"/>
      <c r="B315" s="2064"/>
      <c r="C315" s="2067"/>
      <c r="D315" s="2069"/>
      <c r="E315" s="2069"/>
      <c r="F315" s="944" t="s">
        <v>17</v>
      </c>
      <c r="G315" s="944" t="s">
        <v>18</v>
      </c>
      <c r="H315" s="944" t="s">
        <v>19</v>
      </c>
      <c r="I315" s="944" t="s">
        <v>20</v>
      </c>
      <c r="J315" s="2069"/>
      <c r="K315" s="2069"/>
      <c r="L315" s="2069"/>
      <c r="M315" s="2069"/>
      <c r="N315" s="2069"/>
      <c r="O315" s="2087"/>
      <c r="P315" s="2069"/>
      <c r="Q315" s="2076"/>
    </row>
    <row r="316" spans="1:17">
      <c r="A316" s="2084"/>
      <c r="B316" s="2085"/>
      <c r="C316" s="2069"/>
      <c r="D316" s="99" t="s">
        <v>7</v>
      </c>
      <c r="E316" s="99" t="s">
        <v>8</v>
      </c>
      <c r="F316" s="99" t="s">
        <v>9</v>
      </c>
      <c r="G316" s="99" t="s">
        <v>9</v>
      </c>
      <c r="H316" s="99" t="s">
        <v>9</v>
      </c>
      <c r="I316" s="99" t="s">
        <v>9</v>
      </c>
      <c r="J316" s="99" t="s">
        <v>21</v>
      </c>
      <c r="K316" s="99" t="s">
        <v>9</v>
      </c>
      <c r="L316" s="99" t="s">
        <v>21</v>
      </c>
      <c r="M316" s="99" t="s">
        <v>71</v>
      </c>
      <c r="N316" s="99" t="s">
        <v>519</v>
      </c>
      <c r="O316" s="99" t="s">
        <v>520</v>
      </c>
      <c r="P316" s="100" t="s">
        <v>25</v>
      </c>
      <c r="Q316" s="101" t="s">
        <v>521</v>
      </c>
    </row>
    <row r="317" spans="1:17" ht="12" thickBot="1">
      <c r="A317" s="102">
        <v>1</v>
      </c>
      <c r="B317" s="103">
        <v>2</v>
      </c>
      <c r="C317" s="104">
        <v>3</v>
      </c>
      <c r="D317" s="105">
        <v>4</v>
      </c>
      <c r="E317" s="105">
        <v>5</v>
      </c>
      <c r="F317" s="105">
        <v>6</v>
      </c>
      <c r="G317" s="105">
        <v>7</v>
      </c>
      <c r="H317" s="105">
        <v>8</v>
      </c>
      <c r="I317" s="105">
        <v>9</v>
      </c>
      <c r="J317" s="105">
        <v>10</v>
      </c>
      <c r="K317" s="105">
        <v>11</v>
      </c>
      <c r="L317" s="104">
        <v>12</v>
      </c>
      <c r="M317" s="105">
        <v>13</v>
      </c>
      <c r="N317" s="105">
        <v>14</v>
      </c>
      <c r="O317" s="106">
        <v>15</v>
      </c>
      <c r="P317" s="104">
        <v>16</v>
      </c>
      <c r="Q317" s="107">
        <v>17</v>
      </c>
    </row>
    <row r="318" spans="1:17">
      <c r="A318" s="2088" t="s">
        <v>100</v>
      </c>
      <c r="B318" s="286">
        <v>1</v>
      </c>
      <c r="C318" s="1890" t="s">
        <v>888</v>
      </c>
      <c r="D318" s="1876">
        <v>55</v>
      </c>
      <c r="E318" s="1876">
        <v>1990</v>
      </c>
      <c r="F318" s="1891">
        <v>10.772</v>
      </c>
      <c r="G318" s="1877">
        <v>0.86699999999999999</v>
      </c>
      <c r="H318" s="1877">
        <v>0.67</v>
      </c>
      <c r="I318" s="1877">
        <v>9.2349999999999994</v>
      </c>
      <c r="J318" s="1877">
        <v>3527.73</v>
      </c>
      <c r="K318" s="1878">
        <v>9.2349999999999994</v>
      </c>
      <c r="L318" s="1877">
        <v>3527.73</v>
      </c>
      <c r="M318" s="1879">
        <v>2.6178307296760238E-3</v>
      </c>
      <c r="N318" s="1880">
        <v>76.082000000000008</v>
      </c>
      <c r="O318" s="1881">
        <v>0.19916979757521128</v>
      </c>
      <c r="P318" s="1892">
        <v>157.06984378056143</v>
      </c>
      <c r="Q318" s="1883">
        <v>11.950187854512677</v>
      </c>
    </row>
    <row r="319" spans="1:17">
      <c r="A319" s="2089"/>
      <c r="B319" s="109">
        <v>2</v>
      </c>
      <c r="C319" s="1739" t="s">
        <v>889</v>
      </c>
      <c r="D319" s="1740">
        <v>55</v>
      </c>
      <c r="E319" s="1740">
        <v>1993</v>
      </c>
      <c r="F319" s="1741">
        <v>11.31</v>
      </c>
      <c r="G319" s="1742">
        <v>0</v>
      </c>
      <c r="H319" s="1742">
        <v>0</v>
      </c>
      <c r="I319" s="1742">
        <v>11.310001</v>
      </c>
      <c r="J319" s="1742">
        <v>3524.86</v>
      </c>
      <c r="K319" s="1743">
        <v>11.310001</v>
      </c>
      <c r="L319" s="1742">
        <v>3524.86</v>
      </c>
      <c r="M319" s="1744">
        <v>3.2086383572680899E-3</v>
      </c>
      <c r="N319" s="1745">
        <v>76.082000000000008</v>
      </c>
      <c r="O319" s="1746">
        <v>0.24411962349767083</v>
      </c>
      <c r="P319" s="1893">
        <v>192.51830143608538</v>
      </c>
      <c r="Q319" s="1748">
        <v>14.64717740986025</v>
      </c>
    </row>
    <row r="320" spans="1:17">
      <c r="A320" s="2089"/>
      <c r="B320" s="109">
        <v>3</v>
      </c>
      <c r="C320" s="1739" t="s">
        <v>890</v>
      </c>
      <c r="D320" s="1740">
        <v>54</v>
      </c>
      <c r="E320" s="1740">
        <v>1992</v>
      </c>
      <c r="F320" s="1741">
        <v>38.847000000000001</v>
      </c>
      <c r="G320" s="1742">
        <v>17.594898000000001</v>
      </c>
      <c r="H320" s="1742">
        <v>8.64</v>
      </c>
      <c r="I320" s="1742">
        <v>12.612107999999999</v>
      </c>
      <c r="J320" s="1742">
        <v>2632.94</v>
      </c>
      <c r="K320" s="1743">
        <v>12.612107999999999</v>
      </c>
      <c r="L320" s="1742">
        <v>2632.94</v>
      </c>
      <c r="M320" s="1744">
        <v>4.7901235880802445E-3</v>
      </c>
      <c r="N320" s="1745">
        <v>76.082000000000008</v>
      </c>
      <c r="O320" s="1746">
        <v>0.36444218282832119</v>
      </c>
      <c r="P320" s="1893">
        <v>287.40741528481465</v>
      </c>
      <c r="Q320" s="1748">
        <v>21.866530969699269</v>
      </c>
    </row>
    <row r="321" spans="1:17">
      <c r="A321" s="2089"/>
      <c r="B321" s="109">
        <v>4</v>
      </c>
      <c r="C321" s="1739" t="s">
        <v>522</v>
      </c>
      <c r="D321" s="1740">
        <v>44</v>
      </c>
      <c r="E321" s="1740">
        <v>2004</v>
      </c>
      <c r="F321" s="1741">
        <v>18.736000000000001</v>
      </c>
      <c r="G321" s="1742">
        <v>2.0910000000000002</v>
      </c>
      <c r="H321" s="1742">
        <v>3.52</v>
      </c>
      <c r="I321" s="1742">
        <v>13.124997</v>
      </c>
      <c r="J321" s="1742">
        <v>1548.41</v>
      </c>
      <c r="K321" s="1743">
        <v>13.124997</v>
      </c>
      <c r="L321" s="1742">
        <v>1548.41</v>
      </c>
      <c r="M321" s="1744">
        <v>8.4764351818962681E-3</v>
      </c>
      <c r="N321" s="1745">
        <v>76.082000000000008</v>
      </c>
      <c r="O321" s="1746">
        <v>0.64490414150903197</v>
      </c>
      <c r="P321" s="1893">
        <v>508.58611091377605</v>
      </c>
      <c r="Q321" s="1748">
        <v>38.694248490541909</v>
      </c>
    </row>
    <row r="322" spans="1:17">
      <c r="A322" s="2089"/>
      <c r="B322" s="109">
        <v>5</v>
      </c>
      <c r="C322" s="1739" t="s">
        <v>891</v>
      </c>
      <c r="D322" s="1740">
        <v>25</v>
      </c>
      <c r="E322" s="1740">
        <v>1978</v>
      </c>
      <c r="F322" s="1741">
        <v>14.475</v>
      </c>
      <c r="G322" s="1742">
        <v>1.9750259999999999</v>
      </c>
      <c r="H322" s="1742">
        <v>1</v>
      </c>
      <c r="I322" s="1742">
        <v>11.499974</v>
      </c>
      <c r="J322" s="1742">
        <v>1284.25</v>
      </c>
      <c r="K322" s="1743">
        <v>11.499974</v>
      </c>
      <c r="L322" s="1742">
        <v>1284.25</v>
      </c>
      <c r="M322" s="1744">
        <v>8.9546225423398872E-3</v>
      </c>
      <c r="N322" s="1745">
        <v>76.082000000000008</v>
      </c>
      <c r="O322" s="1746">
        <v>0.68128559226630336</v>
      </c>
      <c r="P322" s="1893">
        <v>537.27735254039317</v>
      </c>
      <c r="Q322" s="1748">
        <v>40.877135535978198</v>
      </c>
    </row>
    <row r="323" spans="1:17">
      <c r="A323" s="2089"/>
      <c r="B323" s="109">
        <v>6</v>
      </c>
      <c r="C323" s="386"/>
      <c r="D323" s="387"/>
      <c r="E323" s="387"/>
      <c r="F323" s="388"/>
      <c r="G323" s="389"/>
      <c r="H323" s="389"/>
      <c r="I323" s="389"/>
      <c r="J323" s="389"/>
      <c r="K323" s="390"/>
      <c r="L323" s="389"/>
      <c r="M323" s="391"/>
      <c r="N323" s="392"/>
      <c r="O323" s="393"/>
      <c r="P323" s="1308"/>
      <c r="Q323" s="396"/>
    </row>
    <row r="324" spans="1:17">
      <c r="A324" s="2089"/>
      <c r="B324" s="109">
        <v>7</v>
      </c>
      <c r="C324" s="386" t="s">
        <v>416</v>
      </c>
      <c r="D324" s="387"/>
      <c r="E324" s="387"/>
      <c r="F324" s="388"/>
      <c r="G324" s="389"/>
      <c r="H324" s="389"/>
      <c r="I324" s="389"/>
      <c r="J324" s="389"/>
      <c r="K324" s="390"/>
      <c r="L324" s="389"/>
      <c r="M324" s="391"/>
      <c r="N324" s="392"/>
      <c r="O324" s="393"/>
      <c r="P324" s="1308"/>
      <c r="Q324" s="396"/>
    </row>
    <row r="325" spans="1:17">
      <c r="A325" s="2089"/>
      <c r="B325" s="109">
        <v>8</v>
      </c>
      <c r="C325" s="386"/>
      <c r="D325" s="387"/>
      <c r="E325" s="387"/>
      <c r="F325" s="388"/>
      <c r="G325" s="389"/>
      <c r="H325" s="389"/>
      <c r="I325" s="389"/>
      <c r="J325" s="389"/>
      <c r="K325" s="390"/>
      <c r="L325" s="389"/>
      <c r="M325" s="391"/>
      <c r="N325" s="392"/>
      <c r="O325" s="393"/>
      <c r="P325" s="1308"/>
      <c r="Q325" s="396"/>
    </row>
    <row r="326" spans="1:17">
      <c r="A326" s="2089"/>
      <c r="B326" s="109">
        <v>9</v>
      </c>
      <c r="C326" s="386"/>
      <c r="D326" s="387"/>
      <c r="E326" s="387"/>
      <c r="F326" s="388"/>
      <c r="G326" s="389"/>
      <c r="H326" s="389"/>
      <c r="I326" s="389"/>
      <c r="J326" s="389"/>
      <c r="K326" s="390"/>
      <c r="L326" s="389"/>
      <c r="M326" s="391"/>
      <c r="N326" s="392"/>
      <c r="O326" s="393"/>
      <c r="P326" s="1308"/>
      <c r="Q326" s="396"/>
    </row>
    <row r="327" spans="1:17" ht="12" thickBot="1">
      <c r="A327" s="2090"/>
      <c r="B327" s="536">
        <v>10</v>
      </c>
      <c r="C327" s="1269"/>
      <c r="D327" s="1270"/>
      <c r="E327" s="1270"/>
      <c r="F327" s="1271"/>
      <c r="G327" s="1272"/>
      <c r="H327" s="1272"/>
      <c r="I327" s="1272"/>
      <c r="J327" s="1272"/>
      <c r="K327" s="1273"/>
      <c r="L327" s="1272"/>
      <c r="M327" s="1274"/>
      <c r="N327" s="1275"/>
      <c r="O327" s="1276"/>
      <c r="P327" s="1311"/>
      <c r="Q327" s="535"/>
    </row>
    <row r="328" spans="1:17">
      <c r="A328" s="2091" t="s">
        <v>106</v>
      </c>
      <c r="B328" s="12">
        <v>1</v>
      </c>
      <c r="C328" s="1867" t="s">
        <v>420</v>
      </c>
      <c r="D328" s="1868">
        <v>80</v>
      </c>
      <c r="E328" s="1868">
        <v>1964</v>
      </c>
      <c r="F328" s="1869">
        <v>9.2651000000000003</v>
      </c>
      <c r="G328" s="1869">
        <v>0</v>
      </c>
      <c r="H328" s="1869">
        <v>0</v>
      </c>
      <c r="I328" s="1869">
        <v>9.2651000000000003</v>
      </c>
      <c r="J328" s="1869">
        <v>3830.86</v>
      </c>
      <c r="K328" s="1870">
        <v>9.2651000000000003</v>
      </c>
      <c r="L328" s="1869">
        <v>3830.86</v>
      </c>
      <c r="M328" s="1871">
        <v>2.4185430947620116E-3</v>
      </c>
      <c r="N328" s="1872">
        <v>76.082000000000008</v>
      </c>
      <c r="O328" s="1873">
        <v>0.1840075957356834</v>
      </c>
      <c r="P328" s="1894">
        <v>145.11258568572069</v>
      </c>
      <c r="Q328" s="1875">
        <v>11.040455744141003</v>
      </c>
    </row>
    <row r="329" spans="1:17">
      <c r="A329" s="2092"/>
      <c r="B329" s="13">
        <v>2</v>
      </c>
      <c r="C329" s="1749" t="s">
        <v>417</v>
      </c>
      <c r="D329" s="1750">
        <v>22</v>
      </c>
      <c r="E329" s="1750">
        <v>1994</v>
      </c>
      <c r="F329" s="1751">
        <v>16.385999999999999</v>
      </c>
      <c r="G329" s="1751">
        <v>2.2965300000000002</v>
      </c>
      <c r="H329" s="1751">
        <v>3.52</v>
      </c>
      <c r="I329" s="1751">
        <v>10.569470000000001</v>
      </c>
      <c r="J329" s="1751">
        <v>1162.77</v>
      </c>
      <c r="K329" s="1752">
        <v>10.569470000000001</v>
      </c>
      <c r="L329" s="1751">
        <v>1162.77</v>
      </c>
      <c r="M329" s="1753">
        <v>9.0899060003268063E-3</v>
      </c>
      <c r="N329" s="1754">
        <v>76.082000000000008</v>
      </c>
      <c r="O329" s="1755">
        <v>0.69157822831686411</v>
      </c>
      <c r="P329" s="1895">
        <v>545.39436001960837</v>
      </c>
      <c r="Q329" s="1757">
        <v>41.494693699011847</v>
      </c>
    </row>
    <row r="330" spans="1:17">
      <c r="A330" s="2092"/>
      <c r="B330" s="13">
        <v>3</v>
      </c>
      <c r="C330" s="1749" t="s">
        <v>892</v>
      </c>
      <c r="D330" s="1750">
        <v>103</v>
      </c>
      <c r="E330" s="1750">
        <v>1965</v>
      </c>
      <c r="F330" s="1751">
        <v>68.498999999999995</v>
      </c>
      <c r="G330" s="1751">
        <v>8.891902</v>
      </c>
      <c r="H330" s="1751">
        <v>15.92</v>
      </c>
      <c r="I330" s="1751">
        <v>43.687097000000001</v>
      </c>
      <c r="J330" s="1751">
        <v>4447.51</v>
      </c>
      <c r="K330" s="1752">
        <v>43.687097000000001</v>
      </c>
      <c r="L330" s="1751">
        <v>4447.51</v>
      </c>
      <c r="M330" s="1753">
        <v>9.822821533847028E-3</v>
      </c>
      <c r="N330" s="1754">
        <v>76.082000000000008</v>
      </c>
      <c r="O330" s="1755">
        <v>0.74733990793814964</v>
      </c>
      <c r="P330" s="1895">
        <v>589.36929203082161</v>
      </c>
      <c r="Q330" s="1757">
        <v>44.840394476288971</v>
      </c>
    </row>
    <row r="331" spans="1:17">
      <c r="A331" s="2092"/>
      <c r="B331" s="13">
        <v>4</v>
      </c>
      <c r="C331" s="1749" t="s">
        <v>418</v>
      </c>
      <c r="D331" s="1750">
        <v>55</v>
      </c>
      <c r="E331" s="1750">
        <v>1995</v>
      </c>
      <c r="F331" s="1751">
        <v>48.043999999999997</v>
      </c>
      <c r="G331" s="1751">
        <v>6.1948169999999996</v>
      </c>
      <c r="H331" s="1751">
        <v>8.7200000000000006</v>
      </c>
      <c r="I331" s="1751">
        <v>33.129179000000001</v>
      </c>
      <c r="J331" s="1751">
        <v>3308.16</v>
      </c>
      <c r="K331" s="1752">
        <v>33.129179000000001</v>
      </c>
      <c r="L331" s="1751">
        <v>3308.16</v>
      </c>
      <c r="M331" s="1753">
        <v>1.0014382315244728E-2</v>
      </c>
      <c r="N331" s="1754">
        <v>76.082000000000008</v>
      </c>
      <c r="O331" s="1755">
        <v>0.76191423530844948</v>
      </c>
      <c r="P331" s="1895">
        <v>600.8629389146837</v>
      </c>
      <c r="Q331" s="1757">
        <v>45.71485411850697</v>
      </c>
    </row>
    <row r="332" spans="1:17">
      <c r="A332" s="2092"/>
      <c r="B332" s="13">
        <v>5</v>
      </c>
      <c r="C332" s="1749" t="s">
        <v>893</v>
      </c>
      <c r="D332" s="1750">
        <v>101</v>
      </c>
      <c r="E332" s="1750">
        <v>1968</v>
      </c>
      <c r="F332" s="1751">
        <v>69.117999999999995</v>
      </c>
      <c r="G332" s="1751">
        <v>6.9747599999999998</v>
      </c>
      <c r="H332" s="1751">
        <v>15.92</v>
      </c>
      <c r="I332" s="1751">
        <v>46.223225999999997</v>
      </c>
      <c r="J332" s="1751">
        <v>4482.08</v>
      </c>
      <c r="K332" s="1752">
        <v>46.223225999999997</v>
      </c>
      <c r="L332" s="1751">
        <v>4482.08</v>
      </c>
      <c r="M332" s="1753">
        <v>1.031289624460072E-2</v>
      </c>
      <c r="N332" s="1754">
        <v>76.082000000000008</v>
      </c>
      <c r="O332" s="1755">
        <v>0.78462577208171203</v>
      </c>
      <c r="P332" s="1895">
        <v>618.77377467604322</v>
      </c>
      <c r="Q332" s="1757">
        <v>47.077546324902727</v>
      </c>
    </row>
    <row r="333" spans="1:17">
      <c r="A333" s="2092"/>
      <c r="B333" s="13">
        <v>6</v>
      </c>
      <c r="C333" s="1749" t="s">
        <v>523</v>
      </c>
      <c r="D333" s="1750">
        <v>101</v>
      </c>
      <c r="E333" s="1750">
        <v>1966</v>
      </c>
      <c r="F333" s="1751">
        <v>70.77</v>
      </c>
      <c r="G333" s="1751">
        <v>7.773828</v>
      </c>
      <c r="H333" s="1751">
        <v>15.84</v>
      </c>
      <c r="I333" s="1751">
        <v>47.156171999999998</v>
      </c>
      <c r="J333" s="1751">
        <v>4481.51</v>
      </c>
      <c r="K333" s="1752">
        <v>47.156171999999998</v>
      </c>
      <c r="L333" s="1751">
        <v>4481.51</v>
      </c>
      <c r="M333" s="1753">
        <v>1.052238464267624E-2</v>
      </c>
      <c r="N333" s="1754">
        <v>76.082000000000008</v>
      </c>
      <c r="O333" s="1755">
        <v>0.80056406838409377</v>
      </c>
      <c r="P333" s="1895">
        <v>631.34307856057433</v>
      </c>
      <c r="Q333" s="1757">
        <v>48.033844103045624</v>
      </c>
    </row>
    <row r="334" spans="1:17">
      <c r="A334" s="2092"/>
      <c r="B334" s="13">
        <v>7</v>
      </c>
      <c r="C334" s="1749" t="s">
        <v>500</v>
      </c>
      <c r="D334" s="1750">
        <v>80</v>
      </c>
      <c r="E334" s="1750">
        <v>1964</v>
      </c>
      <c r="F334" s="1751">
        <v>59.454999999999998</v>
      </c>
      <c r="G334" s="1751">
        <v>5.8851959999999996</v>
      </c>
      <c r="H334" s="1751">
        <v>12.8</v>
      </c>
      <c r="I334" s="1751">
        <v>40.769793</v>
      </c>
      <c r="J334" s="1751">
        <v>3831.94</v>
      </c>
      <c r="K334" s="1752">
        <v>40.769793</v>
      </c>
      <c r="L334" s="1751">
        <v>3831.94</v>
      </c>
      <c r="M334" s="1753">
        <v>1.0639465388288961E-2</v>
      </c>
      <c r="N334" s="1754">
        <v>76.082000000000008</v>
      </c>
      <c r="O334" s="1755">
        <v>0.80947180567180077</v>
      </c>
      <c r="P334" s="1895">
        <v>638.3679232973376</v>
      </c>
      <c r="Q334" s="1757">
        <v>48.568308340308043</v>
      </c>
    </row>
    <row r="335" spans="1:17">
      <c r="A335" s="2092"/>
      <c r="B335" s="13">
        <v>8</v>
      </c>
      <c r="C335" s="1749" t="s">
        <v>419</v>
      </c>
      <c r="D335" s="1750">
        <v>100</v>
      </c>
      <c r="E335" s="1750">
        <v>1973</v>
      </c>
      <c r="F335" s="1751">
        <v>71.938999999999993</v>
      </c>
      <c r="G335" s="1751">
        <v>8.8779780000000006</v>
      </c>
      <c r="H335" s="1751">
        <v>15.971</v>
      </c>
      <c r="I335" s="1751">
        <v>47.090021999999998</v>
      </c>
      <c r="J335" s="1751">
        <v>4362.3100000000004</v>
      </c>
      <c r="K335" s="1752">
        <v>47.090021999999998</v>
      </c>
      <c r="L335" s="1751">
        <v>4362.3100000000004</v>
      </c>
      <c r="M335" s="1753">
        <v>1.0794744527555354E-2</v>
      </c>
      <c r="N335" s="1754">
        <v>76.082000000000008</v>
      </c>
      <c r="O335" s="1755">
        <v>0.82128575314546648</v>
      </c>
      <c r="P335" s="1895">
        <v>647.68467165332117</v>
      </c>
      <c r="Q335" s="1757">
        <v>49.277145188727985</v>
      </c>
    </row>
    <row r="336" spans="1:17">
      <c r="A336" s="2092"/>
      <c r="B336" s="13">
        <v>9</v>
      </c>
      <c r="C336" s="1749" t="s">
        <v>501</v>
      </c>
      <c r="D336" s="1750">
        <v>60</v>
      </c>
      <c r="E336" s="1750">
        <v>1988</v>
      </c>
      <c r="F336" s="1751">
        <v>41.41</v>
      </c>
      <c r="G336" s="1751">
        <v>4.1642520000000003</v>
      </c>
      <c r="H336" s="1751">
        <v>9.6</v>
      </c>
      <c r="I336" s="1751">
        <v>27.645744000000001</v>
      </c>
      <c r="J336" s="1751">
        <v>2363.7600000000002</v>
      </c>
      <c r="K336" s="1752">
        <v>27.645744000000001</v>
      </c>
      <c r="L336" s="1751">
        <v>2363.7600000000002</v>
      </c>
      <c r="M336" s="1753">
        <v>1.1695664534470504E-2</v>
      </c>
      <c r="N336" s="1754">
        <v>76.082000000000008</v>
      </c>
      <c r="O336" s="1755">
        <v>0.88982954911158496</v>
      </c>
      <c r="P336" s="1895">
        <v>701.73987206823017</v>
      </c>
      <c r="Q336" s="1757">
        <v>53.389772946695089</v>
      </c>
    </row>
    <row r="337" spans="1:17" ht="12" thickBot="1">
      <c r="A337" s="2093"/>
      <c r="B337" s="44">
        <v>10</v>
      </c>
      <c r="C337" s="1749" t="s">
        <v>502</v>
      </c>
      <c r="D337" s="1750">
        <v>75</v>
      </c>
      <c r="E337" s="1750">
        <v>1987</v>
      </c>
      <c r="F337" s="1751">
        <v>65.837000000000003</v>
      </c>
      <c r="G337" s="1751">
        <v>6.1557000000000004</v>
      </c>
      <c r="H337" s="1751">
        <v>12</v>
      </c>
      <c r="I337" s="1751">
        <v>47.6813</v>
      </c>
      <c r="J337" s="1751">
        <v>4017.2</v>
      </c>
      <c r="K337" s="1752">
        <v>47.6813</v>
      </c>
      <c r="L337" s="1751">
        <v>4017.2</v>
      </c>
      <c r="M337" s="1753">
        <v>1.1869287065617844E-2</v>
      </c>
      <c r="N337" s="1754">
        <v>76.082000000000008</v>
      </c>
      <c r="O337" s="1755">
        <v>0.9030390985263369</v>
      </c>
      <c r="P337" s="1895">
        <v>712.15722393707063</v>
      </c>
      <c r="Q337" s="1757">
        <v>54.182345911580214</v>
      </c>
    </row>
    <row r="338" spans="1:17">
      <c r="A338" s="2094" t="s">
        <v>114</v>
      </c>
      <c r="B338" s="127">
        <v>1</v>
      </c>
      <c r="C338" s="1758" t="s">
        <v>894</v>
      </c>
      <c r="D338" s="1759">
        <v>51</v>
      </c>
      <c r="E338" s="1759">
        <v>1988</v>
      </c>
      <c r="F338" s="1760">
        <v>34.718000000000004</v>
      </c>
      <c r="G338" s="1760">
        <v>7.0344810000000004</v>
      </c>
      <c r="H338" s="1760">
        <v>8</v>
      </c>
      <c r="I338" s="1760">
        <v>19.683522</v>
      </c>
      <c r="J338" s="1760">
        <v>1853.38</v>
      </c>
      <c r="K338" s="1761">
        <v>19.683522</v>
      </c>
      <c r="L338" s="1760">
        <v>1853.38</v>
      </c>
      <c r="M338" s="1762">
        <v>1.0620337977101294E-2</v>
      </c>
      <c r="N338" s="1763">
        <v>76.082000000000008</v>
      </c>
      <c r="O338" s="1764">
        <v>0.80801655397382077</v>
      </c>
      <c r="P338" s="1896">
        <v>637.22027862607763</v>
      </c>
      <c r="Q338" s="1766">
        <v>48.480993238429242</v>
      </c>
    </row>
    <row r="339" spans="1:17">
      <c r="A339" s="2095"/>
      <c r="B339" s="136">
        <v>2</v>
      </c>
      <c r="C339" s="424"/>
      <c r="D339" s="425"/>
      <c r="E339" s="425"/>
      <c r="F339" s="426"/>
      <c r="G339" s="426"/>
      <c r="H339" s="426"/>
      <c r="I339" s="426"/>
      <c r="J339" s="426"/>
      <c r="K339" s="427"/>
      <c r="L339" s="426"/>
      <c r="M339" s="428"/>
      <c r="N339" s="429"/>
      <c r="O339" s="430"/>
      <c r="P339" s="1309"/>
      <c r="Q339" s="432"/>
    </row>
    <row r="340" spans="1:17">
      <c r="A340" s="2095"/>
      <c r="B340" s="136">
        <v>3</v>
      </c>
      <c r="C340" s="424"/>
      <c r="D340" s="425"/>
      <c r="E340" s="425"/>
      <c r="F340" s="426"/>
      <c r="G340" s="426"/>
      <c r="H340" s="426"/>
      <c r="I340" s="426"/>
      <c r="J340" s="426"/>
      <c r="K340" s="427"/>
      <c r="L340" s="426"/>
      <c r="M340" s="428"/>
      <c r="N340" s="429"/>
      <c r="O340" s="430"/>
      <c r="P340" s="1309"/>
      <c r="Q340" s="432"/>
    </row>
    <row r="341" spans="1:17">
      <c r="A341" s="2095"/>
      <c r="B341" s="136">
        <v>4</v>
      </c>
      <c r="C341" s="424"/>
      <c r="D341" s="425"/>
      <c r="E341" s="425"/>
      <c r="F341" s="426"/>
      <c r="G341" s="426"/>
      <c r="H341" s="426"/>
      <c r="I341" s="426"/>
      <c r="J341" s="426"/>
      <c r="K341" s="427"/>
      <c r="L341" s="426"/>
      <c r="M341" s="428"/>
      <c r="N341" s="429"/>
      <c r="O341" s="430"/>
      <c r="P341" s="1309"/>
      <c r="Q341" s="432"/>
    </row>
    <row r="342" spans="1:17">
      <c r="A342" s="2095"/>
      <c r="B342" s="136">
        <v>5</v>
      </c>
      <c r="C342" s="424"/>
      <c r="D342" s="425"/>
      <c r="E342" s="425"/>
      <c r="F342" s="426"/>
      <c r="G342" s="426"/>
      <c r="H342" s="426"/>
      <c r="I342" s="426"/>
      <c r="J342" s="426"/>
      <c r="K342" s="427"/>
      <c r="L342" s="426"/>
      <c r="M342" s="428"/>
      <c r="N342" s="429"/>
      <c r="O342" s="430"/>
      <c r="P342" s="1309"/>
      <c r="Q342" s="432"/>
    </row>
    <row r="343" spans="1:17">
      <c r="A343" s="2095"/>
      <c r="B343" s="136">
        <v>6</v>
      </c>
      <c r="C343" s="424"/>
      <c r="D343" s="425"/>
      <c r="E343" s="425"/>
      <c r="F343" s="426"/>
      <c r="G343" s="426"/>
      <c r="H343" s="426"/>
      <c r="I343" s="426"/>
      <c r="J343" s="426"/>
      <c r="K343" s="427"/>
      <c r="L343" s="426"/>
      <c r="M343" s="428"/>
      <c r="N343" s="429"/>
      <c r="O343" s="430"/>
      <c r="P343" s="1309"/>
      <c r="Q343" s="432"/>
    </row>
    <row r="344" spans="1:17">
      <c r="A344" s="2095"/>
      <c r="B344" s="136">
        <v>7</v>
      </c>
      <c r="C344" s="424"/>
      <c r="D344" s="425"/>
      <c r="E344" s="425"/>
      <c r="F344" s="426"/>
      <c r="G344" s="426"/>
      <c r="H344" s="426"/>
      <c r="I344" s="426"/>
      <c r="J344" s="426"/>
      <c r="K344" s="427"/>
      <c r="L344" s="426"/>
      <c r="M344" s="428"/>
      <c r="N344" s="429"/>
      <c r="O344" s="430"/>
      <c r="P344" s="1309"/>
      <c r="Q344" s="432"/>
    </row>
    <row r="345" spans="1:17">
      <c r="A345" s="2095"/>
      <c r="B345" s="136">
        <v>8</v>
      </c>
      <c r="C345" s="424"/>
      <c r="D345" s="425"/>
      <c r="E345" s="425"/>
      <c r="F345" s="426"/>
      <c r="G345" s="426"/>
      <c r="H345" s="426"/>
      <c r="I345" s="426"/>
      <c r="J345" s="426"/>
      <c r="K345" s="427"/>
      <c r="L345" s="426"/>
      <c r="M345" s="428"/>
      <c r="N345" s="429"/>
      <c r="O345" s="430"/>
      <c r="P345" s="1309"/>
      <c r="Q345" s="432"/>
    </row>
    <row r="346" spans="1:17">
      <c r="A346" s="2095"/>
      <c r="B346" s="136">
        <v>9</v>
      </c>
      <c r="C346" s="424"/>
      <c r="D346" s="425"/>
      <c r="E346" s="425"/>
      <c r="F346" s="426"/>
      <c r="G346" s="426"/>
      <c r="H346" s="426"/>
      <c r="I346" s="426"/>
      <c r="J346" s="426"/>
      <c r="K346" s="427"/>
      <c r="L346" s="426"/>
      <c r="M346" s="428"/>
      <c r="N346" s="429"/>
      <c r="O346" s="430"/>
      <c r="P346" s="1309"/>
      <c r="Q346" s="432"/>
    </row>
    <row r="347" spans="1:17" ht="12" thickBot="1">
      <c r="A347" s="2096"/>
      <c r="B347" s="145">
        <v>10</v>
      </c>
      <c r="C347" s="433"/>
      <c r="D347" s="434"/>
      <c r="E347" s="434"/>
      <c r="F347" s="435"/>
      <c r="G347" s="435"/>
      <c r="H347" s="435"/>
      <c r="I347" s="435"/>
      <c r="J347" s="435"/>
      <c r="K347" s="436"/>
      <c r="L347" s="435"/>
      <c r="M347" s="437"/>
      <c r="N347" s="438"/>
      <c r="O347" s="439"/>
      <c r="P347" s="1310"/>
      <c r="Q347" s="441"/>
    </row>
    <row r="348" spans="1:17">
      <c r="A348" s="2097" t="s">
        <v>125</v>
      </c>
      <c r="B348" s="83">
        <v>1</v>
      </c>
      <c r="C348" s="1897" t="s">
        <v>424</v>
      </c>
      <c r="D348" s="1898">
        <v>36</v>
      </c>
      <c r="E348" s="1898">
        <v>1964</v>
      </c>
      <c r="F348" s="1787">
        <v>4.74</v>
      </c>
      <c r="G348" s="1787">
        <v>0</v>
      </c>
      <c r="H348" s="1787">
        <v>0</v>
      </c>
      <c r="I348" s="1787">
        <v>4.74</v>
      </c>
      <c r="J348" s="1787">
        <v>1514.36</v>
      </c>
      <c r="K348" s="1788">
        <v>4.74</v>
      </c>
      <c r="L348" s="1787">
        <v>1514.36</v>
      </c>
      <c r="M348" s="1789">
        <v>3.1300351303520961E-3</v>
      </c>
      <c r="N348" s="1790">
        <v>76.082000000000008</v>
      </c>
      <c r="O348" s="1791">
        <v>0.2381393327874482</v>
      </c>
      <c r="P348" s="1899">
        <v>187.80210782112579</v>
      </c>
      <c r="Q348" s="1793">
        <v>14.288359967246894</v>
      </c>
    </row>
    <row r="349" spans="1:17">
      <c r="A349" s="2098"/>
      <c r="B349" s="83">
        <v>2</v>
      </c>
      <c r="C349" s="1897" t="s">
        <v>895</v>
      </c>
      <c r="D349" s="1898">
        <v>12</v>
      </c>
      <c r="E349" s="1898">
        <v>1988</v>
      </c>
      <c r="F349" s="1787">
        <v>6.7838000000000003</v>
      </c>
      <c r="G349" s="1787">
        <v>0.66300000000000003</v>
      </c>
      <c r="H349" s="1787">
        <v>1.68</v>
      </c>
      <c r="I349" s="1787">
        <v>4.440798</v>
      </c>
      <c r="J349" s="1787">
        <v>704.29</v>
      </c>
      <c r="K349" s="1788">
        <v>4.440798</v>
      </c>
      <c r="L349" s="1787">
        <v>704.29</v>
      </c>
      <c r="M349" s="1789">
        <v>6.3053543284726466E-3</v>
      </c>
      <c r="N349" s="1790">
        <v>76.082000000000008</v>
      </c>
      <c r="O349" s="1791">
        <v>0.47972396801885597</v>
      </c>
      <c r="P349" s="1899">
        <v>378.32125970835881</v>
      </c>
      <c r="Q349" s="1793">
        <v>28.783438081131358</v>
      </c>
    </row>
    <row r="350" spans="1:17">
      <c r="A350" s="2098"/>
      <c r="B350" s="83">
        <v>3</v>
      </c>
      <c r="C350" s="1897" t="s">
        <v>896</v>
      </c>
      <c r="D350" s="1898">
        <v>5</v>
      </c>
      <c r="E350" s="1898">
        <v>1951</v>
      </c>
      <c r="F350" s="1787">
        <v>4.1398000000000001</v>
      </c>
      <c r="G350" s="1787">
        <v>1.02</v>
      </c>
      <c r="H350" s="1787">
        <v>0.05</v>
      </c>
      <c r="I350" s="1787">
        <v>3.0697999999999999</v>
      </c>
      <c r="J350" s="1787">
        <v>223.63</v>
      </c>
      <c r="K350" s="1788">
        <v>3.0697999999999999</v>
      </c>
      <c r="L350" s="1787">
        <v>223.63</v>
      </c>
      <c r="M350" s="1789">
        <v>1.3727138577113983E-2</v>
      </c>
      <c r="N350" s="1790">
        <v>76.082000000000008</v>
      </c>
      <c r="O350" s="1791">
        <v>1.0443881572239861</v>
      </c>
      <c r="P350" s="1899">
        <v>823.62831462683891</v>
      </c>
      <c r="Q350" s="1793">
        <v>62.663289433439168</v>
      </c>
    </row>
    <row r="351" spans="1:17">
      <c r="A351" s="2098"/>
      <c r="B351" s="83">
        <v>4</v>
      </c>
      <c r="C351" s="1897" t="s">
        <v>266</v>
      </c>
      <c r="D351" s="1898">
        <v>12</v>
      </c>
      <c r="E351" s="1898">
        <v>1991</v>
      </c>
      <c r="F351" s="1787">
        <v>17.347000000000001</v>
      </c>
      <c r="G351" s="1787">
        <v>1.967376</v>
      </c>
      <c r="H351" s="1787">
        <v>2</v>
      </c>
      <c r="I351" s="1787">
        <v>13.379624</v>
      </c>
      <c r="J351" s="1787">
        <v>818.44</v>
      </c>
      <c r="K351" s="1788">
        <v>13.379624</v>
      </c>
      <c r="L351" s="1787">
        <v>818.44</v>
      </c>
      <c r="M351" s="1789">
        <v>1.6347715165436684E-2</v>
      </c>
      <c r="N351" s="1790">
        <v>76.082000000000008</v>
      </c>
      <c r="O351" s="1791">
        <v>1.2437668652167539</v>
      </c>
      <c r="P351" s="1899">
        <v>980.86290992620104</v>
      </c>
      <c r="Q351" s="1793">
        <v>74.626011913005229</v>
      </c>
    </row>
    <row r="352" spans="1:17">
      <c r="A352" s="2098"/>
      <c r="B352" s="83">
        <v>5</v>
      </c>
      <c r="C352" s="1897" t="s">
        <v>421</v>
      </c>
      <c r="D352" s="1898">
        <v>40</v>
      </c>
      <c r="E352" s="1898">
        <v>1988</v>
      </c>
      <c r="F352" s="1787">
        <v>43.648000000000003</v>
      </c>
      <c r="G352" s="1787">
        <v>2.5499999999999998</v>
      </c>
      <c r="H352" s="1787">
        <v>3.92</v>
      </c>
      <c r="I352" s="1787">
        <v>37.177999</v>
      </c>
      <c r="J352" s="1787">
        <v>2040.9</v>
      </c>
      <c r="K352" s="1788">
        <v>37.177999</v>
      </c>
      <c r="L352" s="1787">
        <v>2040.9</v>
      </c>
      <c r="M352" s="1789">
        <v>1.8216472634621981E-2</v>
      </c>
      <c r="N352" s="1790">
        <v>74.992000000000004</v>
      </c>
      <c r="O352" s="1791">
        <v>1.3660897158155716</v>
      </c>
      <c r="P352" s="1899">
        <v>1092.9883580773187</v>
      </c>
      <c r="Q352" s="1793">
        <v>81.965382948934291</v>
      </c>
    </row>
    <row r="353" spans="1:17">
      <c r="A353" s="2098"/>
      <c r="B353" s="83">
        <v>6</v>
      </c>
      <c r="C353" s="1897" t="s">
        <v>897</v>
      </c>
      <c r="D353" s="1898">
        <v>9</v>
      </c>
      <c r="E353" s="1898">
        <v>1986</v>
      </c>
      <c r="F353" s="1787">
        <v>11.773</v>
      </c>
      <c r="G353" s="1787">
        <v>0.81110400000000005</v>
      </c>
      <c r="H353" s="1787">
        <v>1.28</v>
      </c>
      <c r="I353" s="1787">
        <v>9.6818939999999998</v>
      </c>
      <c r="J353" s="1787">
        <v>536.30999999999995</v>
      </c>
      <c r="K353" s="1788">
        <v>9.6818939999999998</v>
      </c>
      <c r="L353" s="1787">
        <v>536.30999999999995</v>
      </c>
      <c r="M353" s="1789">
        <v>1.8052794092968619E-2</v>
      </c>
      <c r="N353" s="1790">
        <v>76.082000000000008</v>
      </c>
      <c r="O353" s="1791">
        <v>1.3734926801812386</v>
      </c>
      <c r="P353" s="1899">
        <v>1083.1676455781171</v>
      </c>
      <c r="Q353" s="1793">
        <v>82.409560810874325</v>
      </c>
    </row>
    <row r="354" spans="1:17">
      <c r="A354" s="2098"/>
      <c r="B354" s="83">
        <v>7</v>
      </c>
      <c r="C354" s="1897" t="s">
        <v>504</v>
      </c>
      <c r="D354" s="1898">
        <v>41</v>
      </c>
      <c r="E354" s="1898">
        <v>1981</v>
      </c>
      <c r="F354" s="1787">
        <v>47.308</v>
      </c>
      <c r="G354" s="1787">
        <v>3.4574259999999999</v>
      </c>
      <c r="H354" s="1787">
        <v>2.65</v>
      </c>
      <c r="I354" s="1787">
        <v>41.200581999999997</v>
      </c>
      <c r="J354" s="1787">
        <v>2245.19</v>
      </c>
      <c r="K354" s="1788">
        <v>41.200581999999997</v>
      </c>
      <c r="L354" s="1787">
        <v>2245.19</v>
      </c>
      <c r="M354" s="1789">
        <v>1.8350599281129882E-2</v>
      </c>
      <c r="N354" s="1790">
        <v>74.992000000000004</v>
      </c>
      <c r="O354" s="1791">
        <v>1.3761481412904921</v>
      </c>
      <c r="P354" s="1899">
        <v>1101.0359568677929</v>
      </c>
      <c r="Q354" s="1793">
        <v>82.568888477429525</v>
      </c>
    </row>
    <row r="355" spans="1:17">
      <c r="A355" s="2098"/>
      <c r="B355" s="83">
        <v>8</v>
      </c>
      <c r="C355" s="1897" t="s">
        <v>423</v>
      </c>
      <c r="D355" s="1898">
        <v>20</v>
      </c>
      <c r="E355" s="1898">
        <v>1985</v>
      </c>
      <c r="F355" s="1787">
        <v>25.004999999999999</v>
      </c>
      <c r="G355" s="1787">
        <v>0.71466300000000005</v>
      </c>
      <c r="H355" s="1787">
        <v>3.2</v>
      </c>
      <c r="I355" s="1787">
        <v>21.090337999999999</v>
      </c>
      <c r="J355" s="1787">
        <v>1047.19</v>
      </c>
      <c r="K355" s="1788">
        <v>21.090337999999999</v>
      </c>
      <c r="L355" s="1787">
        <v>1047.19</v>
      </c>
      <c r="M355" s="1789">
        <v>2.0139934491353047E-2</v>
      </c>
      <c r="N355" s="1790">
        <v>76.082000000000008</v>
      </c>
      <c r="O355" s="1791">
        <v>1.5322864959711227</v>
      </c>
      <c r="P355" s="1899">
        <v>1208.3960694811828</v>
      </c>
      <c r="Q355" s="1793">
        <v>91.937189758267365</v>
      </c>
    </row>
    <row r="356" spans="1:17">
      <c r="A356" s="2098"/>
      <c r="B356" s="83">
        <v>9</v>
      </c>
      <c r="C356" s="1897" t="s">
        <v>422</v>
      </c>
      <c r="D356" s="1898">
        <v>8</v>
      </c>
      <c r="E356" s="1898">
        <v>1976</v>
      </c>
      <c r="F356" s="1787">
        <v>44.381999999999998</v>
      </c>
      <c r="G356" s="1787">
        <v>6.5649240000000004</v>
      </c>
      <c r="H356" s="1787">
        <v>12.56</v>
      </c>
      <c r="I356" s="1787">
        <v>25.257080999999999</v>
      </c>
      <c r="J356" s="1787">
        <v>432.82</v>
      </c>
      <c r="K356" s="1788">
        <v>25.257080999999999</v>
      </c>
      <c r="L356" s="1787">
        <v>432.82</v>
      </c>
      <c r="M356" s="1789">
        <v>5.8354699413150961E-2</v>
      </c>
      <c r="N356" s="1790">
        <v>76.082000000000008</v>
      </c>
      <c r="O356" s="1791">
        <v>4.439742240751352</v>
      </c>
      <c r="P356" s="1899">
        <v>3501.2819647890578</v>
      </c>
      <c r="Q356" s="1793">
        <v>266.38453444508116</v>
      </c>
    </row>
    <row r="357" spans="1:17" ht="12" thickBot="1">
      <c r="A357" s="2098"/>
      <c r="B357" s="156">
        <v>10</v>
      </c>
      <c r="C357" s="1900" t="s">
        <v>503</v>
      </c>
      <c r="D357" s="1901">
        <v>8</v>
      </c>
      <c r="E357" s="1901">
        <v>1975</v>
      </c>
      <c r="F357" s="1796">
        <v>33.384</v>
      </c>
      <c r="G357" s="1796">
        <v>1.2223170000000001</v>
      </c>
      <c r="H357" s="1796">
        <v>5.6</v>
      </c>
      <c r="I357" s="1796">
        <v>26.561682000000001</v>
      </c>
      <c r="J357" s="1796">
        <v>309.07</v>
      </c>
      <c r="K357" s="1797">
        <v>26.561682000000001</v>
      </c>
      <c r="L357" s="1796">
        <v>309.07</v>
      </c>
      <c r="M357" s="1798">
        <v>8.5940667162778664E-2</v>
      </c>
      <c r="N357" s="1799">
        <v>70.52300000000001</v>
      </c>
      <c r="O357" s="1800">
        <v>6.0607936703206402</v>
      </c>
      <c r="P357" s="1902">
        <v>5156.4400297667198</v>
      </c>
      <c r="Q357" s="1802">
        <v>363.64762021923843</v>
      </c>
    </row>
    <row r="358" spans="1:17">
      <c r="A358" s="2132" t="s">
        <v>135</v>
      </c>
      <c r="B358" s="157">
        <v>1</v>
      </c>
      <c r="C358" s="1803" t="s">
        <v>898</v>
      </c>
      <c r="D358" s="1804">
        <v>7</v>
      </c>
      <c r="E358" s="1804">
        <v>1956</v>
      </c>
      <c r="F358" s="1805">
        <v>8.0953900000000001</v>
      </c>
      <c r="G358" s="1805">
        <v>0</v>
      </c>
      <c r="H358" s="1805">
        <v>0</v>
      </c>
      <c r="I358" s="1805">
        <v>8.0953890000000008</v>
      </c>
      <c r="J358" s="1805">
        <v>402.24</v>
      </c>
      <c r="K358" s="1806">
        <v>8.0953890000000008</v>
      </c>
      <c r="L358" s="1805">
        <v>402.24</v>
      </c>
      <c r="M358" s="1807">
        <v>2.0125768198090695E-2</v>
      </c>
      <c r="N358" s="1808">
        <v>74.992000000000004</v>
      </c>
      <c r="O358" s="1809">
        <v>1.5092716087112175</v>
      </c>
      <c r="P358" s="1903">
        <v>1207.5460918854417</v>
      </c>
      <c r="Q358" s="1811">
        <v>90.556296522673051</v>
      </c>
    </row>
    <row r="359" spans="1:17">
      <c r="A359" s="2133"/>
      <c r="B359" s="158">
        <v>2</v>
      </c>
      <c r="C359" s="1812" t="s">
        <v>425</v>
      </c>
      <c r="D359" s="1813">
        <v>20</v>
      </c>
      <c r="E359" s="1813">
        <v>1982</v>
      </c>
      <c r="F359" s="1814">
        <v>28.986000000000001</v>
      </c>
      <c r="G359" s="1814">
        <v>1.990415</v>
      </c>
      <c r="H359" s="1814">
        <v>3.2</v>
      </c>
      <c r="I359" s="1814">
        <v>23.795583000000001</v>
      </c>
      <c r="J359" s="1814">
        <v>1095.8499999999999</v>
      </c>
      <c r="K359" s="1815">
        <v>23.795583000000001</v>
      </c>
      <c r="L359" s="1814">
        <v>1095.8499999999999</v>
      </c>
      <c r="M359" s="1816">
        <v>2.1714270201213672E-2</v>
      </c>
      <c r="N359" s="1817">
        <v>70.52300000000001</v>
      </c>
      <c r="O359" s="1818">
        <v>1.5313554774001921</v>
      </c>
      <c r="P359" s="1904">
        <v>1302.8562120728202</v>
      </c>
      <c r="Q359" s="1820">
        <v>91.881328644011518</v>
      </c>
    </row>
    <row r="360" spans="1:17">
      <c r="A360" s="2133"/>
      <c r="B360" s="158">
        <v>3</v>
      </c>
      <c r="C360" s="1812" t="s">
        <v>505</v>
      </c>
      <c r="D360" s="1813">
        <v>6</v>
      </c>
      <c r="E360" s="1813">
        <v>1959</v>
      </c>
      <c r="F360" s="1814">
        <v>8.4710000000000001</v>
      </c>
      <c r="G360" s="1814">
        <v>0.53437800000000002</v>
      </c>
      <c r="H360" s="1814">
        <v>0.96</v>
      </c>
      <c r="I360" s="1814">
        <v>6.9766219999999999</v>
      </c>
      <c r="J360" s="1814">
        <v>313.25</v>
      </c>
      <c r="K360" s="1815">
        <v>6.9766219999999999</v>
      </c>
      <c r="L360" s="1814">
        <v>313.25</v>
      </c>
      <c r="M360" s="1816">
        <v>2.2271738228252194E-2</v>
      </c>
      <c r="N360" s="1817">
        <v>76.082000000000008</v>
      </c>
      <c r="O360" s="1818">
        <v>1.6944783878818837</v>
      </c>
      <c r="P360" s="1904">
        <v>1336.3042936951317</v>
      </c>
      <c r="Q360" s="1820">
        <v>101.66870327291302</v>
      </c>
    </row>
    <row r="361" spans="1:17">
      <c r="A361" s="2133"/>
      <c r="B361" s="158">
        <v>4</v>
      </c>
      <c r="C361" s="1812" t="s">
        <v>524</v>
      </c>
      <c r="D361" s="1813">
        <v>8</v>
      </c>
      <c r="E361" s="1813">
        <v>1966</v>
      </c>
      <c r="F361" s="1814">
        <v>8.9359999999999999</v>
      </c>
      <c r="G361" s="1814">
        <v>0</v>
      </c>
      <c r="H361" s="1814">
        <v>0</v>
      </c>
      <c r="I361" s="1814">
        <v>8.9359990000000007</v>
      </c>
      <c r="J361" s="1814">
        <v>393.89</v>
      </c>
      <c r="K361" s="1815">
        <v>8.9359990000000007</v>
      </c>
      <c r="L361" s="1814">
        <v>393.89</v>
      </c>
      <c r="M361" s="1816">
        <v>2.2686534311609843E-2</v>
      </c>
      <c r="N361" s="1817">
        <v>74.992000000000004</v>
      </c>
      <c r="O361" s="1818">
        <v>1.7013085810962454</v>
      </c>
      <c r="P361" s="1904">
        <v>1361.1920586965907</v>
      </c>
      <c r="Q361" s="1820">
        <v>102.07851486577474</v>
      </c>
    </row>
    <row r="362" spans="1:17">
      <c r="A362" s="2133"/>
      <c r="B362" s="158">
        <v>5</v>
      </c>
      <c r="C362" s="1812" t="s">
        <v>426</v>
      </c>
      <c r="D362" s="1813">
        <v>12</v>
      </c>
      <c r="E362" s="1813">
        <v>1971</v>
      </c>
      <c r="F362" s="1814">
        <v>12.2812</v>
      </c>
      <c r="G362" s="1814">
        <v>0</v>
      </c>
      <c r="H362" s="1814">
        <v>0</v>
      </c>
      <c r="I362" s="1814">
        <v>12.281202</v>
      </c>
      <c r="J362" s="1814">
        <v>538.79999999999995</v>
      </c>
      <c r="K362" s="1815">
        <v>12.281202</v>
      </c>
      <c r="L362" s="1814">
        <v>538.79999999999995</v>
      </c>
      <c r="M362" s="1816">
        <v>2.2793619153674834E-2</v>
      </c>
      <c r="N362" s="1817">
        <v>76.082000000000008</v>
      </c>
      <c r="O362" s="1818">
        <v>1.734184132449889</v>
      </c>
      <c r="P362" s="1904">
        <v>1367.6171492204901</v>
      </c>
      <c r="Q362" s="1820">
        <v>104.05104794699334</v>
      </c>
    </row>
    <row r="363" spans="1:17">
      <c r="A363" s="2133"/>
      <c r="B363" s="158">
        <v>6</v>
      </c>
      <c r="C363" s="1812" t="s">
        <v>899</v>
      </c>
      <c r="D363" s="1813">
        <v>8</v>
      </c>
      <c r="E363" s="1813">
        <v>1956</v>
      </c>
      <c r="F363" s="1814">
        <v>11.263</v>
      </c>
      <c r="G363" s="1814">
        <v>0</v>
      </c>
      <c r="H363" s="1814">
        <v>0</v>
      </c>
      <c r="I363" s="1814">
        <v>11.262999000000001</v>
      </c>
      <c r="J363" s="1814">
        <v>469.85</v>
      </c>
      <c r="K363" s="1815">
        <v>11.262999000000001</v>
      </c>
      <c r="L363" s="1814">
        <v>469.85</v>
      </c>
      <c r="M363" s="1816">
        <v>2.3971478131318506E-2</v>
      </c>
      <c r="N363" s="1817">
        <v>76.082000000000008</v>
      </c>
      <c r="O363" s="1818">
        <v>1.8237979991869748</v>
      </c>
      <c r="P363" s="1904">
        <v>1438.2886878791103</v>
      </c>
      <c r="Q363" s="1820">
        <v>109.42787995121847</v>
      </c>
    </row>
    <row r="364" spans="1:17">
      <c r="A364" s="2133"/>
      <c r="B364" s="158">
        <v>7</v>
      </c>
      <c r="C364" s="1812" t="s">
        <v>900</v>
      </c>
      <c r="D364" s="1813">
        <v>8</v>
      </c>
      <c r="E364" s="1813">
        <v>1962</v>
      </c>
      <c r="F364" s="1814">
        <v>10.367000000000001</v>
      </c>
      <c r="G364" s="1814">
        <v>0.255</v>
      </c>
      <c r="H364" s="1814">
        <v>0.97</v>
      </c>
      <c r="I364" s="1814">
        <v>9.1419999999999995</v>
      </c>
      <c r="J364" s="1814">
        <v>366.73</v>
      </c>
      <c r="K364" s="1815">
        <v>9.1419999999999995</v>
      </c>
      <c r="L364" s="1814">
        <v>366.73</v>
      </c>
      <c r="M364" s="1816">
        <v>2.4928421454476043E-2</v>
      </c>
      <c r="N364" s="1817">
        <v>76.082000000000008</v>
      </c>
      <c r="O364" s="1818">
        <v>1.8966041610994464</v>
      </c>
      <c r="P364" s="1904">
        <v>1495.7052872685626</v>
      </c>
      <c r="Q364" s="1820">
        <v>113.7962496659668</v>
      </c>
    </row>
    <row r="365" spans="1:17">
      <c r="A365" s="2133"/>
      <c r="B365" s="158">
        <v>8</v>
      </c>
      <c r="C365" s="1812" t="s">
        <v>507</v>
      </c>
      <c r="D365" s="1813">
        <v>5</v>
      </c>
      <c r="E365" s="1813">
        <v>1935</v>
      </c>
      <c r="F365" s="1814">
        <v>9.1189999999999998</v>
      </c>
      <c r="G365" s="1814">
        <v>0.66861000000000004</v>
      </c>
      <c r="H365" s="1814">
        <v>0.32</v>
      </c>
      <c r="I365" s="1814">
        <v>8.1303909999999995</v>
      </c>
      <c r="J365" s="1814">
        <v>321.79000000000002</v>
      </c>
      <c r="K365" s="1815">
        <v>8.1303909999999995</v>
      </c>
      <c r="L365" s="1814">
        <v>321.79000000000002</v>
      </c>
      <c r="M365" s="1816">
        <v>2.5266139407688241E-2</v>
      </c>
      <c r="N365" s="1817">
        <v>76.082000000000008</v>
      </c>
      <c r="O365" s="1818">
        <v>1.922298418415737</v>
      </c>
      <c r="P365" s="1904">
        <v>1515.9683644612944</v>
      </c>
      <c r="Q365" s="1820">
        <v>115.33790510494423</v>
      </c>
    </row>
    <row r="366" spans="1:17">
      <c r="A366" s="2133"/>
      <c r="B366" s="158">
        <v>9</v>
      </c>
      <c r="C366" s="1812" t="s">
        <v>506</v>
      </c>
      <c r="D366" s="1813">
        <v>12</v>
      </c>
      <c r="E366" s="1813">
        <v>1972</v>
      </c>
      <c r="F366" s="1814">
        <v>38.198</v>
      </c>
      <c r="G366" s="1814">
        <v>8.5679999999999996</v>
      </c>
      <c r="H366" s="1814">
        <v>8.64</v>
      </c>
      <c r="I366" s="1814">
        <v>20.989993999999999</v>
      </c>
      <c r="J366" s="1814">
        <v>532.47</v>
      </c>
      <c r="K366" s="1815">
        <v>20.989993999999999</v>
      </c>
      <c r="L366" s="1814">
        <v>532.47</v>
      </c>
      <c r="M366" s="1816">
        <v>3.9420049955866052E-2</v>
      </c>
      <c r="N366" s="1817">
        <v>76.082000000000008</v>
      </c>
      <c r="O366" s="1818">
        <v>2.9991562407422014</v>
      </c>
      <c r="P366" s="1904">
        <v>2365.2029973519634</v>
      </c>
      <c r="Q366" s="1820">
        <v>179.94937444453208</v>
      </c>
    </row>
    <row r="367" spans="1:17" ht="12" thickBot="1">
      <c r="A367" s="2134"/>
      <c r="B367" s="159">
        <v>10</v>
      </c>
      <c r="C367" s="1821" t="s">
        <v>427</v>
      </c>
      <c r="D367" s="1822">
        <v>8</v>
      </c>
      <c r="E367" s="1822">
        <v>1969</v>
      </c>
      <c r="F367" s="1823">
        <v>61.040999999999997</v>
      </c>
      <c r="G367" s="1823">
        <v>5.4569999999999999</v>
      </c>
      <c r="H367" s="1823">
        <v>12.72</v>
      </c>
      <c r="I367" s="1823">
        <v>42.863996999999998</v>
      </c>
      <c r="J367" s="1823">
        <v>416.7</v>
      </c>
      <c r="K367" s="1824">
        <v>42.863996999999998</v>
      </c>
      <c r="L367" s="1823">
        <v>416.7</v>
      </c>
      <c r="M367" s="1825">
        <v>0.10286536357091433</v>
      </c>
      <c r="N367" s="1826">
        <v>74.992000000000004</v>
      </c>
      <c r="O367" s="1827">
        <v>7.714079344910008</v>
      </c>
      <c r="P367" s="1905">
        <v>6171.9218142548598</v>
      </c>
      <c r="Q367" s="1829">
        <v>462.8447606946005</v>
      </c>
    </row>
    <row r="368" spans="1:17">
      <c r="A368" s="2135" t="s">
        <v>146</v>
      </c>
      <c r="B368" s="18">
        <v>1</v>
      </c>
      <c r="C368" s="452"/>
      <c r="D368" s="453"/>
      <c r="E368" s="453"/>
      <c r="F368" s="454"/>
      <c r="G368" s="454"/>
      <c r="H368" s="454"/>
      <c r="I368" s="454"/>
      <c r="J368" s="454"/>
      <c r="K368" s="455"/>
      <c r="L368" s="454"/>
      <c r="M368" s="456"/>
      <c r="N368" s="457"/>
      <c r="O368" s="458"/>
      <c r="P368" s="459"/>
      <c r="Q368" s="460"/>
    </row>
    <row r="369" spans="1:17">
      <c r="A369" s="2136"/>
      <c r="B369" s="20">
        <v>2</v>
      </c>
      <c r="C369" s="461"/>
      <c r="D369" s="462"/>
      <c r="E369" s="462"/>
      <c r="F369" s="463"/>
      <c r="G369" s="463"/>
      <c r="H369" s="463"/>
      <c r="I369" s="463"/>
      <c r="J369" s="463"/>
      <c r="K369" s="464"/>
      <c r="L369" s="463"/>
      <c r="M369" s="465"/>
      <c r="N369" s="466"/>
      <c r="O369" s="467"/>
      <c r="P369" s="468"/>
      <c r="Q369" s="469"/>
    </row>
    <row r="370" spans="1:17">
      <c r="A370" s="2136"/>
      <c r="B370" s="20">
        <v>3</v>
      </c>
      <c r="C370" s="461"/>
      <c r="D370" s="462"/>
      <c r="E370" s="462"/>
      <c r="F370" s="463"/>
      <c r="G370" s="463"/>
      <c r="H370" s="463"/>
      <c r="I370" s="463"/>
      <c r="J370" s="463"/>
      <c r="K370" s="464"/>
      <c r="L370" s="463"/>
      <c r="M370" s="465"/>
      <c r="N370" s="466"/>
      <c r="O370" s="467"/>
      <c r="P370" s="468"/>
      <c r="Q370" s="469"/>
    </row>
    <row r="371" spans="1:17">
      <c r="A371" s="2136"/>
      <c r="B371" s="20">
        <v>4</v>
      </c>
      <c r="C371" s="461"/>
      <c r="D371" s="462"/>
      <c r="E371" s="462"/>
      <c r="F371" s="463"/>
      <c r="G371" s="463"/>
      <c r="H371" s="463"/>
      <c r="I371" s="463"/>
      <c r="J371" s="463"/>
      <c r="K371" s="464"/>
      <c r="L371" s="463"/>
      <c r="M371" s="465"/>
      <c r="N371" s="466"/>
      <c r="O371" s="467"/>
      <c r="P371" s="468"/>
      <c r="Q371" s="469"/>
    </row>
    <row r="372" spans="1:17">
      <c r="A372" s="2136"/>
      <c r="B372" s="20">
        <v>5</v>
      </c>
      <c r="C372" s="461"/>
      <c r="D372" s="462"/>
      <c r="E372" s="462"/>
      <c r="F372" s="463"/>
      <c r="G372" s="463"/>
      <c r="H372" s="463"/>
      <c r="I372" s="463"/>
      <c r="J372" s="463"/>
      <c r="K372" s="464"/>
      <c r="L372" s="463"/>
      <c r="M372" s="465"/>
      <c r="N372" s="466"/>
      <c r="O372" s="467"/>
      <c r="P372" s="468"/>
      <c r="Q372" s="469"/>
    </row>
    <row r="373" spans="1:17">
      <c r="A373" s="2136"/>
      <c r="B373" s="20">
        <v>6</v>
      </c>
      <c r="C373" s="461"/>
      <c r="D373" s="462"/>
      <c r="E373" s="462"/>
      <c r="F373" s="463"/>
      <c r="G373" s="463"/>
      <c r="H373" s="463"/>
      <c r="I373" s="463"/>
      <c r="J373" s="463"/>
      <c r="K373" s="464"/>
      <c r="L373" s="463"/>
      <c r="M373" s="465"/>
      <c r="N373" s="466"/>
      <c r="O373" s="467"/>
      <c r="P373" s="468"/>
      <c r="Q373" s="469"/>
    </row>
    <row r="374" spans="1:17">
      <c r="A374" s="2136"/>
      <c r="B374" s="20">
        <v>7</v>
      </c>
      <c r="C374" s="461"/>
      <c r="D374" s="462"/>
      <c r="E374" s="462"/>
      <c r="F374" s="463"/>
      <c r="G374" s="463"/>
      <c r="H374" s="463"/>
      <c r="I374" s="463"/>
      <c r="J374" s="463"/>
      <c r="K374" s="464"/>
      <c r="L374" s="463"/>
      <c r="M374" s="465"/>
      <c r="N374" s="466"/>
      <c r="O374" s="467"/>
      <c r="P374" s="468"/>
      <c r="Q374" s="469"/>
    </row>
    <row r="375" spans="1:17">
      <c r="A375" s="2136"/>
      <c r="B375" s="20">
        <v>8</v>
      </c>
      <c r="C375" s="461"/>
      <c r="D375" s="462"/>
      <c r="E375" s="462"/>
      <c r="F375" s="463"/>
      <c r="G375" s="463"/>
      <c r="H375" s="463"/>
      <c r="I375" s="463"/>
      <c r="J375" s="463"/>
      <c r="K375" s="464"/>
      <c r="L375" s="463"/>
      <c r="M375" s="465"/>
      <c r="N375" s="466"/>
      <c r="O375" s="467"/>
      <c r="P375" s="468"/>
      <c r="Q375" s="469"/>
    </row>
    <row r="376" spans="1:17">
      <c r="A376" s="2136"/>
      <c r="B376" s="20">
        <v>9</v>
      </c>
      <c r="C376" s="461"/>
      <c r="D376" s="462"/>
      <c r="E376" s="462"/>
      <c r="F376" s="463"/>
      <c r="G376" s="463"/>
      <c r="H376" s="463"/>
      <c r="I376" s="463"/>
      <c r="J376" s="463"/>
      <c r="K376" s="464"/>
      <c r="L376" s="463"/>
      <c r="M376" s="465"/>
      <c r="N376" s="466"/>
      <c r="O376" s="467"/>
      <c r="P376" s="468"/>
      <c r="Q376" s="469"/>
    </row>
    <row r="377" spans="1:17" ht="12.75" thickBot="1">
      <c r="A377" s="2137"/>
      <c r="B377" s="287">
        <v>10</v>
      </c>
      <c r="C377" s="470"/>
      <c r="D377" s="471"/>
      <c r="E377" s="471"/>
      <c r="F377" s="472"/>
      <c r="G377" s="472"/>
      <c r="H377" s="472"/>
      <c r="I377" s="472"/>
      <c r="J377" s="472"/>
      <c r="K377" s="473"/>
      <c r="L377" s="472"/>
      <c r="M377" s="474"/>
      <c r="N377" s="475"/>
      <c r="O377" s="476"/>
      <c r="P377" s="477"/>
      <c r="Q377" s="478"/>
    </row>
    <row r="378" spans="1:17" ht="12">
      <c r="A378" s="164"/>
      <c r="B378" s="164"/>
      <c r="C378" s="165"/>
      <c r="D378" s="166"/>
      <c r="E378" s="166"/>
      <c r="F378" s="165"/>
      <c r="G378" s="165"/>
      <c r="H378" s="279"/>
      <c r="I378" s="279"/>
      <c r="J378" s="279"/>
      <c r="K378" s="280"/>
      <c r="L378" s="279"/>
      <c r="M378" s="281"/>
      <c r="N378" s="282"/>
      <c r="O378" s="283"/>
      <c r="P378" s="284"/>
      <c r="Q378" s="284"/>
    </row>
    <row r="379" spans="1:17" ht="15">
      <c r="A379" s="2081" t="s">
        <v>234</v>
      </c>
      <c r="B379" s="2081"/>
      <c r="C379" s="2081"/>
      <c r="D379" s="2081"/>
      <c r="E379" s="2081"/>
      <c r="F379" s="2081"/>
      <c r="G379" s="2081"/>
      <c r="H379" s="2081"/>
      <c r="I379" s="2081"/>
      <c r="J379" s="2081"/>
      <c r="K379" s="2081"/>
      <c r="L379" s="2081"/>
      <c r="M379" s="2081"/>
      <c r="N379" s="2081"/>
      <c r="O379" s="2081"/>
      <c r="P379" s="2081"/>
      <c r="Q379" s="2081"/>
    </row>
    <row r="380" spans="1:17" ht="13.5" thickBot="1">
      <c r="A380" s="945"/>
      <c r="B380" s="945"/>
      <c r="C380" s="945"/>
      <c r="D380" s="945"/>
      <c r="E380" s="2043" t="s">
        <v>404</v>
      </c>
      <c r="F380" s="2043"/>
      <c r="G380" s="2043"/>
      <c r="H380" s="2043"/>
      <c r="I380" s="945">
        <v>-0.1</v>
      </c>
      <c r="J380" s="945" t="s">
        <v>403</v>
      </c>
      <c r="K380" s="945" t="s">
        <v>405</v>
      </c>
      <c r="L380" s="946">
        <v>506</v>
      </c>
      <c r="M380" s="945"/>
      <c r="N380" s="945"/>
      <c r="O380" s="945"/>
      <c r="P380" s="945"/>
      <c r="Q380" s="945"/>
    </row>
    <row r="381" spans="1:17" ht="12.75" customHeight="1">
      <c r="A381" s="2082" t="s">
        <v>1</v>
      </c>
      <c r="B381" s="2063" t="s">
        <v>0</v>
      </c>
      <c r="C381" s="2066" t="s">
        <v>2</v>
      </c>
      <c r="D381" s="2066" t="s">
        <v>3</v>
      </c>
      <c r="E381" s="2066" t="s">
        <v>12</v>
      </c>
      <c r="F381" s="2070" t="s">
        <v>13</v>
      </c>
      <c r="G381" s="2071"/>
      <c r="H381" s="2071"/>
      <c r="I381" s="2072"/>
      <c r="J381" s="2066" t="s">
        <v>4</v>
      </c>
      <c r="K381" s="2066" t="s">
        <v>14</v>
      </c>
      <c r="L381" s="2066" t="s">
        <v>5</v>
      </c>
      <c r="M381" s="2066" t="s">
        <v>6</v>
      </c>
      <c r="N381" s="2066" t="s">
        <v>15</v>
      </c>
      <c r="O381" s="2086" t="s">
        <v>16</v>
      </c>
      <c r="P381" s="2066" t="s">
        <v>23</v>
      </c>
      <c r="Q381" s="2075" t="s">
        <v>24</v>
      </c>
    </row>
    <row r="382" spans="1:17" ht="33.75">
      <c r="A382" s="2083"/>
      <c r="B382" s="2064"/>
      <c r="C382" s="2067"/>
      <c r="D382" s="2069"/>
      <c r="E382" s="2069"/>
      <c r="F382" s="16" t="s">
        <v>17</v>
      </c>
      <c r="G382" s="16" t="s">
        <v>18</v>
      </c>
      <c r="H382" s="16" t="s">
        <v>19</v>
      </c>
      <c r="I382" s="16" t="s">
        <v>20</v>
      </c>
      <c r="J382" s="2069"/>
      <c r="K382" s="2069"/>
      <c r="L382" s="2069"/>
      <c r="M382" s="2069"/>
      <c r="N382" s="2069"/>
      <c r="O382" s="2087"/>
      <c r="P382" s="2069"/>
      <c r="Q382" s="2076"/>
    </row>
    <row r="383" spans="1:17">
      <c r="A383" s="2084"/>
      <c r="B383" s="2085"/>
      <c r="C383" s="2069"/>
      <c r="D383" s="99" t="s">
        <v>7</v>
      </c>
      <c r="E383" s="99" t="s">
        <v>8</v>
      </c>
      <c r="F383" s="99" t="s">
        <v>9</v>
      </c>
      <c r="G383" s="99" t="s">
        <v>9</v>
      </c>
      <c r="H383" s="99" t="s">
        <v>9</v>
      </c>
      <c r="I383" s="99" t="s">
        <v>9</v>
      </c>
      <c r="J383" s="99" t="s">
        <v>21</v>
      </c>
      <c r="K383" s="99" t="s">
        <v>9</v>
      </c>
      <c r="L383" s="99" t="s">
        <v>21</v>
      </c>
      <c r="M383" s="99" t="s">
        <v>71</v>
      </c>
      <c r="N383" s="99" t="s">
        <v>519</v>
      </c>
      <c r="O383" s="99" t="s">
        <v>520</v>
      </c>
      <c r="P383" s="100" t="s">
        <v>25</v>
      </c>
      <c r="Q383" s="101" t="s">
        <v>521</v>
      </c>
    </row>
    <row r="384" spans="1:17" ht="12" thickBot="1">
      <c r="A384" s="102">
        <v>1</v>
      </c>
      <c r="B384" s="103">
        <v>2</v>
      </c>
      <c r="C384" s="104">
        <v>3</v>
      </c>
      <c r="D384" s="105">
        <v>4</v>
      </c>
      <c r="E384" s="105">
        <v>5</v>
      </c>
      <c r="F384" s="105">
        <v>6</v>
      </c>
      <c r="G384" s="105">
        <v>7</v>
      </c>
      <c r="H384" s="105">
        <v>8</v>
      </c>
      <c r="I384" s="105">
        <v>9</v>
      </c>
      <c r="J384" s="105">
        <v>10</v>
      </c>
      <c r="K384" s="105">
        <v>11</v>
      </c>
      <c r="L384" s="104">
        <v>12</v>
      </c>
      <c r="M384" s="105">
        <v>13</v>
      </c>
      <c r="N384" s="105">
        <v>14</v>
      </c>
      <c r="O384" s="106">
        <v>15</v>
      </c>
      <c r="P384" s="104">
        <v>16</v>
      </c>
      <c r="Q384" s="107">
        <v>17</v>
      </c>
    </row>
    <row r="385" spans="1:17" ht="12.75" customHeight="1">
      <c r="A385" s="2088" t="s">
        <v>100</v>
      </c>
      <c r="B385" s="286">
        <v>1</v>
      </c>
      <c r="C385" s="479"/>
      <c r="D385" s="480"/>
      <c r="E385" s="480"/>
      <c r="F385" s="481"/>
      <c r="G385" s="482"/>
      <c r="H385" s="482"/>
      <c r="I385" s="482"/>
      <c r="J385" s="482"/>
      <c r="K385" s="483"/>
      <c r="L385" s="482"/>
      <c r="M385" s="484"/>
      <c r="N385" s="485"/>
      <c r="O385" s="486"/>
      <c r="P385" s="487"/>
      <c r="Q385" s="488"/>
    </row>
    <row r="386" spans="1:17">
      <c r="A386" s="2089"/>
      <c r="B386" s="109">
        <v>2</v>
      </c>
      <c r="C386" s="479"/>
      <c r="D386" s="480"/>
      <c r="E386" s="480"/>
      <c r="F386" s="481"/>
      <c r="G386" s="482"/>
      <c r="H386" s="482"/>
      <c r="I386" s="482"/>
      <c r="J386" s="482"/>
      <c r="K386" s="483"/>
      <c r="L386" s="482"/>
      <c r="M386" s="484"/>
      <c r="N386" s="485"/>
      <c r="O386" s="486"/>
      <c r="P386" s="487"/>
      <c r="Q386" s="489"/>
    </row>
    <row r="387" spans="1:17">
      <c r="A387" s="2089"/>
      <c r="B387" s="109">
        <v>3</v>
      </c>
      <c r="C387" s="479"/>
      <c r="D387" s="480"/>
      <c r="E387" s="480"/>
      <c r="F387" s="481"/>
      <c r="G387" s="482"/>
      <c r="H387" s="482"/>
      <c r="I387" s="482"/>
      <c r="J387" s="482"/>
      <c r="K387" s="483"/>
      <c r="L387" s="482"/>
      <c r="M387" s="484"/>
      <c r="N387" s="485"/>
      <c r="O387" s="486"/>
      <c r="P387" s="487"/>
      <c r="Q387" s="489"/>
    </row>
    <row r="388" spans="1:17">
      <c r="A388" s="2089"/>
      <c r="B388" s="109">
        <v>4</v>
      </c>
      <c r="C388" s="479"/>
      <c r="D388" s="480"/>
      <c r="E388" s="480"/>
      <c r="F388" s="481"/>
      <c r="G388" s="482"/>
      <c r="H388" s="482"/>
      <c r="I388" s="482"/>
      <c r="J388" s="482"/>
      <c r="K388" s="483"/>
      <c r="L388" s="482"/>
      <c r="M388" s="484"/>
      <c r="N388" s="485"/>
      <c r="O388" s="486"/>
      <c r="P388" s="487"/>
      <c r="Q388" s="489"/>
    </row>
    <row r="389" spans="1:17">
      <c r="A389" s="2089"/>
      <c r="B389" s="109">
        <v>5</v>
      </c>
      <c r="C389" s="479"/>
      <c r="D389" s="480"/>
      <c r="E389" s="480"/>
      <c r="F389" s="481"/>
      <c r="G389" s="482"/>
      <c r="H389" s="482"/>
      <c r="I389" s="482"/>
      <c r="J389" s="482"/>
      <c r="K389" s="483"/>
      <c r="L389" s="482"/>
      <c r="M389" s="484"/>
      <c r="N389" s="485"/>
      <c r="O389" s="486"/>
      <c r="P389" s="487"/>
      <c r="Q389" s="489"/>
    </row>
    <row r="390" spans="1:17">
      <c r="A390" s="2089"/>
      <c r="B390" s="109">
        <v>6</v>
      </c>
      <c r="C390" s="479"/>
      <c r="D390" s="480"/>
      <c r="E390" s="480"/>
      <c r="F390" s="481"/>
      <c r="G390" s="482"/>
      <c r="H390" s="482"/>
      <c r="I390" s="482"/>
      <c r="J390" s="482"/>
      <c r="K390" s="483"/>
      <c r="L390" s="482"/>
      <c r="M390" s="484"/>
      <c r="N390" s="485"/>
      <c r="O390" s="486"/>
      <c r="P390" s="487"/>
      <c r="Q390" s="489"/>
    </row>
    <row r="391" spans="1:17">
      <c r="A391" s="2089"/>
      <c r="B391" s="109">
        <v>7</v>
      </c>
      <c r="C391" s="479"/>
      <c r="D391" s="480"/>
      <c r="E391" s="480"/>
      <c r="F391" s="481"/>
      <c r="G391" s="482"/>
      <c r="H391" s="482"/>
      <c r="I391" s="482"/>
      <c r="J391" s="482"/>
      <c r="K391" s="483"/>
      <c r="L391" s="482"/>
      <c r="M391" s="484"/>
      <c r="N391" s="485"/>
      <c r="O391" s="486"/>
      <c r="P391" s="487"/>
      <c r="Q391" s="489"/>
    </row>
    <row r="392" spans="1:17">
      <c r="A392" s="2089"/>
      <c r="B392" s="109">
        <v>8</v>
      </c>
      <c r="C392" s="479"/>
      <c r="D392" s="480"/>
      <c r="E392" s="480"/>
      <c r="F392" s="481"/>
      <c r="G392" s="482"/>
      <c r="H392" s="482"/>
      <c r="I392" s="482"/>
      <c r="J392" s="482"/>
      <c r="K392" s="483"/>
      <c r="L392" s="482"/>
      <c r="M392" s="484"/>
      <c r="N392" s="485"/>
      <c r="O392" s="486"/>
      <c r="P392" s="487"/>
      <c r="Q392" s="489"/>
    </row>
    <row r="393" spans="1:17">
      <c r="A393" s="2089"/>
      <c r="B393" s="109">
        <v>9</v>
      </c>
      <c r="C393" s="479"/>
      <c r="D393" s="480"/>
      <c r="E393" s="480"/>
      <c r="F393" s="481"/>
      <c r="G393" s="482"/>
      <c r="H393" s="482"/>
      <c r="I393" s="482"/>
      <c r="J393" s="482"/>
      <c r="K393" s="483"/>
      <c r="L393" s="482"/>
      <c r="M393" s="484"/>
      <c r="N393" s="485"/>
      <c r="O393" s="486"/>
      <c r="P393" s="487"/>
      <c r="Q393" s="489"/>
    </row>
    <row r="394" spans="1:17" ht="12" thickBot="1">
      <c r="A394" s="2089"/>
      <c r="B394" s="109">
        <v>10</v>
      </c>
      <c r="C394" s="479"/>
      <c r="D394" s="480"/>
      <c r="E394" s="480"/>
      <c r="F394" s="481"/>
      <c r="G394" s="482"/>
      <c r="H394" s="482"/>
      <c r="I394" s="482"/>
      <c r="J394" s="482"/>
      <c r="K394" s="483"/>
      <c r="L394" s="482"/>
      <c r="M394" s="484"/>
      <c r="N394" s="485"/>
      <c r="O394" s="486"/>
      <c r="P394" s="487"/>
      <c r="Q394" s="489"/>
    </row>
    <row r="395" spans="1:17" ht="12.75" customHeight="1">
      <c r="A395" s="2091" t="s">
        <v>106</v>
      </c>
      <c r="B395" s="12">
        <v>1</v>
      </c>
      <c r="C395" s="490"/>
      <c r="D395" s="491"/>
      <c r="E395" s="491"/>
      <c r="F395" s="492"/>
      <c r="G395" s="492"/>
      <c r="H395" s="492"/>
      <c r="I395" s="492"/>
      <c r="J395" s="492"/>
      <c r="K395" s="493"/>
      <c r="L395" s="492"/>
      <c r="M395" s="494"/>
      <c r="N395" s="495"/>
      <c r="O395" s="496"/>
      <c r="P395" s="497"/>
      <c r="Q395" s="498"/>
    </row>
    <row r="396" spans="1:17">
      <c r="A396" s="2092"/>
      <c r="B396" s="13">
        <v>2</v>
      </c>
      <c r="C396" s="499"/>
      <c r="D396" s="500"/>
      <c r="E396" s="500"/>
      <c r="F396" s="501"/>
      <c r="G396" s="501"/>
      <c r="H396" s="501"/>
      <c r="I396" s="501"/>
      <c r="J396" s="501"/>
      <c r="K396" s="502"/>
      <c r="L396" s="501"/>
      <c r="M396" s="503"/>
      <c r="N396" s="504"/>
      <c r="O396" s="505"/>
      <c r="P396" s="506"/>
      <c r="Q396" s="507"/>
    </row>
    <row r="397" spans="1:17">
      <c r="A397" s="2092"/>
      <c r="B397" s="13">
        <v>3</v>
      </c>
      <c r="C397" s="499"/>
      <c r="D397" s="500"/>
      <c r="E397" s="500"/>
      <c r="F397" s="501"/>
      <c r="G397" s="501"/>
      <c r="H397" s="501"/>
      <c r="I397" s="501"/>
      <c r="J397" s="501"/>
      <c r="K397" s="502"/>
      <c r="L397" s="501"/>
      <c r="M397" s="503"/>
      <c r="N397" s="504"/>
      <c r="O397" s="505"/>
      <c r="P397" s="506"/>
      <c r="Q397" s="507"/>
    </row>
    <row r="398" spans="1:17">
      <c r="A398" s="2092"/>
      <c r="B398" s="13">
        <v>4</v>
      </c>
      <c r="C398" s="499"/>
      <c r="D398" s="500"/>
      <c r="E398" s="500"/>
      <c r="F398" s="501"/>
      <c r="G398" s="501"/>
      <c r="H398" s="501"/>
      <c r="I398" s="501"/>
      <c r="J398" s="501"/>
      <c r="K398" s="502"/>
      <c r="L398" s="501"/>
      <c r="M398" s="503"/>
      <c r="N398" s="504"/>
      <c r="O398" s="505"/>
      <c r="P398" s="506"/>
      <c r="Q398" s="507"/>
    </row>
    <row r="399" spans="1:17">
      <c r="A399" s="2092"/>
      <c r="B399" s="13">
        <v>5</v>
      </c>
      <c r="C399" s="499"/>
      <c r="D399" s="500"/>
      <c r="E399" s="500"/>
      <c r="F399" s="501"/>
      <c r="G399" s="501"/>
      <c r="H399" s="501"/>
      <c r="I399" s="501"/>
      <c r="J399" s="501"/>
      <c r="K399" s="502"/>
      <c r="L399" s="501"/>
      <c r="M399" s="503"/>
      <c r="N399" s="504"/>
      <c r="O399" s="505"/>
      <c r="P399" s="506"/>
      <c r="Q399" s="507"/>
    </row>
    <row r="400" spans="1:17">
      <c r="A400" s="2092"/>
      <c r="B400" s="13">
        <v>6</v>
      </c>
      <c r="C400" s="499"/>
      <c r="D400" s="500"/>
      <c r="E400" s="500"/>
      <c r="F400" s="501"/>
      <c r="G400" s="501"/>
      <c r="H400" s="501"/>
      <c r="I400" s="501"/>
      <c r="J400" s="501"/>
      <c r="K400" s="502"/>
      <c r="L400" s="501"/>
      <c r="M400" s="503"/>
      <c r="N400" s="504"/>
      <c r="O400" s="505"/>
      <c r="P400" s="506"/>
      <c r="Q400" s="507"/>
    </row>
    <row r="401" spans="1:17">
      <c r="A401" s="2092"/>
      <c r="B401" s="13">
        <v>7</v>
      </c>
      <c r="C401" s="499"/>
      <c r="D401" s="500"/>
      <c r="E401" s="500"/>
      <c r="F401" s="501"/>
      <c r="G401" s="501"/>
      <c r="H401" s="501"/>
      <c r="I401" s="501"/>
      <c r="J401" s="501"/>
      <c r="K401" s="502"/>
      <c r="L401" s="501"/>
      <c r="M401" s="503"/>
      <c r="N401" s="504"/>
      <c r="O401" s="505"/>
      <c r="P401" s="506"/>
      <c r="Q401" s="507"/>
    </row>
    <row r="402" spans="1:17">
      <c r="A402" s="2092"/>
      <c r="B402" s="13">
        <v>8</v>
      </c>
      <c r="C402" s="499"/>
      <c r="D402" s="500"/>
      <c r="E402" s="500"/>
      <c r="F402" s="501"/>
      <c r="G402" s="501"/>
      <c r="H402" s="501"/>
      <c r="I402" s="501"/>
      <c r="J402" s="501"/>
      <c r="K402" s="502"/>
      <c r="L402" s="501"/>
      <c r="M402" s="503"/>
      <c r="N402" s="504"/>
      <c r="O402" s="505"/>
      <c r="P402" s="506"/>
      <c r="Q402" s="507"/>
    </row>
    <row r="403" spans="1:17">
      <c r="A403" s="2092"/>
      <c r="B403" s="13">
        <v>9</v>
      </c>
      <c r="C403" s="499"/>
      <c r="D403" s="500"/>
      <c r="E403" s="500"/>
      <c r="F403" s="501"/>
      <c r="G403" s="501"/>
      <c r="H403" s="501"/>
      <c r="I403" s="501"/>
      <c r="J403" s="501"/>
      <c r="K403" s="502"/>
      <c r="L403" s="501"/>
      <c r="M403" s="503"/>
      <c r="N403" s="504"/>
      <c r="O403" s="505"/>
      <c r="P403" s="506"/>
      <c r="Q403" s="507"/>
    </row>
    <row r="404" spans="1:17" ht="12" thickBot="1">
      <c r="A404" s="2093"/>
      <c r="B404" s="44">
        <v>10</v>
      </c>
      <c r="C404" s="499"/>
      <c r="D404" s="500"/>
      <c r="E404" s="500"/>
      <c r="F404" s="501"/>
      <c r="G404" s="501"/>
      <c r="H404" s="501"/>
      <c r="I404" s="501"/>
      <c r="J404" s="501"/>
      <c r="K404" s="502"/>
      <c r="L404" s="501"/>
      <c r="M404" s="503"/>
      <c r="N404" s="504"/>
      <c r="O404" s="505"/>
      <c r="P404" s="506"/>
      <c r="Q404" s="507"/>
    </row>
    <row r="405" spans="1:17">
      <c r="A405" s="2094" t="s">
        <v>114</v>
      </c>
      <c r="B405" s="127">
        <v>1</v>
      </c>
      <c r="C405" s="508"/>
      <c r="D405" s="509"/>
      <c r="E405" s="509"/>
      <c r="F405" s="510"/>
      <c r="G405" s="510"/>
      <c r="H405" s="510"/>
      <c r="I405" s="510"/>
      <c r="J405" s="510"/>
      <c r="K405" s="511"/>
      <c r="L405" s="510"/>
      <c r="M405" s="512"/>
      <c r="N405" s="513"/>
      <c r="O405" s="514"/>
      <c r="P405" s="515"/>
      <c r="Q405" s="516"/>
    </row>
    <row r="406" spans="1:17">
      <c r="A406" s="2095"/>
      <c r="B406" s="136">
        <v>2</v>
      </c>
      <c r="C406" s="517"/>
      <c r="D406" s="518"/>
      <c r="E406" s="518"/>
      <c r="F406" s="519"/>
      <c r="G406" s="519"/>
      <c r="H406" s="519"/>
      <c r="I406" s="519"/>
      <c r="J406" s="519"/>
      <c r="K406" s="520"/>
      <c r="L406" s="519"/>
      <c r="M406" s="521"/>
      <c r="N406" s="522"/>
      <c r="O406" s="523"/>
      <c r="P406" s="524"/>
      <c r="Q406" s="525"/>
    </row>
    <row r="407" spans="1:17">
      <c r="A407" s="2095"/>
      <c r="B407" s="136">
        <v>3</v>
      </c>
      <c r="C407" s="517"/>
      <c r="D407" s="518"/>
      <c r="E407" s="518"/>
      <c r="F407" s="519"/>
      <c r="G407" s="519"/>
      <c r="H407" s="519"/>
      <c r="I407" s="519"/>
      <c r="J407" s="519"/>
      <c r="K407" s="520"/>
      <c r="L407" s="519"/>
      <c r="M407" s="521"/>
      <c r="N407" s="522"/>
      <c r="O407" s="523"/>
      <c r="P407" s="524"/>
      <c r="Q407" s="525"/>
    </row>
    <row r="408" spans="1:17">
      <c r="A408" s="2095"/>
      <c r="B408" s="136">
        <v>4</v>
      </c>
      <c r="C408" s="517"/>
      <c r="D408" s="518"/>
      <c r="E408" s="518"/>
      <c r="F408" s="519"/>
      <c r="G408" s="519"/>
      <c r="H408" s="519"/>
      <c r="I408" s="519"/>
      <c r="J408" s="519"/>
      <c r="K408" s="520"/>
      <c r="L408" s="519"/>
      <c r="M408" s="521"/>
      <c r="N408" s="522"/>
      <c r="O408" s="523"/>
      <c r="P408" s="524"/>
      <c r="Q408" s="525"/>
    </row>
    <row r="409" spans="1:17">
      <c r="A409" s="2095"/>
      <c r="B409" s="136">
        <v>5</v>
      </c>
      <c r="C409" s="517"/>
      <c r="D409" s="518"/>
      <c r="E409" s="518"/>
      <c r="F409" s="519"/>
      <c r="G409" s="519"/>
      <c r="H409" s="519"/>
      <c r="I409" s="519"/>
      <c r="J409" s="519"/>
      <c r="K409" s="520"/>
      <c r="L409" s="519"/>
      <c r="M409" s="521"/>
      <c r="N409" s="522"/>
      <c r="O409" s="523"/>
      <c r="P409" s="524"/>
      <c r="Q409" s="525"/>
    </row>
    <row r="410" spans="1:17">
      <c r="A410" s="2095"/>
      <c r="B410" s="136">
        <v>6</v>
      </c>
      <c r="C410" s="517"/>
      <c r="D410" s="518"/>
      <c r="E410" s="518"/>
      <c r="F410" s="519"/>
      <c r="G410" s="519"/>
      <c r="H410" s="519"/>
      <c r="I410" s="519"/>
      <c r="J410" s="519"/>
      <c r="K410" s="520"/>
      <c r="L410" s="519"/>
      <c r="M410" s="521"/>
      <c r="N410" s="522"/>
      <c r="O410" s="523"/>
      <c r="P410" s="524"/>
      <c r="Q410" s="525"/>
    </row>
    <row r="411" spans="1:17">
      <c r="A411" s="2095"/>
      <c r="B411" s="136">
        <v>7</v>
      </c>
      <c r="C411" s="517"/>
      <c r="D411" s="518"/>
      <c r="E411" s="518"/>
      <c r="F411" s="519"/>
      <c r="G411" s="519"/>
      <c r="H411" s="519"/>
      <c r="I411" s="519"/>
      <c r="J411" s="519"/>
      <c r="K411" s="520"/>
      <c r="L411" s="519"/>
      <c r="M411" s="521"/>
      <c r="N411" s="522"/>
      <c r="O411" s="523"/>
      <c r="P411" s="524"/>
      <c r="Q411" s="525"/>
    </row>
    <row r="412" spans="1:17">
      <c r="A412" s="2095"/>
      <c r="B412" s="136">
        <v>8</v>
      </c>
      <c r="C412" s="517"/>
      <c r="D412" s="518"/>
      <c r="E412" s="518"/>
      <c r="F412" s="519"/>
      <c r="G412" s="519"/>
      <c r="H412" s="519"/>
      <c r="I412" s="519"/>
      <c r="J412" s="519"/>
      <c r="K412" s="520"/>
      <c r="L412" s="519"/>
      <c r="M412" s="521"/>
      <c r="N412" s="522"/>
      <c r="O412" s="523"/>
      <c r="P412" s="524"/>
      <c r="Q412" s="525"/>
    </row>
    <row r="413" spans="1:17">
      <c r="A413" s="2095"/>
      <c r="B413" s="136">
        <v>9</v>
      </c>
      <c r="C413" s="517"/>
      <c r="D413" s="518"/>
      <c r="E413" s="518"/>
      <c r="F413" s="519"/>
      <c r="G413" s="519"/>
      <c r="H413" s="519"/>
      <c r="I413" s="519"/>
      <c r="J413" s="519"/>
      <c r="K413" s="520"/>
      <c r="L413" s="519"/>
      <c r="M413" s="521"/>
      <c r="N413" s="522"/>
      <c r="O413" s="523"/>
      <c r="P413" s="524"/>
      <c r="Q413" s="525"/>
    </row>
    <row r="414" spans="1:17" ht="12" thickBot="1">
      <c r="A414" s="2096"/>
      <c r="B414" s="145">
        <v>10</v>
      </c>
      <c r="C414" s="526"/>
      <c r="D414" s="527"/>
      <c r="E414" s="527"/>
      <c r="F414" s="528"/>
      <c r="G414" s="528"/>
      <c r="H414" s="528"/>
      <c r="I414" s="528"/>
      <c r="J414" s="528"/>
      <c r="K414" s="529"/>
      <c r="L414" s="528"/>
      <c r="M414" s="530"/>
      <c r="N414" s="531"/>
      <c r="O414" s="532"/>
      <c r="P414" s="533"/>
      <c r="Q414" s="534"/>
    </row>
    <row r="415" spans="1:17">
      <c r="A415" s="2097" t="s">
        <v>125</v>
      </c>
      <c r="B415" s="83">
        <v>1</v>
      </c>
      <c r="C415" s="1312" t="s">
        <v>428</v>
      </c>
      <c r="D415" s="1313">
        <v>40</v>
      </c>
      <c r="E415" s="1313">
        <v>1987</v>
      </c>
      <c r="F415" s="1314">
        <v>35.728000000000002</v>
      </c>
      <c r="G415" s="1314">
        <v>3.8250000000000002</v>
      </c>
      <c r="H415" s="1314">
        <v>6.4</v>
      </c>
      <c r="I415" s="1314">
        <v>25.502998999999999</v>
      </c>
      <c r="J415" s="1314">
        <v>2280.42</v>
      </c>
      <c r="K415" s="1315">
        <v>25.502998999999999</v>
      </c>
      <c r="L415" s="1314">
        <v>2280.42</v>
      </c>
      <c r="M415" s="1316">
        <v>1.1183465765078362E-2</v>
      </c>
      <c r="N415" s="1317">
        <v>87.527000000000001</v>
      </c>
      <c r="O415" s="1318">
        <v>0.9788552080200138</v>
      </c>
      <c r="P415" s="1319">
        <v>671.00794590470173</v>
      </c>
      <c r="Q415" s="1320">
        <v>58.731312481200831</v>
      </c>
    </row>
    <row r="416" spans="1:17">
      <c r="A416" s="2098"/>
      <c r="B416" s="83">
        <v>2</v>
      </c>
      <c r="C416" s="1312" t="s">
        <v>525</v>
      </c>
      <c r="D416" s="1313">
        <v>19</v>
      </c>
      <c r="E416" s="1313">
        <v>1984</v>
      </c>
      <c r="F416" s="1314">
        <v>16.704999999999998</v>
      </c>
      <c r="G416" s="1314">
        <v>1.6319999999999999</v>
      </c>
      <c r="H416" s="1314">
        <v>3.04</v>
      </c>
      <c r="I416" s="1314">
        <v>12.033004</v>
      </c>
      <c r="J416" s="1314">
        <v>994.89</v>
      </c>
      <c r="K416" s="1315">
        <v>12.033004</v>
      </c>
      <c r="L416" s="1314">
        <v>994.89</v>
      </c>
      <c r="M416" s="1316">
        <v>1.2094808471288283E-2</v>
      </c>
      <c r="N416" s="1317">
        <v>87.527000000000001</v>
      </c>
      <c r="O416" s="1318">
        <v>1.0586223010664495</v>
      </c>
      <c r="P416" s="1319">
        <v>725.68850827729705</v>
      </c>
      <c r="Q416" s="1320">
        <v>63.517338063986976</v>
      </c>
    </row>
    <row r="417" spans="1:17">
      <c r="A417" s="2098"/>
      <c r="B417" s="83">
        <v>3</v>
      </c>
      <c r="C417" s="1312" t="s">
        <v>902</v>
      </c>
      <c r="D417" s="1313">
        <v>41</v>
      </c>
      <c r="E417" s="1313">
        <v>1991</v>
      </c>
      <c r="F417" s="1314">
        <v>36.862000000000002</v>
      </c>
      <c r="G417" s="1314">
        <v>2.3969999999999998</v>
      </c>
      <c r="H417" s="1314">
        <v>6.4</v>
      </c>
      <c r="I417" s="1314">
        <v>28.065000000000001</v>
      </c>
      <c r="J417" s="1314">
        <v>2281.19</v>
      </c>
      <c r="K417" s="1315">
        <v>28.065000000000001</v>
      </c>
      <c r="L417" s="1314">
        <v>2281.19</v>
      </c>
      <c r="M417" s="1316">
        <v>1.2302789333637269E-2</v>
      </c>
      <c r="N417" s="1317">
        <v>87.527000000000001</v>
      </c>
      <c r="O417" s="1318">
        <v>1.0768262420052692</v>
      </c>
      <c r="P417" s="1319">
        <v>738.16736001823608</v>
      </c>
      <c r="Q417" s="1320">
        <v>64.609574520316144</v>
      </c>
    </row>
    <row r="418" spans="1:17">
      <c r="A418" s="2098"/>
      <c r="B418" s="83">
        <v>4</v>
      </c>
      <c r="C418" s="1312" t="s">
        <v>354</v>
      </c>
      <c r="D418" s="1313">
        <v>40</v>
      </c>
      <c r="E418" s="1313">
        <v>1981</v>
      </c>
      <c r="F418" s="1314">
        <v>38.131999999999998</v>
      </c>
      <c r="G418" s="1314">
        <v>3.57</v>
      </c>
      <c r="H418" s="1314">
        <v>6.4</v>
      </c>
      <c r="I418" s="1314">
        <v>28.161999000000002</v>
      </c>
      <c r="J418" s="1314">
        <v>2251.3000000000002</v>
      </c>
      <c r="K418" s="1315">
        <v>28.161999000000002</v>
      </c>
      <c r="L418" s="1314">
        <v>2251.3000000000002</v>
      </c>
      <c r="M418" s="1316">
        <v>1.2509216452716208E-2</v>
      </c>
      <c r="N418" s="1317">
        <v>87.527000000000001</v>
      </c>
      <c r="O418" s="1318">
        <v>1.0948941884568917</v>
      </c>
      <c r="P418" s="1319">
        <v>750.5529871629725</v>
      </c>
      <c r="Q418" s="1320">
        <v>65.693651307413504</v>
      </c>
    </row>
    <row r="419" spans="1:17">
      <c r="A419" s="2098"/>
      <c r="B419" s="83">
        <v>5</v>
      </c>
      <c r="C419" s="1312" t="s">
        <v>497</v>
      </c>
      <c r="D419" s="1313">
        <v>50</v>
      </c>
      <c r="E419" s="1313">
        <v>1974</v>
      </c>
      <c r="F419" s="1314">
        <v>44.055</v>
      </c>
      <c r="G419" s="1314">
        <v>3.57</v>
      </c>
      <c r="H419" s="1314">
        <v>8</v>
      </c>
      <c r="I419" s="1314">
        <v>32.485000999999997</v>
      </c>
      <c r="J419" s="1314">
        <v>2591.85</v>
      </c>
      <c r="K419" s="1315">
        <v>32.485000999999997</v>
      </c>
      <c r="L419" s="1314">
        <v>2591.85</v>
      </c>
      <c r="M419" s="1316">
        <v>1.253351891506067E-2</v>
      </c>
      <c r="N419" s="1317">
        <v>87.527000000000001</v>
      </c>
      <c r="O419" s="1318">
        <v>1.0970213100785153</v>
      </c>
      <c r="P419" s="1319">
        <v>752.01113490364025</v>
      </c>
      <c r="Q419" s="1320">
        <v>65.821278604710926</v>
      </c>
    </row>
    <row r="420" spans="1:17">
      <c r="A420" s="2098"/>
      <c r="B420" s="83">
        <v>6</v>
      </c>
      <c r="C420" s="1312" t="s">
        <v>498</v>
      </c>
      <c r="D420" s="1313">
        <v>50</v>
      </c>
      <c r="E420" s="1313">
        <v>1980</v>
      </c>
      <c r="F420" s="1314">
        <v>52.304000000000002</v>
      </c>
      <c r="G420" s="1314">
        <v>4.6920000000000002</v>
      </c>
      <c r="H420" s="1314">
        <v>8.1193399999999993</v>
      </c>
      <c r="I420" s="1314">
        <v>39.492655999999997</v>
      </c>
      <c r="J420" s="1314">
        <v>3015.29</v>
      </c>
      <c r="K420" s="1315">
        <v>39.492655999999997</v>
      </c>
      <c r="L420" s="1314">
        <v>3015.29</v>
      </c>
      <c r="M420" s="1316">
        <v>1.309746525209847E-2</v>
      </c>
      <c r="N420" s="1317">
        <v>87.527000000000001</v>
      </c>
      <c r="O420" s="1318">
        <v>1.1463818411204227</v>
      </c>
      <c r="P420" s="1319">
        <v>785.84791512590812</v>
      </c>
      <c r="Q420" s="1320">
        <v>68.782910467225364</v>
      </c>
    </row>
    <row r="421" spans="1:17">
      <c r="A421" s="2098"/>
      <c r="B421" s="83">
        <v>7</v>
      </c>
      <c r="C421" s="1312" t="s">
        <v>903</v>
      </c>
      <c r="D421" s="1313">
        <v>46</v>
      </c>
      <c r="E421" s="1313">
        <v>1988</v>
      </c>
      <c r="F421" s="1314">
        <v>30.648</v>
      </c>
      <c r="G421" s="1314">
        <v>1.5131699999999999</v>
      </c>
      <c r="H421" s="1314">
        <v>0.46</v>
      </c>
      <c r="I421" s="1314">
        <v>28.67483</v>
      </c>
      <c r="J421" s="1314">
        <v>2184.25</v>
      </c>
      <c r="K421" s="1315">
        <v>28.67483</v>
      </c>
      <c r="L421" s="1314">
        <v>2184.25</v>
      </c>
      <c r="M421" s="1316">
        <v>1.3127998168707794E-2</v>
      </c>
      <c r="N421" s="1317">
        <v>87.527000000000001</v>
      </c>
      <c r="O421" s="1318">
        <v>1.1490542957124872</v>
      </c>
      <c r="P421" s="1319">
        <v>787.67989012246767</v>
      </c>
      <c r="Q421" s="1320">
        <v>68.943257742749225</v>
      </c>
    </row>
    <row r="422" spans="1:17">
      <c r="A422" s="2098"/>
      <c r="B422" s="83">
        <v>8</v>
      </c>
      <c r="C422" s="1237"/>
      <c r="D422" s="1238"/>
      <c r="E422" s="1238"/>
      <c r="F422" s="1239"/>
      <c r="G422" s="1239"/>
      <c r="H422" s="1239"/>
      <c r="I422" s="1239"/>
      <c r="J422" s="1239"/>
      <c r="K422" s="1240"/>
      <c r="L422" s="1239"/>
      <c r="M422" s="1241"/>
      <c r="N422" s="1242"/>
      <c r="O422" s="1243"/>
      <c r="P422" s="1244"/>
      <c r="Q422" s="1245"/>
    </row>
    <row r="423" spans="1:17">
      <c r="A423" s="2098"/>
      <c r="B423" s="83">
        <v>9</v>
      </c>
      <c r="C423" s="1237"/>
      <c r="D423" s="1238"/>
      <c r="E423" s="1238"/>
      <c r="F423" s="1239"/>
      <c r="G423" s="1239"/>
      <c r="H423" s="1239"/>
      <c r="I423" s="1239"/>
      <c r="J423" s="1239"/>
      <c r="K423" s="1240"/>
      <c r="L423" s="1239"/>
      <c r="M423" s="1241"/>
      <c r="N423" s="1242"/>
      <c r="O423" s="1243"/>
      <c r="P423" s="1244"/>
      <c r="Q423" s="1245"/>
    </row>
    <row r="424" spans="1:17" ht="12" thickBot="1">
      <c r="A424" s="2098"/>
      <c r="B424" s="156">
        <v>10</v>
      </c>
      <c r="C424" s="1246"/>
      <c r="D424" s="1247"/>
      <c r="E424" s="1247"/>
      <c r="F424" s="1239"/>
      <c r="G424" s="1248"/>
      <c r="H424" s="1248"/>
      <c r="I424" s="1248"/>
      <c r="J424" s="1248"/>
      <c r="K424" s="1249"/>
      <c r="L424" s="1248"/>
      <c r="M424" s="1250"/>
      <c r="N424" s="1251"/>
      <c r="O424" s="1252"/>
      <c r="P424" s="1253"/>
      <c r="Q424" s="1254"/>
    </row>
    <row r="425" spans="1:17">
      <c r="A425" s="2132" t="s">
        <v>135</v>
      </c>
      <c r="B425" s="157">
        <v>1</v>
      </c>
      <c r="C425" s="1321" t="s">
        <v>526</v>
      </c>
      <c r="D425" s="1322">
        <v>22</v>
      </c>
      <c r="E425" s="1322">
        <v>1989</v>
      </c>
      <c r="F425" s="1323">
        <v>20.120999999999999</v>
      </c>
      <c r="G425" s="1323">
        <v>1.9379999999999999</v>
      </c>
      <c r="H425" s="1323">
        <v>3.52</v>
      </c>
      <c r="I425" s="1323">
        <v>14.663</v>
      </c>
      <c r="J425" s="1323">
        <v>1148.3</v>
      </c>
      <c r="K425" s="1324">
        <v>14.663</v>
      </c>
      <c r="L425" s="1323">
        <v>1148.3</v>
      </c>
      <c r="M425" s="1325">
        <v>1.2769311155621355E-2</v>
      </c>
      <c r="N425" s="1326">
        <v>87.527000000000001</v>
      </c>
      <c r="O425" s="1327">
        <v>1.1176594975180703</v>
      </c>
      <c r="P425" s="1328">
        <v>766.15866933728125</v>
      </c>
      <c r="Q425" s="1329">
        <v>67.05956985108422</v>
      </c>
    </row>
    <row r="426" spans="1:17">
      <c r="A426" s="2133"/>
      <c r="B426" s="158">
        <v>2</v>
      </c>
      <c r="C426" s="1330" t="s">
        <v>355</v>
      </c>
      <c r="D426" s="1331">
        <v>22</v>
      </c>
      <c r="E426" s="1331">
        <v>1991</v>
      </c>
      <c r="F426" s="1332">
        <v>22.045000000000002</v>
      </c>
      <c r="G426" s="1332">
        <v>2.6520000000000001</v>
      </c>
      <c r="H426" s="1332">
        <v>3.52</v>
      </c>
      <c r="I426" s="1332">
        <v>15.872999999999999</v>
      </c>
      <c r="J426" s="1332">
        <v>1164.8399999999999</v>
      </c>
      <c r="K426" s="1333">
        <v>15.872999999999999</v>
      </c>
      <c r="L426" s="1332">
        <v>1164.8399999999999</v>
      </c>
      <c r="M426" s="1334">
        <v>1.3626764190790152E-2</v>
      </c>
      <c r="N426" s="1335">
        <v>87.527000000000001</v>
      </c>
      <c r="O426" s="1336">
        <v>1.1927097893272898</v>
      </c>
      <c r="P426" s="1337">
        <v>817.60585144740912</v>
      </c>
      <c r="Q426" s="1338">
        <v>71.562587359637391</v>
      </c>
    </row>
    <row r="427" spans="1:17">
      <c r="A427" s="2133"/>
      <c r="B427" s="158">
        <v>3</v>
      </c>
      <c r="C427" s="1330" t="s">
        <v>527</v>
      </c>
      <c r="D427" s="1331">
        <v>45</v>
      </c>
      <c r="E427" s="1331">
        <v>1979</v>
      </c>
      <c r="F427" s="1332">
        <v>44.298000000000002</v>
      </c>
      <c r="G427" s="1332">
        <v>3.1619999999999999</v>
      </c>
      <c r="H427" s="1332">
        <v>7.2</v>
      </c>
      <c r="I427" s="1332">
        <v>33.936</v>
      </c>
      <c r="J427" s="1332">
        <v>2335.3000000000002</v>
      </c>
      <c r="K427" s="1333">
        <v>33.936</v>
      </c>
      <c r="L427" s="1332">
        <v>2335.3000000000002</v>
      </c>
      <c r="M427" s="1334">
        <v>1.4531751809189397E-2</v>
      </c>
      <c r="N427" s="1335">
        <v>87.527000000000001</v>
      </c>
      <c r="O427" s="1336">
        <v>1.2719206406029204</v>
      </c>
      <c r="P427" s="1337">
        <v>871.90510855136381</v>
      </c>
      <c r="Q427" s="1338">
        <v>76.315238436175221</v>
      </c>
    </row>
    <row r="428" spans="1:17">
      <c r="A428" s="2133"/>
      <c r="B428" s="158">
        <v>4</v>
      </c>
      <c r="C428" s="1330" t="s">
        <v>499</v>
      </c>
      <c r="D428" s="1331">
        <v>40</v>
      </c>
      <c r="E428" s="1331">
        <v>1972</v>
      </c>
      <c r="F428" s="1332">
        <v>43.128999999999998</v>
      </c>
      <c r="G428" s="1332">
        <v>2.9580000000000002</v>
      </c>
      <c r="H428" s="1332">
        <v>6.4</v>
      </c>
      <c r="I428" s="1332">
        <v>33.770999000000003</v>
      </c>
      <c r="J428" s="1332">
        <v>2236.87</v>
      </c>
      <c r="K428" s="1333">
        <v>33.770999000000003</v>
      </c>
      <c r="L428" s="1332">
        <v>2236.87</v>
      </c>
      <c r="M428" s="1334">
        <v>1.5097434808460038E-2</v>
      </c>
      <c r="N428" s="1335">
        <v>87.527000000000001</v>
      </c>
      <c r="O428" s="1336">
        <v>1.3214331764800817</v>
      </c>
      <c r="P428" s="1337">
        <v>905.8460885076023</v>
      </c>
      <c r="Q428" s="1338">
        <v>79.285990588804907</v>
      </c>
    </row>
    <row r="429" spans="1:17">
      <c r="A429" s="2133"/>
      <c r="B429" s="158">
        <v>5</v>
      </c>
      <c r="C429" s="1330" t="s">
        <v>904</v>
      </c>
      <c r="D429" s="1331">
        <v>46</v>
      </c>
      <c r="E429" s="1331">
        <v>1981</v>
      </c>
      <c r="F429" s="1332">
        <v>46.323999999999998</v>
      </c>
      <c r="G429" s="1332">
        <v>4.0864260000000003</v>
      </c>
      <c r="H429" s="1332">
        <v>7.2</v>
      </c>
      <c r="I429" s="1332">
        <v>35.037573000000002</v>
      </c>
      <c r="J429" s="1332">
        <v>2273.52</v>
      </c>
      <c r="K429" s="1333">
        <v>35.037573000000002</v>
      </c>
      <c r="L429" s="1332">
        <v>2273.52</v>
      </c>
      <c r="M429" s="1334">
        <v>1.5411156708540062E-2</v>
      </c>
      <c r="N429" s="1335">
        <v>87.527000000000001</v>
      </c>
      <c r="O429" s="1336">
        <v>1.3488923132283861</v>
      </c>
      <c r="P429" s="1337">
        <v>924.66940251240374</v>
      </c>
      <c r="Q429" s="1338">
        <v>80.933538793703164</v>
      </c>
    </row>
    <row r="430" spans="1:17">
      <c r="A430" s="2133"/>
      <c r="B430" s="158">
        <v>6</v>
      </c>
      <c r="C430" s="1330" t="s">
        <v>528</v>
      </c>
      <c r="D430" s="1331">
        <v>40</v>
      </c>
      <c r="E430" s="1331">
        <v>1973</v>
      </c>
      <c r="F430" s="1332">
        <v>44.152999999999999</v>
      </c>
      <c r="G430" s="1332">
        <v>2.5499999999999998</v>
      </c>
      <c r="H430" s="1332">
        <v>6.4</v>
      </c>
      <c r="I430" s="1332">
        <v>35.203000000000003</v>
      </c>
      <c r="J430" s="1332">
        <v>2247.54</v>
      </c>
      <c r="K430" s="1333">
        <v>35.203000000000003</v>
      </c>
      <c r="L430" s="1332">
        <v>2247.54</v>
      </c>
      <c r="M430" s="1334">
        <v>1.5662902551233794E-2</v>
      </c>
      <c r="N430" s="1335">
        <v>87.527000000000001</v>
      </c>
      <c r="O430" s="1336">
        <v>1.3709268716018403</v>
      </c>
      <c r="P430" s="1337">
        <v>939.77415307402771</v>
      </c>
      <c r="Q430" s="1338">
        <v>82.255612296110428</v>
      </c>
    </row>
    <row r="431" spans="1:17">
      <c r="A431" s="2133"/>
      <c r="B431" s="158">
        <v>7</v>
      </c>
      <c r="C431" s="1330" t="s">
        <v>529</v>
      </c>
      <c r="D431" s="1331">
        <v>45</v>
      </c>
      <c r="E431" s="1331">
        <v>1985</v>
      </c>
      <c r="F431" s="1332">
        <v>47.872</v>
      </c>
      <c r="G431" s="1332">
        <v>3.3149999999999999</v>
      </c>
      <c r="H431" s="1332">
        <v>7.2</v>
      </c>
      <c r="I431" s="1332">
        <v>37.357002999999999</v>
      </c>
      <c r="J431" s="1332">
        <v>2334.15</v>
      </c>
      <c r="K431" s="1333">
        <v>37.357002999999999</v>
      </c>
      <c r="L431" s="1332">
        <v>2334.15</v>
      </c>
      <c r="M431" s="1334">
        <v>1.6004542552963606E-2</v>
      </c>
      <c r="N431" s="1335">
        <v>87.527000000000001</v>
      </c>
      <c r="O431" s="1336">
        <v>1.4008295960332455</v>
      </c>
      <c r="P431" s="1337">
        <v>960.27255317781635</v>
      </c>
      <c r="Q431" s="1338">
        <v>84.049775761994738</v>
      </c>
    </row>
    <row r="432" spans="1:17">
      <c r="A432" s="2133"/>
      <c r="B432" s="158">
        <v>8</v>
      </c>
      <c r="C432" s="1330" t="s">
        <v>371</v>
      </c>
      <c r="D432" s="1331">
        <v>55</v>
      </c>
      <c r="E432" s="1331">
        <v>1968</v>
      </c>
      <c r="F432" s="1332">
        <v>53.104999999999997</v>
      </c>
      <c r="G432" s="1332">
        <v>3.8250000000000002</v>
      </c>
      <c r="H432" s="1332">
        <v>8.8000000000000007</v>
      </c>
      <c r="I432" s="1332">
        <v>40.479998999999999</v>
      </c>
      <c r="J432" s="1332">
        <v>2493.39</v>
      </c>
      <c r="K432" s="1333">
        <v>40.479998999999999</v>
      </c>
      <c r="L432" s="1332">
        <v>2493.39</v>
      </c>
      <c r="M432" s="1334">
        <v>1.6234924741015243E-2</v>
      </c>
      <c r="N432" s="1335">
        <v>87.527000000000001</v>
      </c>
      <c r="O432" s="1336">
        <v>1.4209942578068413</v>
      </c>
      <c r="P432" s="1337">
        <v>974.09548446091469</v>
      </c>
      <c r="Q432" s="1338">
        <v>85.259655468410472</v>
      </c>
    </row>
    <row r="433" spans="1:17">
      <c r="A433" s="2133"/>
      <c r="B433" s="158">
        <v>9</v>
      </c>
      <c r="C433" s="1330" t="s">
        <v>530</v>
      </c>
      <c r="D433" s="1331">
        <v>22</v>
      </c>
      <c r="E433" s="1331">
        <v>1992</v>
      </c>
      <c r="F433" s="1332">
        <v>26.515000000000001</v>
      </c>
      <c r="G433" s="1332">
        <v>1.9758929999999999</v>
      </c>
      <c r="H433" s="1332">
        <v>3.52</v>
      </c>
      <c r="I433" s="1332">
        <v>21.019106000000001</v>
      </c>
      <c r="J433" s="1332">
        <v>1158.3800000000001</v>
      </c>
      <c r="K433" s="1333">
        <v>21.019106000000001</v>
      </c>
      <c r="L433" s="1332">
        <v>1158.3800000000001</v>
      </c>
      <c r="M433" s="1334">
        <v>1.8145259759319049E-2</v>
      </c>
      <c r="N433" s="1335">
        <v>87.527000000000001</v>
      </c>
      <c r="O433" s="1336">
        <v>1.5882001509539183</v>
      </c>
      <c r="P433" s="1337">
        <v>1088.7155855591432</v>
      </c>
      <c r="Q433" s="1338">
        <v>95.29200905723512</v>
      </c>
    </row>
    <row r="434" spans="1:17" ht="12" thickBot="1">
      <c r="A434" s="2134"/>
      <c r="B434" s="159">
        <v>10</v>
      </c>
      <c r="C434" s="443"/>
      <c r="D434" s="444"/>
      <c r="E434" s="444"/>
      <c r="F434" s="442"/>
      <c r="G434" s="445"/>
      <c r="H434" s="445"/>
      <c r="I434" s="445"/>
      <c r="J434" s="445"/>
      <c r="K434" s="446"/>
      <c r="L434" s="445"/>
      <c r="M434" s="447"/>
      <c r="N434" s="448"/>
      <c r="O434" s="449"/>
      <c r="P434" s="450"/>
      <c r="Q434" s="451"/>
    </row>
    <row r="435" spans="1:17">
      <c r="A435" s="2135" t="s">
        <v>146</v>
      </c>
      <c r="B435" s="18">
        <v>1</v>
      </c>
      <c r="C435" s="1339" t="s">
        <v>905</v>
      </c>
      <c r="D435" s="1340">
        <v>45</v>
      </c>
      <c r="E435" s="1340">
        <v>1983</v>
      </c>
      <c r="F435" s="1964">
        <v>45.951999999999998</v>
      </c>
      <c r="G435" s="1965">
        <v>3.1619999999999999</v>
      </c>
      <c r="H435" s="1965">
        <v>6.88</v>
      </c>
      <c r="I435" s="1965">
        <v>35.909998000000002</v>
      </c>
      <c r="J435" s="1349">
        <v>2205.25</v>
      </c>
      <c r="K435" s="1350">
        <v>35.909998000000002</v>
      </c>
      <c r="L435" s="1341">
        <v>2205.25</v>
      </c>
      <c r="M435" s="1342">
        <v>1.6283867135245437E-2</v>
      </c>
      <c r="N435" s="1343">
        <v>87.527000000000001</v>
      </c>
      <c r="O435" s="1344">
        <v>1.4252780387466273</v>
      </c>
      <c r="P435" s="1345">
        <v>977.03202811472624</v>
      </c>
      <c r="Q435" s="1346">
        <v>85.516682324797642</v>
      </c>
    </row>
    <row r="436" spans="1:17">
      <c r="A436" s="2136"/>
      <c r="B436" s="20">
        <v>2</v>
      </c>
      <c r="C436" s="1347" t="s">
        <v>906</v>
      </c>
      <c r="D436" s="1348">
        <v>12</v>
      </c>
      <c r="E436" s="1348">
        <v>1980</v>
      </c>
      <c r="F436" s="1349">
        <v>12.316000000000001</v>
      </c>
      <c r="G436" s="1349">
        <v>0.66300000000000003</v>
      </c>
      <c r="H436" s="1349">
        <v>1.76</v>
      </c>
      <c r="I436" s="1349">
        <v>9.8930009999999982</v>
      </c>
      <c r="J436" s="1349">
        <v>584.73</v>
      </c>
      <c r="K436" s="1350">
        <v>9.8930009999999982</v>
      </c>
      <c r="L436" s="1349">
        <v>584.73</v>
      </c>
      <c r="M436" s="1351">
        <v>1.6918921553537525E-2</v>
      </c>
      <c r="N436" s="1352">
        <v>87.527000000000001</v>
      </c>
      <c r="O436" s="1353">
        <v>1.480862446816479</v>
      </c>
      <c r="P436" s="1354">
        <v>1015.1352932122514</v>
      </c>
      <c r="Q436" s="1355">
        <v>88.851746808988722</v>
      </c>
    </row>
    <row r="437" spans="1:17">
      <c r="A437" s="2136"/>
      <c r="B437" s="20">
        <v>3</v>
      </c>
      <c r="C437" s="1347" t="s">
        <v>372</v>
      </c>
      <c r="D437" s="1348">
        <v>13</v>
      </c>
      <c r="E437" s="1348">
        <v>1900</v>
      </c>
      <c r="F437" s="1349">
        <v>11.302</v>
      </c>
      <c r="G437" s="1349">
        <v>0.40799999999999997</v>
      </c>
      <c r="H437" s="1349">
        <v>1.92</v>
      </c>
      <c r="I437" s="1349">
        <v>8.9740000000000002</v>
      </c>
      <c r="J437" s="1349">
        <v>485.29</v>
      </c>
      <c r="K437" s="1350">
        <v>8.9740000000000002</v>
      </c>
      <c r="L437" s="1349">
        <v>485.29</v>
      </c>
      <c r="M437" s="1351">
        <v>1.8492035689999794E-2</v>
      </c>
      <c r="N437" s="1352">
        <v>87.527000000000001</v>
      </c>
      <c r="O437" s="1353">
        <v>1.618552407838612</v>
      </c>
      <c r="P437" s="1354">
        <v>1109.5221413999875</v>
      </c>
      <c r="Q437" s="1355">
        <v>97.113144470316712</v>
      </c>
    </row>
    <row r="438" spans="1:17">
      <c r="A438" s="2136"/>
      <c r="B438" s="20">
        <v>4</v>
      </c>
      <c r="C438" s="1347" t="s">
        <v>356</v>
      </c>
      <c r="D438" s="1348">
        <v>7</v>
      </c>
      <c r="E438" s="1348">
        <v>1989</v>
      </c>
      <c r="F438" s="1349">
        <v>8.8070000000000004</v>
      </c>
      <c r="G438" s="1349">
        <v>0</v>
      </c>
      <c r="H438" s="1349">
        <v>0</v>
      </c>
      <c r="I438" s="1349">
        <v>8.8070000000000004</v>
      </c>
      <c r="J438" s="1349">
        <v>461.34</v>
      </c>
      <c r="K438" s="1350">
        <v>8.8070000000000004</v>
      </c>
      <c r="L438" s="1349">
        <v>461.34</v>
      </c>
      <c r="M438" s="1351">
        <v>1.9090042051415443E-2</v>
      </c>
      <c r="N438" s="1352">
        <v>87.527000000000001</v>
      </c>
      <c r="O438" s="1353">
        <v>1.6708941106342394</v>
      </c>
      <c r="P438" s="1354">
        <v>1145.4025230849265</v>
      </c>
      <c r="Q438" s="1355">
        <v>100.25364663805438</v>
      </c>
    </row>
    <row r="439" spans="1:17">
      <c r="A439" s="2136"/>
      <c r="B439" s="20">
        <v>5</v>
      </c>
      <c r="C439" s="1347" t="s">
        <v>429</v>
      </c>
      <c r="D439" s="1348">
        <v>12</v>
      </c>
      <c r="E439" s="1348">
        <v>1980</v>
      </c>
      <c r="F439" s="1349">
        <v>11.535</v>
      </c>
      <c r="G439" s="1349">
        <v>0.61199999999999999</v>
      </c>
      <c r="H439" s="1349">
        <v>1.6</v>
      </c>
      <c r="I439" s="1349">
        <v>9.3230000000000004</v>
      </c>
      <c r="J439" s="1349">
        <v>468.68</v>
      </c>
      <c r="K439" s="1350">
        <v>9.3230000000000004</v>
      </c>
      <c r="L439" s="1349">
        <v>468.68</v>
      </c>
      <c r="M439" s="1351">
        <v>1.9892037210890161E-2</v>
      </c>
      <c r="N439" s="1352">
        <v>87.527000000000001</v>
      </c>
      <c r="O439" s="1353">
        <v>1.7410903409575831</v>
      </c>
      <c r="P439" s="1354">
        <v>1193.5222326534097</v>
      </c>
      <c r="Q439" s="1355">
        <v>104.465420457455</v>
      </c>
    </row>
    <row r="440" spans="1:17">
      <c r="A440" s="2136"/>
      <c r="B440" s="20">
        <v>6</v>
      </c>
      <c r="C440" s="1347" t="s">
        <v>907</v>
      </c>
      <c r="D440" s="1348">
        <v>12</v>
      </c>
      <c r="E440" s="1348">
        <v>1988</v>
      </c>
      <c r="F440" s="1349">
        <v>14.97</v>
      </c>
      <c r="G440" s="1349">
        <v>0.91800000000000004</v>
      </c>
      <c r="H440" s="1349">
        <v>1.92</v>
      </c>
      <c r="I440" s="1349">
        <v>12.132</v>
      </c>
      <c r="J440" s="1349">
        <v>608.15</v>
      </c>
      <c r="K440" s="1350">
        <v>12.132</v>
      </c>
      <c r="L440" s="1349">
        <v>608.15</v>
      </c>
      <c r="M440" s="1351">
        <v>1.9949025733782783E-2</v>
      </c>
      <c r="N440" s="1352">
        <v>87.527000000000001</v>
      </c>
      <c r="O440" s="1353">
        <v>1.7460783754008058</v>
      </c>
      <c r="P440" s="1354">
        <v>1196.941544026967</v>
      </c>
      <c r="Q440" s="1355">
        <v>104.76470252404833</v>
      </c>
    </row>
    <row r="441" spans="1:17">
      <c r="A441" s="2136"/>
      <c r="B441" s="20">
        <v>7</v>
      </c>
      <c r="C441" s="1347" t="s">
        <v>531</v>
      </c>
      <c r="D441" s="1348">
        <v>6</v>
      </c>
      <c r="E441" s="1348">
        <v>1930</v>
      </c>
      <c r="F441" s="1349">
        <v>7.2080000000000002</v>
      </c>
      <c r="G441" s="1349">
        <v>0.20399999999999999</v>
      </c>
      <c r="H441" s="1349">
        <v>0.8</v>
      </c>
      <c r="I441" s="1349">
        <v>6.2039990000000005</v>
      </c>
      <c r="J441" s="1349">
        <v>266.7</v>
      </c>
      <c r="K441" s="1350">
        <v>6.2039990000000005</v>
      </c>
      <c r="L441" s="1349">
        <v>266.7</v>
      </c>
      <c r="M441" s="1351">
        <v>2.3262088488938886E-2</v>
      </c>
      <c r="N441" s="1352">
        <v>87.527000000000001</v>
      </c>
      <c r="O441" s="1353">
        <v>2.0360608191713538</v>
      </c>
      <c r="P441" s="1354">
        <v>1395.7253093363331</v>
      </c>
      <c r="Q441" s="1355">
        <v>122.16364915028123</v>
      </c>
    </row>
    <row r="442" spans="1:17">
      <c r="A442" s="2136"/>
      <c r="B442" s="20">
        <v>8</v>
      </c>
      <c r="C442" s="1347" t="s">
        <v>430</v>
      </c>
      <c r="D442" s="1348">
        <v>6</v>
      </c>
      <c r="E442" s="1348">
        <v>1910</v>
      </c>
      <c r="F442" s="1349">
        <v>8.4659999999999993</v>
      </c>
      <c r="G442" s="1349">
        <v>0.30599999999999999</v>
      </c>
      <c r="H442" s="1349">
        <v>0.96</v>
      </c>
      <c r="I442" s="1349">
        <v>7.199999</v>
      </c>
      <c r="J442" s="1349">
        <v>303.89999999999998</v>
      </c>
      <c r="K442" s="1350">
        <v>7.199999</v>
      </c>
      <c r="L442" s="1349">
        <v>303.89999999999998</v>
      </c>
      <c r="M442" s="1351">
        <v>2.3692000658111223E-2</v>
      </c>
      <c r="N442" s="1352">
        <v>87.527000000000001</v>
      </c>
      <c r="O442" s="1353">
        <v>2.0736897416025011</v>
      </c>
      <c r="P442" s="1354">
        <v>1421.5200394866733</v>
      </c>
      <c r="Q442" s="1355">
        <v>124.42138449615005</v>
      </c>
    </row>
    <row r="443" spans="1:17">
      <c r="A443" s="2136"/>
      <c r="B443" s="20">
        <v>9</v>
      </c>
      <c r="C443" s="1347" t="s">
        <v>431</v>
      </c>
      <c r="D443" s="1348">
        <v>5</v>
      </c>
      <c r="E443" s="1348">
        <v>1962</v>
      </c>
      <c r="F443" s="1349">
        <v>4.6890000000000001</v>
      </c>
      <c r="G443" s="1349">
        <v>0</v>
      </c>
      <c r="H443" s="1349">
        <v>0</v>
      </c>
      <c r="I443" s="1349">
        <v>4.6890000000000001</v>
      </c>
      <c r="J443" s="1349">
        <v>187.09</v>
      </c>
      <c r="K443" s="1350">
        <v>4.6890000000000001</v>
      </c>
      <c r="L443" s="1349">
        <v>187.09</v>
      </c>
      <c r="M443" s="1351">
        <v>2.5062803998075794E-2</v>
      </c>
      <c r="N443" s="1352">
        <v>87.527000000000001</v>
      </c>
      <c r="O443" s="1353">
        <v>2.19367204553958</v>
      </c>
      <c r="P443" s="1354">
        <v>1503.7682398845475</v>
      </c>
      <c r="Q443" s="1355">
        <v>131.6203227323748</v>
      </c>
    </row>
    <row r="444" spans="1:17" ht="12.75" thickBot="1">
      <c r="A444" s="2137"/>
      <c r="B444" s="287">
        <v>10</v>
      </c>
      <c r="C444" s="727"/>
      <c r="D444" s="728"/>
      <c r="E444" s="728"/>
      <c r="F444" s="729"/>
      <c r="G444" s="729"/>
      <c r="H444" s="729"/>
      <c r="I444" s="729"/>
      <c r="J444" s="729"/>
      <c r="K444" s="730"/>
      <c r="L444" s="729"/>
      <c r="M444" s="731"/>
      <c r="N444" s="732"/>
      <c r="O444" s="733"/>
      <c r="P444" s="734"/>
      <c r="Q444" s="735"/>
    </row>
    <row r="445" spans="1:17">
      <c r="F445" s="93"/>
      <c r="G445" s="93"/>
      <c r="H445" s="93"/>
      <c r="I445" s="93"/>
    </row>
    <row r="446" spans="1:17" ht="15">
      <c r="A446" s="2081" t="s">
        <v>235</v>
      </c>
      <c r="B446" s="2081"/>
      <c r="C446" s="2081"/>
      <c r="D446" s="2081"/>
      <c r="E446" s="2081"/>
      <c r="F446" s="2081"/>
      <c r="G446" s="2081"/>
      <c r="H446" s="2081"/>
      <c r="I446" s="2081"/>
      <c r="J446" s="2081"/>
      <c r="K446" s="2081"/>
      <c r="L446" s="2081"/>
      <c r="M446" s="2081"/>
      <c r="N446" s="2081"/>
      <c r="O446" s="2081"/>
      <c r="P446" s="2081"/>
      <c r="Q446" s="2081"/>
    </row>
    <row r="447" spans="1:17" ht="13.5" thickBot="1">
      <c r="A447" s="945"/>
      <c r="B447" s="945"/>
      <c r="C447" s="945"/>
      <c r="D447" s="945"/>
      <c r="E447" s="2043" t="s">
        <v>404</v>
      </c>
      <c r="F447" s="2043"/>
      <c r="G447" s="2043"/>
      <c r="H447" s="2043"/>
      <c r="I447" s="945">
        <v>1.1000000000000001</v>
      </c>
      <c r="J447" s="945" t="s">
        <v>403</v>
      </c>
      <c r="K447" s="945" t="s">
        <v>405</v>
      </c>
      <c r="L447" s="946">
        <v>474</v>
      </c>
      <c r="M447" s="945"/>
      <c r="N447" s="945"/>
      <c r="O447" s="945"/>
      <c r="P447" s="945"/>
      <c r="Q447" s="945"/>
    </row>
    <row r="448" spans="1:17">
      <c r="A448" s="2082" t="s">
        <v>1</v>
      </c>
      <c r="B448" s="2063" t="s">
        <v>0</v>
      </c>
      <c r="C448" s="2066" t="s">
        <v>2</v>
      </c>
      <c r="D448" s="2066" t="s">
        <v>3</v>
      </c>
      <c r="E448" s="2066" t="s">
        <v>12</v>
      </c>
      <c r="F448" s="2070" t="s">
        <v>13</v>
      </c>
      <c r="G448" s="2071"/>
      <c r="H448" s="2071"/>
      <c r="I448" s="2072"/>
      <c r="J448" s="2066" t="s">
        <v>4</v>
      </c>
      <c r="K448" s="2066" t="s">
        <v>14</v>
      </c>
      <c r="L448" s="2066" t="s">
        <v>5</v>
      </c>
      <c r="M448" s="2066" t="s">
        <v>6</v>
      </c>
      <c r="N448" s="2066" t="s">
        <v>15</v>
      </c>
      <c r="O448" s="2086" t="s">
        <v>16</v>
      </c>
      <c r="P448" s="2066" t="s">
        <v>23</v>
      </c>
      <c r="Q448" s="2075" t="s">
        <v>24</v>
      </c>
    </row>
    <row r="449" spans="1:17" ht="33.75">
      <c r="A449" s="2083"/>
      <c r="B449" s="2064"/>
      <c r="C449" s="2067"/>
      <c r="D449" s="2069"/>
      <c r="E449" s="2069"/>
      <c r="F449" s="16" t="s">
        <v>17</v>
      </c>
      <c r="G449" s="16" t="s">
        <v>18</v>
      </c>
      <c r="H449" s="16" t="s">
        <v>19</v>
      </c>
      <c r="I449" s="16" t="s">
        <v>20</v>
      </c>
      <c r="J449" s="2069"/>
      <c r="K449" s="2069"/>
      <c r="L449" s="2069"/>
      <c r="M449" s="2069"/>
      <c r="N449" s="2069"/>
      <c r="O449" s="2087"/>
      <c r="P449" s="2069"/>
      <c r="Q449" s="2076"/>
    </row>
    <row r="450" spans="1:17">
      <c r="A450" s="2084"/>
      <c r="B450" s="2085"/>
      <c r="C450" s="2069"/>
      <c r="D450" s="99" t="s">
        <v>7</v>
      </c>
      <c r="E450" s="99" t="s">
        <v>8</v>
      </c>
      <c r="F450" s="99" t="s">
        <v>9</v>
      </c>
      <c r="G450" s="99" t="s">
        <v>9</v>
      </c>
      <c r="H450" s="99" t="s">
        <v>9</v>
      </c>
      <c r="I450" s="99" t="s">
        <v>9</v>
      </c>
      <c r="J450" s="99" t="s">
        <v>21</v>
      </c>
      <c r="K450" s="99" t="s">
        <v>9</v>
      </c>
      <c r="L450" s="99" t="s">
        <v>21</v>
      </c>
      <c r="M450" s="99" t="s">
        <v>71</v>
      </c>
      <c r="N450" s="99" t="s">
        <v>519</v>
      </c>
      <c r="O450" s="99" t="s">
        <v>520</v>
      </c>
      <c r="P450" s="100" t="s">
        <v>25</v>
      </c>
      <c r="Q450" s="101" t="s">
        <v>521</v>
      </c>
    </row>
    <row r="451" spans="1:17" ht="12" thickBot="1">
      <c r="A451" s="102">
        <v>1</v>
      </c>
      <c r="B451" s="103">
        <v>2</v>
      </c>
      <c r="C451" s="104">
        <v>3</v>
      </c>
      <c r="D451" s="105">
        <v>4</v>
      </c>
      <c r="E451" s="105">
        <v>5</v>
      </c>
      <c r="F451" s="105">
        <v>6</v>
      </c>
      <c r="G451" s="105">
        <v>7</v>
      </c>
      <c r="H451" s="105">
        <v>8</v>
      </c>
      <c r="I451" s="105">
        <v>9</v>
      </c>
      <c r="J451" s="105">
        <v>10</v>
      </c>
      <c r="K451" s="105">
        <v>11</v>
      </c>
      <c r="L451" s="104">
        <v>12</v>
      </c>
      <c r="M451" s="105">
        <v>13</v>
      </c>
      <c r="N451" s="105">
        <v>14</v>
      </c>
      <c r="O451" s="106">
        <v>15</v>
      </c>
      <c r="P451" s="104">
        <v>16</v>
      </c>
      <c r="Q451" s="107">
        <v>17</v>
      </c>
    </row>
    <row r="452" spans="1:17">
      <c r="A452" s="2088" t="s">
        <v>100</v>
      </c>
      <c r="B452" s="286">
        <v>1</v>
      </c>
      <c r="C452" s="628"/>
      <c r="D452" s="629"/>
      <c r="E452" s="629"/>
      <c r="F452" s="630"/>
      <c r="G452" s="631"/>
      <c r="H452" s="631"/>
      <c r="I452" s="631"/>
      <c r="J452" s="631"/>
      <c r="K452" s="632"/>
      <c r="L452" s="631"/>
      <c r="M452" s="633"/>
      <c r="N452" s="634"/>
      <c r="O452" s="635"/>
      <c r="P452" s="636"/>
      <c r="Q452" s="395"/>
    </row>
    <row r="453" spans="1:17">
      <c r="A453" s="2089"/>
      <c r="B453" s="109">
        <v>2</v>
      </c>
      <c r="C453" s="386"/>
      <c r="D453" s="387"/>
      <c r="E453" s="387"/>
      <c r="F453" s="388"/>
      <c r="G453" s="389"/>
      <c r="H453" s="389"/>
      <c r="I453" s="389"/>
      <c r="J453" s="389"/>
      <c r="K453" s="390"/>
      <c r="L453" s="389"/>
      <c r="M453" s="391"/>
      <c r="N453" s="392"/>
      <c r="O453" s="393"/>
      <c r="P453" s="394"/>
      <c r="Q453" s="396"/>
    </row>
    <row r="454" spans="1:17">
      <c r="A454" s="2089"/>
      <c r="B454" s="109">
        <v>3</v>
      </c>
      <c r="C454" s="386"/>
      <c r="D454" s="387"/>
      <c r="E454" s="387"/>
      <c r="F454" s="388"/>
      <c r="G454" s="389"/>
      <c r="H454" s="389"/>
      <c r="I454" s="389"/>
      <c r="J454" s="389"/>
      <c r="K454" s="390"/>
      <c r="L454" s="389"/>
      <c r="M454" s="391"/>
      <c r="N454" s="392"/>
      <c r="O454" s="393"/>
      <c r="P454" s="394"/>
      <c r="Q454" s="396"/>
    </row>
    <row r="455" spans="1:17">
      <c r="A455" s="2089"/>
      <c r="B455" s="109">
        <v>4</v>
      </c>
      <c r="C455" s="386"/>
      <c r="D455" s="387"/>
      <c r="E455" s="387"/>
      <c r="F455" s="388"/>
      <c r="G455" s="389"/>
      <c r="H455" s="389"/>
      <c r="I455" s="389"/>
      <c r="J455" s="389"/>
      <c r="K455" s="390"/>
      <c r="L455" s="389"/>
      <c r="M455" s="391"/>
      <c r="N455" s="392"/>
      <c r="O455" s="393"/>
      <c r="P455" s="394"/>
      <c r="Q455" s="396"/>
    </row>
    <row r="456" spans="1:17">
      <c r="A456" s="2089"/>
      <c r="B456" s="109">
        <v>5</v>
      </c>
      <c r="C456" s="386"/>
      <c r="D456" s="387"/>
      <c r="E456" s="387"/>
      <c r="F456" s="388"/>
      <c r="G456" s="389"/>
      <c r="H456" s="389"/>
      <c r="I456" s="389"/>
      <c r="J456" s="389"/>
      <c r="K456" s="390"/>
      <c r="L456" s="389"/>
      <c r="M456" s="391"/>
      <c r="N456" s="392"/>
      <c r="O456" s="393"/>
      <c r="P456" s="394"/>
      <c r="Q456" s="396"/>
    </row>
    <row r="457" spans="1:17">
      <c r="A457" s="2089"/>
      <c r="B457" s="109">
        <v>6</v>
      </c>
      <c r="C457" s="386"/>
      <c r="D457" s="387"/>
      <c r="E457" s="387"/>
      <c r="F457" s="388"/>
      <c r="G457" s="389"/>
      <c r="H457" s="389"/>
      <c r="I457" s="389"/>
      <c r="J457" s="389"/>
      <c r="K457" s="390"/>
      <c r="L457" s="389"/>
      <c r="M457" s="391"/>
      <c r="N457" s="392"/>
      <c r="O457" s="393"/>
      <c r="P457" s="394"/>
      <c r="Q457" s="396"/>
    </row>
    <row r="458" spans="1:17">
      <c r="A458" s="2089"/>
      <c r="B458" s="109">
        <v>7</v>
      </c>
      <c r="C458" s="386"/>
      <c r="D458" s="387"/>
      <c r="E458" s="387"/>
      <c r="F458" s="388"/>
      <c r="G458" s="389"/>
      <c r="H458" s="389"/>
      <c r="I458" s="389"/>
      <c r="J458" s="389"/>
      <c r="K458" s="390"/>
      <c r="L458" s="389"/>
      <c r="M458" s="391"/>
      <c r="N458" s="392"/>
      <c r="O458" s="393"/>
      <c r="P458" s="394"/>
      <c r="Q458" s="396"/>
    </row>
    <row r="459" spans="1:17">
      <c r="A459" s="2089"/>
      <c r="B459" s="109">
        <v>8</v>
      </c>
      <c r="C459" s="386"/>
      <c r="D459" s="387"/>
      <c r="E459" s="387"/>
      <c r="F459" s="388"/>
      <c r="G459" s="389"/>
      <c r="H459" s="389"/>
      <c r="I459" s="389"/>
      <c r="J459" s="389"/>
      <c r="K459" s="390"/>
      <c r="L459" s="389"/>
      <c r="M459" s="391"/>
      <c r="N459" s="392"/>
      <c r="O459" s="393"/>
      <c r="P459" s="394"/>
      <c r="Q459" s="396"/>
    </row>
    <row r="460" spans="1:17">
      <c r="A460" s="2089"/>
      <c r="B460" s="109">
        <v>9</v>
      </c>
      <c r="C460" s="386"/>
      <c r="D460" s="387"/>
      <c r="E460" s="387"/>
      <c r="F460" s="388"/>
      <c r="G460" s="389"/>
      <c r="H460" s="389"/>
      <c r="I460" s="389"/>
      <c r="J460" s="389"/>
      <c r="K460" s="390"/>
      <c r="L460" s="389"/>
      <c r="M460" s="391"/>
      <c r="N460" s="392"/>
      <c r="O460" s="393"/>
      <c r="P460" s="394"/>
      <c r="Q460" s="396"/>
    </row>
    <row r="461" spans="1:17" ht="12" thickBot="1">
      <c r="A461" s="2089"/>
      <c r="B461" s="109">
        <v>10</v>
      </c>
      <c r="C461" s="386"/>
      <c r="D461" s="387"/>
      <c r="E461" s="387"/>
      <c r="F461" s="388"/>
      <c r="G461" s="389"/>
      <c r="H461" s="389"/>
      <c r="I461" s="389"/>
      <c r="J461" s="389"/>
      <c r="K461" s="390"/>
      <c r="L461" s="389"/>
      <c r="M461" s="391"/>
      <c r="N461" s="392"/>
      <c r="O461" s="393"/>
      <c r="P461" s="394"/>
      <c r="Q461" s="535"/>
    </row>
    <row r="462" spans="1:17">
      <c r="A462" s="2091" t="s">
        <v>106</v>
      </c>
      <c r="B462" s="12">
        <v>1</v>
      </c>
      <c r="C462" s="397"/>
      <c r="D462" s="398"/>
      <c r="E462" s="398"/>
      <c r="F462" s="399"/>
      <c r="G462" s="399"/>
      <c r="H462" s="399"/>
      <c r="I462" s="399"/>
      <c r="J462" s="399"/>
      <c r="K462" s="400"/>
      <c r="L462" s="399"/>
      <c r="M462" s="401"/>
      <c r="N462" s="402"/>
      <c r="O462" s="403"/>
      <c r="P462" s="404"/>
      <c r="Q462" s="405"/>
    </row>
    <row r="463" spans="1:17">
      <c r="A463" s="2092"/>
      <c r="B463" s="13">
        <v>2</v>
      </c>
      <c r="C463" s="406"/>
      <c r="D463" s="407"/>
      <c r="E463" s="407"/>
      <c r="F463" s="408"/>
      <c r="G463" s="408"/>
      <c r="H463" s="408"/>
      <c r="I463" s="408"/>
      <c r="J463" s="408"/>
      <c r="K463" s="409"/>
      <c r="L463" s="408"/>
      <c r="M463" s="410"/>
      <c r="N463" s="411"/>
      <c r="O463" s="412"/>
      <c r="P463" s="413"/>
      <c r="Q463" s="414"/>
    </row>
    <row r="464" spans="1:17">
      <c r="A464" s="2092"/>
      <c r="B464" s="13">
        <v>3</v>
      </c>
      <c r="C464" s="406"/>
      <c r="D464" s="407"/>
      <c r="E464" s="407"/>
      <c r="F464" s="408"/>
      <c r="G464" s="408"/>
      <c r="H464" s="408"/>
      <c r="I464" s="408"/>
      <c r="J464" s="408"/>
      <c r="K464" s="409"/>
      <c r="L464" s="408"/>
      <c r="M464" s="410"/>
      <c r="N464" s="411"/>
      <c r="O464" s="412"/>
      <c r="P464" s="413"/>
      <c r="Q464" s="414"/>
    </row>
    <row r="465" spans="1:17">
      <c r="A465" s="2092"/>
      <c r="B465" s="13">
        <v>4</v>
      </c>
      <c r="C465" s="406"/>
      <c r="D465" s="407"/>
      <c r="E465" s="407"/>
      <c r="F465" s="408"/>
      <c r="G465" s="408"/>
      <c r="H465" s="408"/>
      <c r="I465" s="408"/>
      <c r="J465" s="408"/>
      <c r="K465" s="409"/>
      <c r="L465" s="408"/>
      <c r="M465" s="410"/>
      <c r="N465" s="411"/>
      <c r="O465" s="412"/>
      <c r="P465" s="413"/>
      <c r="Q465" s="414"/>
    </row>
    <row r="466" spans="1:17">
      <c r="A466" s="2092"/>
      <c r="B466" s="13">
        <v>5</v>
      </c>
      <c r="C466" s="406"/>
      <c r="D466" s="407"/>
      <c r="E466" s="407"/>
      <c r="F466" s="408"/>
      <c r="G466" s="408"/>
      <c r="H466" s="408"/>
      <c r="I466" s="408"/>
      <c r="J466" s="408"/>
      <c r="K466" s="409"/>
      <c r="L466" s="408"/>
      <c r="M466" s="410"/>
      <c r="N466" s="411"/>
      <c r="O466" s="412"/>
      <c r="P466" s="413"/>
      <c r="Q466" s="414"/>
    </row>
    <row r="467" spans="1:17">
      <c r="A467" s="2092"/>
      <c r="B467" s="13">
        <v>6</v>
      </c>
      <c r="C467" s="406"/>
      <c r="D467" s="407"/>
      <c r="E467" s="407"/>
      <c r="F467" s="408"/>
      <c r="G467" s="408"/>
      <c r="H467" s="408"/>
      <c r="I467" s="408"/>
      <c r="J467" s="408"/>
      <c r="K467" s="409"/>
      <c r="L467" s="408"/>
      <c r="M467" s="410"/>
      <c r="N467" s="411"/>
      <c r="O467" s="412"/>
      <c r="P467" s="413"/>
      <c r="Q467" s="414"/>
    </row>
    <row r="468" spans="1:17">
      <c r="A468" s="2092"/>
      <c r="B468" s="13">
        <v>7</v>
      </c>
      <c r="C468" s="406"/>
      <c r="D468" s="407"/>
      <c r="E468" s="407"/>
      <c r="F468" s="408"/>
      <c r="G468" s="408"/>
      <c r="H468" s="408"/>
      <c r="I468" s="408"/>
      <c r="J468" s="408"/>
      <c r="K468" s="409"/>
      <c r="L468" s="408"/>
      <c r="M468" s="410"/>
      <c r="N468" s="411"/>
      <c r="O468" s="412"/>
      <c r="P468" s="413"/>
      <c r="Q468" s="414"/>
    </row>
    <row r="469" spans="1:17">
      <c r="A469" s="2092"/>
      <c r="B469" s="13">
        <v>8</v>
      </c>
      <c r="C469" s="406"/>
      <c r="D469" s="407"/>
      <c r="E469" s="407"/>
      <c r="F469" s="408"/>
      <c r="G469" s="408"/>
      <c r="H469" s="408"/>
      <c r="I469" s="408"/>
      <c r="J469" s="408"/>
      <c r="K469" s="409"/>
      <c r="L469" s="408"/>
      <c r="M469" s="410"/>
      <c r="N469" s="411"/>
      <c r="O469" s="412"/>
      <c r="P469" s="413"/>
      <c r="Q469" s="414"/>
    </row>
    <row r="470" spans="1:17">
      <c r="A470" s="2092"/>
      <c r="B470" s="13">
        <v>9</v>
      </c>
      <c r="C470" s="406"/>
      <c r="D470" s="407"/>
      <c r="E470" s="407"/>
      <c r="F470" s="408"/>
      <c r="G470" s="408"/>
      <c r="H470" s="408"/>
      <c r="I470" s="408"/>
      <c r="J470" s="408"/>
      <c r="K470" s="409"/>
      <c r="L470" s="408"/>
      <c r="M470" s="410"/>
      <c r="N470" s="411"/>
      <c r="O470" s="412"/>
      <c r="P470" s="413"/>
      <c r="Q470" s="414"/>
    </row>
    <row r="471" spans="1:17" ht="12" thickBot="1">
      <c r="A471" s="2093"/>
      <c r="B471" s="44">
        <v>10</v>
      </c>
      <c r="C471" s="406"/>
      <c r="D471" s="407"/>
      <c r="E471" s="407"/>
      <c r="F471" s="408"/>
      <c r="G471" s="408"/>
      <c r="H471" s="408"/>
      <c r="I471" s="408"/>
      <c r="J471" s="408"/>
      <c r="K471" s="409"/>
      <c r="L471" s="408"/>
      <c r="M471" s="410"/>
      <c r="N471" s="411"/>
      <c r="O471" s="412"/>
      <c r="P471" s="413"/>
      <c r="Q471" s="414"/>
    </row>
    <row r="472" spans="1:17">
      <c r="A472" s="2094" t="s">
        <v>114</v>
      </c>
      <c r="B472" s="127">
        <v>1</v>
      </c>
      <c r="C472" s="415"/>
      <c r="D472" s="416"/>
      <c r="E472" s="416"/>
      <c r="F472" s="417"/>
      <c r="G472" s="417"/>
      <c r="H472" s="417"/>
      <c r="I472" s="417"/>
      <c r="J472" s="417"/>
      <c r="K472" s="418"/>
      <c r="L472" s="417"/>
      <c r="M472" s="419"/>
      <c r="N472" s="420"/>
      <c r="O472" s="421"/>
      <c r="P472" s="422"/>
      <c r="Q472" s="423"/>
    </row>
    <row r="473" spans="1:17">
      <c r="A473" s="2095"/>
      <c r="B473" s="136">
        <v>2</v>
      </c>
      <c r="C473" s="424"/>
      <c r="D473" s="425"/>
      <c r="E473" s="425"/>
      <c r="F473" s="426"/>
      <c r="G473" s="426"/>
      <c r="H473" s="426"/>
      <c r="I473" s="426"/>
      <c r="J473" s="426"/>
      <c r="K473" s="427"/>
      <c r="L473" s="426"/>
      <c r="M473" s="428"/>
      <c r="N473" s="429"/>
      <c r="O473" s="430"/>
      <c r="P473" s="431"/>
      <c r="Q473" s="432"/>
    </row>
    <row r="474" spans="1:17">
      <c r="A474" s="2095"/>
      <c r="B474" s="136">
        <v>3</v>
      </c>
      <c r="C474" s="424"/>
      <c r="D474" s="425"/>
      <c r="E474" s="425"/>
      <c r="F474" s="426"/>
      <c r="G474" s="426"/>
      <c r="H474" s="426"/>
      <c r="I474" s="426"/>
      <c r="J474" s="426"/>
      <c r="K474" s="427"/>
      <c r="L474" s="426"/>
      <c r="M474" s="428"/>
      <c r="N474" s="429"/>
      <c r="O474" s="430"/>
      <c r="P474" s="431"/>
      <c r="Q474" s="432"/>
    </row>
    <row r="475" spans="1:17">
      <c r="A475" s="2095"/>
      <c r="B475" s="136">
        <v>4</v>
      </c>
      <c r="C475" s="424"/>
      <c r="D475" s="425"/>
      <c r="E475" s="425"/>
      <c r="F475" s="426"/>
      <c r="G475" s="426"/>
      <c r="H475" s="426"/>
      <c r="I475" s="426"/>
      <c r="J475" s="426"/>
      <c r="K475" s="427"/>
      <c r="L475" s="426"/>
      <c r="M475" s="428"/>
      <c r="N475" s="429"/>
      <c r="O475" s="430"/>
      <c r="P475" s="431"/>
      <c r="Q475" s="432"/>
    </row>
    <row r="476" spans="1:17">
      <c r="A476" s="2095"/>
      <c r="B476" s="136">
        <v>5</v>
      </c>
      <c r="C476" s="424"/>
      <c r="D476" s="425"/>
      <c r="E476" s="425"/>
      <c r="F476" s="426"/>
      <c r="G476" s="426"/>
      <c r="H476" s="426"/>
      <c r="I476" s="426"/>
      <c r="J476" s="426"/>
      <c r="K476" s="427"/>
      <c r="L476" s="426"/>
      <c r="M476" s="428"/>
      <c r="N476" s="429"/>
      <c r="O476" s="430"/>
      <c r="P476" s="431"/>
      <c r="Q476" s="432"/>
    </row>
    <row r="477" spans="1:17">
      <c r="A477" s="2095"/>
      <c r="B477" s="136">
        <v>6</v>
      </c>
      <c r="C477" s="424"/>
      <c r="D477" s="425"/>
      <c r="E477" s="425"/>
      <c r="F477" s="426"/>
      <c r="G477" s="426"/>
      <c r="H477" s="426"/>
      <c r="I477" s="426"/>
      <c r="J477" s="426"/>
      <c r="K477" s="427"/>
      <c r="L477" s="426"/>
      <c r="M477" s="428"/>
      <c r="N477" s="429"/>
      <c r="O477" s="430"/>
      <c r="P477" s="431"/>
      <c r="Q477" s="432"/>
    </row>
    <row r="478" spans="1:17">
      <c r="A478" s="2095"/>
      <c r="B478" s="136">
        <v>7</v>
      </c>
      <c r="C478" s="424"/>
      <c r="D478" s="425"/>
      <c r="E478" s="425"/>
      <c r="F478" s="426"/>
      <c r="G478" s="426"/>
      <c r="H478" s="426"/>
      <c r="I478" s="426"/>
      <c r="J478" s="426"/>
      <c r="K478" s="427"/>
      <c r="L478" s="426"/>
      <c r="M478" s="428"/>
      <c r="N478" s="429"/>
      <c r="O478" s="430"/>
      <c r="P478" s="431"/>
      <c r="Q478" s="432"/>
    </row>
    <row r="479" spans="1:17">
      <c r="A479" s="2095"/>
      <c r="B479" s="136">
        <v>8</v>
      </c>
      <c r="C479" s="424"/>
      <c r="D479" s="425"/>
      <c r="E479" s="425"/>
      <c r="F479" s="426"/>
      <c r="G479" s="426"/>
      <c r="H479" s="426"/>
      <c r="I479" s="426"/>
      <c r="J479" s="426"/>
      <c r="K479" s="427"/>
      <c r="L479" s="426"/>
      <c r="M479" s="428"/>
      <c r="N479" s="429"/>
      <c r="O479" s="430"/>
      <c r="P479" s="431"/>
      <c r="Q479" s="432"/>
    </row>
    <row r="480" spans="1:17">
      <c r="A480" s="2095"/>
      <c r="B480" s="136">
        <v>9</v>
      </c>
      <c r="C480" s="424"/>
      <c r="D480" s="425"/>
      <c r="E480" s="425"/>
      <c r="F480" s="426"/>
      <c r="G480" s="426"/>
      <c r="H480" s="426"/>
      <c r="I480" s="426"/>
      <c r="J480" s="426"/>
      <c r="K480" s="427"/>
      <c r="L480" s="426"/>
      <c r="M480" s="428"/>
      <c r="N480" s="429"/>
      <c r="O480" s="430"/>
      <c r="P480" s="431"/>
      <c r="Q480" s="432"/>
    </row>
    <row r="481" spans="1:17" ht="12" thickBot="1">
      <c r="A481" s="2096"/>
      <c r="B481" s="145">
        <v>10</v>
      </c>
      <c r="C481" s="433"/>
      <c r="D481" s="434"/>
      <c r="E481" s="434"/>
      <c r="F481" s="435"/>
      <c r="G481" s="435"/>
      <c r="H481" s="435"/>
      <c r="I481" s="435"/>
      <c r="J481" s="435"/>
      <c r="K481" s="436"/>
      <c r="L481" s="435"/>
      <c r="M481" s="437"/>
      <c r="N481" s="438"/>
      <c r="O481" s="439"/>
      <c r="P481" s="440"/>
      <c r="Q481" s="441"/>
    </row>
    <row r="482" spans="1:17">
      <c r="A482" s="2097" t="s">
        <v>125</v>
      </c>
      <c r="B482" s="83">
        <v>1</v>
      </c>
      <c r="C482" s="1886" t="s">
        <v>533</v>
      </c>
      <c r="D482" s="83">
        <v>39</v>
      </c>
      <c r="E482" s="83">
        <v>1990</v>
      </c>
      <c r="F482" s="154">
        <v>36.933</v>
      </c>
      <c r="G482" s="154">
        <v>4.3328069999999999</v>
      </c>
      <c r="H482" s="154">
        <v>6.32</v>
      </c>
      <c r="I482" s="154">
        <v>26.280190000000001</v>
      </c>
      <c r="J482" s="154">
        <v>2218.0300000000002</v>
      </c>
      <c r="K482" s="1887">
        <v>26.280190000000001</v>
      </c>
      <c r="L482" s="154">
        <v>2218.0300000000002</v>
      </c>
      <c r="M482" s="1565">
        <v>1.1848437577489934E-2</v>
      </c>
      <c r="N482" s="1564">
        <v>83.27600000000001</v>
      </c>
      <c r="O482" s="1888">
        <v>0.9866904877030519</v>
      </c>
      <c r="P482" s="155">
        <v>710.90625464939603</v>
      </c>
      <c r="Q482" s="1889">
        <v>59.201429262183112</v>
      </c>
    </row>
    <row r="483" spans="1:17">
      <c r="A483" s="2098"/>
      <c r="B483" s="83">
        <v>2</v>
      </c>
      <c r="C483" s="1886" t="s">
        <v>532</v>
      </c>
      <c r="D483" s="83">
        <v>39</v>
      </c>
      <c r="E483" s="83">
        <v>1990</v>
      </c>
      <c r="F483" s="154">
        <v>37.701999999999998</v>
      </c>
      <c r="G483" s="154">
        <v>3.5903489999999998</v>
      </c>
      <c r="H483" s="154">
        <v>6.4</v>
      </c>
      <c r="I483" s="154">
        <v>27.711646999999999</v>
      </c>
      <c r="J483" s="154">
        <v>2294.0500000000002</v>
      </c>
      <c r="K483" s="1887">
        <v>27.711646999999999</v>
      </c>
      <c r="L483" s="154">
        <v>2294.0500000000002</v>
      </c>
      <c r="M483" s="1565">
        <v>1.207979207079183E-2</v>
      </c>
      <c r="N483" s="1564">
        <v>83.27600000000001</v>
      </c>
      <c r="O483" s="1888">
        <v>1.0059567644872605</v>
      </c>
      <c r="P483" s="155">
        <v>724.78752424750985</v>
      </c>
      <c r="Q483" s="1889">
        <v>60.357405869235642</v>
      </c>
    </row>
    <row r="484" spans="1:17">
      <c r="A484" s="2098"/>
      <c r="B484" s="83">
        <v>3</v>
      </c>
      <c r="C484" s="1886" t="s">
        <v>535</v>
      </c>
      <c r="D484" s="83">
        <v>58</v>
      </c>
      <c r="E484" s="83">
        <v>1991</v>
      </c>
      <c r="F484" s="154">
        <v>43.45</v>
      </c>
      <c r="G484" s="154">
        <v>4.2700259999999997</v>
      </c>
      <c r="H484" s="154">
        <v>9.44</v>
      </c>
      <c r="I484" s="154">
        <v>29.739972000000002</v>
      </c>
      <c r="J484" s="154">
        <v>2439.79</v>
      </c>
      <c r="K484" s="1887">
        <v>29.739972000000002</v>
      </c>
      <c r="L484" s="154">
        <v>2439.79</v>
      </c>
      <c r="M484" s="1565">
        <v>1.2189562216420266E-2</v>
      </c>
      <c r="N484" s="1564">
        <v>83.27600000000001</v>
      </c>
      <c r="O484" s="1888">
        <v>1.0150979831346143</v>
      </c>
      <c r="P484" s="155">
        <v>731.37373298521607</v>
      </c>
      <c r="Q484" s="1889">
        <v>60.905878988076857</v>
      </c>
    </row>
    <row r="485" spans="1:17">
      <c r="A485" s="2098"/>
      <c r="B485" s="83">
        <v>4</v>
      </c>
      <c r="C485" s="1886" t="s">
        <v>534</v>
      </c>
      <c r="D485" s="83">
        <v>59</v>
      </c>
      <c r="E485" s="83">
        <v>1975</v>
      </c>
      <c r="F485" s="154">
        <v>48.4</v>
      </c>
      <c r="G485" s="154">
        <v>5.1153000000000004</v>
      </c>
      <c r="H485" s="154">
        <v>9.6</v>
      </c>
      <c r="I485" s="154">
        <v>33.684697999999997</v>
      </c>
      <c r="J485" s="154">
        <v>2729.69</v>
      </c>
      <c r="K485" s="1887">
        <v>33.684697999999997</v>
      </c>
      <c r="L485" s="154">
        <v>2729.69</v>
      </c>
      <c r="M485" s="1565">
        <v>1.2340118474991665E-2</v>
      </c>
      <c r="N485" s="1564">
        <v>83.27600000000001</v>
      </c>
      <c r="O485" s="1888">
        <v>1.027635706123406</v>
      </c>
      <c r="P485" s="155">
        <v>740.40710849949983</v>
      </c>
      <c r="Q485" s="1889">
        <v>61.658142367404352</v>
      </c>
    </row>
    <row r="486" spans="1:17">
      <c r="A486" s="2098"/>
      <c r="B486" s="83">
        <v>5</v>
      </c>
      <c r="C486" s="1886" t="s">
        <v>536</v>
      </c>
      <c r="D486" s="83">
        <v>30</v>
      </c>
      <c r="E486" s="83">
        <v>1974</v>
      </c>
      <c r="F486" s="154">
        <v>28.597000000000001</v>
      </c>
      <c r="G486" s="154">
        <v>2.1400109999999999</v>
      </c>
      <c r="H486" s="154">
        <v>4.8</v>
      </c>
      <c r="I486" s="154">
        <v>21.656988999999999</v>
      </c>
      <c r="J486" s="154">
        <v>1743.53</v>
      </c>
      <c r="K486" s="1887">
        <v>21.656988999999999</v>
      </c>
      <c r="L486" s="154">
        <v>1743.53</v>
      </c>
      <c r="M486" s="1565">
        <v>1.2421345775524367E-2</v>
      </c>
      <c r="N486" s="1564">
        <v>83.27600000000001</v>
      </c>
      <c r="O486" s="1888">
        <v>1.0343999908025674</v>
      </c>
      <c r="P486" s="155">
        <v>745.280746531462</v>
      </c>
      <c r="Q486" s="1889">
        <v>62.063999448154036</v>
      </c>
    </row>
    <row r="487" spans="1:17">
      <c r="A487" s="2098"/>
      <c r="B487" s="83">
        <v>6</v>
      </c>
      <c r="C487" s="1886" t="s">
        <v>540</v>
      </c>
      <c r="D487" s="83">
        <v>50</v>
      </c>
      <c r="E487" s="83">
        <v>1972</v>
      </c>
      <c r="F487" s="154">
        <v>46.261000000000003</v>
      </c>
      <c r="G487" s="154">
        <v>4.6443659999999998</v>
      </c>
      <c r="H487" s="154">
        <v>8</v>
      </c>
      <c r="I487" s="154">
        <v>33.616636999999997</v>
      </c>
      <c r="J487" s="154">
        <v>2601.9</v>
      </c>
      <c r="K487" s="1887">
        <v>33.616636999999997</v>
      </c>
      <c r="L487" s="154">
        <v>2601.9</v>
      </c>
      <c r="M487" s="1565">
        <v>1.2920034205772703E-2</v>
      </c>
      <c r="N487" s="1564">
        <v>83.27600000000001</v>
      </c>
      <c r="O487" s="1888">
        <v>1.0759287685199277</v>
      </c>
      <c r="P487" s="155">
        <v>775.20205234636217</v>
      </c>
      <c r="Q487" s="1889">
        <v>64.555726111195668</v>
      </c>
    </row>
    <row r="488" spans="1:17">
      <c r="A488" s="2098"/>
      <c r="B488" s="83">
        <v>7</v>
      </c>
      <c r="C488" s="1886" t="s">
        <v>537</v>
      </c>
      <c r="D488" s="83">
        <v>50</v>
      </c>
      <c r="E488" s="83">
        <v>1971</v>
      </c>
      <c r="F488" s="154">
        <v>46.898000000000003</v>
      </c>
      <c r="G488" s="154">
        <v>4.0928519999999997</v>
      </c>
      <c r="H488" s="154">
        <v>9.6</v>
      </c>
      <c r="I488" s="154">
        <v>33.205148000000001</v>
      </c>
      <c r="J488" s="154">
        <v>2564.8000000000002</v>
      </c>
      <c r="K488" s="1887">
        <v>33.205148000000001</v>
      </c>
      <c r="L488" s="154">
        <v>2564.8000000000002</v>
      </c>
      <c r="M488" s="1565">
        <v>1.2946486275733001E-2</v>
      </c>
      <c r="N488" s="1564">
        <v>83.27600000000001</v>
      </c>
      <c r="O488" s="1888">
        <v>1.0781315910979414</v>
      </c>
      <c r="P488" s="155">
        <v>776.78917654398003</v>
      </c>
      <c r="Q488" s="1889">
        <v>64.687895465876494</v>
      </c>
    </row>
    <row r="489" spans="1:17">
      <c r="A489" s="2098"/>
      <c r="B489" s="83">
        <v>8</v>
      </c>
      <c r="C489" s="1886" t="s">
        <v>539</v>
      </c>
      <c r="D489" s="83">
        <v>51</v>
      </c>
      <c r="E489" s="83">
        <v>1972</v>
      </c>
      <c r="F489" s="154">
        <v>47.24</v>
      </c>
      <c r="G489" s="154">
        <v>4.8324030000000002</v>
      </c>
      <c r="H489" s="154">
        <v>8</v>
      </c>
      <c r="I489" s="154">
        <v>34.407595000000001</v>
      </c>
      <c r="J489" s="154">
        <v>2608.15</v>
      </c>
      <c r="K489" s="1887">
        <v>34.407595000000001</v>
      </c>
      <c r="L489" s="154">
        <v>2608.15</v>
      </c>
      <c r="M489" s="1565">
        <v>1.319233748058969E-2</v>
      </c>
      <c r="N489" s="1564">
        <v>83.27600000000001</v>
      </c>
      <c r="O489" s="1888">
        <v>1.0986050960335871</v>
      </c>
      <c r="P489" s="155">
        <v>791.54024883538148</v>
      </c>
      <c r="Q489" s="1889">
        <v>65.916305762015241</v>
      </c>
    </row>
    <row r="490" spans="1:17">
      <c r="A490" s="2098"/>
      <c r="B490" s="83">
        <v>9</v>
      </c>
      <c r="C490" s="1886" t="s">
        <v>538</v>
      </c>
      <c r="D490" s="83">
        <v>30</v>
      </c>
      <c r="E490" s="83">
        <v>1990</v>
      </c>
      <c r="F490" s="154">
        <v>29.414999999999999</v>
      </c>
      <c r="G490" s="154">
        <v>2.9884979999999999</v>
      </c>
      <c r="H490" s="154">
        <v>4.8</v>
      </c>
      <c r="I490" s="154">
        <v>21.626504000000001</v>
      </c>
      <c r="J490" s="154">
        <v>1613.04</v>
      </c>
      <c r="K490" s="1887">
        <v>21.626504000000001</v>
      </c>
      <c r="L490" s="154">
        <v>1613.04</v>
      </c>
      <c r="M490" s="1565">
        <v>1.3407295541338096E-2</v>
      </c>
      <c r="N490" s="1564">
        <v>83.27600000000001</v>
      </c>
      <c r="O490" s="1888">
        <v>1.1165059435004714</v>
      </c>
      <c r="P490" s="155">
        <v>804.43773248028572</v>
      </c>
      <c r="Q490" s="1889">
        <v>66.990356610028272</v>
      </c>
    </row>
    <row r="491" spans="1:17" ht="12" thickBot="1">
      <c r="A491" s="2098"/>
      <c r="B491" s="156">
        <v>10</v>
      </c>
      <c r="C491" s="1906" t="s">
        <v>541</v>
      </c>
      <c r="D491" s="156">
        <v>59</v>
      </c>
      <c r="E491" s="156">
        <v>1991</v>
      </c>
      <c r="F491" s="1907">
        <v>44.765000000000001</v>
      </c>
      <c r="G491" s="1907">
        <v>3.1744949999999998</v>
      </c>
      <c r="H491" s="1907">
        <v>8</v>
      </c>
      <c r="I491" s="1907">
        <v>33.590507000000002</v>
      </c>
      <c r="J491" s="1907">
        <v>2442.5500000000002</v>
      </c>
      <c r="K491" s="1908">
        <v>33.590507000000002</v>
      </c>
      <c r="L491" s="1907">
        <v>2442.5500000000002</v>
      </c>
      <c r="M491" s="1909">
        <v>1.3752229022947329E-2</v>
      </c>
      <c r="N491" s="1910">
        <v>83.27600000000001</v>
      </c>
      <c r="O491" s="1911">
        <v>1.1452306241149619</v>
      </c>
      <c r="P491" s="1912">
        <v>825.13374137683979</v>
      </c>
      <c r="Q491" s="1913">
        <v>68.713837446897713</v>
      </c>
    </row>
    <row r="492" spans="1:17">
      <c r="A492" s="2132" t="s">
        <v>135</v>
      </c>
      <c r="B492" s="157">
        <v>1</v>
      </c>
      <c r="C492" s="1914" t="s">
        <v>542</v>
      </c>
      <c r="D492" s="157">
        <v>40</v>
      </c>
      <c r="E492" s="157">
        <v>1985</v>
      </c>
      <c r="F492" s="1915">
        <v>33.475000000000001</v>
      </c>
      <c r="G492" s="1915">
        <v>3.7951649999999999</v>
      </c>
      <c r="H492" s="1915">
        <v>6.4</v>
      </c>
      <c r="I492" s="1915">
        <v>23.279834000000001</v>
      </c>
      <c r="J492" s="1915">
        <v>2285.42</v>
      </c>
      <c r="K492" s="1916">
        <v>23.279834000000001</v>
      </c>
      <c r="L492" s="1915">
        <v>2285.42</v>
      </c>
      <c r="M492" s="1917">
        <v>1.0186238853252356E-2</v>
      </c>
      <c r="N492" s="1918">
        <v>83.27600000000001</v>
      </c>
      <c r="O492" s="1919">
        <v>0.84826922674344329</v>
      </c>
      <c r="P492" s="1920">
        <v>611.17433119514146</v>
      </c>
      <c r="Q492" s="1921">
        <v>50.89615360460661</v>
      </c>
    </row>
    <row r="493" spans="1:17">
      <c r="A493" s="2133"/>
      <c r="B493" s="158">
        <v>2</v>
      </c>
      <c r="C493" s="1922" t="s">
        <v>237</v>
      </c>
      <c r="D493" s="158">
        <v>16</v>
      </c>
      <c r="E493" s="158">
        <v>1989</v>
      </c>
      <c r="F493" s="1923">
        <v>17.201000000000001</v>
      </c>
      <c r="G493" s="1923">
        <v>0</v>
      </c>
      <c r="H493" s="1923">
        <v>0</v>
      </c>
      <c r="I493" s="1923">
        <v>17.200998999999999</v>
      </c>
      <c r="J493" s="1923">
        <v>1072.46</v>
      </c>
      <c r="K493" s="1924">
        <v>17.200998999999999</v>
      </c>
      <c r="L493" s="1923">
        <v>1072.46</v>
      </c>
      <c r="M493" s="1925">
        <v>1.603882569046864E-2</v>
      </c>
      <c r="N493" s="1926">
        <v>83.27600000000001</v>
      </c>
      <c r="O493" s="1927">
        <v>1.3356492481994666</v>
      </c>
      <c r="P493" s="1928">
        <v>962.32954142811843</v>
      </c>
      <c r="Q493" s="1929">
        <v>80.138954891967998</v>
      </c>
    </row>
    <row r="494" spans="1:17">
      <c r="A494" s="2133"/>
      <c r="B494" s="158">
        <v>3</v>
      </c>
      <c r="C494" s="1922" t="s">
        <v>543</v>
      </c>
      <c r="D494" s="158">
        <v>40</v>
      </c>
      <c r="E494" s="158">
        <v>1982</v>
      </c>
      <c r="F494" s="1923">
        <v>42.392000000000003</v>
      </c>
      <c r="G494" s="1923">
        <v>4.4225159999999999</v>
      </c>
      <c r="H494" s="1923">
        <v>6.4</v>
      </c>
      <c r="I494" s="1923">
        <v>31.569479000000001</v>
      </c>
      <c r="J494" s="1923">
        <v>1944.42</v>
      </c>
      <c r="K494" s="1924">
        <v>31.569479000000001</v>
      </c>
      <c r="L494" s="1923">
        <v>1944.42</v>
      </c>
      <c r="M494" s="1925">
        <v>1.6235936166054659E-2</v>
      </c>
      <c r="N494" s="1926">
        <v>83.27600000000001</v>
      </c>
      <c r="O494" s="1927">
        <v>1.352063820164368</v>
      </c>
      <c r="P494" s="1928">
        <v>974.15616996327958</v>
      </c>
      <c r="Q494" s="1929">
        <v>81.123829209862095</v>
      </c>
    </row>
    <row r="495" spans="1:17">
      <c r="A495" s="2133"/>
      <c r="B495" s="158">
        <v>4</v>
      </c>
      <c r="C495" s="1922" t="s">
        <v>546</v>
      </c>
      <c r="D495" s="158">
        <v>36</v>
      </c>
      <c r="E495" s="158">
        <v>1972</v>
      </c>
      <c r="F495" s="1923">
        <v>33.488999999999997</v>
      </c>
      <c r="G495" s="1923">
        <v>2.448</v>
      </c>
      <c r="H495" s="1923">
        <v>5.76</v>
      </c>
      <c r="I495" s="1923">
        <v>25.280999000000001</v>
      </c>
      <c r="J495" s="1923">
        <v>1508.84</v>
      </c>
      <c r="K495" s="1924">
        <v>25.280999000000001</v>
      </c>
      <c r="L495" s="1923">
        <v>1508.84</v>
      </c>
      <c r="M495" s="1925">
        <v>1.6755255030354445E-2</v>
      </c>
      <c r="N495" s="1926">
        <v>83.27600000000001</v>
      </c>
      <c r="O495" s="1927">
        <v>1.395310617907797</v>
      </c>
      <c r="P495" s="1928">
        <v>1005.3153018212666</v>
      </c>
      <c r="Q495" s="1929">
        <v>83.718637074467807</v>
      </c>
    </row>
    <row r="496" spans="1:17">
      <c r="A496" s="2133"/>
      <c r="B496" s="158">
        <v>5</v>
      </c>
      <c r="C496" s="1922" t="s">
        <v>544</v>
      </c>
      <c r="D496" s="158">
        <v>45</v>
      </c>
      <c r="E496" s="158">
        <v>1978</v>
      </c>
      <c r="F496" s="1923">
        <v>47.552</v>
      </c>
      <c r="G496" s="1923">
        <v>3.3610530000000001</v>
      </c>
      <c r="H496" s="1923">
        <v>7.2</v>
      </c>
      <c r="I496" s="1923">
        <v>36.990943000000001</v>
      </c>
      <c r="J496" s="1923">
        <v>2206.29</v>
      </c>
      <c r="K496" s="1924">
        <v>36.990943000000001</v>
      </c>
      <c r="L496" s="1923">
        <v>2206.29</v>
      </c>
      <c r="M496" s="1925">
        <v>1.6766129112673313E-2</v>
      </c>
      <c r="N496" s="1926">
        <v>83.27600000000001</v>
      </c>
      <c r="O496" s="1927">
        <v>1.3962161679869829</v>
      </c>
      <c r="P496" s="1928">
        <v>1005.9677467603987</v>
      </c>
      <c r="Q496" s="1929">
        <v>83.772970079218965</v>
      </c>
    </row>
    <row r="497" spans="1:17">
      <c r="A497" s="2133"/>
      <c r="B497" s="158">
        <v>6</v>
      </c>
      <c r="C497" s="1922" t="s">
        <v>545</v>
      </c>
      <c r="D497" s="158">
        <v>24</v>
      </c>
      <c r="E497" s="158">
        <v>1969</v>
      </c>
      <c r="F497" s="1923">
        <v>22.59</v>
      </c>
      <c r="G497" s="1923">
        <v>1.0372889999999999</v>
      </c>
      <c r="H497" s="1923">
        <v>3.84</v>
      </c>
      <c r="I497" s="1923">
        <v>17.712710999999999</v>
      </c>
      <c r="J497" s="1923">
        <v>1020.69</v>
      </c>
      <c r="K497" s="1924">
        <v>17.712710999999999</v>
      </c>
      <c r="L497" s="1923">
        <v>1020.69</v>
      </c>
      <c r="M497" s="1925">
        <v>1.7353663698086587E-2</v>
      </c>
      <c r="N497" s="1926">
        <v>83.27600000000001</v>
      </c>
      <c r="O497" s="1927">
        <v>1.4451436981218588</v>
      </c>
      <c r="P497" s="1928">
        <v>1041.2198218851952</v>
      </c>
      <c r="Q497" s="1929">
        <v>86.708621887311523</v>
      </c>
    </row>
    <row r="498" spans="1:17">
      <c r="A498" s="2133"/>
      <c r="B498" s="158">
        <v>7</v>
      </c>
      <c r="C498" s="1922" t="s">
        <v>236</v>
      </c>
      <c r="D498" s="158">
        <v>26</v>
      </c>
      <c r="E498" s="158">
        <v>1985</v>
      </c>
      <c r="F498" s="1923">
        <v>24.797999999999998</v>
      </c>
      <c r="G498" s="1923">
        <v>0</v>
      </c>
      <c r="H498" s="1923">
        <v>0</v>
      </c>
      <c r="I498" s="1923">
        <v>24.797993000000002</v>
      </c>
      <c r="J498" s="1923">
        <v>1415.92</v>
      </c>
      <c r="K498" s="1924">
        <v>24.797993000000002</v>
      </c>
      <c r="L498" s="1923">
        <v>1415.92</v>
      </c>
      <c r="M498" s="1925">
        <v>1.7513696395276571E-2</v>
      </c>
      <c r="N498" s="1926">
        <v>83.27600000000001</v>
      </c>
      <c r="O498" s="1927">
        <v>1.4584705810130518</v>
      </c>
      <c r="P498" s="1928">
        <v>1050.8217837165944</v>
      </c>
      <c r="Q498" s="1929">
        <v>87.508234860783119</v>
      </c>
    </row>
    <row r="499" spans="1:17">
      <c r="A499" s="2133"/>
      <c r="B499" s="158">
        <v>8</v>
      </c>
      <c r="C499" s="1922" t="s">
        <v>357</v>
      </c>
      <c r="D499" s="158">
        <v>37</v>
      </c>
      <c r="E499" s="158">
        <v>1970</v>
      </c>
      <c r="F499" s="1923">
        <v>36.64</v>
      </c>
      <c r="G499" s="1923">
        <v>2.375121</v>
      </c>
      <c r="H499" s="1923">
        <v>5.76</v>
      </c>
      <c r="I499" s="1923">
        <v>28.504875999999999</v>
      </c>
      <c r="J499" s="1923">
        <v>1579.46</v>
      </c>
      <c r="K499" s="1924">
        <v>28.504875999999999</v>
      </c>
      <c r="L499" s="1923">
        <v>1579.46</v>
      </c>
      <c r="M499" s="1925">
        <v>1.8047228799716358E-2</v>
      </c>
      <c r="N499" s="1926">
        <v>83.27600000000001</v>
      </c>
      <c r="O499" s="1927">
        <v>1.5029010255251796</v>
      </c>
      <c r="P499" s="1928">
        <v>1082.8337279829814</v>
      </c>
      <c r="Q499" s="1929">
        <v>90.174061531510773</v>
      </c>
    </row>
    <row r="500" spans="1:17">
      <c r="A500" s="2133"/>
      <c r="B500" s="158">
        <v>9</v>
      </c>
      <c r="C500" s="1922" t="s">
        <v>358</v>
      </c>
      <c r="D500" s="158">
        <v>20</v>
      </c>
      <c r="E500" s="158">
        <v>1990</v>
      </c>
      <c r="F500" s="1923">
        <v>26.515999999999998</v>
      </c>
      <c r="G500" s="1923">
        <v>1.9168860000000001</v>
      </c>
      <c r="H500" s="1923">
        <v>3.2</v>
      </c>
      <c r="I500" s="1923">
        <v>21.399114000000001</v>
      </c>
      <c r="J500" s="1923">
        <v>1074.54</v>
      </c>
      <c r="K500" s="1924">
        <v>21.399114000000001</v>
      </c>
      <c r="L500" s="1923">
        <v>1074.54</v>
      </c>
      <c r="M500" s="1925">
        <v>1.9914674186163384E-2</v>
      </c>
      <c r="N500" s="1926">
        <v>83.27600000000001</v>
      </c>
      <c r="O500" s="1927">
        <v>1.6584144075269422</v>
      </c>
      <c r="P500" s="1928">
        <v>1194.8804511698031</v>
      </c>
      <c r="Q500" s="1929">
        <v>99.504864451616541</v>
      </c>
    </row>
    <row r="501" spans="1:17" ht="12" thickBot="1">
      <c r="A501" s="2134"/>
      <c r="B501" s="159">
        <v>10</v>
      </c>
      <c r="C501" s="1930"/>
      <c r="D501" s="159"/>
      <c r="E501" s="159"/>
      <c r="F501" s="1931"/>
      <c r="G501" s="1931"/>
      <c r="H501" s="1931"/>
      <c r="I501" s="1931"/>
      <c r="J501" s="1931"/>
      <c r="K501" s="1932"/>
      <c r="L501" s="1931"/>
      <c r="M501" s="1933"/>
      <c r="N501" s="1934"/>
      <c r="O501" s="1935"/>
      <c r="P501" s="1936"/>
      <c r="Q501" s="1937"/>
    </row>
    <row r="502" spans="1:17">
      <c r="A502" s="2135" t="s">
        <v>146</v>
      </c>
      <c r="B502" s="18">
        <v>1</v>
      </c>
      <c r="C502" s="76" t="s">
        <v>367</v>
      </c>
      <c r="D502" s="264">
        <v>11</v>
      </c>
      <c r="E502" s="264">
        <v>1976</v>
      </c>
      <c r="F502" s="160">
        <v>10.16</v>
      </c>
      <c r="G502" s="160">
        <v>0</v>
      </c>
      <c r="H502" s="160">
        <v>0</v>
      </c>
      <c r="I502" s="160">
        <v>10.160000999999999</v>
      </c>
      <c r="J502" s="160">
        <v>496.05</v>
      </c>
      <c r="K502" s="1938">
        <v>10.160000999999999</v>
      </c>
      <c r="L502" s="160">
        <v>496.05</v>
      </c>
      <c r="M502" s="1571">
        <v>2.0481808285455094E-2</v>
      </c>
      <c r="N502" s="1678">
        <v>83.27600000000001</v>
      </c>
      <c r="O502" s="1939">
        <v>1.7056430667795586</v>
      </c>
      <c r="P502" s="1572">
        <v>1228.9084971273057</v>
      </c>
      <c r="Q502" s="1573">
        <v>102.33858400677353</v>
      </c>
    </row>
    <row r="503" spans="1:17">
      <c r="A503" s="2136"/>
      <c r="B503" s="20">
        <v>2</v>
      </c>
      <c r="C503" s="265" t="s">
        <v>359</v>
      </c>
      <c r="D503" s="266">
        <v>24</v>
      </c>
      <c r="E503" s="266">
        <v>1962</v>
      </c>
      <c r="F503" s="161">
        <v>24.43</v>
      </c>
      <c r="G503" s="161">
        <v>1.592322</v>
      </c>
      <c r="H503" s="161">
        <v>0</v>
      </c>
      <c r="I503" s="161">
        <v>22.837678</v>
      </c>
      <c r="J503" s="161">
        <v>1108.08</v>
      </c>
      <c r="K503" s="267">
        <v>22.837678</v>
      </c>
      <c r="L503" s="161">
        <v>1108.08</v>
      </c>
      <c r="M503" s="268">
        <v>2.0610134647317885E-2</v>
      </c>
      <c r="N503" s="269">
        <v>83.27600000000001</v>
      </c>
      <c r="O503" s="63">
        <v>1.7163295728900445</v>
      </c>
      <c r="P503" s="270">
        <v>1236.6080788390732</v>
      </c>
      <c r="Q503" s="271">
        <v>102.97977437340268</v>
      </c>
    </row>
    <row r="504" spans="1:17">
      <c r="A504" s="2136"/>
      <c r="B504" s="20">
        <v>3</v>
      </c>
      <c r="C504" s="265" t="s">
        <v>361</v>
      </c>
      <c r="D504" s="266">
        <v>18</v>
      </c>
      <c r="E504" s="266">
        <v>1989</v>
      </c>
      <c r="F504" s="161">
        <v>21.611999999999998</v>
      </c>
      <c r="G504" s="161">
        <v>0.95069099999999995</v>
      </c>
      <c r="H504" s="161">
        <v>0</v>
      </c>
      <c r="I504" s="161">
        <v>20.661308999999999</v>
      </c>
      <c r="J504" s="161">
        <v>937.87</v>
      </c>
      <c r="K504" s="267">
        <v>20.661308999999999</v>
      </c>
      <c r="L504" s="161">
        <v>937.87</v>
      </c>
      <c r="M504" s="268">
        <v>2.2030035079488627E-2</v>
      </c>
      <c r="N504" s="269">
        <v>83.27600000000001</v>
      </c>
      <c r="O504" s="63">
        <v>1.8345732012794951</v>
      </c>
      <c r="P504" s="270">
        <v>1321.8021047693176</v>
      </c>
      <c r="Q504" s="271">
        <v>110.0743920767697</v>
      </c>
    </row>
    <row r="505" spans="1:17">
      <c r="A505" s="2136"/>
      <c r="B505" s="20">
        <v>4</v>
      </c>
      <c r="C505" s="265" t="s">
        <v>360</v>
      </c>
      <c r="D505" s="266">
        <v>17</v>
      </c>
      <c r="E505" s="266">
        <v>1983</v>
      </c>
      <c r="F505" s="161">
        <v>30.068999999999999</v>
      </c>
      <c r="G505" s="161">
        <v>1.2574050000000001</v>
      </c>
      <c r="H505" s="161">
        <v>2.88</v>
      </c>
      <c r="I505" s="161">
        <v>25.931595000000002</v>
      </c>
      <c r="J505" s="161">
        <v>1153.81</v>
      </c>
      <c r="K505" s="267">
        <v>25.931595000000002</v>
      </c>
      <c r="L505" s="161">
        <v>1153.81</v>
      </c>
      <c r="M505" s="268">
        <v>2.2474753208933881E-2</v>
      </c>
      <c r="N505" s="269">
        <v>83.27600000000001</v>
      </c>
      <c r="O505" s="63">
        <v>1.8716075482271781</v>
      </c>
      <c r="P505" s="270">
        <v>1348.4851925360329</v>
      </c>
      <c r="Q505" s="271">
        <v>112.29645289363069</v>
      </c>
    </row>
    <row r="506" spans="1:17">
      <c r="A506" s="2136"/>
      <c r="B506" s="20">
        <v>5</v>
      </c>
      <c r="C506" s="265" t="s">
        <v>363</v>
      </c>
      <c r="D506" s="266">
        <v>8</v>
      </c>
      <c r="E506" s="266">
        <v>1972</v>
      </c>
      <c r="F506" s="161">
        <v>11.477</v>
      </c>
      <c r="G506" s="161">
        <v>0.34909499999999999</v>
      </c>
      <c r="H506" s="161">
        <v>0.67</v>
      </c>
      <c r="I506" s="161">
        <v>10.457903999999999</v>
      </c>
      <c r="J506" s="161">
        <v>440.39</v>
      </c>
      <c r="K506" s="267">
        <v>10.457903999999999</v>
      </c>
      <c r="L506" s="161">
        <v>440.39</v>
      </c>
      <c r="M506" s="268">
        <v>2.374691523422421E-2</v>
      </c>
      <c r="N506" s="269">
        <v>83.27600000000001</v>
      </c>
      <c r="O506" s="63">
        <v>1.9775481130452555</v>
      </c>
      <c r="P506" s="270">
        <v>1424.8149140534524</v>
      </c>
      <c r="Q506" s="271">
        <v>118.65288678271531</v>
      </c>
    </row>
    <row r="507" spans="1:17">
      <c r="A507" s="2136"/>
      <c r="B507" s="20">
        <v>6</v>
      </c>
      <c r="C507" s="265" t="s">
        <v>364</v>
      </c>
      <c r="D507" s="266">
        <v>6</v>
      </c>
      <c r="E507" s="266">
        <v>1968</v>
      </c>
      <c r="F507" s="161">
        <v>6.1379999999999999</v>
      </c>
      <c r="G507" s="161">
        <v>0</v>
      </c>
      <c r="H507" s="161">
        <v>0</v>
      </c>
      <c r="I507" s="161">
        <v>6.1379999999999999</v>
      </c>
      <c r="J507" s="161">
        <v>252.14</v>
      </c>
      <c r="K507" s="267">
        <v>6.1379999999999999</v>
      </c>
      <c r="L507" s="161">
        <v>252.14</v>
      </c>
      <c r="M507" s="268">
        <v>2.4343618624573651E-2</v>
      </c>
      <c r="N507" s="269">
        <v>83.27600000000001</v>
      </c>
      <c r="O507" s="63">
        <v>2.0272391845799955</v>
      </c>
      <c r="P507" s="270">
        <v>1460.617117474419</v>
      </c>
      <c r="Q507" s="271">
        <v>121.63435107479974</v>
      </c>
    </row>
    <row r="508" spans="1:17">
      <c r="A508" s="2136"/>
      <c r="B508" s="20">
        <v>7</v>
      </c>
      <c r="C508" s="265" t="s">
        <v>362</v>
      </c>
      <c r="D508" s="266">
        <v>12</v>
      </c>
      <c r="E508" s="266">
        <v>1968</v>
      </c>
      <c r="F508" s="161">
        <v>13.62</v>
      </c>
      <c r="G508" s="161">
        <v>0.35868299999999997</v>
      </c>
      <c r="H508" s="161">
        <v>0.12</v>
      </c>
      <c r="I508" s="161">
        <v>13.141318</v>
      </c>
      <c r="J508" s="161">
        <v>536.53</v>
      </c>
      <c r="K508" s="267">
        <v>13.141318</v>
      </c>
      <c r="L508" s="161">
        <v>536.53</v>
      </c>
      <c r="M508" s="268">
        <v>2.4493165340241926E-2</v>
      </c>
      <c r="N508" s="269">
        <v>83.27600000000001</v>
      </c>
      <c r="O508" s="63">
        <v>2.0396928368739871</v>
      </c>
      <c r="P508" s="270">
        <v>1469.5899204145155</v>
      </c>
      <c r="Q508" s="271">
        <v>122.38157021243921</v>
      </c>
    </row>
    <row r="509" spans="1:17">
      <c r="A509" s="2136"/>
      <c r="B509" s="20">
        <v>8</v>
      </c>
      <c r="C509" s="265" t="s">
        <v>366</v>
      </c>
      <c r="D509" s="266">
        <v>5</v>
      </c>
      <c r="E509" s="266">
        <v>1961</v>
      </c>
      <c r="F509" s="161">
        <v>6.2539999999999996</v>
      </c>
      <c r="G509" s="161">
        <v>0</v>
      </c>
      <c r="H509" s="161">
        <v>0</v>
      </c>
      <c r="I509" s="161">
        <v>6.2540000000000004</v>
      </c>
      <c r="J509" s="161">
        <v>223.64</v>
      </c>
      <c r="K509" s="267">
        <v>6.2540000000000004</v>
      </c>
      <c r="L509" s="161">
        <v>223.64</v>
      </c>
      <c r="M509" s="268">
        <v>2.7964585941692009E-2</v>
      </c>
      <c r="N509" s="269">
        <v>83.27600000000001</v>
      </c>
      <c r="O509" s="63">
        <v>2.328778858880344</v>
      </c>
      <c r="P509" s="270">
        <v>1677.8751565015207</v>
      </c>
      <c r="Q509" s="271">
        <v>139.72673153282065</v>
      </c>
    </row>
    <row r="510" spans="1:17">
      <c r="A510" s="2136"/>
      <c r="B510" s="20">
        <v>9</v>
      </c>
      <c r="C510" s="265" t="s">
        <v>365</v>
      </c>
      <c r="D510" s="266">
        <v>6</v>
      </c>
      <c r="E510" s="266">
        <v>1961</v>
      </c>
      <c r="F510" s="161">
        <v>10.542</v>
      </c>
      <c r="G510" s="161">
        <v>0</v>
      </c>
      <c r="H510" s="161">
        <v>0</v>
      </c>
      <c r="I510" s="161">
        <v>10.542</v>
      </c>
      <c r="J510" s="161">
        <v>362.24</v>
      </c>
      <c r="K510" s="267">
        <v>10.542</v>
      </c>
      <c r="L510" s="161">
        <v>362.24</v>
      </c>
      <c r="M510" s="268">
        <v>2.9102252650176678E-2</v>
      </c>
      <c r="N510" s="269">
        <v>83.27600000000001</v>
      </c>
      <c r="O510" s="63">
        <v>2.4235191916961134</v>
      </c>
      <c r="P510" s="270">
        <v>1746.1351590106008</v>
      </c>
      <c r="Q510" s="271">
        <v>145.41115150176682</v>
      </c>
    </row>
    <row r="511" spans="1:17" ht="12.75" thickBot="1">
      <c r="A511" s="2137"/>
      <c r="B511" s="287">
        <v>10</v>
      </c>
      <c r="C511" s="715"/>
      <c r="D511" s="716"/>
      <c r="E511" s="716"/>
      <c r="F511" s="717"/>
      <c r="G511" s="717"/>
      <c r="H511" s="717"/>
      <c r="I511" s="717"/>
      <c r="J511" s="717"/>
      <c r="K511" s="718"/>
      <c r="L511" s="717"/>
      <c r="M511" s="719"/>
      <c r="N511" s="720"/>
      <c r="O511" s="721"/>
      <c r="P511" s="722"/>
      <c r="Q511" s="723"/>
    </row>
    <row r="512" spans="1:17">
      <c r="F512" s="93"/>
      <c r="G512" s="93"/>
      <c r="H512" s="93"/>
      <c r="I512" s="93"/>
    </row>
    <row r="513" spans="1:17">
      <c r="F513" s="93"/>
      <c r="G513" s="93"/>
      <c r="H513" s="93"/>
      <c r="I513" s="93"/>
    </row>
    <row r="514" spans="1:17" ht="16.5" customHeight="1">
      <c r="A514" s="2081" t="s">
        <v>238</v>
      </c>
      <c r="B514" s="2081"/>
      <c r="C514" s="2081"/>
      <c r="D514" s="2081"/>
      <c r="E514" s="2081"/>
      <c r="F514" s="2081"/>
      <c r="G514" s="2081"/>
      <c r="H514" s="2081"/>
      <c r="I514" s="2081"/>
      <c r="J514" s="2081"/>
      <c r="K514" s="2081"/>
      <c r="L514" s="2081"/>
      <c r="M514" s="2081"/>
      <c r="N514" s="2081"/>
      <c r="O514" s="2081"/>
      <c r="P514" s="2081"/>
      <c r="Q514" s="2081"/>
    </row>
    <row r="515" spans="1:17" ht="13.5" thickBot="1">
      <c r="A515" s="945"/>
      <c r="B515" s="945"/>
      <c r="C515" s="945"/>
      <c r="D515" s="945"/>
      <c r="E515" s="2043" t="s">
        <v>404</v>
      </c>
      <c r="F515" s="2043"/>
      <c r="G515" s="2043"/>
      <c r="H515" s="2043"/>
      <c r="I515" s="945">
        <v>0.05</v>
      </c>
      <c r="J515" s="945" t="s">
        <v>403</v>
      </c>
      <c r="K515" s="945" t="s">
        <v>405</v>
      </c>
      <c r="L515" s="946">
        <v>505</v>
      </c>
      <c r="M515" s="945"/>
      <c r="N515" s="945"/>
      <c r="O515" s="945"/>
      <c r="P515" s="945"/>
      <c r="Q515" s="945"/>
    </row>
    <row r="516" spans="1:17">
      <c r="A516" s="2082" t="s">
        <v>1</v>
      </c>
      <c r="B516" s="2063" t="s">
        <v>0</v>
      </c>
      <c r="C516" s="2066" t="s">
        <v>2</v>
      </c>
      <c r="D516" s="2066" t="s">
        <v>3</v>
      </c>
      <c r="E516" s="2066" t="s">
        <v>12</v>
      </c>
      <c r="F516" s="2070" t="s">
        <v>13</v>
      </c>
      <c r="G516" s="2071"/>
      <c r="H516" s="2071"/>
      <c r="I516" s="2072"/>
      <c r="J516" s="2066" t="s">
        <v>4</v>
      </c>
      <c r="K516" s="2066" t="s">
        <v>14</v>
      </c>
      <c r="L516" s="2066" t="s">
        <v>5</v>
      </c>
      <c r="M516" s="2066" t="s">
        <v>6</v>
      </c>
      <c r="N516" s="2066" t="s">
        <v>15</v>
      </c>
      <c r="O516" s="2086" t="s">
        <v>16</v>
      </c>
      <c r="P516" s="2066" t="s">
        <v>23</v>
      </c>
      <c r="Q516" s="2075" t="s">
        <v>24</v>
      </c>
    </row>
    <row r="517" spans="1:17" ht="33.75">
      <c r="A517" s="2083"/>
      <c r="B517" s="2064"/>
      <c r="C517" s="2067"/>
      <c r="D517" s="2069"/>
      <c r="E517" s="2069"/>
      <c r="F517" s="16" t="s">
        <v>17</v>
      </c>
      <c r="G517" s="16" t="s">
        <v>18</v>
      </c>
      <c r="H517" s="16" t="s">
        <v>19</v>
      </c>
      <c r="I517" s="16" t="s">
        <v>20</v>
      </c>
      <c r="J517" s="2069"/>
      <c r="K517" s="2069"/>
      <c r="L517" s="2069"/>
      <c r="M517" s="2069"/>
      <c r="N517" s="2069"/>
      <c r="O517" s="2087"/>
      <c r="P517" s="2069"/>
      <c r="Q517" s="2076"/>
    </row>
    <row r="518" spans="1:17">
      <c r="A518" s="2084"/>
      <c r="B518" s="2085"/>
      <c r="C518" s="2069"/>
      <c r="D518" s="99" t="s">
        <v>7</v>
      </c>
      <c r="E518" s="99" t="s">
        <v>8</v>
      </c>
      <c r="F518" s="99" t="s">
        <v>9</v>
      </c>
      <c r="G518" s="99" t="s">
        <v>9</v>
      </c>
      <c r="H518" s="99" t="s">
        <v>9</v>
      </c>
      <c r="I518" s="99" t="s">
        <v>9</v>
      </c>
      <c r="J518" s="99" t="s">
        <v>21</v>
      </c>
      <c r="K518" s="99" t="s">
        <v>9</v>
      </c>
      <c r="L518" s="99" t="s">
        <v>21</v>
      </c>
      <c r="M518" s="99" t="s">
        <v>71</v>
      </c>
      <c r="N518" s="99" t="s">
        <v>519</v>
      </c>
      <c r="O518" s="99" t="s">
        <v>520</v>
      </c>
      <c r="P518" s="100" t="s">
        <v>25</v>
      </c>
      <c r="Q518" s="101" t="s">
        <v>521</v>
      </c>
    </row>
    <row r="519" spans="1:17" ht="12" thickBot="1">
      <c r="A519" s="102">
        <v>1</v>
      </c>
      <c r="B519" s="103">
        <v>2</v>
      </c>
      <c r="C519" s="104">
        <v>3</v>
      </c>
      <c r="D519" s="105">
        <v>4</v>
      </c>
      <c r="E519" s="105">
        <v>5</v>
      </c>
      <c r="F519" s="105">
        <v>6</v>
      </c>
      <c r="G519" s="105">
        <v>7</v>
      </c>
      <c r="H519" s="105">
        <v>8</v>
      </c>
      <c r="I519" s="105">
        <v>9</v>
      </c>
      <c r="J519" s="105">
        <v>10</v>
      </c>
      <c r="K519" s="105">
        <v>11</v>
      </c>
      <c r="L519" s="104">
        <v>12</v>
      </c>
      <c r="M519" s="105">
        <v>13</v>
      </c>
      <c r="N519" s="105">
        <v>14</v>
      </c>
      <c r="O519" s="106">
        <v>15</v>
      </c>
      <c r="P519" s="104">
        <v>16</v>
      </c>
      <c r="Q519" s="107">
        <v>17</v>
      </c>
    </row>
    <row r="520" spans="1:17">
      <c r="A520" s="2088" t="s">
        <v>100</v>
      </c>
      <c r="B520" s="286">
        <v>1</v>
      </c>
      <c r="C520" s="1433" t="s">
        <v>558</v>
      </c>
      <c r="D520" s="1940">
        <v>45</v>
      </c>
      <c r="E520" s="1940">
        <v>1975</v>
      </c>
      <c r="F520" s="1940">
        <v>21.533999999999999</v>
      </c>
      <c r="G520" s="1940">
        <v>2.6694930000000001</v>
      </c>
      <c r="H520" s="1940">
        <v>7.2</v>
      </c>
      <c r="I520" s="1941">
        <v>11.66451</v>
      </c>
      <c r="J520" s="1940">
        <v>2325.2199999999998</v>
      </c>
      <c r="K520" s="1942">
        <v>11.66451</v>
      </c>
      <c r="L520" s="1940">
        <v>2325.2199999999998</v>
      </c>
      <c r="M520" s="1943">
        <v>5.0165188670319369E-3</v>
      </c>
      <c r="N520" s="1944">
        <v>75.864000000000004</v>
      </c>
      <c r="O520" s="1945">
        <v>0.38057318732851086</v>
      </c>
      <c r="P520" s="1945">
        <v>300.9911320219162</v>
      </c>
      <c r="Q520" s="1946">
        <v>22.834391239710651</v>
      </c>
    </row>
    <row r="521" spans="1:17">
      <c r="A521" s="2089"/>
      <c r="B521" s="109">
        <v>2</v>
      </c>
      <c r="C521" s="1434" t="s">
        <v>559</v>
      </c>
      <c r="D521" s="1947">
        <v>44</v>
      </c>
      <c r="E521" s="1947">
        <v>1985</v>
      </c>
      <c r="F521" s="1947">
        <v>23</v>
      </c>
      <c r="G521" s="1947">
        <v>3.7682880000000001</v>
      </c>
      <c r="H521" s="1947">
        <v>6.32</v>
      </c>
      <c r="I521" s="1948">
        <v>12.911714</v>
      </c>
      <c r="J521" s="1947">
        <v>2285.27</v>
      </c>
      <c r="K521" s="1949">
        <v>12.911714</v>
      </c>
      <c r="L521" s="1950">
        <v>2285.27</v>
      </c>
      <c r="M521" s="1951">
        <v>5.6499730885190809E-3</v>
      </c>
      <c r="N521" s="1952">
        <v>75.864000000000004</v>
      </c>
      <c r="O521" s="1953">
        <v>0.42862955838741157</v>
      </c>
      <c r="P521" s="1953">
        <v>338.99838531114483</v>
      </c>
      <c r="Q521" s="1954">
        <v>25.717773503244693</v>
      </c>
    </row>
    <row r="522" spans="1:17">
      <c r="A522" s="2089"/>
      <c r="B522" s="109">
        <v>3</v>
      </c>
      <c r="C522" s="1382"/>
      <c r="D522" s="1383"/>
      <c r="E522" s="1383"/>
      <c r="F522" s="1384"/>
      <c r="G522" s="1385"/>
      <c r="H522" s="1385"/>
      <c r="I522" s="1385"/>
      <c r="J522" s="1385"/>
      <c r="K522" s="1386"/>
      <c r="L522" s="1386"/>
      <c r="M522" s="1386"/>
      <c r="N522" s="1387"/>
      <c r="O522" s="1388"/>
      <c r="P522" s="1235"/>
      <c r="Q522" s="1236"/>
    </row>
    <row r="523" spans="1:17">
      <c r="A523" s="2089"/>
      <c r="B523" s="109">
        <v>4</v>
      </c>
      <c r="C523" s="1382"/>
      <c r="D523" s="1383"/>
      <c r="E523" s="1383"/>
      <c r="F523" s="1384"/>
      <c r="G523" s="1385"/>
      <c r="H523" s="1385"/>
      <c r="I523" s="1385"/>
      <c r="J523" s="1385"/>
      <c r="K523" s="1386"/>
      <c r="L523" s="1386"/>
      <c r="M523" s="1386"/>
      <c r="N523" s="1387"/>
      <c r="O523" s="1388"/>
      <c r="P523" s="1235"/>
      <c r="Q523" s="1236"/>
    </row>
    <row r="524" spans="1:17">
      <c r="A524" s="2089"/>
      <c r="B524" s="109">
        <v>5</v>
      </c>
      <c r="C524" s="1382"/>
      <c r="D524" s="1383"/>
      <c r="E524" s="1383"/>
      <c r="F524" s="1384"/>
      <c r="G524" s="1385"/>
      <c r="H524" s="1385"/>
      <c r="I524" s="1385"/>
      <c r="J524" s="1385"/>
      <c r="K524" s="1386"/>
      <c r="L524" s="1386"/>
      <c r="M524" s="1386"/>
      <c r="N524" s="1387"/>
      <c r="O524" s="1388"/>
      <c r="P524" s="1235"/>
      <c r="Q524" s="1389"/>
    </row>
    <row r="525" spans="1:17">
      <c r="A525" s="2089"/>
      <c r="B525" s="109">
        <v>6</v>
      </c>
      <c r="C525" s="1227"/>
      <c r="D525" s="1228"/>
      <c r="E525" s="1228"/>
      <c r="F525" s="1229"/>
      <c r="G525" s="1230"/>
      <c r="H525" s="1230"/>
      <c r="I525" s="1230"/>
      <c r="J525" s="1230"/>
      <c r="K525" s="1231"/>
      <c r="L525" s="1386"/>
      <c r="M525" s="1232"/>
      <c r="N525" s="1233"/>
      <c r="O525" s="1234"/>
      <c r="P525" s="1235"/>
      <c r="Q525" s="1236"/>
    </row>
    <row r="526" spans="1:17">
      <c r="A526" s="2089"/>
      <c r="B526" s="109">
        <v>7</v>
      </c>
      <c r="C526" s="1227"/>
      <c r="D526" s="1228"/>
      <c r="E526" s="1228"/>
      <c r="F526" s="1229"/>
      <c r="G526" s="1230"/>
      <c r="H526" s="1230"/>
      <c r="I526" s="1230"/>
      <c r="J526" s="1230"/>
      <c r="K526" s="1231"/>
      <c r="L526" s="1386"/>
      <c r="M526" s="1232"/>
      <c r="N526" s="1233"/>
      <c r="O526" s="1234"/>
      <c r="P526" s="1235"/>
      <c r="Q526" s="1236"/>
    </row>
    <row r="527" spans="1:17">
      <c r="A527" s="2089"/>
      <c r="B527" s="109">
        <v>8</v>
      </c>
      <c r="C527" s="1227"/>
      <c r="D527" s="1228"/>
      <c r="E527" s="1228"/>
      <c r="F527" s="1229"/>
      <c r="G527" s="1230"/>
      <c r="H527" s="1230"/>
      <c r="I527" s="1230"/>
      <c r="J527" s="1230"/>
      <c r="K527" s="1231"/>
      <c r="L527" s="1386"/>
      <c r="M527" s="1232"/>
      <c r="N527" s="1233"/>
      <c r="O527" s="1234"/>
      <c r="P527" s="1235"/>
      <c r="Q527" s="1236"/>
    </row>
    <row r="528" spans="1:17">
      <c r="A528" s="2089"/>
      <c r="B528" s="109">
        <v>9</v>
      </c>
      <c r="C528" s="1227"/>
      <c r="D528" s="1228"/>
      <c r="E528" s="1228"/>
      <c r="F528" s="1229"/>
      <c r="G528" s="1230"/>
      <c r="H528" s="1230"/>
      <c r="I528" s="1230"/>
      <c r="J528" s="1230"/>
      <c r="K528" s="1231"/>
      <c r="L528" s="1386"/>
      <c r="M528" s="1232"/>
      <c r="N528" s="1233"/>
      <c r="O528" s="1234"/>
      <c r="P528" s="1235"/>
      <c r="Q528" s="1236"/>
    </row>
    <row r="529" spans="1:17" ht="12" thickBot="1">
      <c r="A529" s="2089"/>
      <c r="B529" s="109">
        <v>10</v>
      </c>
      <c r="C529" s="1227"/>
      <c r="D529" s="1228"/>
      <c r="E529" s="1228"/>
      <c r="F529" s="1229"/>
      <c r="G529" s="1230"/>
      <c r="H529" s="1230"/>
      <c r="I529" s="1230"/>
      <c r="J529" s="1230"/>
      <c r="K529" s="1231"/>
      <c r="L529" s="1386"/>
      <c r="M529" s="1232"/>
      <c r="N529" s="1233"/>
      <c r="O529" s="1234"/>
      <c r="P529" s="1235"/>
      <c r="Q529" s="1390"/>
    </row>
    <row r="530" spans="1:17">
      <c r="A530" s="2091" t="s">
        <v>106</v>
      </c>
      <c r="B530" s="12">
        <v>1</v>
      </c>
      <c r="C530" s="1391"/>
      <c r="D530" s="1392"/>
      <c r="E530" s="1392"/>
      <c r="F530" s="1393"/>
      <c r="G530" s="1393"/>
      <c r="H530" s="1393"/>
      <c r="I530" s="1393"/>
      <c r="J530" s="1393"/>
      <c r="K530" s="1394"/>
      <c r="L530" s="1394"/>
      <c r="M530" s="1394"/>
      <c r="N530" s="1395"/>
      <c r="O530" s="1396"/>
      <c r="P530" s="1397"/>
      <c r="Q530" s="1398"/>
    </row>
    <row r="531" spans="1:17">
      <c r="A531" s="2092"/>
      <c r="B531" s="13">
        <v>2</v>
      </c>
      <c r="C531" s="1399"/>
      <c r="D531" s="1400"/>
      <c r="E531" s="1400"/>
      <c r="F531" s="1401"/>
      <c r="G531" s="1401"/>
      <c r="H531" s="1401"/>
      <c r="I531" s="1401"/>
      <c r="J531" s="1401"/>
      <c r="K531" s="1402"/>
      <c r="L531" s="1402"/>
      <c r="M531" s="1402"/>
      <c r="N531" s="1403"/>
      <c r="O531" s="1404"/>
      <c r="P531" s="1405"/>
      <c r="Q531" s="1406"/>
    </row>
    <row r="532" spans="1:17">
      <c r="A532" s="2092"/>
      <c r="B532" s="13">
        <v>3</v>
      </c>
      <c r="C532" s="1399"/>
      <c r="D532" s="1400"/>
      <c r="E532" s="1400"/>
      <c r="F532" s="1401"/>
      <c r="G532" s="1401"/>
      <c r="H532" s="1401"/>
      <c r="I532" s="1401"/>
      <c r="J532" s="1401"/>
      <c r="K532" s="1402"/>
      <c r="L532" s="1402"/>
      <c r="M532" s="1402"/>
      <c r="N532" s="1403"/>
      <c r="O532" s="1404"/>
      <c r="P532" s="1405"/>
      <c r="Q532" s="1406"/>
    </row>
    <row r="533" spans="1:17">
      <c r="A533" s="2092"/>
      <c r="B533" s="13">
        <v>4</v>
      </c>
      <c r="C533" s="1399"/>
      <c r="D533" s="1400"/>
      <c r="E533" s="1400"/>
      <c r="F533" s="1401"/>
      <c r="G533" s="1401"/>
      <c r="H533" s="1401"/>
      <c r="I533" s="1401"/>
      <c r="J533" s="1401"/>
      <c r="K533" s="1402"/>
      <c r="L533" s="1402"/>
      <c r="M533" s="1402"/>
      <c r="N533" s="1403"/>
      <c r="O533" s="1404"/>
      <c r="P533" s="1405"/>
      <c r="Q533" s="1406"/>
    </row>
    <row r="534" spans="1:17">
      <c r="A534" s="2092"/>
      <c r="B534" s="13">
        <v>5</v>
      </c>
      <c r="C534" s="1399"/>
      <c r="D534" s="1400"/>
      <c r="E534" s="1400"/>
      <c r="F534" s="1401"/>
      <c r="G534" s="1401"/>
      <c r="H534" s="1401"/>
      <c r="I534" s="1401"/>
      <c r="J534" s="1401"/>
      <c r="K534" s="1402"/>
      <c r="L534" s="1402"/>
      <c r="M534" s="1402"/>
      <c r="N534" s="1403"/>
      <c r="O534" s="1404"/>
      <c r="P534" s="1405"/>
      <c r="Q534" s="1406"/>
    </row>
    <row r="535" spans="1:17">
      <c r="A535" s="2092"/>
      <c r="B535" s="13">
        <v>6</v>
      </c>
      <c r="C535" s="1399"/>
      <c r="D535" s="1400"/>
      <c r="E535" s="1400"/>
      <c r="F535" s="1401"/>
      <c r="G535" s="1401"/>
      <c r="H535" s="1401"/>
      <c r="I535" s="1401"/>
      <c r="J535" s="1401"/>
      <c r="K535" s="1402"/>
      <c r="L535" s="1402"/>
      <c r="M535" s="1402"/>
      <c r="N535" s="1403"/>
      <c r="O535" s="1404"/>
      <c r="P535" s="1405"/>
      <c r="Q535" s="1406"/>
    </row>
    <row r="536" spans="1:17">
      <c r="A536" s="2092"/>
      <c r="B536" s="13">
        <v>7</v>
      </c>
      <c r="C536" s="1399"/>
      <c r="D536" s="1400"/>
      <c r="E536" s="1400"/>
      <c r="F536" s="1401"/>
      <c r="G536" s="1401"/>
      <c r="H536" s="1401"/>
      <c r="I536" s="1401"/>
      <c r="J536" s="1401"/>
      <c r="K536" s="1402"/>
      <c r="L536" s="1402"/>
      <c r="M536" s="1402"/>
      <c r="N536" s="1403"/>
      <c r="O536" s="1404"/>
      <c r="P536" s="1405"/>
      <c r="Q536" s="1406"/>
    </row>
    <row r="537" spans="1:17">
      <c r="A537" s="2092"/>
      <c r="B537" s="13">
        <v>8</v>
      </c>
      <c r="C537" s="1399"/>
      <c r="D537" s="1400"/>
      <c r="E537" s="1400"/>
      <c r="F537" s="1401"/>
      <c r="G537" s="1401"/>
      <c r="H537" s="1401"/>
      <c r="I537" s="1401"/>
      <c r="J537" s="1401"/>
      <c r="K537" s="1402"/>
      <c r="L537" s="1402"/>
      <c r="M537" s="1402"/>
      <c r="N537" s="1403"/>
      <c r="O537" s="1404"/>
      <c r="P537" s="1405"/>
      <c r="Q537" s="1406"/>
    </row>
    <row r="538" spans="1:17">
      <c r="A538" s="2092"/>
      <c r="B538" s="13">
        <v>9</v>
      </c>
      <c r="C538" s="1399"/>
      <c r="D538" s="1400"/>
      <c r="E538" s="1400"/>
      <c r="F538" s="1401"/>
      <c r="G538" s="1401"/>
      <c r="H538" s="1401"/>
      <c r="I538" s="1401"/>
      <c r="J538" s="1401"/>
      <c r="K538" s="1402"/>
      <c r="L538" s="1402"/>
      <c r="M538" s="1402"/>
      <c r="N538" s="1403"/>
      <c r="O538" s="1404"/>
      <c r="P538" s="1405"/>
      <c r="Q538" s="1406"/>
    </row>
    <row r="539" spans="1:17" ht="12" thickBot="1">
      <c r="A539" s="2093"/>
      <c r="B539" s="44">
        <v>10</v>
      </c>
      <c r="C539" s="1399"/>
      <c r="D539" s="1400"/>
      <c r="E539" s="1400"/>
      <c r="F539" s="1401"/>
      <c r="G539" s="1401"/>
      <c r="H539" s="1401"/>
      <c r="I539" s="1401"/>
      <c r="J539" s="1401"/>
      <c r="K539" s="1402"/>
      <c r="L539" s="1402"/>
      <c r="M539" s="1402"/>
      <c r="N539" s="1403"/>
      <c r="O539" s="1404"/>
      <c r="P539" s="1405"/>
      <c r="Q539" s="1406"/>
    </row>
    <row r="540" spans="1:17">
      <c r="A540" s="2094" t="s">
        <v>114</v>
      </c>
      <c r="B540" s="127">
        <v>1</v>
      </c>
      <c r="C540" s="1407"/>
      <c r="D540" s="1408"/>
      <c r="E540" s="1408"/>
      <c r="F540" s="1409"/>
      <c r="G540" s="1409"/>
      <c r="H540" s="1409"/>
      <c r="I540" s="1409"/>
      <c r="J540" s="1409"/>
      <c r="K540" s="1410"/>
      <c r="L540" s="1410"/>
      <c r="M540" s="1410"/>
      <c r="N540" s="1411"/>
      <c r="O540" s="1412"/>
      <c r="P540" s="1413"/>
      <c r="Q540" s="1414"/>
    </row>
    <row r="541" spans="1:17">
      <c r="A541" s="2095"/>
      <c r="B541" s="136">
        <v>2</v>
      </c>
      <c r="C541" s="1415"/>
      <c r="D541" s="1416"/>
      <c r="E541" s="1416"/>
      <c r="F541" s="1417"/>
      <c r="G541" s="1417"/>
      <c r="H541" s="1417"/>
      <c r="I541" s="1417"/>
      <c r="J541" s="1417"/>
      <c r="K541" s="1418"/>
      <c r="L541" s="1418"/>
      <c r="M541" s="1418"/>
      <c r="N541" s="1419"/>
      <c r="O541" s="1420"/>
      <c r="P541" s="1421"/>
      <c r="Q541" s="1422"/>
    </row>
    <row r="542" spans="1:17">
      <c r="A542" s="2095"/>
      <c r="B542" s="136">
        <v>3</v>
      </c>
      <c r="C542" s="1415"/>
      <c r="D542" s="1416"/>
      <c r="E542" s="1416"/>
      <c r="F542" s="1417"/>
      <c r="G542" s="1417"/>
      <c r="H542" s="1417"/>
      <c r="I542" s="1417"/>
      <c r="J542" s="1417"/>
      <c r="K542" s="1418"/>
      <c r="L542" s="1418"/>
      <c r="M542" s="1423"/>
      <c r="N542" s="1419"/>
      <c r="O542" s="1420"/>
      <c r="P542" s="1421"/>
      <c r="Q542" s="1422"/>
    </row>
    <row r="543" spans="1:17">
      <c r="A543" s="2095"/>
      <c r="B543" s="136">
        <v>4</v>
      </c>
      <c r="C543" s="1415"/>
      <c r="D543" s="1416"/>
      <c r="E543" s="1416"/>
      <c r="F543" s="1417"/>
      <c r="G543" s="1417"/>
      <c r="H543" s="1417"/>
      <c r="I543" s="1417"/>
      <c r="J543" s="1417"/>
      <c r="K543" s="1418"/>
      <c r="L543" s="1418"/>
      <c r="M543" s="1423"/>
      <c r="N543" s="1419"/>
      <c r="O543" s="1420"/>
      <c r="P543" s="1421"/>
      <c r="Q543" s="1422"/>
    </row>
    <row r="544" spans="1:17">
      <c r="A544" s="2095"/>
      <c r="B544" s="136">
        <v>5</v>
      </c>
      <c r="C544" s="1415"/>
      <c r="D544" s="1416"/>
      <c r="E544" s="1416"/>
      <c r="F544" s="1417"/>
      <c r="G544" s="1417"/>
      <c r="H544" s="1417"/>
      <c r="I544" s="1417"/>
      <c r="J544" s="1417"/>
      <c r="K544" s="1418"/>
      <c r="L544" s="1418"/>
      <c r="M544" s="1423"/>
      <c r="N544" s="1419"/>
      <c r="O544" s="1420"/>
      <c r="P544" s="1421"/>
      <c r="Q544" s="1422"/>
    </row>
    <row r="545" spans="1:17">
      <c r="A545" s="2095"/>
      <c r="B545" s="136">
        <v>6</v>
      </c>
      <c r="C545" s="1415"/>
      <c r="D545" s="1416"/>
      <c r="E545" s="1416"/>
      <c r="F545" s="1417"/>
      <c r="G545" s="1417"/>
      <c r="H545" s="1417"/>
      <c r="I545" s="1417"/>
      <c r="J545" s="1417"/>
      <c r="K545" s="1418"/>
      <c r="L545" s="1418"/>
      <c r="M545" s="1423"/>
      <c r="N545" s="1419"/>
      <c r="O545" s="1420"/>
      <c r="P545" s="1421"/>
      <c r="Q545" s="1422"/>
    </row>
    <row r="546" spans="1:17">
      <c r="A546" s="2095"/>
      <c r="B546" s="136">
        <v>7</v>
      </c>
      <c r="C546" s="1415"/>
      <c r="D546" s="1416"/>
      <c r="E546" s="1416"/>
      <c r="F546" s="1417"/>
      <c r="G546" s="1417"/>
      <c r="H546" s="1417"/>
      <c r="I546" s="1417"/>
      <c r="J546" s="1417"/>
      <c r="K546" s="1418"/>
      <c r="L546" s="1418"/>
      <c r="M546" s="1423"/>
      <c r="N546" s="1419"/>
      <c r="O546" s="1420"/>
      <c r="P546" s="1421"/>
      <c r="Q546" s="1422"/>
    </row>
    <row r="547" spans="1:17">
      <c r="A547" s="2095"/>
      <c r="B547" s="136">
        <v>8</v>
      </c>
      <c r="C547" s="1415"/>
      <c r="D547" s="1416"/>
      <c r="E547" s="1416"/>
      <c r="F547" s="1417"/>
      <c r="G547" s="1417"/>
      <c r="H547" s="1417"/>
      <c r="I547" s="1417"/>
      <c r="J547" s="1417"/>
      <c r="K547" s="1418"/>
      <c r="L547" s="1418"/>
      <c r="M547" s="1423"/>
      <c r="N547" s="1419"/>
      <c r="O547" s="1420"/>
      <c r="P547" s="1421"/>
      <c r="Q547" s="1422"/>
    </row>
    <row r="548" spans="1:17">
      <c r="A548" s="2095"/>
      <c r="B548" s="136">
        <v>9</v>
      </c>
      <c r="C548" s="1415"/>
      <c r="D548" s="1416"/>
      <c r="E548" s="1416"/>
      <c r="F548" s="1417"/>
      <c r="G548" s="1417"/>
      <c r="H548" s="1417"/>
      <c r="I548" s="1417"/>
      <c r="J548" s="1417"/>
      <c r="K548" s="1418"/>
      <c r="L548" s="1418"/>
      <c r="M548" s="1423"/>
      <c r="N548" s="1419"/>
      <c r="O548" s="1420"/>
      <c r="P548" s="1421"/>
      <c r="Q548" s="1422"/>
    </row>
    <row r="549" spans="1:17" ht="12" thickBot="1">
      <c r="A549" s="2096"/>
      <c r="B549" s="145">
        <v>10</v>
      </c>
      <c r="C549" s="1424"/>
      <c r="D549" s="1425"/>
      <c r="E549" s="1425"/>
      <c r="F549" s="1426"/>
      <c r="G549" s="1426"/>
      <c r="H549" s="1426"/>
      <c r="I549" s="1426"/>
      <c r="J549" s="1426"/>
      <c r="K549" s="1427"/>
      <c r="L549" s="1427"/>
      <c r="M549" s="1428"/>
      <c r="N549" s="1429"/>
      <c r="O549" s="1430"/>
      <c r="P549" s="1431"/>
      <c r="Q549" s="1432"/>
    </row>
    <row r="550" spans="1:17">
      <c r="A550" s="2097" t="s">
        <v>125</v>
      </c>
      <c r="B550" s="83">
        <v>1</v>
      </c>
      <c r="C550" s="1897" t="s">
        <v>240</v>
      </c>
      <c r="D550" s="1898">
        <v>43</v>
      </c>
      <c r="E550" s="1898">
        <v>1971</v>
      </c>
      <c r="F550" s="1787">
        <v>31.2</v>
      </c>
      <c r="G550" s="1787">
        <v>0</v>
      </c>
      <c r="H550" s="1787">
        <v>0</v>
      </c>
      <c r="I550" s="1787">
        <v>31.199997</v>
      </c>
      <c r="J550" s="1787">
        <v>1764.69</v>
      </c>
      <c r="K550" s="1788">
        <v>31.199997</v>
      </c>
      <c r="L550" s="1787">
        <v>1764.69</v>
      </c>
      <c r="M550" s="1789">
        <v>1.7680157421416792E-2</v>
      </c>
      <c r="N550" s="1790">
        <v>75.864000000000004</v>
      </c>
      <c r="O550" s="1791">
        <v>1.3412874626183635</v>
      </c>
      <c r="P550" s="1792">
        <v>1060.8094452850073</v>
      </c>
      <c r="Q550" s="1793">
        <v>80.477247757101793</v>
      </c>
    </row>
    <row r="551" spans="1:17">
      <c r="A551" s="2098"/>
      <c r="B551" s="83">
        <v>2</v>
      </c>
      <c r="C551" s="1897" t="s">
        <v>239</v>
      </c>
      <c r="D551" s="1898">
        <v>20</v>
      </c>
      <c r="E551" s="1898">
        <v>1973</v>
      </c>
      <c r="F551" s="1787">
        <v>21.6</v>
      </c>
      <c r="G551" s="1787">
        <v>1.3542540000000001</v>
      </c>
      <c r="H551" s="1787">
        <v>3.2</v>
      </c>
      <c r="I551" s="1787">
        <v>17.045746000000001</v>
      </c>
      <c r="J551" s="1787">
        <v>929.05</v>
      </c>
      <c r="K551" s="1788">
        <v>17.045746000000001</v>
      </c>
      <c r="L551" s="1787">
        <v>929.05</v>
      </c>
      <c r="M551" s="1789">
        <v>1.8347501210914378E-2</v>
      </c>
      <c r="N551" s="1790">
        <v>75.864000000000004</v>
      </c>
      <c r="O551" s="1791">
        <v>1.3919148318648085</v>
      </c>
      <c r="P551" s="1792">
        <v>1100.8500726548627</v>
      </c>
      <c r="Q551" s="1793">
        <v>83.514889911888517</v>
      </c>
    </row>
    <row r="552" spans="1:17">
      <c r="A552" s="2098"/>
      <c r="B552" s="83">
        <v>3</v>
      </c>
      <c r="C552" s="1897" t="s">
        <v>243</v>
      </c>
      <c r="D552" s="1898">
        <v>50</v>
      </c>
      <c r="E552" s="1898">
        <v>1971</v>
      </c>
      <c r="F552" s="1787">
        <v>59</v>
      </c>
      <c r="G552" s="1787">
        <v>3.536289</v>
      </c>
      <c r="H552" s="1787">
        <v>8</v>
      </c>
      <c r="I552" s="1787">
        <v>47.463707999999997</v>
      </c>
      <c r="J552" s="1787">
        <v>2518.19</v>
      </c>
      <c r="K552" s="1788">
        <v>47.463707999999997</v>
      </c>
      <c r="L552" s="1787">
        <v>2518.19</v>
      </c>
      <c r="M552" s="1789">
        <v>1.8848342658814465E-2</v>
      </c>
      <c r="N552" s="1790">
        <v>75.864000000000004</v>
      </c>
      <c r="O552" s="1791">
        <v>1.4299106674683006</v>
      </c>
      <c r="P552" s="1792">
        <v>1130.9005595288679</v>
      </c>
      <c r="Q552" s="1793">
        <v>85.794640048098032</v>
      </c>
    </row>
    <row r="553" spans="1:17">
      <c r="A553" s="2098"/>
      <c r="B553" s="83">
        <v>4</v>
      </c>
      <c r="C553" s="1897" t="s">
        <v>241</v>
      </c>
      <c r="D553" s="1898">
        <v>44</v>
      </c>
      <c r="E553" s="1898">
        <v>1964</v>
      </c>
      <c r="F553" s="1787">
        <v>42.4</v>
      </c>
      <c r="G553" s="1787">
        <v>2.5117500000000001</v>
      </c>
      <c r="H553" s="1787">
        <v>4.6285800000000004</v>
      </c>
      <c r="I553" s="1787">
        <v>35.259670999999997</v>
      </c>
      <c r="J553" s="1787">
        <v>1865.95</v>
      </c>
      <c r="K553" s="1788">
        <v>35.259670999999997</v>
      </c>
      <c r="L553" s="1787">
        <v>1865.95</v>
      </c>
      <c r="M553" s="1789">
        <v>1.8896364318443687E-2</v>
      </c>
      <c r="N553" s="1790">
        <v>75.864000000000004</v>
      </c>
      <c r="O553" s="1791">
        <v>1.433553782654412</v>
      </c>
      <c r="P553" s="1792">
        <v>1133.7818591066214</v>
      </c>
      <c r="Q553" s="1793">
        <v>86.013226959264742</v>
      </c>
    </row>
    <row r="554" spans="1:17">
      <c r="A554" s="2098"/>
      <c r="B554" s="83">
        <v>5</v>
      </c>
      <c r="C554" s="1897" t="s">
        <v>242</v>
      </c>
      <c r="D554" s="1898">
        <v>32</v>
      </c>
      <c r="E554" s="1898">
        <v>1967</v>
      </c>
      <c r="F554" s="1787">
        <v>29.7</v>
      </c>
      <c r="G554" s="1787">
        <v>0</v>
      </c>
      <c r="H554" s="1787">
        <v>0</v>
      </c>
      <c r="I554" s="1787">
        <v>29.700002000000001</v>
      </c>
      <c r="J554" s="1787">
        <v>1535</v>
      </c>
      <c r="K554" s="1788">
        <v>29.700002000000001</v>
      </c>
      <c r="L554" s="1787">
        <v>1535</v>
      </c>
      <c r="M554" s="1789">
        <v>1.9348535504885994E-2</v>
      </c>
      <c r="N554" s="1790">
        <v>75.864000000000004</v>
      </c>
      <c r="O554" s="1791">
        <v>1.4678572975426711</v>
      </c>
      <c r="P554" s="1792">
        <v>1160.9121302931596</v>
      </c>
      <c r="Q554" s="1793">
        <v>88.071437852560265</v>
      </c>
    </row>
    <row r="555" spans="1:17">
      <c r="A555" s="2098"/>
      <c r="B555" s="83">
        <v>6</v>
      </c>
      <c r="C555" s="637"/>
      <c r="D555" s="638"/>
      <c r="E555" s="638"/>
      <c r="F555" s="639"/>
      <c r="G555" s="639"/>
      <c r="H555" s="639"/>
      <c r="I555" s="639"/>
      <c r="J555" s="639"/>
      <c r="K555" s="640"/>
      <c r="L555" s="639"/>
      <c r="M555" s="641"/>
      <c r="N555" s="642"/>
      <c r="O555" s="643"/>
      <c r="P555" s="644"/>
      <c r="Q555" s="645"/>
    </row>
    <row r="556" spans="1:17">
      <c r="A556" s="2098"/>
      <c r="B556" s="83">
        <v>7</v>
      </c>
      <c r="C556" s="637"/>
      <c r="D556" s="638"/>
      <c r="E556" s="638"/>
      <c r="F556" s="639"/>
      <c r="G556" s="639"/>
      <c r="H556" s="639"/>
      <c r="I556" s="639"/>
      <c r="J556" s="639"/>
      <c r="K556" s="640"/>
      <c r="L556" s="639"/>
      <c r="M556" s="641"/>
      <c r="N556" s="642"/>
      <c r="O556" s="643"/>
      <c r="P556" s="644"/>
      <c r="Q556" s="645"/>
    </row>
    <row r="557" spans="1:17">
      <c r="A557" s="2098"/>
      <c r="B557" s="83">
        <v>8</v>
      </c>
      <c r="C557" s="637"/>
      <c r="D557" s="638"/>
      <c r="E557" s="638"/>
      <c r="F557" s="639"/>
      <c r="G557" s="639"/>
      <c r="H557" s="639"/>
      <c r="I557" s="639"/>
      <c r="J557" s="639"/>
      <c r="K557" s="640"/>
      <c r="L557" s="639"/>
      <c r="M557" s="641"/>
      <c r="N557" s="642"/>
      <c r="O557" s="643"/>
      <c r="P557" s="644"/>
      <c r="Q557" s="645"/>
    </row>
    <row r="558" spans="1:17" ht="12.75" customHeight="1">
      <c r="A558" s="2098"/>
      <c r="B558" s="83">
        <v>9</v>
      </c>
      <c r="C558" s="637"/>
      <c r="D558" s="638"/>
      <c r="E558" s="638"/>
      <c r="F558" s="639"/>
      <c r="G558" s="639"/>
      <c r="H558" s="639"/>
      <c r="I558" s="639"/>
      <c r="J558" s="639"/>
      <c r="K558" s="640"/>
      <c r="L558" s="639"/>
      <c r="M558" s="641"/>
      <c r="N558" s="642"/>
      <c r="O558" s="643"/>
      <c r="P558" s="644"/>
      <c r="Q558" s="645"/>
    </row>
    <row r="559" spans="1:17" ht="12" thickBot="1">
      <c r="A559" s="2098"/>
      <c r="B559" s="156">
        <v>10</v>
      </c>
      <c r="C559" s="682"/>
      <c r="D559" s="683"/>
      <c r="E559" s="683"/>
      <c r="F559" s="684"/>
      <c r="G559" s="684"/>
      <c r="H559" s="684"/>
      <c r="I559" s="684"/>
      <c r="J559" s="684"/>
      <c r="K559" s="685"/>
      <c r="L559" s="684"/>
      <c r="M559" s="686"/>
      <c r="N559" s="687"/>
      <c r="O559" s="688"/>
      <c r="P559" s="689"/>
      <c r="Q559" s="690"/>
    </row>
    <row r="560" spans="1:17">
      <c r="A560" s="2132" t="s">
        <v>135</v>
      </c>
      <c r="B560" s="157">
        <v>1</v>
      </c>
      <c r="C560" s="1803" t="s">
        <v>246</v>
      </c>
      <c r="D560" s="1804">
        <v>32</v>
      </c>
      <c r="E560" s="1804">
        <v>1965</v>
      </c>
      <c r="F560" s="1805">
        <v>28</v>
      </c>
      <c r="G560" s="1805">
        <v>0</v>
      </c>
      <c r="H560" s="1805">
        <v>0</v>
      </c>
      <c r="I560" s="1805">
        <v>28.000001000000001</v>
      </c>
      <c r="J560" s="1805">
        <v>1419.59</v>
      </c>
      <c r="K560" s="1806">
        <v>28.000001000000001</v>
      </c>
      <c r="L560" s="1805">
        <v>1419.59</v>
      </c>
      <c r="M560" s="1807">
        <v>1.9724005522721352E-2</v>
      </c>
      <c r="N560" s="1808">
        <v>75.864000000000004</v>
      </c>
      <c r="O560" s="1809">
        <v>1.4963419549757326</v>
      </c>
      <c r="P560" s="1810">
        <v>1183.4403313632811</v>
      </c>
      <c r="Q560" s="1811">
        <v>89.780517298543955</v>
      </c>
    </row>
    <row r="561" spans="1:17">
      <c r="A561" s="2133"/>
      <c r="B561" s="158">
        <v>2</v>
      </c>
      <c r="C561" s="1812" t="s">
        <v>247</v>
      </c>
      <c r="D561" s="1813">
        <v>45</v>
      </c>
      <c r="E561" s="1813">
        <v>1982</v>
      </c>
      <c r="F561" s="1814">
        <v>35.299999999999997</v>
      </c>
      <c r="G561" s="1814">
        <v>3.3817080000000002</v>
      </c>
      <c r="H561" s="1814">
        <v>0.42911300000000002</v>
      </c>
      <c r="I561" s="1814">
        <v>31.489177999999999</v>
      </c>
      <c r="J561" s="1814">
        <v>1563.22</v>
      </c>
      <c r="K561" s="1815">
        <v>31.489177999999999</v>
      </c>
      <c r="L561" s="1814">
        <v>1563.22</v>
      </c>
      <c r="M561" s="1816">
        <v>2.0143791660802702E-2</v>
      </c>
      <c r="N561" s="1817">
        <v>75.864000000000004</v>
      </c>
      <c r="O561" s="1818">
        <v>1.5281886105551363</v>
      </c>
      <c r="P561" s="1819">
        <v>1208.627499648162</v>
      </c>
      <c r="Q561" s="1820">
        <v>91.691316633308176</v>
      </c>
    </row>
    <row r="562" spans="1:17">
      <c r="A562" s="2133"/>
      <c r="B562" s="158">
        <v>3</v>
      </c>
      <c r="C562" s="1812" t="s">
        <v>245</v>
      </c>
      <c r="D562" s="1813">
        <v>29</v>
      </c>
      <c r="E562" s="1813">
        <v>1960</v>
      </c>
      <c r="F562" s="1814">
        <v>24.2</v>
      </c>
      <c r="G562" s="1814">
        <v>0</v>
      </c>
      <c r="H562" s="1814">
        <v>0</v>
      </c>
      <c r="I562" s="1814">
        <v>24.2</v>
      </c>
      <c r="J562" s="1814">
        <v>1187.67</v>
      </c>
      <c r="K562" s="1815">
        <v>24.2</v>
      </c>
      <c r="L562" s="1814">
        <v>1187.67</v>
      </c>
      <c r="M562" s="1816">
        <v>2.0376030378808925E-2</v>
      </c>
      <c r="N562" s="1817">
        <v>75.864000000000004</v>
      </c>
      <c r="O562" s="1818">
        <v>1.5458071686579604</v>
      </c>
      <c r="P562" s="1819">
        <v>1222.5618227285356</v>
      </c>
      <c r="Q562" s="1820">
        <v>92.748430119477632</v>
      </c>
    </row>
    <row r="563" spans="1:17">
      <c r="A563" s="2133"/>
      <c r="B563" s="158">
        <v>4</v>
      </c>
      <c r="C563" s="1812" t="s">
        <v>244</v>
      </c>
      <c r="D563" s="1813">
        <v>6</v>
      </c>
      <c r="E563" s="1813">
        <v>1956</v>
      </c>
      <c r="F563" s="1814">
        <v>9.3800000000000008</v>
      </c>
      <c r="G563" s="1814">
        <v>0.65519700000000003</v>
      </c>
      <c r="H563" s="1814">
        <v>0.96</v>
      </c>
      <c r="I563" s="1814">
        <v>7.7648029999999997</v>
      </c>
      <c r="J563" s="1814">
        <v>327.26</v>
      </c>
      <c r="K563" s="1815">
        <v>7.7648029999999997</v>
      </c>
      <c r="L563" s="1814">
        <v>327.26</v>
      </c>
      <c r="M563" s="1816">
        <v>2.3726709649819714E-2</v>
      </c>
      <c r="N563" s="1817">
        <v>75.864000000000004</v>
      </c>
      <c r="O563" s="1818">
        <v>1.8000031008739228</v>
      </c>
      <c r="P563" s="1819">
        <v>1423.6025789891828</v>
      </c>
      <c r="Q563" s="1820">
        <v>108.00018605243537</v>
      </c>
    </row>
    <row r="564" spans="1:17">
      <c r="A564" s="2133"/>
      <c r="B564" s="158">
        <v>5</v>
      </c>
      <c r="C564" s="646"/>
      <c r="D564" s="647"/>
      <c r="E564" s="647"/>
      <c r="F564" s="648"/>
      <c r="G564" s="648"/>
      <c r="H564" s="648"/>
      <c r="I564" s="648"/>
      <c r="J564" s="648"/>
      <c r="K564" s="649"/>
      <c r="L564" s="648"/>
      <c r="M564" s="650"/>
      <c r="N564" s="651"/>
      <c r="O564" s="652"/>
      <c r="P564" s="653"/>
      <c r="Q564" s="654"/>
    </row>
    <row r="565" spans="1:17">
      <c r="A565" s="2133"/>
      <c r="B565" s="158">
        <v>6</v>
      </c>
      <c r="C565" s="646"/>
      <c r="D565" s="647"/>
      <c r="E565" s="647"/>
      <c r="F565" s="648"/>
      <c r="G565" s="648"/>
      <c r="H565" s="648"/>
      <c r="I565" s="648"/>
      <c r="J565" s="648"/>
      <c r="K565" s="649"/>
      <c r="L565" s="648"/>
      <c r="M565" s="650"/>
      <c r="N565" s="651"/>
      <c r="O565" s="652"/>
      <c r="P565" s="653"/>
      <c r="Q565" s="654"/>
    </row>
    <row r="566" spans="1:17">
      <c r="A566" s="2133"/>
      <c r="B566" s="158">
        <v>7</v>
      </c>
      <c r="C566" s="646"/>
      <c r="D566" s="647"/>
      <c r="E566" s="647"/>
      <c r="F566" s="648"/>
      <c r="G566" s="648"/>
      <c r="H566" s="648"/>
      <c r="I566" s="648"/>
      <c r="J566" s="648"/>
      <c r="K566" s="649"/>
      <c r="L566" s="648"/>
      <c r="M566" s="650"/>
      <c r="N566" s="651"/>
      <c r="O566" s="652"/>
      <c r="P566" s="653"/>
      <c r="Q566" s="654"/>
    </row>
    <row r="567" spans="1:17">
      <c r="A567" s="2133"/>
      <c r="B567" s="158">
        <v>8</v>
      </c>
      <c r="C567" s="646"/>
      <c r="D567" s="647"/>
      <c r="E567" s="647"/>
      <c r="F567" s="648"/>
      <c r="G567" s="648"/>
      <c r="H567" s="648"/>
      <c r="I567" s="648"/>
      <c r="J567" s="648"/>
      <c r="K567" s="649"/>
      <c r="L567" s="648"/>
      <c r="M567" s="650"/>
      <c r="N567" s="651"/>
      <c r="O567" s="652"/>
      <c r="P567" s="653"/>
      <c r="Q567" s="654"/>
    </row>
    <row r="568" spans="1:17" ht="12.75" customHeight="1">
      <c r="A568" s="2133"/>
      <c r="B568" s="158">
        <v>9</v>
      </c>
      <c r="C568" s="646"/>
      <c r="D568" s="647"/>
      <c r="E568" s="647"/>
      <c r="F568" s="648"/>
      <c r="G568" s="648"/>
      <c r="H568" s="648"/>
      <c r="I568" s="648"/>
      <c r="J568" s="648"/>
      <c r="K568" s="649"/>
      <c r="L568" s="648"/>
      <c r="M568" s="650"/>
      <c r="N568" s="651"/>
      <c r="O568" s="652"/>
      <c r="P568" s="653"/>
      <c r="Q568" s="654"/>
    </row>
    <row r="569" spans="1:17" ht="12" thickBot="1">
      <c r="A569" s="2134"/>
      <c r="B569" s="159">
        <v>10</v>
      </c>
      <c r="C569" s="655"/>
      <c r="D569" s="656"/>
      <c r="E569" s="656"/>
      <c r="F569" s="657"/>
      <c r="G569" s="657"/>
      <c r="H569" s="657"/>
      <c r="I569" s="657"/>
      <c r="J569" s="657"/>
      <c r="K569" s="658"/>
      <c r="L569" s="657"/>
      <c r="M569" s="659"/>
      <c r="N569" s="660"/>
      <c r="O569" s="661"/>
      <c r="P569" s="662"/>
      <c r="Q569" s="663"/>
    </row>
    <row r="570" spans="1:17">
      <c r="A570" s="2135" t="s">
        <v>146</v>
      </c>
      <c r="B570" s="18">
        <v>1</v>
      </c>
      <c r="C570" s="664"/>
      <c r="D570" s="665"/>
      <c r="E570" s="665"/>
      <c r="F570" s="666"/>
      <c r="G570" s="666"/>
      <c r="H570" s="666"/>
      <c r="I570" s="666"/>
      <c r="J570" s="666"/>
      <c r="K570" s="667"/>
      <c r="L570" s="666"/>
      <c r="M570" s="668"/>
      <c r="N570" s="669"/>
      <c r="O570" s="670"/>
      <c r="P570" s="671"/>
      <c r="Q570" s="672"/>
    </row>
    <row r="571" spans="1:17">
      <c r="A571" s="2136"/>
      <c r="B571" s="20">
        <v>2</v>
      </c>
      <c r="C571" s="673"/>
      <c r="D571" s="674"/>
      <c r="E571" s="674"/>
      <c r="F571" s="675"/>
      <c r="G571" s="675"/>
      <c r="H571" s="675"/>
      <c r="I571" s="675"/>
      <c r="J571" s="675"/>
      <c r="K571" s="676"/>
      <c r="L571" s="675"/>
      <c r="M571" s="677"/>
      <c r="N571" s="678"/>
      <c r="O571" s="679"/>
      <c r="P571" s="680"/>
      <c r="Q571" s="681"/>
    </row>
    <row r="572" spans="1:17">
      <c r="A572" s="2136"/>
      <c r="B572" s="20">
        <v>3</v>
      </c>
      <c r="C572" s="265"/>
      <c r="D572" s="266"/>
      <c r="E572" s="266"/>
      <c r="F572" s="161"/>
      <c r="G572" s="161"/>
      <c r="H572" s="161"/>
      <c r="I572" s="161"/>
      <c r="J572" s="161"/>
      <c r="K572" s="267"/>
      <c r="L572" s="161"/>
      <c r="M572" s="268"/>
      <c r="N572" s="269"/>
      <c r="O572" s="63"/>
      <c r="P572" s="270"/>
      <c r="Q572" s="271"/>
    </row>
    <row r="573" spans="1:17">
      <c r="A573" s="2136"/>
      <c r="B573" s="20">
        <v>4</v>
      </c>
      <c r="C573" s="265"/>
      <c r="D573" s="266"/>
      <c r="E573" s="266"/>
      <c r="F573" s="161"/>
      <c r="G573" s="161"/>
      <c r="H573" s="161"/>
      <c r="I573" s="161"/>
      <c r="J573" s="161"/>
      <c r="K573" s="267"/>
      <c r="L573" s="161"/>
      <c r="M573" s="268"/>
      <c r="N573" s="269"/>
      <c r="O573" s="63"/>
      <c r="P573" s="270"/>
      <c r="Q573" s="271"/>
    </row>
    <row r="574" spans="1:17">
      <c r="A574" s="2136"/>
      <c r="B574" s="20">
        <v>5</v>
      </c>
      <c r="C574" s="265"/>
      <c r="D574" s="266"/>
      <c r="E574" s="266"/>
      <c r="F574" s="161"/>
      <c r="G574" s="161"/>
      <c r="H574" s="161"/>
      <c r="I574" s="161"/>
      <c r="J574" s="161"/>
      <c r="K574" s="267"/>
      <c r="L574" s="161"/>
      <c r="M574" s="268"/>
      <c r="N574" s="269"/>
      <c r="O574" s="63"/>
      <c r="P574" s="270"/>
      <c r="Q574" s="271"/>
    </row>
    <row r="575" spans="1:17">
      <c r="A575" s="2136"/>
      <c r="B575" s="20">
        <v>6</v>
      </c>
      <c r="C575" s="265"/>
      <c r="D575" s="266"/>
      <c r="E575" s="266"/>
      <c r="F575" s="161"/>
      <c r="G575" s="161"/>
      <c r="H575" s="161"/>
      <c r="I575" s="161"/>
      <c r="J575" s="161"/>
      <c r="K575" s="267"/>
      <c r="L575" s="161"/>
      <c r="M575" s="268"/>
      <c r="N575" s="269"/>
      <c r="O575" s="63"/>
      <c r="P575" s="270"/>
      <c r="Q575" s="271"/>
    </row>
    <row r="576" spans="1:17">
      <c r="A576" s="2136"/>
      <c r="B576" s="20">
        <v>7</v>
      </c>
      <c r="C576" s="265"/>
      <c r="D576" s="266"/>
      <c r="E576" s="266"/>
      <c r="F576" s="161"/>
      <c r="G576" s="161"/>
      <c r="H576" s="161"/>
      <c r="I576" s="161"/>
      <c r="J576" s="161"/>
      <c r="K576" s="267"/>
      <c r="L576" s="161"/>
      <c r="M576" s="268"/>
      <c r="N576" s="269"/>
      <c r="O576" s="63"/>
      <c r="P576" s="270"/>
      <c r="Q576" s="271"/>
    </row>
    <row r="577" spans="1:17">
      <c r="A577" s="2136"/>
      <c r="B577" s="20">
        <v>8</v>
      </c>
      <c r="C577" s="265"/>
      <c r="D577" s="266"/>
      <c r="E577" s="266"/>
      <c r="F577" s="161"/>
      <c r="G577" s="161"/>
      <c r="H577" s="161"/>
      <c r="I577" s="161"/>
      <c r="J577" s="161"/>
      <c r="K577" s="267"/>
      <c r="L577" s="161"/>
      <c r="M577" s="268"/>
      <c r="N577" s="269"/>
      <c r="O577" s="63"/>
      <c r="P577" s="270"/>
      <c r="Q577" s="271"/>
    </row>
    <row r="578" spans="1:17" ht="12.75" customHeight="1">
      <c r="A578" s="2136"/>
      <c r="B578" s="20">
        <v>9</v>
      </c>
      <c r="C578" s="265"/>
      <c r="D578" s="266"/>
      <c r="E578" s="266"/>
      <c r="F578" s="161"/>
      <c r="G578" s="161"/>
      <c r="H578" s="161"/>
      <c r="I578" s="161"/>
      <c r="J578" s="161"/>
      <c r="K578" s="267"/>
      <c r="L578" s="161"/>
      <c r="M578" s="268"/>
      <c r="N578" s="269"/>
      <c r="O578" s="63"/>
      <c r="P578" s="270"/>
      <c r="Q578" s="271"/>
    </row>
    <row r="579" spans="1:17" ht="12.75" thickBot="1">
      <c r="A579" s="2137"/>
      <c r="B579" s="287">
        <v>10</v>
      </c>
      <c r="C579" s="272"/>
      <c r="D579" s="273"/>
      <c r="E579" s="273"/>
      <c r="F579" s="162"/>
      <c r="G579" s="162"/>
      <c r="H579" s="162"/>
      <c r="I579" s="162"/>
      <c r="J579" s="162"/>
      <c r="K579" s="274"/>
      <c r="L579" s="162"/>
      <c r="M579" s="275"/>
      <c r="N579" s="276"/>
      <c r="O579" s="277"/>
      <c r="P579" s="278"/>
      <c r="Q579" s="163"/>
    </row>
    <row r="580" spans="1:17">
      <c r="F580" s="93"/>
      <c r="G580" s="93"/>
      <c r="H580" s="93"/>
      <c r="I580" s="93"/>
    </row>
    <row r="581" spans="1:17">
      <c r="F581" s="93"/>
      <c r="G581" s="93"/>
      <c r="H581" s="93"/>
      <c r="I581" s="93"/>
    </row>
    <row r="582" spans="1:17" ht="15">
      <c r="A582" s="2081" t="s">
        <v>248</v>
      </c>
      <c r="B582" s="2081"/>
      <c r="C582" s="2081"/>
      <c r="D582" s="2081"/>
      <c r="E582" s="2081"/>
      <c r="F582" s="2081"/>
      <c r="G582" s="2081"/>
      <c r="H582" s="2081"/>
      <c r="I582" s="2081"/>
      <c r="J582" s="2081"/>
      <c r="K582" s="2081"/>
      <c r="L582" s="2081"/>
      <c r="M582" s="2081"/>
      <c r="N582" s="2081"/>
      <c r="O582" s="2081"/>
      <c r="P582" s="2081"/>
      <c r="Q582" s="2081"/>
    </row>
    <row r="583" spans="1:17" ht="13.5" thickBot="1">
      <c r="A583" s="945"/>
      <c r="B583" s="945"/>
      <c r="C583" s="945"/>
      <c r="D583" s="945"/>
      <c r="E583" s="2043" t="s">
        <v>404</v>
      </c>
      <c r="F583" s="2043"/>
      <c r="G583" s="2043"/>
      <c r="H583" s="2043"/>
      <c r="I583" s="945">
        <v>1.1000000000000001</v>
      </c>
      <c r="J583" s="945" t="s">
        <v>403</v>
      </c>
      <c r="K583" s="945" t="s">
        <v>405</v>
      </c>
      <c r="L583" s="946">
        <v>474</v>
      </c>
      <c r="M583" s="945"/>
      <c r="N583" s="945"/>
      <c r="O583" s="945"/>
      <c r="P583" s="945"/>
      <c r="Q583" s="945"/>
    </row>
    <row r="584" spans="1:17">
      <c r="A584" s="2082" t="s">
        <v>1</v>
      </c>
      <c r="B584" s="2063" t="s">
        <v>0</v>
      </c>
      <c r="C584" s="2066" t="s">
        <v>2</v>
      </c>
      <c r="D584" s="2066" t="s">
        <v>3</v>
      </c>
      <c r="E584" s="2066" t="s">
        <v>12</v>
      </c>
      <c r="F584" s="2070" t="s">
        <v>13</v>
      </c>
      <c r="G584" s="2071"/>
      <c r="H584" s="2071"/>
      <c r="I584" s="2072"/>
      <c r="J584" s="2066" t="s">
        <v>4</v>
      </c>
      <c r="K584" s="2066" t="s">
        <v>14</v>
      </c>
      <c r="L584" s="2066" t="s">
        <v>5</v>
      </c>
      <c r="M584" s="2066" t="s">
        <v>6</v>
      </c>
      <c r="N584" s="2066" t="s">
        <v>15</v>
      </c>
      <c r="O584" s="2086" t="s">
        <v>16</v>
      </c>
      <c r="P584" s="2066" t="s">
        <v>23</v>
      </c>
      <c r="Q584" s="2075" t="s">
        <v>24</v>
      </c>
    </row>
    <row r="585" spans="1:17" ht="33.75">
      <c r="A585" s="2083"/>
      <c r="B585" s="2064"/>
      <c r="C585" s="2067"/>
      <c r="D585" s="2069"/>
      <c r="E585" s="2069"/>
      <c r="F585" s="16" t="s">
        <v>17</v>
      </c>
      <c r="G585" s="16" t="s">
        <v>18</v>
      </c>
      <c r="H585" s="16" t="s">
        <v>19</v>
      </c>
      <c r="I585" s="16" t="s">
        <v>20</v>
      </c>
      <c r="J585" s="2069"/>
      <c r="K585" s="2069"/>
      <c r="L585" s="2069"/>
      <c r="M585" s="2069"/>
      <c r="N585" s="2069"/>
      <c r="O585" s="2087"/>
      <c r="P585" s="2069"/>
      <c r="Q585" s="2076"/>
    </row>
    <row r="586" spans="1:17">
      <c r="A586" s="2084"/>
      <c r="B586" s="2085"/>
      <c r="C586" s="2069"/>
      <c r="D586" s="99" t="s">
        <v>7</v>
      </c>
      <c r="E586" s="99" t="s">
        <v>8</v>
      </c>
      <c r="F586" s="99" t="s">
        <v>9</v>
      </c>
      <c r="G586" s="99" t="s">
        <v>9</v>
      </c>
      <c r="H586" s="99" t="s">
        <v>9</v>
      </c>
      <c r="I586" s="99" t="s">
        <v>9</v>
      </c>
      <c r="J586" s="99" t="s">
        <v>21</v>
      </c>
      <c r="K586" s="99" t="s">
        <v>9</v>
      </c>
      <c r="L586" s="99" t="s">
        <v>21</v>
      </c>
      <c r="M586" s="99" t="s">
        <v>71</v>
      </c>
      <c r="N586" s="99" t="s">
        <v>519</v>
      </c>
      <c r="O586" s="99" t="s">
        <v>520</v>
      </c>
      <c r="P586" s="100" t="s">
        <v>25</v>
      </c>
      <c r="Q586" s="101" t="s">
        <v>521</v>
      </c>
    </row>
    <row r="587" spans="1:17" ht="12" thickBot="1">
      <c r="A587" s="895">
        <v>1</v>
      </c>
      <c r="B587" s="896">
        <v>2</v>
      </c>
      <c r="C587" s="897">
        <v>3</v>
      </c>
      <c r="D587" s="898">
        <v>4</v>
      </c>
      <c r="E587" s="898">
        <v>5</v>
      </c>
      <c r="F587" s="898">
        <v>6</v>
      </c>
      <c r="G587" s="898">
        <v>7</v>
      </c>
      <c r="H587" s="898">
        <v>8</v>
      </c>
      <c r="I587" s="898">
        <v>9</v>
      </c>
      <c r="J587" s="898">
        <v>10</v>
      </c>
      <c r="K587" s="898">
        <v>11</v>
      </c>
      <c r="L587" s="897">
        <v>12</v>
      </c>
      <c r="M587" s="898">
        <v>13</v>
      </c>
      <c r="N587" s="898">
        <v>14</v>
      </c>
      <c r="O587" s="899">
        <v>15</v>
      </c>
      <c r="P587" s="897">
        <v>16</v>
      </c>
      <c r="Q587" s="900">
        <v>17</v>
      </c>
    </row>
    <row r="588" spans="1:17">
      <c r="A588" s="2143" t="s">
        <v>100</v>
      </c>
      <c r="B588" s="286">
        <v>1</v>
      </c>
      <c r="C588" s="1890" t="s">
        <v>249</v>
      </c>
      <c r="D588" s="1876">
        <v>50</v>
      </c>
      <c r="E588" s="1876">
        <v>1993</v>
      </c>
      <c r="F588" s="1891">
        <v>33.151000000000003</v>
      </c>
      <c r="G588" s="1877">
        <v>7.9786210000000004</v>
      </c>
      <c r="H588" s="1877">
        <v>7.84</v>
      </c>
      <c r="I588" s="1877">
        <v>17.516689</v>
      </c>
      <c r="J588" s="1877">
        <v>2469.6799999999998</v>
      </c>
      <c r="K588" s="1878">
        <v>17.516689</v>
      </c>
      <c r="L588" s="1877">
        <v>2469.6799999999998</v>
      </c>
      <c r="M588" s="1879">
        <v>7.0926958148424092E-3</v>
      </c>
      <c r="N588" s="1880">
        <v>79.352000000000004</v>
      </c>
      <c r="O588" s="1881">
        <v>0.56281959829937489</v>
      </c>
      <c r="P588" s="1882">
        <v>425.56174889054455</v>
      </c>
      <c r="Q588" s="1883">
        <v>33.769175897962491</v>
      </c>
    </row>
    <row r="589" spans="1:17">
      <c r="A589" s="2144"/>
      <c r="B589" s="109">
        <v>2</v>
      </c>
      <c r="C589" s="1434"/>
      <c r="D589" s="1228"/>
      <c r="E589" s="1228"/>
      <c r="F589" s="1230"/>
      <c r="G589" s="1230"/>
      <c r="H589" s="1230"/>
      <c r="I589" s="1230"/>
      <c r="J589" s="1230"/>
      <c r="K589" s="1231"/>
      <c r="L589" s="1230"/>
      <c r="M589" s="1232"/>
      <c r="N589" s="1233"/>
      <c r="O589" s="1234"/>
      <c r="P589" s="1235"/>
      <c r="Q589" s="1389"/>
    </row>
    <row r="590" spans="1:17">
      <c r="A590" s="2144"/>
      <c r="B590" s="109">
        <v>3</v>
      </c>
      <c r="C590" s="108"/>
      <c r="D590" s="109"/>
      <c r="E590" s="109"/>
      <c r="F590" s="110"/>
      <c r="G590" s="111"/>
      <c r="H590" s="111"/>
      <c r="I590" s="111"/>
      <c r="J590" s="111"/>
      <c r="K590" s="112"/>
      <c r="L590" s="111"/>
      <c r="M590" s="113"/>
      <c r="N590" s="114"/>
      <c r="O590" s="115"/>
      <c r="P590" s="116"/>
      <c r="Q590" s="1491"/>
    </row>
    <row r="591" spans="1:17">
      <c r="A591" s="2144"/>
      <c r="B591" s="109">
        <v>4</v>
      </c>
      <c r="C591" s="108"/>
      <c r="D591" s="109"/>
      <c r="E591" s="109"/>
      <c r="F591" s="110"/>
      <c r="G591" s="111"/>
      <c r="H591" s="111"/>
      <c r="I591" s="111"/>
      <c r="J591" s="111"/>
      <c r="K591" s="112"/>
      <c r="L591" s="111"/>
      <c r="M591" s="113"/>
      <c r="N591" s="114"/>
      <c r="O591" s="115"/>
      <c r="P591" s="116"/>
      <c r="Q591" s="1491"/>
    </row>
    <row r="592" spans="1:17">
      <c r="A592" s="2144"/>
      <c r="B592" s="109">
        <v>5</v>
      </c>
      <c r="C592" s="108"/>
      <c r="D592" s="109"/>
      <c r="E592" s="109"/>
      <c r="F592" s="110"/>
      <c r="G592" s="111"/>
      <c r="H592" s="111"/>
      <c r="I592" s="111"/>
      <c r="J592" s="111"/>
      <c r="K592" s="112"/>
      <c r="L592" s="111"/>
      <c r="M592" s="113"/>
      <c r="N592" s="114"/>
      <c r="O592" s="115"/>
      <c r="P592" s="116"/>
      <c r="Q592" s="1491"/>
    </row>
    <row r="593" spans="1:17">
      <c r="A593" s="2144"/>
      <c r="B593" s="109">
        <v>6</v>
      </c>
      <c r="C593" s="108"/>
      <c r="D593" s="109"/>
      <c r="E593" s="109"/>
      <c r="F593" s="110"/>
      <c r="G593" s="111"/>
      <c r="H593" s="111"/>
      <c r="I593" s="111"/>
      <c r="J593" s="111"/>
      <c r="K593" s="112"/>
      <c r="L593" s="111"/>
      <c r="M593" s="113"/>
      <c r="N593" s="114"/>
      <c r="O593" s="115"/>
      <c r="P593" s="116"/>
      <c r="Q593" s="1491"/>
    </row>
    <row r="594" spans="1:17">
      <c r="A594" s="2144"/>
      <c r="B594" s="109">
        <v>7</v>
      </c>
      <c r="C594" s="108"/>
      <c r="D594" s="109"/>
      <c r="E594" s="109"/>
      <c r="F594" s="110"/>
      <c r="G594" s="111"/>
      <c r="H594" s="111"/>
      <c r="I594" s="111"/>
      <c r="J594" s="111"/>
      <c r="K594" s="112"/>
      <c r="L594" s="111"/>
      <c r="M594" s="113"/>
      <c r="N594" s="114"/>
      <c r="O594" s="115"/>
      <c r="P594" s="116"/>
      <c r="Q594" s="1491"/>
    </row>
    <row r="595" spans="1:17">
      <c r="A595" s="2144"/>
      <c r="B595" s="109">
        <v>8</v>
      </c>
      <c r="C595" s="108"/>
      <c r="D595" s="109"/>
      <c r="E595" s="109"/>
      <c r="F595" s="110"/>
      <c r="G595" s="111"/>
      <c r="H595" s="111"/>
      <c r="I595" s="111"/>
      <c r="J595" s="111"/>
      <c r="K595" s="112"/>
      <c r="L595" s="111"/>
      <c r="M595" s="113"/>
      <c r="N595" s="114"/>
      <c r="O595" s="115"/>
      <c r="P595" s="116"/>
      <c r="Q595" s="1491"/>
    </row>
    <row r="596" spans="1:17">
      <c r="A596" s="2144"/>
      <c r="B596" s="109">
        <v>9</v>
      </c>
      <c r="C596" s="108"/>
      <c r="D596" s="109"/>
      <c r="E596" s="109"/>
      <c r="F596" s="110"/>
      <c r="G596" s="111"/>
      <c r="H596" s="111"/>
      <c r="I596" s="111"/>
      <c r="J596" s="111"/>
      <c r="K596" s="112"/>
      <c r="L596" s="111"/>
      <c r="M596" s="113"/>
      <c r="N596" s="114"/>
      <c r="O596" s="115"/>
      <c r="P596" s="116"/>
      <c r="Q596" s="1491"/>
    </row>
    <row r="597" spans="1:17" ht="12" thickBot="1">
      <c r="A597" s="2145"/>
      <c r="B597" s="536">
        <v>10</v>
      </c>
      <c r="C597" s="1500"/>
      <c r="D597" s="536"/>
      <c r="E597" s="536"/>
      <c r="F597" s="1501"/>
      <c r="G597" s="1502"/>
      <c r="H597" s="1502"/>
      <c r="I597" s="1502"/>
      <c r="J597" s="1502"/>
      <c r="K597" s="1503"/>
      <c r="L597" s="1502"/>
      <c r="M597" s="1504"/>
      <c r="N597" s="1505"/>
      <c r="O597" s="1506"/>
      <c r="P597" s="1507"/>
      <c r="Q597" s="1508"/>
    </row>
    <row r="598" spans="1:17">
      <c r="A598" s="2138" t="s">
        <v>106</v>
      </c>
      <c r="B598" s="32">
        <v>1</v>
      </c>
      <c r="C598" s="1495"/>
      <c r="D598" s="32"/>
      <c r="E598" s="32"/>
      <c r="F598" s="1496"/>
      <c r="G598" s="1496"/>
      <c r="H598" s="1496"/>
      <c r="I598" s="1496"/>
      <c r="J598" s="1496"/>
      <c r="K598" s="1497"/>
      <c r="L598" s="1496"/>
      <c r="M598" s="1498"/>
      <c r="N598" s="1467"/>
      <c r="O598" s="1499"/>
      <c r="P598" s="1468"/>
      <c r="Q598" s="1469"/>
    </row>
    <row r="599" spans="1:17">
      <c r="A599" s="2092"/>
      <c r="B599" s="13">
        <v>2</v>
      </c>
      <c r="C599" s="9"/>
      <c r="D599" s="13"/>
      <c r="E599" s="13"/>
      <c r="F599" s="122"/>
      <c r="G599" s="122"/>
      <c r="H599" s="122"/>
      <c r="I599" s="122"/>
      <c r="J599" s="122"/>
      <c r="K599" s="64"/>
      <c r="L599" s="122"/>
      <c r="M599" s="123"/>
      <c r="N599" s="124"/>
      <c r="O599" s="54"/>
      <c r="P599" s="125"/>
      <c r="Q599" s="126"/>
    </row>
    <row r="600" spans="1:17">
      <c r="A600" s="2092"/>
      <c r="B600" s="13">
        <v>3</v>
      </c>
      <c r="C600" s="9"/>
      <c r="D600" s="13"/>
      <c r="E600" s="13"/>
      <c r="F600" s="122"/>
      <c r="G600" s="122"/>
      <c r="H600" s="122"/>
      <c r="I600" s="122"/>
      <c r="J600" s="122"/>
      <c r="K600" s="64"/>
      <c r="L600" s="122"/>
      <c r="M600" s="123"/>
      <c r="N600" s="124"/>
      <c r="O600" s="54"/>
      <c r="P600" s="125"/>
      <c r="Q600" s="126"/>
    </row>
    <row r="601" spans="1:17">
      <c r="A601" s="2092"/>
      <c r="B601" s="13">
        <v>4</v>
      </c>
      <c r="C601" s="9"/>
      <c r="D601" s="13"/>
      <c r="E601" s="13"/>
      <c r="F601" s="122"/>
      <c r="G601" s="122"/>
      <c r="H601" s="122"/>
      <c r="I601" s="122"/>
      <c r="J601" s="122"/>
      <c r="K601" s="64"/>
      <c r="L601" s="122"/>
      <c r="M601" s="123"/>
      <c r="N601" s="124"/>
      <c r="O601" s="54"/>
      <c r="P601" s="125"/>
      <c r="Q601" s="126"/>
    </row>
    <row r="602" spans="1:17">
      <c r="A602" s="2092"/>
      <c r="B602" s="13">
        <v>5</v>
      </c>
      <c r="C602" s="9"/>
      <c r="D602" s="13"/>
      <c r="E602" s="13"/>
      <c r="F602" s="122"/>
      <c r="G602" s="122"/>
      <c r="H602" s="122"/>
      <c r="I602" s="122"/>
      <c r="J602" s="122"/>
      <c r="K602" s="64"/>
      <c r="L602" s="122"/>
      <c r="M602" s="123"/>
      <c r="N602" s="124"/>
      <c r="O602" s="54"/>
      <c r="P602" s="125"/>
      <c r="Q602" s="126"/>
    </row>
    <row r="603" spans="1:17">
      <c r="A603" s="2092"/>
      <c r="B603" s="13">
        <v>6</v>
      </c>
      <c r="C603" s="9"/>
      <c r="D603" s="13"/>
      <c r="E603" s="13"/>
      <c r="F603" s="122"/>
      <c r="G603" s="122"/>
      <c r="H603" s="122"/>
      <c r="I603" s="122"/>
      <c r="J603" s="122"/>
      <c r="K603" s="64"/>
      <c r="L603" s="122"/>
      <c r="M603" s="123"/>
      <c r="N603" s="124"/>
      <c r="O603" s="54"/>
      <c r="P603" s="125"/>
      <c r="Q603" s="126"/>
    </row>
    <row r="604" spans="1:17">
      <c r="A604" s="2092"/>
      <c r="B604" s="13">
        <v>7</v>
      </c>
      <c r="C604" s="9"/>
      <c r="D604" s="13"/>
      <c r="E604" s="13"/>
      <c r="F604" s="122"/>
      <c r="G604" s="122"/>
      <c r="H604" s="122"/>
      <c r="I604" s="122"/>
      <c r="J604" s="122"/>
      <c r="K604" s="64"/>
      <c r="L604" s="122"/>
      <c r="M604" s="123"/>
      <c r="N604" s="124"/>
      <c r="O604" s="54"/>
      <c r="P604" s="125"/>
      <c r="Q604" s="126"/>
    </row>
    <row r="605" spans="1:17">
      <c r="A605" s="2092"/>
      <c r="B605" s="13">
        <v>8</v>
      </c>
      <c r="C605" s="9"/>
      <c r="D605" s="13"/>
      <c r="E605" s="13"/>
      <c r="F605" s="122"/>
      <c r="G605" s="122"/>
      <c r="H605" s="122"/>
      <c r="I605" s="122"/>
      <c r="J605" s="122"/>
      <c r="K605" s="64"/>
      <c r="L605" s="122"/>
      <c r="M605" s="123"/>
      <c r="N605" s="124"/>
      <c r="O605" s="54"/>
      <c r="P605" s="125"/>
      <c r="Q605" s="126"/>
    </row>
    <row r="606" spans="1:17">
      <c r="A606" s="2092"/>
      <c r="B606" s="13">
        <v>9</v>
      </c>
      <c r="C606" s="9"/>
      <c r="D606" s="13"/>
      <c r="E606" s="13"/>
      <c r="F606" s="122"/>
      <c r="G606" s="122"/>
      <c r="H606" s="122"/>
      <c r="I606" s="122"/>
      <c r="J606" s="122"/>
      <c r="K606" s="64"/>
      <c r="L606" s="122"/>
      <c r="M606" s="123"/>
      <c r="N606" s="124"/>
      <c r="O606" s="54"/>
      <c r="P606" s="125"/>
      <c r="Q606" s="126"/>
    </row>
    <row r="607" spans="1:17" ht="12" thickBot="1">
      <c r="A607" s="2093"/>
      <c r="B607" s="44">
        <v>10</v>
      </c>
      <c r="C607" s="9"/>
      <c r="D607" s="13"/>
      <c r="E607" s="13"/>
      <c r="F607" s="122"/>
      <c r="G607" s="122"/>
      <c r="H607" s="122"/>
      <c r="I607" s="122"/>
      <c r="J607" s="122"/>
      <c r="K607" s="64"/>
      <c r="L607" s="122"/>
      <c r="M607" s="123"/>
      <c r="N607" s="124"/>
      <c r="O607" s="54"/>
      <c r="P607" s="125"/>
      <c r="Q607" s="126"/>
    </row>
    <row r="608" spans="1:17">
      <c r="A608" s="2094" t="s">
        <v>114</v>
      </c>
      <c r="B608" s="127">
        <v>1</v>
      </c>
      <c r="C608" s="128"/>
      <c r="D608" s="127"/>
      <c r="E608" s="127"/>
      <c r="F608" s="129"/>
      <c r="G608" s="129"/>
      <c r="H608" s="129"/>
      <c r="I608" s="129"/>
      <c r="J608" s="129"/>
      <c r="K608" s="130"/>
      <c r="L608" s="129"/>
      <c r="M608" s="131"/>
      <c r="N608" s="132"/>
      <c r="O608" s="133"/>
      <c r="P608" s="134"/>
      <c r="Q608" s="135"/>
    </row>
    <row r="609" spans="1:17">
      <c r="A609" s="2095"/>
      <c r="B609" s="136">
        <v>2</v>
      </c>
      <c r="C609" s="137"/>
      <c r="D609" s="136"/>
      <c r="E609" s="136"/>
      <c r="F609" s="138"/>
      <c r="G609" s="138"/>
      <c r="H609" s="138"/>
      <c r="I609" s="138"/>
      <c r="J609" s="138"/>
      <c r="K609" s="139"/>
      <c r="L609" s="138"/>
      <c r="M609" s="140"/>
      <c r="N609" s="141"/>
      <c r="O609" s="142"/>
      <c r="P609" s="143"/>
      <c r="Q609" s="144"/>
    </row>
    <row r="610" spans="1:17">
      <c r="A610" s="2095"/>
      <c r="B610" s="136">
        <v>3</v>
      </c>
      <c r="C610" s="137"/>
      <c r="D610" s="136"/>
      <c r="E610" s="136"/>
      <c r="F610" s="138"/>
      <c r="G610" s="138"/>
      <c r="H610" s="138"/>
      <c r="I610" s="138"/>
      <c r="J610" s="138"/>
      <c r="K610" s="139"/>
      <c r="L610" s="138"/>
      <c r="M610" s="140"/>
      <c r="N610" s="141"/>
      <c r="O610" s="142"/>
      <c r="P610" s="143"/>
      <c r="Q610" s="144"/>
    </row>
    <row r="611" spans="1:17">
      <c r="A611" s="2095"/>
      <c r="B611" s="136">
        <v>4</v>
      </c>
      <c r="C611" s="137"/>
      <c r="D611" s="136"/>
      <c r="E611" s="136"/>
      <c r="F611" s="138"/>
      <c r="G611" s="138"/>
      <c r="H611" s="138"/>
      <c r="I611" s="138"/>
      <c r="J611" s="138"/>
      <c r="K611" s="139"/>
      <c r="L611" s="138"/>
      <c r="M611" s="140"/>
      <c r="N611" s="141"/>
      <c r="O611" s="142"/>
      <c r="P611" s="143"/>
      <c r="Q611" s="144"/>
    </row>
    <row r="612" spans="1:17">
      <c r="A612" s="2095"/>
      <c r="B612" s="136">
        <v>5</v>
      </c>
      <c r="C612" s="137"/>
      <c r="D612" s="136"/>
      <c r="E612" s="136"/>
      <c r="F612" s="138"/>
      <c r="G612" s="138"/>
      <c r="H612" s="138"/>
      <c r="I612" s="138"/>
      <c r="J612" s="138"/>
      <c r="K612" s="139"/>
      <c r="L612" s="138"/>
      <c r="M612" s="140"/>
      <c r="N612" s="141"/>
      <c r="O612" s="142"/>
      <c r="P612" s="143"/>
      <c r="Q612" s="144"/>
    </row>
    <row r="613" spans="1:17">
      <c r="A613" s="2095"/>
      <c r="B613" s="136">
        <v>6</v>
      </c>
      <c r="C613" s="137"/>
      <c r="D613" s="136"/>
      <c r="E613" s="136"/>
      <c r="F613" s="138"/>
      <c r="G613" s="138"/>
      <c r="H613" s="138"/>
      <c r="I613" s="138"/>
      <c r="J613" s="138"/>
      <c r="K613" s="139"/>
      <c r="L613" s="138"/>
      <c r="M613" s="140"/>
      <c r="N613" s="141"/>
      <c r="O613" s="142"/>
      <c r="P613" s="143"/>
      <c r="Q613" s="144"/>
    </row>
    <row r="614" spans="1:17">
      <c r="A614" s="2095"/>
      <c r="B614" s="136">
        <v>7</v>
      </c>
      <c r="C614" s="137"/>
      <c r="D614" s="136"/>
      <c r="E614" s="136"/>
      <c r="F614" s="138"/>
      <c r="G614" s="138"/>
      <c r="H614" s="138"/>
      <c r="I614" s="138"/>
      <c r="J614" s="138"/>
      <c r="K614" s="139"/>
      <c r="L614" s="138"/>
      <c r="M614" s="140"/>
      <c r="N614" s="141"/>
      <c r="O614" s="142"/>
      <c r="P614" s="143"/>
      <c r="Q614" s="144"/>
    </row>
    <row r="615" spans="1:17">
      <c r="A615" s="2095"/>
      <c r="B615" s="136">
        <v>8</v>
      </c>
      <c r="C615" s="137"/>
      <c r="D615" s="136"/>
      <c r="E615" s="136"/>
      <c r="F615" s="138"/>
      <c r="G615" s="138"/>
      <c r="H615" s="138"/>
      <c r="I615" s="138"/>
      <c r="J615" s="138"/>
      <c r="K615" s="139"/>
      <c r="L615" s="138"/>
      <c r="M615" s="140"/>
      <c r="N615" s="141"/>
      <c r="O615" s="142"/>
      <c r="P615" s="143"/>
      <c r="Q615" s="144"/>
    </row>
    <row r="616" spans="1:17">
      <c r="A616" s="2095"/>
      <c r="B616" s="136">
        <v>9</v>
      </c>
      <c r="C616" s="137"/>
      <c r="D616" s="136"/>
      <c r="E616" s="136"/>
      <c r="F616" s="138"/>
      <c r="G616" s="138"/>
      <c r="H616" s="138"/>
      <c r="I616" s="138"/>
      <c r="J616" s="138"/>
      <c r="K616" s="139"/>
      <c r="L616" s="138"/>
      <c r="M616" s="140"/>
      <c r="N616" s="141"/>
      <c r="O616" s="142"/>
      <c r="P616" s="143"/>
      <c r="Q616" s="144"/>
    </row>
    <row r="617" spans="1:17" ht="12" thickBot="1">
      <c r="A617" s="2096"/>
      <c r="B617" s="145">
        <v>10</v>
      </c>
      <c r="C617" s="146"/>
      <c r="D617" s="145"/>
      <c r="E617" s="145"/>
      <c r="F617" s="147"/>
      <c r="G617" s="147"/>
      <c r="H617" s="147"/>
      <c r="I617" s="147"/>
      <c r="J617" s="147"/>
      <c r="K617" s="148"/>
      <c r="L617" s="147"/>
      <c r="M617" s="149"/>
      <c r="N617" s="150"/>
      <c r="O617" s="151"/>
      <c r="P617" s="152"/>
      <c r="Q617" s="153"/>
    </row>
    <row r="618" spans="1:17">
      <c r="A618" s="2097" t="s">
        <v>125</v>
      </c>
      <c r="B618" s="83">
        <v>1</v>
      </c>
      <c r="C618" s="1897" t="s">
        <v>259</v>
      </c>
      <c r="D618" s="1898">
        <v>26</v>
      </c>
      <c r="E618" s="1898">
        <v>1982</v>
      </c>
      <c r="F618" s="1787">
        <v>27.423999999999999</v>
      </c>
      <c r="G618" s="1787">
        <v>2.2542080000000002</v>
      </c>
      <c r="H618" s="1787">
        <v>3.84</v>
      </c>
      <c r="I618" s="1787">
        <v>21.329792000000001</v>
      </c>
      <c r="J618" s="1787">
        <v>1351.11</v>
      </c>
      <c r="K618" s="1788">
        <v>21.329792000000001</v>
      </c>
      <c r="L618" s="1787">
        <v>1351.11</v>
      </c>
      <c r="M618" s="1789">
        <v>1.5786865614198699E-2</v>
      </c>
      <c r="N618" s="1790">
        <v>79.352000000000004</v>
      </c>
      <c r="O618" s="1791">
        <v>1.2527193602178952</v>
      </c>
      <c r="P618" s="1792">
        <v>947.21193685192191</v>
      </c>
      <c r="Q618" s="1793">
        <v>75.163161613073711</v>
      </c>
    </row>
    <row r="619" spans="1:17">
      <c r="A619" s="2098"/>
      <c r="B619" s="83">
        <v>2</v>
      </c>
      <c r="C619" s="1897" t="s">
        <v>251</v>
      </c>
      <c r="D619" s="1898">
        <v>52</v>
      </c>
      <c r="E619" s="1898">
        <v>1985</v>
      </c>
      <c r="F619" s="1787">
        <v>57.371000000000002</v>
      </c>
      <c r="G619" s="1787">
        <v>5.2098699999999996</v>
      </c>
      <c r="H619" s="1787">
        <v>7.6783999999999999</v>
      </c>
      <c r="I619" s="1787">
        <v>44.482726999999997</v>
      </c>
      <c r="J619" s="1787">
        <v>2741.26</v>
      </c>
      <c r="K619" s="1788">
        <v>44.482726999999997</v>
      </c>
      <c r="L619" s="1787">
        <v>2741.26</v>
      </c>
      <c r="M619" s="1789">
        <v>1.6227109796225093E-2</v>
      </c>
      <c r="N619" s="1790">
        <v>79.352000000000004</v>
      </c>
      <c r="O619" s="1791">
        <v>1.2876536165500536</v>
      </c>
      <c r="P619" s="1792">
        <v>973.62658777350555</v>
      </c>
      <c r="Q619" s="1793">
        <v>77.259216993003207</v>
      </c>
    </row>
    <row r="620" spans="1:17">
      <c r="A620" s="2098"/>
      <c r="B620" s="83">
        <v>3</v>
      </c>
      <c r="C620" s="1897" t="s">
        <v>256</v>
      </c>
      <c r="D620" s="1898">
        <v>37</v>
      </c>
      <c r="E620" s="1898">
        <v>1987</v>
      </c>
      <c r="F620" s="1787">
        <v>37.433</v>
      </c>
      <c r="G620" s="1787">
        <v>2.5243699999999998</v>
      </c>
      <c r="H620" s="1787">
        <v>4.84</v>
      </c>
      <c r="I620" s="1787">
        <v>30.068631</v>
      </c>
      <c r="J620" s="1787">
        <v>1832.06</v>
      </c>
      <c r="K620" s="1788">
        <v>30.068631</v>
      </c>
      <c r="L620" s="1787">
        <v>1832.06</v>
      </c>
      <c r="M620" s="1789">
        <v>1.641247066144122E-2</v>
      </c>
      <c r="N620" s="1790">
        <v>79.352000000000004</v>
      </c>
      <c r="O620" s="1791">
        <v>1.3023623719266837</v>
      </c>
      <c r="P620" s="1792">
        <v>984.7482396864732</v>
      </c>
      <c r="Q620" s="1793">
        <v>78.141742315601022</v>
      </c>
    </row>
    <row r="621" spans="1:17">
      <c r="A621" s="2098"/>
      <c r="B621" s="83">
        <v>4</v>
      </c>
      <c r="C621" s="1897" t="s">
        <v>252</v>
      </c>
      <c r="D621" s="1898">
        <v>37</v>
      </c>
      <c r="E621" s="1898">
        <v>1983</v>
      </c>
      <c r="F621" s="1787">
        <v>43.817</v>
      </c>
      <c r="G621" s="1787">
        <v>3.4234179999999999</v>
      </c>
      <c r="H621" s="1787">
        <v>5.76</v>
      </c>
      <c r="I621" s="1787">
        <v>34.633580000000002</v>
      </c>
      <c r="J621" s="1787">
        <v>2108.85</v>
      </c>
      <c r="K621" s="1788">
        <v>34.633580000000002</v>
      </c>
      <c r="L621" s="1787">
        <v>2108.85</v>
      </c>
      <c r="M621" s="1789">
        <v>1.6422969865092351E-2</v>
      </c>
      <c r="N621" s="1790">
        <v>79.352000000000004</v>
      </c>
      <c r="O621" s="1791">
        <v>1.3031955047348083</v>
      </c>
      <c r="P621" s="1792">
        <v>985.37819190554114</v>
      </c>
      <c r="Q621" s="1793">
        <v>78.191730284088507</v>
      </c>
    </row>
    <row r="622" spans="1:17">
      <c r="A622" s="2098"/>
      <c r="B622" s="83">
        <v>5</v>
      </c>
      <c r="C622" s="1897" t="s">
        <v>250</v>
      </c>
      <c r="D622" s="1898">
        <v>14</v>
      </c>
      <c r="E622" s="1898">
        <v>1981</v>
      </c>
      <c r="F622" s="1787">
        <v>16.518000000000001</v>
      </c>
      <c r="G622" s="1787">
        <v>1.5038800000000001</v>
      </c>
      <c r="H622" s="1787">
        <v>2.08</v>
      </c>
      <c r="I622" s="1787">
        <v>12.934120999999999</v>
      </c>
      <c r="J622" s="1787">
        <v>779.03</v>
      </c>
      <c r="K622" s="1788">
        <v>12.934120999999999</v>
      </c>
      <c r="L622" s="1787">
        <v>779.03</v>
      </c>
      <c r="M622" s="1789">
        <v>1.6602853548643826E-2</v>
      </c>
      <c r="N622" s="1790">
        <v>79.352000000000004</v>
      </c>
      <c r="O622" s="1791">
        <v>1.317469634791985</v>
      </c>
      <c r="P622" s="1792">
        <v>996.17121291862952</v>
      </c>
      <c r="Q622" s="1793">
        <v>79.048178087519091</v>
      </c>
    </row>
    <row r="623" spans="1:17">
      <c r="A623" s="2098"/>
      <c r="B623" s="83">
        <v>6</v>
      </c>
      <c r="C623" s="1897" t="s">
        <v>255</v>
      </c>
      <c r="D623" s="1898">
        <v>26</v>
      </c>
      <c r="E623" s="1898">
        <v>1984</v>
      </c>
      <c r="F623" s="1787">
        <v>28.452999999999999</v>
      </c>
      <c r="G623" s="1787">
        <v>1.974971</v>
      </c>
      <c r="H623" s="1787">
        <v>3.76</v>
      </c>
      <c r="I623" s="1787">
        <v>22.718029999999999</v>
      </c>
      <c r="J623" s="1787">
        <v>1357.72</v>
      </c>
      <c r="K623" s="1788">
        <v>22.718029999999999</v>
      </c>
      <c r="L623" s="1787">
        <v>1357.72</v>
      </c>
      <c r="M623" s="1789">
        <v>1.6732485343075153E-2</v>
      </c>
      <c r="N623" s="1790">
        <v>79.352000000000004</v>
      </c>
      <c r="O623" s="1791">
        <v>1.3277561769436996</v>
      </c>
      <c r="P623" s="1792">
        <v>1003.9491205845093</v>
      </c>
      <c r="Q623" s="1793">
        <v>79.665370616621985</v>
      </c>
    </row>
    <row r="624" spans="1:17">
      <c r="A624" s="2098"/>
      <c r="B624" s="83">
        <v>7</v>
      </c>
      <c r="C624" s="1897" t="s">
        <v>254</v>
      </c>
      <c r="D624" s="1898">
        <v>25</v>
      </c>
      <c r="E624" s="1898">
        <v>1982</v>
      </c>
      <c r="F624" s="1787">
        <v>29.01</v>
      </c>
      <c r="G624" s="1787">
        <v>2.0946899999999999</v>
      </c>
      <c r="H624" s="1787">
        <v>3.84</v>
      </c>
      <c r="I624" s="1787">
        <v>23.075310000000002</v>
      </c>
      <c r="J624" s="1787">
        <v>1353.96</v>
      </c>
      <c r="K624" s="1788">
        <v>23.075310000000002</v>
      </c>
      <c r="L624" s="1787">
        <v>1353.96</v>
      </c>
      <c r="M624" s="1789">
        <v>1.7042829921120269E-2</v>
      </c>
      <c r="N624" s="1790">
        <v>79.352000000000004</v>
      </c>
      <c r="O624" s="1791">
        <v>1.3523826399007357</v>
      </c>
      <c r="P624" s="1792">
        <v>1022.5697952672161</v>
      </c>
      <c r="Q624" s="1793">
        <v>81.142958394044143</v>
      </c>
    </row>
    <row r="625" spans="1:17">
      <c r="A625" s="2098"/>
      <c r="B625" s="83">
        <v>8</v>
      </c>
      <c r="C625" s="1897" t="s">
        <v>253</v>
      </c>
      <c r="D625" s="1898">
        <v>15</v>
      </c>
      <c r="E625" s="1898">
        <v>1979</v>
      </c>
      <c r="F625" s="1787">
        <v>15.298</v>
      </c>
      <c r="G625" s="1787">
        <v>1.23533</v>
      </c>
      <c r="H625" s="1787">
        <v>1.93</v>
      </c>
      <c r="I625" s="1787">
        <v>12.132670000000001</v>
      </c>
      <c r="J625" s="1787">
        <v>706.88</v>
      </c>
      <c r="K625" s="1788">
        <v>12.132670000000001</v>
      </c>
      <c r="L625" s="1787">
        <v>706.88</v>
      </c>
      <c r="M625" s="1789">
        <v>1.7163691149841558E-2</v>
      </c>
      <c r="N625" s="1790">
        <v>79.352000000000004</v>
      </c>
      <c r="O625" s="1791">
        <v>1.3619732201222274</v>
      </c>
      <c r="P625" s="1792">
        <v>1029.8214689904935</v>
      </c>
      <c r="Q625" s="1793">
        <v>81.718393207333648</v>
      </c>
    </row>
    <row r="626" spans="1:17">
      <c r="A626" s="2098"/>
      <c r="B626" s="83">
        <v>9</v>
      </c>
      <c r="C626" s="1897" t="s">
        <v>258</v>
      </c>
      <c r="D626" s="1898">
        <v>30</v>
      </c>
      <c r="E626" s="1898">
        <v>1980</v>
      </c>
      <c r="F626" s="1787">
        <v>31.602</v>
      </c>
      <c r="G626" s="1787">
        <v>2.6855000000000002</v>
      </c>
      <c r="H626" s="1787">
        <v>3.84</v>
      </c>
      <c r="I626" s="1787">
        <v>25.076502999999999</v>
      </c>
      <c r="J626" s="1787">
        <v>1363.59</v>
      </c>
      <c r="K626" s="1788">
        <v>25.076502999999999</v>
      </c>
      <c r="L626" s="1787">
        <v>1363.59</v>
      </c>
      <c r="M626" s="1789">
        <v>1.8390060795400377E-2</v>
      </c>
      <c r="N626" s="1790">
        <v>79.352000000000004</v>
      </c>
      <c r="O626" s="1791">
        <v>1.4592881042366108</v>
      </c>
      <c r="P626" s="1792">
        <v>1103.4036477240224</v>
      </c>
      <c r="Q626" s="1793">
        <v>87.557286254196626</v>
      </c>
    </row>
    <row r="627" spans="1:17" ht="12" thickBot="1">
      <c r="A627" s="2098"/>
      <c r="B627" s="156">
        <v>10</v>
      </c>
      <c r="C627" s="1900" t="s">
        <v>257</v>
      </c>
      <c r="D627" s="1901">
        <v>12</v>
      </c>
      <c r="E627" s="1901">
        <v>1981</v>
      </c>
      <c r="F627" s="1796">
        <v>16.12</v>
      </c>
      <c r="G627" s="1796">
        <v>0.91307000000000005</v>
      </c>
      <c r="H627" s="1796">
        <v>1.84</v>
      </c>
      <c r="I627" s="1796">
        <v>13.36693</v>
      </c>
      <c r="J627" s="1796">
        <v>716.05</v>
      </c>
      <c r="K627" s="1797">
        <v>13.36693</v>
      </c>
      <c r="L627" s="1796">
        <v>716.05</v>
      </c>
      <c r="M627" s="1798">
        <v>1.8667593045178409E-2</v>
      </c>
      <c r="N627" s="1799">
        <v>79.352000000000004</v>
      </c>
      <c r="O627" s="1800">
        <v>1.4813108433209972</v>
      </c>
      <c r="P627" s="1801">
        <v>1120.0555827107046</v>
      </c>
      <c r="Q627" s="1802">
        <v>88.878650599259842</v>
      </c>
    </row>
    <row r="628" spans="1:17">
      <c r="A628" s="2132" t="s">
        <v>135</v>
      </c>
      <c r="B628" s="157">
        <v>1</v>
      </c>
      <c r="C628" s="1803" t="s">
        <v>901</v>
      </c>
      <c r="D628" s="1804">
        <v>12</v>
      </c>
      <c r="E628" s="1804">
        <v>1965</v>
      </c>
      <c r="F628" s="1805">
        <v>6.1829999999999998</v>
      </c>
      <c r="G628" s="1805">
        <v>0</v>
      </c>
      <c r="H628" s="1805">
        <v>0</v>
      </c>
      <c r="I628" s="1805">
        <v>6.183001</v>
      </c>
      <c r="J628" s="1805">
        <v>722.22</v>
      </c>
      <c r="K628" s="1806">
        <v>6.183001</v>
      </c>
      <c r="L628" s="1805">
        <v>722.22</v>
      </c>
      <c r="M628" s="1807">
        <v>8.5611046495527674E-3</v>
      </c>
      <c r="N628" s="1808">
        <v>79.352000000000004</v>
      </c>
      <c r="O628" s="1809">
        <v>0.67934077615131128</v>
      </c>
      <c r="P628" s="1810">
        <v>513.66627897316607</v>
      </c>
      <c r="Q628" s="1811">
        <v>40.760446569078674</v>
      </c>
    </row>
    <row r="629" spans="1:17">
      <c r="A629" s="2133"/>
      <c r="B629" s="158">
        <v>2</v>
      </c>
      <c r="C629" s="1812" t="s">
        <v>260</v>
      </c>
      <c r="D629" s="1813">
        <v>47</v>
      </c>
      <c r="E629" s="1813">
        <v>1969</v>
      </c>
      <c r="F629" s="1814">
        <v>45.847000000000001</v>
      </c>
      <c r="G629" s="1814">
        <v>3.3300200000000002</v>
      </c>
      <c r="H629" s="1814">
        <v>7.44</v>
      </c>
      <c r="I629" s="1814">
        <v>35.076976999999999</v>
      </c>
      <c r="J629" s="1814">
        <v>1893.25</v>
      </c>
      <c r="K629" s="1815">
        <v>35.076976999999999</v>
      </c>
      <c r="L629" s="1814">
        <v>1893.25</v>
      </c>
      <c r="M629" s="1816">
        <v>1.852738782516836E-2</v>
      </c>
      <c r="N629" s="1817">
        <v>79.352000000000004</v>
      </c>
      <c r="O629" s="1818">
        <v>1.4701852787027598</v>
      </c>
      <c r="P629" s="1819">
        <v>1111.6432695101016</v>
      </c>
      <c r="Q629" s="1820">
        <v>88.211116722165599</v>
      </c>
    </row>
    <row r="630" spans="1:17">
      <c r="A630" s="2133"/>
      <c r="B630" s="158">
        <v>3</v>
      </c>
      <c r="C630" s="1812" t="s">
        <v>261</v>
      </c>
      <c r="D630" s="1813">
        <v>17</v>
      </c>
      <c r="E630" s="1813">
        <v>1980</v>
      </c>
      <c r="F630" s="1814">
        <v>19.033999999999999</v>
      </c>
      <c r="G630" s="1814">
        <v>2.5780799999999999</v>
      </c>
      <c r="H630" s="1814">
        <v>2.08</v>
      </c>
      <c r="I630" s="1814">
        <v>14.375921</v>
      </c>
      <c r="J630" s="1814">
        <v>757.14</v>
      </c>
      <c r="K630" s="1815">
        <v>14.375921</v>
      </c>
      <c r="L630" s="1814">
        <v>757.14</v>
      </c>
      <c r="M630" s="1816">
        <v>1.8987137121272157E-2</v>
      </c>
      <c r="N630" s="1817">
        <v>79.352000000000004</v>
      </c>
      <c r="O630" s="1818">
        <v>1.5066673048471881</v>
      </c>
      <c r="P630" s="1819">
        <v>1139.2282272763293</v>
      </c>
      <c r="Q630" s="1820">
        <v>90.40003829083129</v>
      </c>
    </row>
    <row r="631" spans="1:17">
      <c r="A631" s="2133"/>
      <c r="B631" s="158">
        <v>4</v>
      </c>
      <c r="C631" s="1812" t="s">
        <v>263</v>
      </c>
      <c r="D631" s="1813">
        <v>14</v>
      </c>
      <c r="E631" s="1813">
        <v>1983</v>
      </c>
      <c r="F631" s="1814">
        <v>18.965</v>
      </c>
      <c r="G631" s="1814">
        <v>1.1010549999999999</v>
      </c>
      <c r="H631" s="1814">
        <v>2.08</v>
      </c>
      <c r="I631" s="1814">
        <v>15.783944999999999</v>
      </c>
      <c r="J631" s="1814">
        <v>786.5</v>
      </c>
      <c r="K631" s="1815">
        <v>15.783944999999999</v>
      </c>
      <c r="L631" s="1814">
        <v>786.5</v>
      </c>
      <c r="M631" s="1816">
        <v>2.006858868404323E-2</v>
      </c>
      <c r="N631" s="1817">
        <v>79.352000000000004</v>
      </c>
      <c r="O631" s="1818">
        <v>1.5924826492561985</v>
      </c>
      <c r="P631" s="1819">
        <v>1204.1153210425939</v>
      </c>
      <c r="Q631" s="1820">
        <v>95.548958955371916</v>
      </c>
    </row>
    <row r="632" spans="1:17">
      <c r="A632" s="2133"/>
      <c r="B632" s="158">
        <v>5</v>
      </c>
      <c r="C632" s="1812" t="s">
        <v>265</v>
      </c>
      <c r="D632" s="1813">
        <v>16</v>
      </c>
      <c r="E632" s="1813">
        <v>1988</v>
      </c>
      <c r="F632" s="1814">
        <v>23.158999999999999</v>
      </c>
      <c r="G632" s="1814">
        <v>0.80564999999999998</v>
      </c>
      <c r="H632" s="1814">
        <v>2.4</v>
      </c>
      <c r="I632" s="1814">
        <v>19.953351000000001</v>
      </c>
      <c r="J632" s="1814">
        <v>937.26</v>
      </c>
      <c r="K632" s="1815">
        <v>19.953351000000001</v>
      </c>
      <c r="L632" s="1814">
        <v>937.26</v>
      </c>
      <c r="M632" s="1816">
        <v>2.1289024390243903E-2</v>
      </c>
      <c r="N632" s="1817">
        <v>79.352000000000004</v>
      </c>
      <c r="O632" s="1818">
        <v>1.6893266634146342</v>
      </c>
      <c r="P632" s="1819">
        <v>1277.3414634146343</v>
      </c>
      <c r="Q632" s="1820">
        <v>101.35959980487806</v>
      </c>
    </row>
    <row r="633" spans="1:17">
      <c r="A633" s="2133"/>
      <c r="B633" s="158">
        <v>6</v>
      </c>
      <c r="C633" s="1812" t="s">
        <v>262</v>
      </c>
      <c r="D633" s="1813">
        <v>14</v>
      </c>
      <c r="E633" s="1813">
        <v>1984</v>
      </c>
      <c r="F633" s="1814">
        <v>19.808</v>
      </c>
      <c r="G633" s="1814">
        <v>1.1966589999999999</v>
      </c>
      <c r="H633" s="1814">
        <v>2.0680000000000001</v>
      </c>
      <c r="I633" s="1814">
        <v>16.543341999999999</v>
      </c>
      <c r="J633" s="1814">
        <v>744.57</v>
      </c>
      <c r="K633" s="1815">
        <v>16.543341999999999</v>
      </c>
      <c r="L633" s="1814">
        <v>744.57</v>
      </c>
      <c r="M633" s="1816">
        <v>2.2218652376539475E-2</v>
      </c>
      <c r="N633" s="1817">
        <v>79.352000000000004</v>
      </c>
      <c r="O633" s="1818">
        <v>1.7630945033831604</v>
      </c>
      <c r="P633" s="1819">
        <v>1333.1191425923685</v>
      </c>
      <c r="Q633" s="1820">
        <v>105.78567020298962</v>
      </c>
    </row>
    <row r="634" spans="1:17">
      <c r="A634" s="2133"/>
      <c r="B634" s="158">
        <v>7</v>
      </c>
      <c r="C634" s="1812" t="s">
        <v>264</v>
      </c>
      <c r="D634" s="1813">
        <v>11</v>
      </c>
      <c r="E634" s="1813">
        <v>1984</v>
      </c>
      <c r="F634" s="1814">
        <v>14.904999999999999</v>
      </c>
      <c r="G634" s="1814">
        <v>0.37597000000000003</v>
      </c>
      <c r="H634" s="1814">
        <v>1.1399999999999999</v>
      </c>
      <c r="I634" s="1814">
        <v>13.38903</v>
      </c>
      <c r="J634" s="1814">
        <v>597.67999999999995</v>
      </c>
      <c r="K634" s="1815">
        <v>13.38903</v>
      </c>
      <c r="L634" s="1814">
        <v>597.67999999999995</v>
      </c>
      <c r="M634" s="1816">
        <v>2.2401669789854105E-2</v>
      </c>
      <c r="N634" s="1817">
        <v>79.352000000000004</v>
      </c>
      <c r="O634" s="1818">
        <v>1.7776173011645031</v>
      </c>
      <c r="P634" s="1819">
        <v>1344.1001873912464</v>
      </c>
      <c r="Q634" s="1820">
        <v>106.6570380698702</v>
      </c>
    </row>
    <row r="635" spans="1:17">
      <c r="A635" s="2133"/>
      <c r="B635" s="158">
        <v>8</v>
      </c>
      <c r="C635" s="646"/>
      <c r="D635" s="647"/>
      <c r="E635" s="647"/>
      <c r="F635" s="648"/>
      <c r="G635" s="648"/>
      <c r="H635" s="648"/>
      <c r="I635" s="648"/>
      <c r="J635" s="648"/>
      <c r="K635" s="649"/>
      <c r="L635" s="648"/>
      <c r="M635" s="650"/>
      <c r="N635" s="651"/>
      <c r="O635" s="652"/>
      <c r="P635" s="653"/>
      <c r="Q635" s="654"/>
    </row>
    <row r="636" spans="1:17">
      <c r="A636" s="2133"/>
      <c r="B636" s="158">
        <v>9</v>
      </c>
      <c r="C636" s="646"/>
      <c r="D636" s="647"/>
      <c r="E636" s="647"/>
      <c r="F636" s="648"/>
      <c r="G636" s="648"/>
      <c r="H636" s="648"/>
      <c r="I636" s="648"/>
      <c r="J636" s="648"/>
      <c r="K636" s="649"/>
      <c r="L636" s="648"/>
      <c r="M636" s="650"/>
      <c r="N636" s="651"/>
      <c r="O636" s="652"/>
      <c r="P636" s="653"/>
      <c r="Q636" s="654"/>
    </row>
    <row r="637" spans="1:17" ht="12" thickBot="1">
      <c r="A637" s="2142"/>
      <c r="B637" s="992">
        <v>10</v>
      </c>
      <c r="C637" s="1955"/>
      <c r="D637" s="1956"/>
      <c r="E637" s="1956"/>
      <c r="F637" s="1957"/>
      <c r="G637" s="1957"/>
      <c r="H637" s="1957"/>
      <c r="I637" s="1957"/>
      <c r="J637" s="1957"/>
      <c r="K637" s="1958"/>
      <c r="L637" s="1957"/>
      <c r="M637" s="1959"/>
      <c r="N637" s="1960"/>
      <c r="O637" s="1961"/>
      <c r="P637" s="1962"/>
      <c r="Q637" s="1963"/>
    </row>
    <row r="638" spans="1:17">
      <c r="A638" s="2135" t="s">
        <v>146</v>
      </c>
      <c r="B638" s="18">
        <v>1</v>
      </c>
      <c r="C638" s="1830" t="s">
        <v>268</v>
      </c>
      <c r="D638" s="1831">
        <v>9</v>
      </c>
      <c r="E638" s="1831">
        <v>1959</v>
      </c>
      <c r="F638" s="1832">
        <v>9.6679999999999993</v>
      </c>
      <c r="G638" s="1832">
        <v>0.42968000000000001</v>
      </c>
      <c r="H638" s="1832">
        <v>0</v>
      </c>
      <c r="I638" s="1832">
        <v>9.2383190000000006</v>
      </c>
      <c r="J638" s="1832">
        <v>321.39999999999998</v>
      </c>
      <c r="K638" s="1833">
        <v>9.2383190000000006</v>
      </c>
      <c r="L638" s="1832">
        <v>321.39999999999998</v>
      </c>
      <c r="M638" s="1834">
        <v>2.874399191039204E-2</v>
      </c>
      <c r="N638" s="1835">
        <v>79.352000000000004</v>
      </c>
      <c r="O638" s="1836">
        <v>2.280893246073429</v>
      </c>
      <c r="P638" s="1837">
        <v>1724.6395146235222</v>
      </c>
      <c r="Q638" s="1838">
        <v>136.85359476440576</v>
      </c>
    </row>
    <row r="639" spans="1:17">
      <c r="A639" s="2136"/>
      <c r="B639" s="20">
        <v>2</v>
      </c>
      <c r="C639" s="1839" t="s">
        <v>266</v>
      </c>
      <c r="D639" s="1840">
        <v>6</v>
      </c>
      <c r="E639" s="1840">
        <v>1977</v>
      </c>
      <c r="F639" s="1841">
        <v>12.069000000000001</v>
      </c>
      <c r="G639" s="1841">
        <v>0.53710000000000002</v>
      </c>
      <c r="H639" s="1841">
        <v>0.05</v>
      </c>
      <c r="I639" s="1841">
        <v>11.4819</v>
      </c>
      <c r="J639" s="1841">
        <v>371.33</v>
      </c>
      <c r="K639" s="1842">
        <v>11.4819</v>
      </c>
      <c r="L639" s="1841">
        <v>371.33</v>
      </c>
      <c r="M639" s="1843">
        <v>3.0921013653623462E-2</v>
      </c>
      <c r="N639" s="1844">
        <v>79.352000000000004</v>
      </c>
      <c r="O639" s="1845">
        <v>2.4536442754423291</v>
      </c>
      <c r="P639" s="1846">
        <v>1855.2608192174075</v>
      </c>
      <c r="Q639" s="1847">
        <v>147.21865652653975</v>
      </c>
    </row>
    <row r="640" spans="1:17">
      <c r="A640" s="2136"/>
      <c r="B640" s="20">
        <v>3</v>
      </c>
      <c r="C640" s="1839" t="s">
        <v>267</v>
      </c>
      <c r="D640" s="1840">
        <v>6</v>
      </c>
      <c r="E640" s="1840">
        <v>1961</v>
      </c>
      <c r="F640" s="1841">
        <v>3.9350000000000001</v>
      </c>
      <c r="G640" s="1841">
        <v>0</v>
      </c>
      <c r="H640" s="1841">
        <v>0</v>
      </c>
      <c r="I640" s="1841">
        <v>3.9350009999999997</v>
      </c>
      <c r="J640" s="1841">
        <v>120.27</v>
      </c>
      <c r="K640" s="1842">
        <v>3.9350009999999997</v>
      </c>
      <c r="L640" s="1841">
        <v>120.27</v>
      </c>
      <c r="M640" s="1843">
        <v>3.2718059366425543E-2</v>
      </c>
      <c r="N640" s="1844">
        <v>79.352000000000004</v>
      </c>
      <c r="O640" s="1845">
        <v>2.5962434468445998</v>
      </c>
      <c r="P640" s="1846">
        <v>1963.0835619855327</v>
      </c>
      <c r="Q640" s="1847">
        <v>155.774606810676</v>
      </c>
    </row>
    <row r="641" spans="1:17">
      <c r="A641" s="2136"/>
      <c r="B641" s="20">
        <v>4</v>
      </c>
      <c r="C641" s="265"/>
      <c r="D641" s="266"/>
      <c r="E641" s="266"/>
      <c r="F641" s="161"/>
      <c r="G641" s="161"/>
      <c r="H641" s="161"/>
      <c r="I641" s="161"/>
      <c r="J641" s="161"/>
      <c r="K641" s="267"/>
      <c r="L641" s="161"/>
      <c r="M641" s="268"/>
      <c r="N641" s="269"/>
      <c r="O641" s="63"/>
      <c r="P641" s="270"/>
      <c r="Q641" s="271"/>
    </row>
    <row r="642" spans="1:17">
      <c r="A642" s="2136"/>
      <c r="B642" s="20">
        <v>5</v>
      </c>
      <c r="C642" s="265"/>
      <c r="D642" s="266"/>
      <c r="E642" s="266"/>
      <c r="F642" s="161"/>
      <c r="G642" s="161"/>
      <c r="H642" s="161"/>
      <c r="I642" s="161"/>
      <c r="J642" s="161"/>
      <c r="K642" s="267"/>
      <c r="L642" s="161"/>
      <c r="M642" s="268"/>
      <c r="N642" s="269"/>
      <c r="O642" s="63"/>
      <c r="P642" s="270"/>
      <c r="Q642" s="271"/>
    </row>
    <row r="643" spans="1:17">
      <c r="A643" s="2136"/>
      <c r="B643" s="20">
        <v>6</v>
      </c>
      <c r="C643" s="265"/>
      <c r="D643" s="266"/>
      <c r="E643" s="266"/>
      <c r="F643" s="161"/>
      <c r="G643" s="161"/>
      <c r="H643" s="161"/>
      <c r="I643" s="161"/>
      <c r="J643" s="161"/>
      <c r="K643" s="267"/>
      <c r="L643" s="161"/>
      <c r="M643" s="268"/>
      <c r="N643" s="269"/>
      <c r="O643" s="63"/>
      <c r="P643" s="270"/>
      <c r="Q643" s="271"/>
    </row>
    <row r="644" spans="1:17">
      <c r="A644" s="2136"/>
      <c r="B644" s="20">
        <v>7</v>
      </c>
      <c r="C644" s="265"/>
      <c r="D644" s="266"/>
      <c r="E644" s="266"/>
      <c r="F644" s="161"/>
      <c r="G644" s="161"/>
      <c r="H644" s="161"/>
      <c r="I644" s="161"/>
      <c r="J644" s="161"/>
      <c r="K644" s="267"/>
      <c r="L644" s="161"/>
      <c r="M644" s="268"/>
      <c r="N644" s="269"/>
      <c r="O644" s="63"/>
      <c r="P644" s="270"/>
      <c r="Q644" s="271"/>
    </row>
    <row r="645" spans="1:17">
      <c r="A645" s="2136"/>
      <c r="B645" s="20">
        <v>8</v>
      </c>
      <c r="C645" s="265"/>
      <c r="D645" s="266"/>
      <c r="E645" s="266"/>
      <c r="F645" s="161"/>
      <c r="G645" s="161"/>
      <c r="H645" s="161"/>
      <c r="I645" s="161"/>
      <c r="J645" s="161"/>
      <c r="K645" s="267"/>
      <c r="L645" s="161"/>
      <c r="M645" s="268"/>
      <c r="N645" s="269"/>
      <c r="O645" s="63"/>
      <c r="P645" s="270"/>
      <c r="Q645" s="271"/>
    </row>
    <row r="646" spans="1:17">
      <c r="A646" s="2136"/>
      <c r="B646" s="20">
        <v>9</v>
      </c>
      <c r="C646" s="265"/>
      <c r="D646" s="266"/>
      <c r="E646" s="266"/>
      <c r="F646" s="161"/>
      <c r="G646" s="161"/>
      <c r="H646" s="161"/>
      <c r="I646" s="161"/>
      <c r="J646" s="161"/>
      <c r="K646" s="267"/>
      <c r="L646" s="161"/>
      <c r="M646" s="268"/>
      <c r="N646" s="269"/>
      <c r="O646" s="63"/>
      <c r="P646" s="270"/>
      <c r="Q646" s="271"/>
    </row>
    <row r="647" spans="1:17" ht="12.75" thickBot="1">
      <c r="A647" s="2137"/>
      <c r="B647" s="287">
        <v>10</v>
      </c>
      <c r="C647" s="272"/>
      <c r="D647" s="273"/>
      <c r="E647" s="273"/>
      <c r="F647" s="162"/>
      <c r="G647" s="162"/>
      <c r="H647" s="162"/>
      <c r="I647" s="162"/>
      <c r="J647" s="162"/>
      <c r="K647" s="274"/>
      <c r="L647" s="162"/>
      <c r="M647" s="275"/>
      <c r="N647" s="276"/>
      <c r="O647" s="277"/>
      <c r="P647" s="278"/>
      <c r="Q647" s="163"/>
    </row>
    <row r="648" spans="1:17">
      <c r="F648" s="93"/>
      <c r="G648" s="93"/>
      <c r="H648" s="93"/>
      <c r="I648" s="93"/>
    </row>
    <row r="649" spans="1:17">
      <c r="F649" s="93"/>
      <c r="G649" s="93"/>
      <c r="H649" s="93"/>
      <c r="I649" s="93"/>
    </row>
    <row r="650" spans="1:17" ht="15">
      <c r="A650" s="2081" t="s">
        <v>269</v>
      </c>
      <c r="B650" s="2081"/>
      <c r="C650" s="2081"/>
      <c r="D650" s="2081"/>
      <c r="E650" s="2081"/>
      <c r="F650" s="2081"/>
      <c r="G650" s="2081"/>
      <c r="H650" s="2081"/>
      <c r="I650" s="2081"/>
      <c r="J650" s="2081"/>
      <c r="K650" s="2081"/>
      <c r="L650" s="2081"/>
      <c r="M650" s="2081"/>
      <c r="N650" s="2081"/>
      <c r="O650" s="2081"/>
      <c r="P650" s="2081"/>
      <c r="Q650" s="2081"/>
    </row>
    <row r="651" spans="1:17" ht="13.5" thickBot="1">
      <c r="A651" s="945"/>
      <c r="B651" s="945"/>
      <c r="C651" s="945"/>
      <c r="D651" s="945"/>
      <c r="E651" s="2043" t="s">
        <v>404</v>
      </c>
      <c r="F651" s="2043"/>
      <c r="G651" s="2043"/>
      <c r="H651" s="2043"/>
      <c r="I651" s="945"/>
      <c r="J651" s="945" t="s">
        <v>403</v>
      </c>
      <c r="K651" s="945" t="s">
        <v>405</v>
      </c>
      <c r="L651" s="946"/>
      <c r="M651" s="945"/>
      <c r="N651" s="945"/>
      <c r="O651" s="945"/>
      <c r="P651" s="945"/>
      <c r="Q651" s="945"/>
    </row>
    <row r="652" spans="1:17">
      <c r="A652" s="2082" t="s">
        <v>1</v>
      </c>
      <c r="B652" s="2063" t="s">
        <v>0</v>
      </c>
      <c r="C652" s="2066" t="s">
        <v>2</v>
      </c>
      <c r="D652" s="2066" t="s">
        <v>3</v>
      </c>
      <c r="E652" s="2066" t="s">
        <v>12</v>
      </c>
      <c r="F652" s="2070" t="s">
        <v>13</v>
      </c>
      <c r="G652" s="2071"/>
      <c r="H652" s="2071"/>
      <c r="I652" s="2072"/>
      <c r="J652" s="2066" t="s">
        <v>4</v>
      </c>
      <c r="K652" s="2066" t="s">
        <v>14</v>
      </c>
      <c r="L652" s="2066" t="s">
        <v>5</v>
      </c>
      <c r="M652" s="2066" t="s">
        <v>6</v>
      </c>
      <c r="N652" s="2066" t="s">
        <v>15</v>
      </c>
      <c r="O652" s="2086" t="s">
        <v>16</v>
      </c>
      <c r="P652" s="2066" t="s">
        <v>23</v>
      </c>
      <c r="Q652" s="2075" t="s">
        <v>24</v>
      </c>
    </row>
    <row r="653" spans="1:17" ht="33.75">
      <c r="A653" s="2083"/>
      <c r="B653" s="2064"/>
      <c r="C653" s="2067"/>
      <c r="D653" s="2069"/>
      <c r="E653" s="2069"/>
      <c r="F653" s="16" t="s">
        <v>17</v>
      </c>
      <c r="G653" s="16" t="s">
        <v>18</v>
      </c>
      <c r="H653" s="16" t="s">
        <v>19</v>
      </c>
      <c r="I653" s="16" t="s">
        <v>20</v>
      </c>
      <c r="J653" s="2069"/>
      <c r="K653" s="2069"/>
      <c r="L653" s="2069"/>
      <c r="M653" s="2069"/>
      <c r="N653" s="2069"/>
      <c r="O653" s="2087"/>
      <c r="P653" s="2069"/>
      <c r="Q653" s="2076"/>
    </row>
    <row r="654" spans="1:17">
      <c r="A654" s="2084"/>
      <c r="B654" s="2085"/>
      <c r="C654" s="2069"/>
      <c r="D654" s="99" t="s">
        <v>7</v>
      </c>
      <c r="E654" s="99" t="s">
        <v>8</v>
      </c>
      <c r="F654" s="99" t="s">
        <v>9</v>
      </c>
      <c r="G654" s="99" t="s">
        <v>9</v>
      </c>
      <c r="H654" s="99" t="s">
        <v>9</v>
      </c>
      <c r="I654" s="99" t="s">
        <v>9</v>
      </c>
      <c r="J654" s="99" t="s">
        <v>21</v>
      </c>
      <c r="K654" s="99" t="s">
        <v>9</v>
      </c>
      <c r="L654" s="99" t="s">
        <v>21</v>
      </c>
      <c r="M654" s="99" t="s">
        <v>71</v>
      </c>
      <c r="N654" s="99" t="s">
        <v>519</v>
      </c>
      <c r="O654" s="99" t="s">
        <v>520</v>
      </c>
      <c r="P654" s="100" t="s">
        <v>25</v>
      </c>
      <c r="Q654" s="101" t="s">
        <v>521</v>
      </c>
    </row>
    <row r="655" spans="1:17" ht="12" thickBot="1">
      <c r="A655" s="102">
        <v>1</v>
      </c>
      <c r="B655" s="103">
        <v>2</v>
      </c>
      <c r="C655" s="104">
        <v>3</v>
      </c>
      <c r="D655" s="105">
        <v>4</v>
      </c>
      <c r="E655" s="105">
        <v>5</v>
      </c>
      <c r="F655" s="105">
        <v>6</v>
      </c>
      <c r="G655" s="105">
        <v>7</v>
      </c>
      <c r="H655" s="105">
        <v>8</v>
      </c>
      <c r="I655" s="105">
        <v>9</v>
      </c>
      <c r="J655" s="105">
        <v>10</v>
      </c>
      <c r="K655" s="105">
        <v>11</v>
      </c>
      <c r="L655" s="104">
        <v>12</v>
      </c>
      <c r="M655" s="105">
        <v>13</v>
      </c>
      <c r="N655" s="105">
        <v>14</v>
      </c>
      <c r="O655" s="106">
        <v>15</v>
      </c>
      <c r="P655" s="104">
        <v>16</v>
      </c>
      <c r="Q655" s="107">
        <v>17</v>
      </c>
    </row>
    <row r="656" spans="1:17">
      <c r="A656" s="2088" t="s">
        <v>100</v>
      </c>
      <c r="B656" s="286">
        <v>1</v>
      </c>
      <c r="C656" s="1380" t="s">
        <v>436</v>
      </c>
      <c r="D656" s="2028">
        <v>50</v>
      </c>
      <c r="E656" s="2028">
        <v>1973</v>
      </c>
      <c r="F656" s="2029">
        <v>27.449000000000002</v>
      </c>
      <c r="G656" s="2029">
        <v>3.1833179999999999</v>
      </c>
      <c r="H656" s="2029">
        <v>8.01</v>
      </c>
      <c r="I656" s="2029">
        <v>16.255679000000001</v>
      </c>
      <c r="J656" s="2029">
        <v>2622.52</v>
      </c>
      <c r="K656" s="2029">
        <v>16.255679000000001</v>
      </c>
      <c r="L656" s="2029">
        <v>2622.52</v>
      </c>
      <c r="M656" s="2030">
        <v>6.1984957216722853E-3</v>
      </c>
      <c r="N656" s="2031">
        <v>71.722000000000008</v>
      </c>
      <c r="O656" s="2031">
        <v>0.44456851014977972</v>
      </c>
      <c r="P656" s="2031">
        <v>371.90974330033708</v>
      </c>
      <c r="Q656" s="2032">
        <v>26.67411060898678</v>
      </c>
    </row>
    <row r="657" spans="1:17">
      <c r="A657" s="2089"/>
      <c r="B657" s="109">
        <v>2</v>
      </c>
      <c r="C657" s="1357" t="s">
        <v>510</v>
      </c>
      <c r="D657" s="2000">
        <v>40</v>
      </c>
      <c r="E657" s="2000">
        <v>1984</v>
      </c>
      <c r="F657" s="2001">
        <v>25.106999999999999</v>
      </c>
      <c r="G657" s="2001">
        <v>2.672247</v>
      </c>
      <c r="H657" s="2001">
        <v>6.4</v>
      </c>
      <c r="I657" s="2001">
        <v>16.034755000000001</v>
      </c>
      <c r="J657" s="2001">
        <v>2262.7800000000002</v>
      </c>
      <c r="K657" s="2001">
        <v>16.034755000000001</v>
      </c>
      <c r="L657" s="2001">
        <v>2262.7800000000002</v>
      </c>
      <c r="M657" s="2002">
        <v>7.0863075508887296E-3</v>
      </c>
      <c r="N657" s="2003">
        <v>71.722000000000008</v>
      </c>
      <c r="O657" s="2003">
        <v>0.50824415016484148</v>
      </c>
      <c r="P657" s="2003">
        <v>425.17845305332378</v>
      </c>
      <c r="Q657" s="2009">
        <v>30.494649009890491</v>
      </c>
    </row>
    <row r="658" spans="1:17">
      <c r="A658" s="2089"/>
      <c r="B658" s="109">
        <v>3</v>
      </c>
      <c r="C658" s="1357" t="s">
        <v>437</v>
      </c>
      <c r="D658" s="2000">
        <v>32</v>
      </c>
      <c r="E658" s="2000">
        <v>1973</v>
      </c>
      <c r="F658" s="2001">
        <v>20.548999999999999</v>
      </c>
      <c r="G658" s="2001">
        <v>2.101353</v>
      </c>
      <c r="H658" s="2001">
        <v>5.13</v>
      </c>
      <c r="I658" s="2001">
        <v>13.317644000000001</v>
      </c>
      <c r="J658" s="2001">
        <v>1758.16</v>
      </c>
      <c r="K658" s="2001">
        <v>13.317644000000001</v>
      </c>
      <c r="L658" s="2001">
        <v>1758.16</v>
      </c>
      <c r="M658" s="2002">
        <v>7.5747622514446928E-3</v>
      </c>
      <c r="N658" s="2003">
        <v>71.722000000000008</v>
      </c>
      <c r="O658" s="2003">
        <v>0.54327709819811631</v>
      </c>
      <c r="P658" s="2003">
        <v>454.48573508668153</v>
      </c>
      <c r="Q658" s="2009">
        <v>32.596625891886973</v>
      </c>
    </row>
    <row r="659" spans="1:17">
      <c r="A659" s="2089"/>
      <c r="B659" s="109">
        <v>4</v>
      </c>
      <c r="C659" s="1357" t="s">
        <v>508</v>
      </c>
      <c r="D659" s="2000">
        <v>21</v>
      </c>
      <c r="E659" s="2000">
        <v>1988</v>
      </c>
      <c r="F659" s="2001">
        <v>12.731999999999999</v>
      </c>
      <c r="G659" s="2001">
        <v>1.2774989999999999</v>
      </c>
      <c r="H659" s="2001">
        <v>3.2</v>
      </c>
      <c r="I659" s="2001">
        <v>8.2545020000000005</v>
      </c>
      <c r="J659" s="2001">
        <v>1072.1099999999999</v>
      </c>
      <c r="K659" s="2001">
        <v>8.2545020000000005</v>
      </c>
      <c r="L659" s="2001">
        <v>1072.1099999999999</v>
      </c>
      <c r="M659" s="2002">
        <v>7.6993051086175872E-3</v>
      </c>
      <c r="N659" s="2003">
        <v>71.722000000000008</v>
      </c>
      <c r="O659" s="2003">
        <v>0.55220956100027063</v>
      </c>
      <c r="P659" s="2003">
        <v>461.95830651705523</v>
      </c>
      <c r="Q659" s="2009">
        <v>33.132573660016241</v>
      </c>
    </row>
    <row r="660" spans="1:17">
      <c r="A660" s="2089"/>
      <c r="B660" s="109">
        <v>5</v>
      </c>
      <c r="C660" s="1357" t="s">
        <v>511</v>
      </c>
      <c r="D660" s="2000">
        <v>29</v>
      </c>
      <c r="E660" s="2000">
        <v>1987</v>
      </c>
      <c r="F660" s="2001">
        <v>18.106999999999999</v>
      </c>
      <c r="G660" s="2001">
        <v>2.1057389999999998</v>
      </c>
      <c r="H660" s="2001">
        <v>4.8</v>
      </c>
      <c r="I660" s="2001">
        <v>11.201266</v>
      </c>
      <c r="J660" s="2001">
        <v>1510.61</v>
      </c>
      <c r="K660" s="2001">
        <v>11.201266</v>
      </c>
      <c r="L660" s="2001">
        <v>1454.7299999999998</v>
      </c>
      <c r="M660" s="2002">
        <v>7.6998934510184034E-3</v>
      </c>
      <c r="N660" s="2003">
        <v>71.722000000000008</v>
      </c>
      <c r="O660" s="2003">
        <v>0.552251758093942</v>
      </c>
      <c r="P660" s="2003">
        <v>461.99360706110423</v>
      </c>
      <c r="Q660" s="2009">
        <v>33.135105485636522</v>
      </c>
    </row>
    <row r="661" spans="1:17">
      <c r="A661" s="2089"/>
      <c r="B661" s="109">
        <v>6</v>
      </c>
      <c r="C661" s="1357" t="s">
        <v>438</v>
      </c>
      <c r="D661" s="2000">
        <v>19</v>
      </c>
      <c r="E661" s="2000">
        <v>1978</v>
      </c>
      <c r="F661" s="2001">
        <v>12.701000000000001</v>
      </c>
      <c r="G661" s="2001">
        <v>1.268319</v>
      </c>
      <c r="H661" s="2001">
        <v>3.2</v>
      </c>
      <c r="I661" s="2001">
        <v>8.2326809999999995</v>
      </c>
      <c r="J661" s="2001">
        <v>1059.1500000000001</v>
      </c>
      <c r="K661" s="2001">
        <v>8.2326809999999995</v>
      </c>
      <c r="L661" s="2001">
        <v>1059.1500000000001</v>
      </c>
      <c r="M661" s="2002">
        <v>7.7729131851012592E-3</v>
      </c>
      <c r="N661" s="2003">
        <v>71.722000000000008</v>
      </c>
      <c r="O661" s="2003">
        <v>0.55748887946183256</v>
      </c>
      <c r="P661" s="2003">
        <v>466.37479110607552</v>
      </c>
      <c r="Q661" s="2009">
        <v>33.449332767709954</v>
      </c>
    </row>
    <row r="662" spans="1:17">
      <c r="A662" s="2089"/>
      <c r="B662" s="109">
        <v>7</v>
      </c>
      <c r="C662" s="1357" t="s">
        <v>509</v>
      </c>
      <c r="D662" s="2000">
        <v>13</v>
      </c>
      <c r="E662" s="2000">
        <v>1962</v>
      </c>
      <c r="F662" s="2001">
        <v>8.0649999999999995</v>
      </c>
      <c r="G662" s="2001">
        <v>0.85001700000000002</v>
      </c>
      <c r="H662" s="2001">
        <v>2.56</v>
      </c>
      <c r="I662" s="2001">
        <v>4.6549829999999996</v>
      </c>
      <c r="J662" s="2001">
        <v>583.82000000000005</v>
      </c>
      <c r="K662" s="2001">
        <v>4.6549829999999996</v>
      </c>
      <c r="L662" s="2001">
        <v>583.82000000000005</v>
      </c>
      <c r="M662" s="2002">
        <v>7.9733188311465857E-3</v>
      </c>
      <c r="N662" s="2003">
        <v>71.722000000000008</v>
      </c>
      <c r="O662" s="2003">
        <v>0.57186237320749544</v>
      </c>
      <c r="P662" s="2003">
        <v>478.39912986879511</v>
      </c>
      <c r="Q662" s="2009">
        <v>34.31174239244973</v>
      </c>
    </row>
    <row r="663" spans="1:17">
      <c r="A663" s="2089"/>
      <c r="B663" s="109">
        <v>8</v>
      </c>
      <c r="C663" s="1357" t="s">
        <v>439</v>
      </c>
      <c r="D663" s="2000">
        <v>20</v>
      </c>
      <c r="E663" s="2000">
        <v>1978</v>
      </c>
      <c r="F663" s="2001">
        <v>12.907999999999999</v>
      </c>
      <c r="G663" s="2001">
        <v>1.278672</v>
      </c>
      <c r="H663" s="2001">
        <v>3.2</v>
      </c>
      <c r="I663" s="2001">
        <v>8.4293279999999999</v>
      </c>
      <c r="J663" s="2001">
        <v>1050.01</v>
      </c>
      <c r="K663" s="2001">
        <v>8.4293279999999999</v>
      </c>
      <c r="L663" s="2001">
        <v>1050.01</v>
      </c>
      <c r="M663" s="2002">
        <v>8.0278549728097833E-3</v>
      </c>
      <c r="N663" s="2003">
        <v>71.722000000000008</v>
      </c>
      <c r="O663" s="2003">
        <v>0.5757738143598633</v>
      </c>
      <c r="P663" s="2003">
        <v>481.67129836858703</v>
      </c>
      <c r="Q663" s="2009">
        <v>34.546428861591806</v>
      </c>
    </row>
    <row r="664" spans="1:17">
      <c r="A664" s="2089"/>
      <c r="B664" s="109">
        <v>9</v>
      </c>
      <c r="C664" s="1357" t="s">
        <v>440</v>
      </c>
      <c r="D664" s="2000">
        <v>10</v>
      </c>
      <c r="E664" s="2000">
        <v>1984</v>
      </c>
      <c r="F664" s="2001">
        <v>14.75</v>
      </c>
      <c r="G664" s="2001">
        <v>1.3879140000000001</v>
      </c>
      <c r="H664" s="2001">
        <v>4.32</v>
      </c>
      <c r="I664" s="2001">
        <v>9.0420850000000002</v>
      </c>
      <c r="J664" s="2001">
        <v>609.70000000000005</v>
      </c>
      <c r="K664" s="2001">
        <v>9.0420850000000002</v>
      </c>
      <c r="L664" s="2001">
        <v>609.70000000000005</v>
      </c>
      <c r="M664" s="2002">
        <v>1.4830383795309168E-2</v>
      </c>
      <c r="N664" s="2003">
        <v>71.722000000000008</v>
      </c>
      <c r="O664" s="2003">
        <v>1.0636647865671642</v>
      </c>
      <c r="P664" s="2003">
        <v>889.82302771855018</v>
      </c>
      <c r="Q664" s="2009">
        <v>63.81988719402986</v>
      </c>
    </row>
    <row r="665" spans="1:17" ht="12" thickBot="1">
      <c r="A665" s="2089"/>
      <c r="B665" s="109">
        <v>10</v>
      </c>
      <c r="C665" s="1364"/>
      <c r="D665" s="2010"/>
      <c r="E665" s="2010"/>
      <c r="F665" s="2010"/>
      <c r="G665" s="2010"/>
      <c r="H665" s="2010"/>
      <c r="I665" s="2010"/>
      <c r="J665" s="2010"/>
      <c r="K665" s="2010"/>
      <c r="L665" s="2010"/>
      <c r="M665" s="2010"/>
      <c r="N665" s="2010"/>
      <c r="O665" s="2010"/>
      <c r="P665" s="2010"/>
      <c r="Q665" s="2011"/>
    </row>
    <row r="666" spans="1:17">
      <c r="A666" s="2091" t="s">
        <v>106</v>
      </c>
      <c r="B666" s="12">
        <v>1</v>
      </c>
      <c r="C666" s="1381" t="s">
        <v>441</v>
      </c>
      <c r="D666" s="2033">
        <v>12</v>
      </c>
      <c r="E666" s="2033">
        <v>1963</v>
      </c>
      <c r="F666" s="2034">
        <v>7.7919999999999998</v>
      </c>
      <c r="G666" s="2034">
        <v>0.71155199999999996</v>
      </c>
      <c r="H666" s="2034">
        <v>1.92</v>
      </c>
      <c r="I666" s="2034">
        <v>5.16045</v>
      </c>
      <c r="J666" s="2034">
        <v>528.35</v>
      </c>
      <c r="K666" s="2034">
        <v>5.16045</v>
      </c>
      <c r="L666" s="2034">
        <v>528.35</v>
      </c>
      <c r="M666" s="2035">
        <v>9.7671051386391591E-3</v>
      </c>
      <c r="N666" s="2036">
        <v>71.722000000000008</v>
      </c>
      <c r="O666" s="2036">
        <v>0.70051631475347786</v>
      </c>
      <c r="P666" s="2036">
        <v>586.02630831834961</v>
      </c>
      <c r="Q666" s="2037">
        <v>42.030978885208675</v>
      </c>
    </row>
    <row r="667" spans="1:17">
      <c r="A667" s="2092"/>
      <c r="B667" s="13">
        <v>2</v>
      </c>
      <c r="C667" s="1359" t="s">
        <v>442</v>
      </c>
      <c r="D667" s="1995">
        <v>9</v>
      </c>
      <c r="E667" s="1995">
        <v>1960</v>
      </c>
      <c r="F667" s="1996">
        <v>7.1689999999999996</v>
      </c>
      <c r="G667" s="1996">
        <v>0.651729</v>
      </c>
      <c r="H667" s="1996">
        <v>1.84</v>
      </c>
      <c r="I667" s="1996">
        <v>4.6772710000000002</v>
      </c>
      <c r="J667" s="1996">
        <v>536.88</v>
      </c>
      <c r="K667" s="1996">
        <v>4.6772710000000002</v>
      </c>
      <c r="L667" s="1996">
        <v>400.83</v>
      </c>
      <c r="M667" s="1997">
        <v>1.166896439887234E-2</v>
      </c>
      <c r="N667" s="1998">
        <v>71.722000000000008</v>
      </c>
      <c r="O667" s="1998">
        <v>0.83692146461592209</v>
      </c>
      <c r="P667" s="1998">
        <v>700.13786393234045</v>
      </c>
      <c r="Q667" s="1999">
        <v>50.21528787695533</v>
      </c>
    </row>
    <row r="668" spans="1:17">
      <c r="A668" s="2092"/>
      <c r="B668" s="13">
        <v>3</v>
      </c>
      <c r="C668" s="1359" t="s">
        <v>556</v>
      </c>
      <c r="D668" s="1995">
        <v>10</v>
      </c>
      <c r="E668" s="1995">
        <v>1959</v>
      </c>
      <c r="F668" s="1996">
        <v>8.6359999999999992</v>
      </c>
      <c r="G668" s="1996">
        <v>0.89607000000000003</v>
      </c>
      <c r="H668" s="1996">
        <v>1.92</v>
      </c>
      <c r="I668" s="1996">
        <v>5.819928</v>
      </c>
      <c r="J668" s="1996">
        <v>543.35</v>
      </c>
      <c r="K668" s="1996">
        <v>5.819928</v>
      </c>
      <c r="L668" s="1996">
        <v>446.8</v>
      </c>
      <c r="M668" s="1997">
        <v>1.3025801253357207E-2</v>
      </c>
      <c r="N668" s="1998">
        <v>71.722000000000008</v>
      </c>
      <c r="O668" s="1998">
        <v>0.93423651749328573</v>
      </c>
      <c r="P668" s="1998">
        <v>781.54807520143243</v>
      </c>
      <c r="Q668" s="1999">
        <v>56.054191049597144</v>
      </c>
    </row>
    <row r="669" spans="1:17">
      <c r="A669" s="2092"/>
      <c r="B669" s="13">
        <v>4</v>
      </c>
      <c r="C669" s="1365"/>
      <c r="D669" s="1360"/>
      <c r="E669" s="1360"/>
      <c r="F669" s="1360"/>
      <c r="G669" s="1360"/>
      <c r="H669" s="1360"/>
      <c r="I669" s="1360"/>
      <c r="J669" s="1360"/>
      <c r="K669" s="1360"/>
      <c r="L669" s="1360"/>
      <c r="M669" s="1360"/>
      <c r="N669" s="1360"/>
      <c r="O669" s="1360"/>
      <c r="P669" s="1360"/>
      <c r="Q669" s="1361"/>
    </row>
    <row r="670" spans="1:17">
      <c r="A670" s="2092"/>
      <c r="B670" s="13">
        <v>5</v>
      </c>
      <c r="C670" s="1365"/>
      <c r="D670" s="1360"/>
      <c r="E670" s="1360"/>
      <c r="F670" s="1360"/>
      <c r="G670" s="1360"/>
      <c r="H670" s="1360"/>
      <c r="I670" s="1360"/>
      <c r="J670" s="1360"/>
      <c r="K670" s="1360"/>
      <c r="L670" s="1360"/>
      <c r="M670" s="1360"/>
      <c r="N670" s="1360"/>
      <c r="O670" s="1360"/>
      <c r="P670" s="1360"/>
      <c r="Q670" s="1361"/>
    </row>
    <row r="671" spans="1:17">
      <c r="A671" s="2092"/>
      <c r="B671" s="13">
        <v>6</v>
      </c>
      <c r="C671" s="1365"/>
      <c r="D671" s="1360"/>
      <c r="E671" s="1360"/>
      <c r="F671" s="1360"/>
      <c r="G671" s="1360"/>
      <c r="H671" s="1360"/>
      <c r="I671" s="1360"/>
      <c r="J671" s="1360"/>
      <c r="K671" s="1360"/>
      <c r="L671" s="1360"/>
      <c r="M671" s="1360"/>
      <c r="N671" s="1360"/>
      <c r="O671" s="1360"/>
      <c r="P671" s="1360"/>
      <c r="Q671" s="1361"/>
    </row>
    <row r="672" spans="1:17">
      <c r="A672" s="2092"/>
      <c r="B672" s="13">
        <v>7</v>
      </c>
      <c r="C672" s="1365"/>
      <c r="D672" s="1360"/>
      <c r="E672" s="1360"/>
      <c r="F672" s="1360"/>
      <c r="G672" s="1360"/>
      <c r="H672" s="1360"/>
      <c r="I672" s="1360"/>
      <c r="J672" s="1360"/>
      <c r="K672" s="1360"/>
      <c r="L672" s="1360"/>
      <c r="M672" s="1360"/>
      <c r="N672" s="1360"/>
      <c r="O672" s="1360"/>
      <c r="P672" s="1360"/>
      <c r="Q672" s="1361"/>
    </row>
    <row r="673" spans="1:17">
      <c r="A673" s="2092"/>
      <c r="B673" s="13">
        <v>8</v>
      </c>
      <c r="C673" s="1365"/>
      <c r="D673" s="1360"/>
      <c r="E673" s="1360"/>
      <c r="F673" s="1360"/>
      <c r="G673" s="1360"/>
      <c r="H673" s="1360"/>
      <c r="I673" s="1360"/>
      <c r="J673" s="1360"/>
      <c r="K673" s="1360"/>
      <c r="L673" s="1360"/>
      <c r="M673" s="1360"/>
      <c r="N673" s="1360"/>
      <c r="O673" s="1360"/>
      <c r="P673" s="1360"/>
      <c r="Q673" s="1361"/>
    </row>
    <row r="674" spans="1:17">
      <c r="A674" s="2092"/>
      <c r="B674" s="13">
        <v>9</v>
      </c>
      <c r="C674" s="1365"/>
      <c r="D674" s="1360"/>
      <c r="E674" s="1360"/>
      <c r="F674" s="1360"/>
      <c r="G674" s="1360"/>
      <c r="H674" s="1360"/>
      <c r="I674" s="1360"/>
      <c r="J674" s="1360"/>
      <c r="K674" s="1360"/>
      <c r="L674" s="1360"/>
      <c r="M674" s="1360"/>
      <c r="N674" s="1360"/>
      <c r="O674" s="1360"/>
      <c r="P674" s="1360"/>
      <c r="Q674" s="1361"/>
    </row>
    <row r="675" spans="1:17" ht="12" thickBot="1">
      <c r="A675" s="2093"/>
      <c r="B675" s="44">
        <v>10</v>
      </c>
      <c r="C675" s="1365"/>
      <c r="D675" s="1360"/>
      <c r="E675" s="1360"/>
      <c r="F675" s="1360"/>
      <c r="G675" s="1360"/>
      <c r="H675" s="1360"/>
      <c r="I675" s="1360"/>
      <c r="J675" s="1360"/>
      <c r="K675" s="1360"/>
      <c r="L675" s="1360"/>
      <c r="M675" s="1360"/>
      <c r="N675" s="1360"/>
      <c r="O675" s="1360"/>
      <c r="P675" s="1360"/>
      <c r="Q675" s="1361"/>
    </row>
    <row r="676" spans="1:17">
      <c r="A676" s="2094" t="s">
        <v>114</v>
      </c>
      <c r="B676" s="127">
        <v>1</v>
      </c>
      <c r="C676" s="1366"/>
      <c r="D676" s="1367"/>
      <c r="E676" s="1367"/>
      <c r="F676" s="1367"/>
      <c r="G676" s="1367"/>
      <c r="H676" s="1367"/>
      <c r="I676" s="1367"/>
      <c r="J676" s="1367"/>
      <c r="K676" s="1367"/>
      <c r="L676" s="1367"/>
      <c r="M676" s="1367"/>
      <c r="N676" s="1367"/>
      <c r="O676" s="1367"/>
      <c r="P676" s="1367"/>
      <c r="Q676" s="1368"/>
    </row>
    <row r="677" spans="1:17">
      <c r="A677" s="2095"/>
      <c r="B677" s="136">
        <v>2</v>
      </c>
      <c r="C677" s="1369"/>
      <c r="D677" s="1370"/>
      <c r="E677" s="1370"/>
      <c r="F677" s="1370"/>
      <c r="G677" s="1370"/>
      <c r="H677" s="1370"/>
      <c r="I677" s="1370"/>
      <c r="J677" s="1370"/>
      <c r="K677" s="1370"/>
      <c r="L677" s="1370"/>
      <c r="M677" s="1370"/>
      <c r="N677" s="1370"/>
      <c r="O677" s="1370"/>
      <c r="P677" s="1370"/>
      <c r="Q677" s="1371"/>
    </row>
    <row r="678" spans="1:17">
      <c r="A678" s="2095"/>
      <c r="B678" s="136">
        <v>3</v>
      </c>
      <c r="C678" s="1369"/>
      <c r="D678" s="1370"/>
      <c r="E678" s="1370"/>
      <c r="F678" s="1370"/>
      <c r="G678" s="1370"/>
      <c r="H678" s="1370"/>
      <c r="I678" s="1370"/>
      <c r="J678" s="1370"/>
      <c r="K678" s="1370"/>
      <c r="L678" s="1370"/>
      <c r="M678" s="1370"/>
      <c r="N678" s="1370"/>
      <c r="O678" s="1370"/>
      <c r="P678" s="1370"/>
      <c r="Q678" s="1371"/>
    </row>
    <row r="679" spans="1:17">
      <c r="A679" s="2095"/>
      <c r="B679" s="136">
        <v>4</v>
      </c>
      <c r="C679" s="1369"/>
      <c r="D679" s="1370"/>
      <c r="E679" s="1370"/>
      <c r="F679" s="1370"/>
      <c r="G679" s="1370"/>
      <c r="H679" s="1370"/>
      <c r="I679" s="1370"/>
      <c r="J679" s="1370"/>
      <c r="K679" s="1370"/>
      <c r="L679" s="1370"/>
      <c r="M679" s="1370"/>
      <c r="N679" s="1370"/>
      <c r="O679" s="1370"/>
      <c r="P679" s="1370"/>
      <c r="Q679" s="1371"/>
    </row>
    <row r="680" spans="1:17">
      <c r="A680" s="2095"/>
      <c r="B680" s="136">
        <v>5</v>
      </c>
      <c r="C680" s="1369"/>
      <c r="D680" s="1370"/>
      <c r="E680" s="1370"/>
      <c r="F680" s="1370"/>
      <c r="G680" s="1370"/>
      <c r="H680" s="1370"/>
      <c r="I680" s="1370"/>
      <c r="J680" s="1370"/>
      <c r="K680" s="1370"/>
      <c r="L680" s="1370"/>
      <c r="M680" s="1370"/>
      <c r="N680" s="1370"/>
      <c r="O680" s="1370"/>
      <c r="P680" s="1370"/>
      <c r="Q680" s="1371"/>
    </row>
    <row r="681" spans="1:17">
      <c r="A681" s="2095"/>
      <c r="B681" s="136">
        <v>6</v>
      </c>
      <c r="C681" s="1369"/>
      <c r="D681" s="1370"/>
      <c r="E681" s="1370"/>
      <c r="F681" s="1370"/>
      <c r="G681" s="1370"/>
      <c r="H681" s="1370"/>
      <c r="I681" s="1370"/>
      <c r="J681" s="1370"/>
      <c r="K681" s="1370"/>
      <c r="L681" s="1370"/>
      <c r="M681" s="1370"/>
      <c r="N681" s="1370"/>
      <c r="O681" s="1370"/>
      <c r="P681" s="1370"/>
      <c r="Q681" s="1371"/>
    </row>
    <row r="682" spans="1:17">
      <c r="A682" s="2095"/>
      <c r="B682" s="136">
        <v>7</v>
      </c>
      <c r="C682" s="1369"/>
      <c r="D682" s="1370"/>
      <c r="E682" s="1370"/>
      <c r="F682" s="1370"/>
      <c r="G682" s="1370"/>
      <c r="H682" s="1370"/>
      <c r="I682" s="1370"/>
      <c r="J682" s="1370"/>
      <c r="K682" s="1370"/>
      <c r="L682" s="1370"/>
      <c r="M682" s="1370"/>
      <c r="N682" s="1370"/>
      <c r="O682" s="1370"/>
      <c r="P682" s="1370"/>
      <c r="Q682" s="1371"/>
    </row>
    <row r="683" spans="1:17">
      <c r="A683" s="2095"/>
      <c r="B683" s="136">
        <v>8</v>
      </c>
      <c r="C683" s="1369"/>
      <c r="D683" s="1370"/>
      <c r="E683" s="1370"/>
      <c r="F683" s="1370"/>
      <c r="G683" s="1370"/>
      <c r="H683" s="1370"/>
      <c r="I683" s="1370"/>
      <c r="J683" s="1370"/>
      <c r="K683" s="1370"/>
      <c r="L683" s="1370"/>
      <c r="M683" s="1370"/>
      <c r="N683" s="1370"/>
      <c r="O683" s="1370"/>
      <c r="P683" s="1370"/>
      <c r="Q683" s="1371"/>
    </row>
    <row r="684" spans="1:17">
      <c r="A684" s="2095"/>
      <c r="B684" s="136">
        <v>9</v>
      </c>
      <c r="C684" s="1369"/>
      <c r="D684" s="1370"/>
      <c r="E684" s="1370"/>
      <c r="F684" s="1370"/>
      <c r="G684" s="1370"/>
      <c r="H684" s="1370"/>
      <c r="I684" s="1370"/>
      <c r="J684" s="1370"/>
      <c r="K684" s="1370"/>
      <c r="L684" s="1370"/>
      <c r="M684" s="1370"/>
      <c r="N684" s="1370"/>
      <c r="O684" s="1370"/>
      <c r="P684" s="1370"/>
      <c r="Q684" s="1371"/>
    </row>
    <row r="685" spans="1:17" ht="12" thickBot="1">
      <c r="A685" s="2096"/>
      <c r="B685" s="145">
        <v>10</v>
      </c>
      <c r="C685" s="1372"/>
      <c r="D685" s="1373"/>
      <c r="E685" s="1373"/>
      <c r="F685" s="1373"/>
      <c r="G685" s="1373"/>
      <c r="H685" s="1373"/>
      <c r="I685" s="1373"/>
      <c r="J685" s="1373"/>
      <c r="K685" s="1373"/>
      <c r="L685" s="1373"/>
      <c r="M685" s="1373"/>
      <c r="N685" s="1373"/>
      <c r="O685" s="1373"/>
      <c r="P685" s="1373"/>
      <c r="Q685" s="1374"/>
    </row>
    <row r="686" spans="1:17">
      <c r="A686" s="2139" t="s">
        <v>125</v>
      </c>
      <c r="B686" s="691">
        <v>1</v>
      </c>
      <c r="C686" s="1375" t="s">
        <v>512</v>
      </c>
      <c r="D686" s="2012">
        <v>31</v>
      </c>
      <c r="E686" s="2012">
        <v>1991</v>
      </c>
      <c r="F686" s="2013">
        <v>32.290999999999997</v>
      </c>
      <c r="G686" s="2013">
        <v>2.1173670000000002</v>
      </c>
      <c r="H686" s="2013">
        <v>4.8</v>
      </c>
      <c r="I686" s="2013">
        <v>25.373639000000001</v>
      </c>
      <c r="J686" s="2013">
        <v>1504.89</v>
      </c>
      <c r="K686" s="2013">
        <v>25.373639000000001</v>
      </c>
      <c r="L686" s="2013">
        <v>1504.89</v>
      </c>
      <c r="M686" s="2014">
        <v>1.6860793147671922E-2</v>
      </c>
      <c r="N686" s="2015">
        <v>71.722000000000008</v>
      </c>
      <c r="O686" s="2015">
        <v>1.2092898061373258</v>
      </c>
      <c r="P686" s="2015">
        <v>1011.6475888603154</v>
      </c>
      <c r="Q686" s="2016">
        <v>72.557388368239558</v>
      </c>
    </row>
    <row r="687" spans="1:17">
      <c r="A687" s="2140"/>
      <c r="B687" s="225">
        <v>2</v>
      </c>
      <c r="C687" s="1376" t="s">
        <v>557</v>
      </c>
      <c r="D687" s="1972">
        <v>35</v>
      </c>
      <c r="E687" s="1972">
        <v>1972</v>
      </c>
      <c r="F687" s="1973">
        <v>35.834000000000003</v>
      </c>
      <c r="G687" s="1973">
        <v>2.290257</v>
      </c>
      <c r="H687" s="1973">
        <v>5.76</v>
      </c>
      <c r="I687" s="1973">
        <v>27.783745</v>
      </c>
      <c r="J687" s="1973">
        <v>1516.82</v>
      </c>
      <c r="K687" s="1973">
        <v>27.783745</v>
      </c>
      <c r="L687" s="1973">
        <v>1516.82</v>
      </c>
      <c r="M687" s="1974">
        <v>1.8317100908479583E-2</v>
      </c>
      <c r="N687" s="1975">
        <v>71.722000000000008</v>
      </c>
      <c r="O687" s="1975">
        <v>1.3137391113579728</v>
      </c>
      <c r="P687" s="1975">
        <v>1099.0260545087749</v>
      </c>
      <c r="Q687" s="1976">
        <v>78.82434668147836</v>
      </c>
    </row>
    <row r="688" spans="1:17">
      <c r="A688" s="2140"/>
      <c r="B688" s="225">
        <v>3</v>
      </c>
      <c r="C688" s="1376" t="s">
        <v>513</v>
      </c>
      <c r="D688" s="1972">
        <v>40</v>
      </c>
      <c r="E688" s="1972">
        <v>1986</v>
      </c>
      <c r="F688" s="1973">
        <v>52.08</v>
      </c>
      <c r="G688" s="1973">
        <v>2.603907</v>
      </c>
      <c r="H688" s="1973">
        <v>6.4</v>
      </c>
      <c r="I688" s="1973">
        <v>43.076093999999998</v>
      </c>
      <c r="J688" s="1973">
        <v>2240.67</v>
      </c>
      <c r="K688" s="1973">
        <v>43.076093999999998</v>
      </c>
      <c r="L688" s="1973">
        <v>2240.67</v>
      </c>
      <c r="M688" s="1974">
        <v>1.9224648877344722E-2</v>
      </c>
      <c r="N688" s="1975">
        <v>71.722000000000008</v>
      </c>
      <c r="O688" s="1975">
        <v>1.3788302667809182</v>
      </c>
      <c r="P688" s="1975">
        <v>1153.4789326406833</v>
      </c>
      <c r="Q688" s="1976">
        <v>82.729816006855089</v>
      </c>
    </row>
    <row r="689" spans="1:17">
      <c r="A689" s="2140"/>
      <c r="B689" s="225">
        <v>4</v>
      </c>
      <c r="C689" s="1376" t="s">
        <v>311</v>
      </c>
      <c r="D689" s="1972">
        <v>21</v>
      </c>
      <c r="E689" s="1972">
        <v>1978</v>
      </c>
      <c r="F689" s="1973">
        <v>25.359000000000002</v>
      </c>
      <c r="G689" s="1973">
        <v>1.4380470000000001</v>
      </c>
      <c r="H689" s="1973">
        <v>3.2</v>
      </c>
      <c r="I689" s="1973">
        <v>20.720952</v>
      </c>
      <c r="J689" s="1973">
        <v>1064.99</v>
      </c>
      <c r="K689" s="1973">
        <v>20.720952</v>
      </c>
      <c r="L689" s="1973">
        <v>1064.99</v>
      </c>
      <c r="M689" s="1974">
        <v>1.9456475647658664E-2</v>
      </c>
      <c r="N689" s="1975">
        <v>71.722000000000008</v>
      </c>
      <c r="O689" s="1975">
        <v>1.3954573464013749</v>
      </c>
      <c r="P689" s="1975">
        <v>1167.3885388595197</v>
      </c>
      <c r="Q689" s="1976">
        <v>83.727440784082489</v>
      </c>
    </row>
    <row r="690" spans="1:17">
      <c r="A690" s="2140"/>
      <c r="B690" s="225">
        <v>5</v>
      </c>
      <c r="C690" s="1376" t="s">
        <v>370</v>
      </c>
      <c r="D690" s="1972">
        <v>45</v>
      </c>
      <c r="E690" s="1972">
        <v>1972</v>
      </c>
      <c r="F690" s="1973">
        <v>47.933999999999997</v>
      </c>
      <c r="G690" s="1973">
        <v>3.214785</v>
      </c>
      <c r="H690" s="1973">
        <v>7.2</v>
      </c>
      <c r="I690" s="1973">
        <v>37.519216</v>
      </c>
      <c r="J690" s="1973">
        <v>1840.92</v>
      </c>
      <c r="K690" s="1973">
        <v>37.519216</v>
      </c>
      <c r="L690" s="1973">
        <v>1840.92</v>
      </c>
      <c r="M690" s="1974">
        <v>2.0380687916911108E-2</v>
      </c>
      <c r="N690" s="1975">
        <v>71.722000000000008</v>
      </c>
      <c r="O690" s="1975">
        <v>1.4617436987766985</v>
      </c>
      <c r="P690" s="1975">
        <v>1222.8412750146665</v>
      </c>
      <c r="Q690" s="1976">
        <v>87.704621926601916</v>
      </c>
    </row>
    <row r="691" spans="1:17">
      <c r="A691" s="2140"/>
      <c r="B691" s="225">
        <v>6</v>
      </c>
      <c r="C691" s="1376" t="s">
        <v>514</v>
      </c>
      <c r="D691" s="1972">
        <v>51</v>
      </c>
      <c r="E691" s="1972">
        <v>1984</v>
      </c>
      <c r="F691" s="1973">
        <v>47.145000000000003</v>
      </c>
      <c r="G691" s="1973">
        <v>3.5288430000000002</v>
      </c>
      <c r="H691" s="1973">
        <v>0.5</v>
      </c>
      <c r="I691" s="1973">
        <v>43.116157999999999</v>
      </c>
      <c r="J691" s="1973">
        <v>1816.15</v>
      </c>
      <c r="K691" s="1973">
        <v>43.116157999999999</v>
      </c>
      <c r="L691" s="1973">
        <v>1816.15</v>
      </c>
      <c r="M691" s="1974">
        <v>2.3740416815791646E-2</v>
      </c>
      <c r="N691" s="1975">
        <v>71.722000000000008</v>
      </c>
      <c r="O691" s="1975">
        <v>1.7027101748622087</v>
      </c>
      <c r="P691" s="1975">
        <v>1424.4250089474988</v>
      </c>
      <c r="Q691" s="1976">
        <v>102.16261049173251</v>
      </c>
    </row>
    <row r="692" spans="1:17">
      <c r="A692" s="2140"/>
      <c r="B692" s="225">
        <v>7</v>
      </c>
      <c r="C692" s="1376"/>
      <c r="D692" s="1972"/>
      <c r="E692" s="1972"/>
      <c r="F692" s="1973"/>
      <c r="G692" s="1973"/>
      <c r="H692" s="1973"/>
      <c r="I692" s="1973"/>
      <c r="J692" s="1973"/>
      <c r="K692" s="1973"/>
      <c r="L692" s="1973"/>
      <c r="M692" s="1974"/>
      <c r="N692" s="1975"/>
      <c r="O692" s="1975"/>
      <c r="P692" s="1975"/>
      <c r="Q692" s="1976"/>
    </row>
    <row r="693" spans="1:17">
      <c r="A693" s="2140"/>
      <c r="B693" s="225">
        <v>8</v>
      </c>
      <c r="C693" s="1376"/>
      <c r="D693" s="1972"/>
      <c r="E693" s="1972"/>
      <c r="F693" s="1973"/>
      <c r="G693" s="1973"/>
      <c r="H693" s="1973"/>
      <c r="I693" s="1973"/>
      <c r="J693" s="1973"/>
      <c r="K693" s="1973"/>
      <c r="L693" s="1973"/>
      <c r="M693" s="1974"/>
      <c r="N693" s="1975"/>
      <c r="O693" s="1975"/>
      <c r="P693" s="1975"/>
      <c r="Q693" s="1976"/>
    </row>
    <row r="694" spans="1:17">
      <c r="A694" s="2140"/>
      <c r="B694" s="225">
        <v>9</v>
      </c>
      <c r="C694" s="1376"/>
      <c r="D694" s="1972"/>
      <c r="E694" s="1972"/>
      <c r="F694" s="1973"/>
      <c r="G694" s="1973"/>
      <c r="H694" s="1973"/>
      <c r="I694" s="1973"/>
      <c r="J694" s="1973"/>
      <c r="K694" s="1973"/>
      <c r="L694" s="1973"/>
      <c r="M694" s="1974"/>
      <c r="N694" s="1975"/>
      <c r="O694" s="1975"/>
      <c r="P694" s="1975"/>
      <c r="Q694" s="1976"/>
    </row>
    <row r="695" spans="1:17" ht="12" thickBot="1">
      <c r="A695" s="2141"/>
      <c r="B695" s="250">
        <v>10</v>
      </c>
      <c r="C695" s="1377"/>
      <c r="D695" s="2017"/>
      <c r="E695" s="2017"/>
      <c r="F695" s="2018"/>
      <c r="G695" s="2018"/>
      <c r="H695" s="2018"/>
      <c r="I695" s="2018"/>
      <c r="J695" s="2018"/>
      <c r="K695" s="2018"/>
      <c r="L695" s="2018"/>
      <c r="M695" s="2019"/>
      <c r="N695" s="2020"/>
      <c r="O695" s="2020"/>
      <c r="P695" s="2020"/>
      <c r="Q695" s="2021"/>
    </row>
    <row r="696" spans="1:17">
      <c r="A696" s="2132" t="s">
        <v>135</v>
      </c>
      <c r="B696" s="157">
        <v>1</v>
      </c>
      <c r="C696" s="1378" t="s">
        <v>515</v>
      </c>
      <c r="D696" s="2022">
        <v>24</v>
      </c>
      <c r="E696" s="2022">
        <v>1968</v>
      </c>
      <c r="F696" s="2023">
        <v>19.111999999999998</v>
      </c>
      <c r="G696" s="2023">
        <v>0</v>
      </c>
      <c r="H696" s="2023">
        <v>0</v>
      </c>
      <c r="I696" s="2023">
        <v>19.112000000000002</v>
      </c>
      <c r="J696" s="2023">
        <v>828.47</v>
      </c>
      <c r="K696" s="2023">
        <v>19.112000000000002</v>
      </c>
      <c r="L696" s="2023">
        <v>828.47</v>
      </c>
      <c r="M696" s="2024">
        <v>2.3069030864123024E-2</v>
      </c>
      <c r="N696" s="2025">
        <v>71.722000000000008</v>
      </c>
      <c r="O696" s="2025">
        <v>1.6545570316366318</v>
      </c>
      <c r="P696" s="2025">
        <v>1384.1418518473813</v>
      </c>
      <c r="Q696" s="2026">
        <v>99.273421898197896</v>
      </c>
    </row>
    <row r="697" spans="1:17">
      <c r="A697" s="2133"/>
      <c r="B697" s="158">
        <v>2</v>
      </c>
      <c r="C697" s="1379" t="s">
        <v>516</v>
      </c>
      <c r="D697" s="2027">
        <v>24</v>
      </c>
      <c r="E697" s="2027">
        <v>1964</v>
      </c>
      <c r="F697" s="1993">
        <v>28.484999999999999</v>
      </c>
      <c r="G697" s="1991">
        <v>0.92345699999999997</v>
      </c>
      <c r="H697" s="1991">
        <v>3.84</v>
      </c>
      <c r="I697" s="1991">
        <v>23.721544000000002</v>
      </c>
      <c r="J697" s="1991">
        <v>1114.29</v>
      </c>
      <c r="K697" s="1993">
        <v>23.721544000000002</v>
      </c>
      <c r="L697" s="1991">
        <v>900.28</v>
      </c>
      <c r="M697" s="1992">
        <v>2.6349073621539969E-2</v>
      </c>
      <c r="N697" s="1993">
        <v>71.722000000000008</v>
      </c>
      <c r="O697" s="1993">
        <v>1.8898082582840898</v>
      </c>
      <c r="P697" s="1993">
        <v>1580.9444172923982</v>
      </c>
      <c r="Q697" s="1994">
        <v>113.3884954970454</v>
      </c>
    </row>
    <row r="698" spans="1:17">
      <c r="A698" s="2133"/>
      <c r="B698" s="158">
        <v>3</v>
      </c>
      <c r="C698" s="1379"/>
      <c r="D698" s="1362"/>
      <c r="E698" s="1362"/>
      <c r="F698" s="1362"/>
      <c r="G698" s="1362"/>
      <c r="H698" s="1362"/>
      <c r="I698" s="1362"/>
      <c r="J698" s="1362"/>
      <c r="K698" s="1362"/>
      <c r="L698" s="1362"/>
      <c r="M698" s="1362"/>
      <c r="N698" s="1362"/>
      <c r="O698" s="1362"/>
      <c r="P698" s="1362"/>
      <c r="Q698" s="1363"/>
    </row>
    <row r="699" spans="1:17">
      <c r="A699" s="2133"/>
      <c r="B699" s="158">
        <v>4</v>
      </c>
      <c r="C699" s="1379"/>
      <c r="D699" s="1362"/>
      <c r="E699" s="1362"/>
      <c r="F699" s="1362"/>
      <c r="G699" s="1362"/>
      <c r="H699" s="1362"/>
      <c r="I699" s="1362"/>
      <c r="J699" s="1362"/>
      <c r="K699" s="1362"/>
      <c r="L699" s="1362"/>
      <c r="M699" s="1362"/>
      <c r="N699" s="1362"/>
      <c r="O699" s="1362"/>
      <c r="P699" s="1362"/>
      <c r="Q699" s="1363"/>
    </row>
    <row r="700" spans="1:17">
      <c r="A700" s="2133"/>
      <c r="B700" s="158">
        <v>5</v>
      </c>
      <c r="C700" s="547"/>
      <c r="D700" s="548"/>
      <c r="E700" s="548"/>
      <c r="F700" s="548"/>
      <c r="G700" s="548"/>
      <c r="H700" s="548"/>
      <c r="I700" s="548"/>
      <c r="J700" s="548"/>
      <c r="K700" s="548"/>
      <c r="L700" s="548"/>
      <c r="M700" s="548"/>
      <c r="N700" s="548"/>
      <c r="O700" s="548"/>
      <c r="P700" s="548"/>
      <c r="Q700" s="549"/>
    </row>
    <row r="701" spans="1:17">
      <c r="A701" s="2133"/>
      <c r="B701" s="158">
        <v>6</v>
      </c>
      <c r="C701" s="547"/>
      <c r="D701" s="548"/>
      <c r="E701" s="548"/>
      <c r="F701" s="548"/>
      <c r="G701" s="548"/>
      <c r="H701" s="548"/>
      <c r="I701" s="548"/>
      <c r="J701" s="548"/>
      <c r="K701" s="548"/>
      <c r="L701" s="548"/>
      <c r="M701" s="548"/>
      <c r="N701" s="548"/>
      <c r="O701" s="548"/>
      <c r="P701" s="548"/>
      <c r="Q701" s="549"/>
    </row>
    <row r="702" spans="1:17">
      <c r="A702" s="2133"/>
      <c r="B702" s="158">
        <v>7</v>
      </c>
      <c r="C702" s="547"/>
      <c r="D702" s="548"/>
      <c r="E702" s="548"/>
      <c r="F702" s="548"/>
      <c r="G702" s="548"/>
      <c r="H702" s="548"/>
      <c r="I702" s="548"/>
      <c r="J702" s="548"/>
      <c r="K702" s="548"/>
      <c r="L702" s="548"/>
      <c r="M702" s="548"/>
      <c r="N702" s="548"/>
      <c r="O702" s="548"/>
      <c r="P702" s="548"/>
      <c r="Q702" s="549"/>
    </row>
    <row r="703" spans="1:17">
      <c r="A703" s="2133"/>
      <c r="B703" s="158">
        <v>8</v>
      </c>
      <c r="C703" s="547"/>
      <c r="D703" s="548"/>
      <c r="E703" s="548"/>
      <c r="F703" s="548"/>
      <c r="G703" s="548"/>
      <c r="H703" s="548"/>
      <c r="I703" s="548"/>
      <c r="J703" s="548"/>
      <c r="K703" s="548"/>
      <c r="L703" s="548"/>
      <c r="M703" s="548"/>
      <c r="N703" s="548"/>
      <c r="O703" s="548"/>
      <c r="P703" s="548"/>
      <c r="Q703" s="549"/>
    </row>
    <row r="704" spans="1:17">
      <c r="A704" s="2133"/>
      <c r="B704" s="158">
        <v>9</v>
      </c>
      <c r="C704" s="547"/>
      <c r="D704" s="548"/>
      <c r="E704" s="548"/>
      <c r="F704" s="548"/>
      <c r="G704" s="548"/>
      <c r="H704" s="548"/>
      <c r="I704" s="548"/>
      <c r="J704" s="548"/>
      <c r="K704" s="548"/>
      <c r="L704" s="548"/>
      <c r="M704" s="548"/>
      <c r="N704" s="548"/>
      <c r="O704" s="548"/>
      <c r="P704" s="548"/>
      <c r="Q704" s="549"/>
    </row>
    <row r="705" spans="1:17" ht="12" thickBot="1">
      <c r="A705" s="2134"/>
      <c r="B705" s="159">
        <v>10</v>
      </c>
      <c r="C705" s="550"/>
      <c r="D705" s="551"/>
      <c r="E705" s="551"/>
      <c r="F705" s="551"/>
      <c r="G705" s="551"/>
      <c r="H705" s="551"/>
      <c r="I705" s="551"/>
      <c r="J705" s="551"/>
      <c r="K705" s="551"/>
      <c r="L705" s="551"/>
      <c r="M705" s="551"/>
      <c r="N705" s="551"/>
      <c r="O705" s="551"/>
      <c r="P705" s="551"/>
      <c r="Q705" s="552"/>
    </row>
    <row r="706" spans="1:17">
      <c r="A706" s="2135" t="s">
        <v>146</v>
      </c>
      <c r="B706" s="18">
        <v>1</v>
      </c>
      <c r="C706" s="553"/>
      <c r="D706" s="554"/>
      <c r="E706" s="554"/>
      <c r="F706" s="554"/>
      <c r="G706" s="554"/>
      <c r="H706" s="554"/>
      <c r="I706" s="554"/>
      <c r="J706" s="554"/>
      <c r="K706" s="554"/>
      <c r="L706" s="554"/>
      <c r="M706" s="554"/>
      <c r="N706" s="554"/>
      <c r="O706" s="554"/>
      <c r="P706" s="554"/>
      <c r="Q706" s="555"/>
    </row>
    <row r="707" spans="1:17">
      <c r="A707" s="2136"/>
      <c r="B707" s="20">
        <v>2</v>
      </c>
      <c r="C707" s="556"/>
      <c r="D707" s="557"/>
      <c r="E707" s="557"/>
      <c r="F707" s="557"/>
      <c r="G707" s="557"/>
      <c r="H707" s="557"/>
      <c r="I707" s="557"/>
      <c r="J707" s="557"/>
      <c r="K707" s="557"/>
      <c r="L707" s="557"/>
      <c r="M707" s="557"/>
      <c r="N707" s="557"/>
      <c r="O707" s="557"/>
      <c r="P707" s="557"/>
      <c r="Q707" s="558"/>
    </row>
    <row r="708" spans="1:17">
      <c r="A708" s="2136"/>
      <c r="B708" s="20">
        <v>3</v>
      </c>
      <c r="C708" s="556"/>
      <c r="D708" s="557"/>
      <c r="E708" s="557"/>
      <c r="F708" s="557"/>
      <c r="G708" s="557"/>
      <c r="H708" s="557"/>
      <c r="I708" s="557"/>
      <c r="J708" s="557"/>
      <c r="K708" s="557"/>
      <c r="L708" s="557"/>
      <c r="M708" s="557"/>
      <c r="N708" s="557"/>
      <c r="O708" s="557"/>
      <c r="P708" s="557"/>
      <c r="Q708" s="558"/>
    </row>
    <row r="709" spans="1:17">
      <c r="A709" s="2136"/>
      <c r="B709" s="20">
        <v>4</v>
      </c>
      <c r="C709" s="556"/>
      <c r="D709" s="557"/>
      <c r="E709" s="557"/>
      <c r="F709" s="557"/>
      <c r="G709" s="557"/>
      <c r="H709" s="557"/>
      <c r="I709" s="557"/>
      <c r="J709" s="557"/>
      <c r="K709" s="557"/>
      <c r="L709" s="557"/>
      <c r="M709" s="557"/>
      <c r="N709" s="557"/>
      <c r="O709" s="557"/>
      <c r="P709" s="557"/>
      <c r="Q709" s="558"/>
    </row>
    <row r="710" spans="1:17">
      <c r="A710" s="2136"/>
      <c r="B710" s="20">
        <v>5</v>
      </c>
      <c r="C710" s="559"/>
      <c r="D710" s="269"/>
      <c r="E710" s="269"/>
      <c r="F710" s="269"/>
      <c r="G710" s="269"/>
      <c r="H710" s="269"/>
      <c r="I710" s="557"/>
      <c r="J710" s="557"/>
      <c r="K710" s="557"/>
      <c r="L710" s="557"/>
      <c r="M710" s="557"/>
      <c r="N710" s="557"/>
      <c r="O710" s="557"/>
      <c r="P710" s="557"/>
      <c r="Q710" s="558"/>
    </row>
    <row r="711" spans="1:17">
      <c r="A711" s="2136"/>
      <c r="B711" s="20">
        <v>6</v>
      </c>
      <c r="C711" s="559"/>
      <c r="D711" s="269"/>
      <c r="E711" s="269"/>
      <c r="F711" s="269"/>
      <c r="G711" s="269"/>
      <c r="H711" s="269"/>
      <c r="I711" s="557"/>
      <c r="J711" s="557"/>
      <c r="K711" s="557"/>
      <c r="L711" s="557"/>
      <c r="M711" s="557"/>
      <c r="N711" s="557"/>
      <c r="O711" s="557"/>
      <c r="P711" s="557"/>
      <c r="Q711" s="558"/>
    </row>
    <row r="712" spans="1:17">
      <c r="A712" s="2136"/>
      <c r="B712" s="20">
        <v>7</v>
      </c>
      <c r="C712" s="559"/>
      <c r="D712" s="269"/>
      <c r="E712" s="269"/>
      <c r="F712" s="269"/>
      <c r="G712" s="269"/>
      <c r="H712" s="269"/>
      <c r="I712" s="557"/>
      <c r="J712" s="557"/>
      <c r="K712" s="557"/>
      <c r="L712" s="557"/>
      <c r="M712" s="557"/>
      <c r="N712" s="557"/>
      <c r="O712" s="557"/>
      <c r="P712" s="557"/>
      <c r="Q712" s="558"/>
    </row>
    <row r="713" spans="1:17">
      <c r="A713" s="2136"/>
      <c r="B713" s="20">
        <v>8</v>
      </c>
      <c r="C713" s="559"/>
      <c r="D713" s="269"/>
      <c r="E713" s="269"/>
      <c r="F713" s="269"/>
      <c r="G713" s="269"/>
      <c r="H713" s="269"/>
      <c r="I713" s="557"/>
      <c r="J713" s="557"/>
      <c r="K713" s="557"/>
      <c r="L713" s="557"/>
      <c r="M713" s="557"/>
      <c r="N713" s="557"/>
      <c r="O713" s="557"/>
      <c r="P713" s="557"/>
      <c r="Q713" s="558"/>
    </row>
    <row r="714" spans="1:17">
      <c r="A714" s="2136"/>
      <c r="B714" s="20">
        <v>9</v>
      </c>
      <c r="C714" s="559"/>
      <c r="D714" s="269"/>
      <c r="E714" s="269"/>
      <c r="F714" s="269"/>
      <c r="G714" s="269"/>
      <c r="H714" s="269"/>
      <c r="I714" s="557"/>
      <c r="J714" s="557"/>
      <c r="K714" s="557"/>
      <c r="L714" s="557"/>
      <c r="M714" s="557"/>
      <c r="N714" s="557"/>
      <c r="O714" s="557"/>
      <c r="P714" s="557"/>
      <c r="Q714" s="558"/>
    </row>
    <row r="715" spans="1:17" ht="12.75" thickBot="1">
      <c r="A715" s="2137"/>
      <c r="B715" s="287">
        <v>10</v>
      </c>
      <c r="C715" s="272"/>
      <c r="D715" s="273"/>
      <c r="E715" s="273"/>
      <c r="F715" s="162"/>
      <c r="G715" s="162"/>
      <c r="H715" s="162"/>
      <c r="I715" s="162"/>
      <c r="J715" s="162"/>
      <c r="K715" s="274"/>
      <c r="L715" s="162"/>
      <c r="M715" s="275"/>
      <c r="N715" s="276"/>
      <c r="O715" s="277"/>
      <c r="P715" s="278"/>
      <c r="Q715" s="163"/>
    </row>
    <row r="716" spans="1:17">
      <c r="F716" s="93"/>
      <c r="G716" s="93"/>
      <c r="H716" s="93"/>
      <c r="I716" s="93"/>
    </row>
    <row r="717" spans="1:17">
      <c r="F717" s="93"/>
      <c r="G717" s="93"/>
      <c r="H717" s="93"/>
      <c r="I717" s="93"/>
    </row>
    <row r="718" spans="1:17" ht="15">
      <c r="A718" s="2081" t="s">
        <v>270</v>
      </c>
      <c r="B718" s="2081"/>
      <c r="C718" s="2081"/>
      <c r="D718" s="2081"/>
      <c r="E718" s="2081"/>
      <c r="F718" s="2081"/>
      <c r="G718" s="2081"/>
      <c r="H718" s="2081"/>
      <c r="I718" s="2081"/>
      <c r="J718" s="2081"/>
      <c r="K718" s="2081"/>
      <c r="L718" s="2081"/>
      <c r="M718" s="2081"/>
      <c r="N718" s="2081"/>
      <c r="O718" s="2081"/>
      <c r="P718" s="2081"/>
      <c r="Q718" s="2081"/>
    </row>
    <row r="719" spans="1:17" ht="13.5" thickBot="1">
      <c r="A719" s="945"/>
      <c r="B719" s="945"/>
      <c r="C719" s="945"/>
      <c r="D719" s="945"/>
      <c r="E719" s="2043" t="s">
        <v>404</v>
      </c>
      <c r="F719" s="2043"/>
      <c r="G719" s="2043"/>
      <c r="H719" s="2043"/>
      <c r="I719" s="945">
        <v>0.5</v>
      </c>
      <c r="J719" s="945" t="s">
        <v>403</v>
      </c>
      <c r="K719" s="945" t="s">
        <v>405</v>
      </c>
      <c r="L719" s="946">
        <v>491</v>
      </c>
      <c r="M719" s="945"/>
      <c r="N719" s="945"/>
      <c r="O719" s="945"/>
      <c r="P719" s="945"/>
      <c r="Q719" s="945"/>
    </row>
    <row r="720" spans="1:17">
      <c r="A720" s="2082" t="s">
        <v>1</v>
      </c>
      <c r="B720" s="2063" t="s">
        <v>0</v>
      </c>
      <c r="C720" s="2066" t="s">
        <v>2</v>
      </c>
      <c r="D720" s="2066" t="s">
        <v>3</v>
      </c>
      <c r="E720" s="2066" t="s">
        <v>12</v>
      </c>
      <c r="F720" s="2070" t="s">
        <v>13</v>
      </c>
      <c r="G720" s="2071"/>
      <c r="H720" s="2071"/>
      <c r="I720" s="2072"/>
      <c r="J720" s="2066" t="s">
        <v>4</v>
      </c>
      <c r="K720" s="2066" t="s">
        <v>14</v>
      </c>
      <c r="L720" s="2066" t="s">
        <v>5</v>
      </c>
      <c r="M720" s="2066" t="s">
        <v>6</v>
      </c>
      <c r="N720" s="2066" t="s">
        <v>15</v>
      </c>
      <c r="O720" s="2086" t="s">
        <v>16</v>
      </c>
      <c r="P720" s="2066" t="s">
        <v>23</v>
      </c>
      <c r="Q720" s="2075" t="s">
        <v>24</v>
      </c>
    </row>
    <row r="721" spans="1:17" ht="33.75">
      <c r="A721" s="2083"/>
      <c r="B721" s="2064"/>
      <c r="C721" s="2067"/>
      <c r="D721" s="2069"/>
      <c r="E721" s="2069"/>
      <c r="F721" s="16" t="s">
        <v>17</v>
      </c>
      <c r="G721" s="16" t="s">
        <v>18</v>
      </c>
      <c r="H721" s="16" t="s">
        <v>19</v>
      </c>
      <c r="I721" s="16" t="s">
        <v>20</v>
      </c>
      <c r="J721" s="2069"/>
      <c r="K721" s="2069"/>
      <c r="L721" s="2069"/>
      <c r="M721" s="2069"/>
      <c r="N721" s="2069"/>
      <c r="O721" s="2087"/>
      <c r="P721" s="2069"/>
      <c r="Q721" s="2076"/>
    </row>
    <row r="722" spans="1:17">
      <c r="A722" s="2084"/>
      <c r="B722" s="2085"/>
      <c r="C722" s="2069"/>
      <c r="D722" s="99" t="s">
        <v>7</v>
      </c>
      <c r="E722" s="99" t="s">
        <v>8</v>
      </c>
      <c r="F722" s="99" t="s">
        <v>9</v>
      </c>
      <c r="G722" s="99" t="s">
        <v>9</v>
      </c>
      <c r="H722" s="99" t="s">
        <v>9</v>
      </c>
      <c r="I722" s="99" t="s">
        <v>9</v>
      </c>
      <c r="J722" s="99" t="s">
        <v>21</v>
      </c>
      <c r="K722" s="99" t="s">
        <v>9</v>
      </c>
      <c r="L722" s="99" t="s">
        <v>21</v>
      </c>
      <c r="M722" s="99" t="s">
        <v>71</v>
      </c>
      <c r="N722" s="99" t="s">
        <v>519</v>
      </c>
      <c r="O722" s="99" t="s">
        <v>520</v>
      </c>
      <c r="P722" s="100" t="s">
        <v>25</v>
      </c>
      <c r="Q722" s="101" t="s">
        <v>521</v>
      </c>
    </row>
    <row r="723" spans="1:17" ht="12" thickBot="1">
      <c r="A723" s="895">
        <v>1</v>
      </c>
      <c r="B723" s="896">
        <v>2</v>
      </c>
      <c r="C723" s="897">
        <v>3</v>
      </c>
      <c r="D723" s="898">
        <v>4</v>
      </c>
      <c r="E723" s="898">
        <v>5</v>
      </c>
      <c r="F723" s="898">
        <v>6</v>
      </c>
      <c r="G723" s="898">
        <v>7</v>
      </c>
      <c r="H723" s="898">
        <v>8</v>
      </c>
      <c r="I723" s="898">
        <v>9</v>
      </c>
      <c r="J723" s="898">
        <v>10</v>
      </c>
      <c r="K723" s="898">
        <v>11</v>
      </c>
      <c r="L723" s="897">
        <v>12</v>
      </c>
      <c r="M723" s="898">
        <v>13</v>
      </c>
      <c r="N723" s="898">
        <v>14</v>
      </c>
      <c r="O723" s="899">
        <v>15</v>
      </c>
      <c r="P723" s="897">
        <v>16</v>
      </c>
      <c r="Q723" s="900">
        <v>17</v>
      </c>
    </row>
    <row r="724" spans="1:17">
      <c r="A724" s="2088" t="s">
        <v>100</v>
      </c>
      <c r="B724" s="286">
        <v>1</v>
      </c>
      <c r="C724" s="1356" t="s">
        <v>547</v>
      </c>
      <c r="D724" s="1966">
        <v>14</v>
      </c>
      <c r="E724" s="1966">
        <v>2011</v>
      </c>
      <c r="F724" s="1967">
        <v>7.14</v>
      </c>
      <c r="G724" s="1967">
        <v>0.95982000000000001</v>
      </c>
      <c r="H724" s="1967">
        <v>2.59</v>
      </c>
      <c r="I724" s="1967">
        <v>3.590182</v>
      </c>
      <c r="J724" s="1967">
        <v>517.4</v>
      </c>
      <c r="K724" s="1967">
        <v>3.590182</v>
      </c>
      <c r="L724" s="1967">
        <v>517.4</v>
      </c>
      <c r="M724" s="1968">
        <v>6.9388906068805567E-3</v>
      </c>
      <c r="N724" s="1969">
        <v>87.527000000000001</v>
      </c>
      <c r="O724" s="1969">
        <v>0.6073402781484345</v>
      </c>
      <c r="P724" s="1969">
        <v>416.33343641283341</v>
      </c>
      <c r="Q724" s="1970">
        <v>36.440416688906069</v>
      </c>
    </row>
    <row r="725" spans="1:17">
      <c r="A725" s="2089"/>
      <c r="B725" s="109">
        <v>2</v>
      </c>
      <c r="C725" s="1357" t="s">
        <v>432</v>
      </c>
      <c r="D725" s="2000">
        <v>20</v>
      </c>
      <c r="E725" s="2000">
        <v>1975</v>
      </c>
      <c r="F725" s="2001">
        <v>13.858000000000001</v>
      </c>
      <c r="G725" s="2001">
        <v>1.7084999999999999</v>
      </c>
      <c r="H725" s="2001">
        <v>3.2</v>
      </c>
      <c r="I725" s="2001">
        <v>8.9495000000000005</v>
      </c>
      <c r="J725" s="2001">
        <v>1147.92</v>
      </c>
      <c r="K725" s="2001">
        <v>8.9495000000000005</v>
      </c>
      <c r="L725" s="2001">
        <v>1147.92</v>
      </c>
      <c r="M725" s="2002">
        <v>7.7962750017422817E-3</v>
      </c>
      <c r="N725" s="2003">
        <v>87.527000000000001</v>
      </c>
      <c r="O725" s="2003">
        <v>0.68238456207749665</v>
      </c>
      <c r="P725" s="2003">
        <v>467.77650010453692</v>
      </c>
      <c r="Q725" s="2004">
        <v>40.9430737246498</v>
      </c>
    </row>
    <row r="726" spans="1:17">
      <c r="A726" s="2089"/>
      <c r="B726" s="109">
        <v>3</v>
      </c>
      <c r="C726" s="1357" t="s">
        <v>433</v>
      </c>
      <c r="D726" s="2000">
        <v>20</v>
      </c>
      <c r="E726" s="2000">
        <v>1975</v>
      </c>
      <c r="F726" s="2001">
        <v>13.833</v>
      </c>
      <c r="G726" s="2001">
        <v>1.4025000000000001</v>
      </c>
      <c r="H726" s="2001">
        <v>3.2</v>
      </c>
      <c r="I726" s="2001">
        <v>9.2304999999999993</v>
      </c>
      <c r="J726" s="2001">
        <v>1127.03</v>
      </c>
      <c r="K726" s="2001">
        <v>9.2304999999999993</v>
      </c>
      <c r="L726" s="2001">
        <v>1127.03</v>
      </c>
      <c r="M726" s="2002">
        <v>8.1901102898769319E-3</v>
      </c>
      <c r="N726" s="2003">
        <v>87.527000000000001</v>
      </c>
      <c r="O726" s="2003">
        <v>0.71685578334205824</v>
      </c>
      <c r="P726" s="2003">
        <v>491.40661739261594</v>
      </c>
      <c r="Q726" s="2004">
        <v>43.0113470005235</v>
      </c>
    </row>
    <row r="727" spans="1:17">
      <c r="A727" s="2089"/>
      <c r="B727" s="109">
        <v>4</v>
      </c>
      <c r="C727" s="1358" t="s">
        <v>548</v>
      </c>
      <c r="D727" s="2005">
        <v>24</v>
      </c>
      <c r="E727" s="2006">
        <v>1965</v>
      </c>
      <c r="F727" s="2006">
        <v>16.726900000000001</v>
      </c>
      <c r="G727" s="2006">
        <v>1.8360000000000001</v>
      </c>
      <c r="H727" s="2006">
        <v>0.24</v>
      </c>
      <c r="I727" s="2006">
        <v>14.650903</v>
      </c>
      <c r="J727" s="2006">
        <v>1110.8699999999999</v>
      </c>
      <c r="K727" s="2006">
        <v>14.650903</v>
      </c>
      <c r="L727" s="2006">
        <v>1110.8699999999999</v>
      </c>
      <c r="M727" s="2007">
        <v>1.3188674642397402E-2</v>
      </c>
      <c r="N727" s="2008">
        <v>87.527000000000001</v>
      </c>
      <c r="O727" s="2008">
        <v>1.1543651254251175</v>
      </c>
      <c r="P727" s="2008">
        <v>791.32047854384416</v>
      </c>
      <c r="Q727" s="2009">
        <v>69.261907525507056</v>
      </c>
    </row>
    <row r="728" spans="1:17">
      <c r="A728" s="2089"/>
      <c r="B728" s="109">
        <v>5</v>
      </c>
      <c r="C728" s="1358" t="s">
        <v>549</v>
      </c>
      <c r="D728" s="2005">
        <v>21</v>
      </c>
      <c r="E728" s="2006">
        <v>2010</v>
      </c>
      <c r="F728" s="2006">
        <v>11.553000000000001</v>
      </c>
      <c r="G728" s="2006">
        <v>1.2749999999999999</v>
      </c>
      <c r="H728" s="2006">
        <v>-4.0044250000000003</v>
      </c>
      <c r="I728" s="2006">
        <v>14.282422</v>
      </c>
      <c r="J728" s="2006">
        <v>1013.26</v>
      </c>
      <c r="K728" s="2006">
        <v>14.282422</v>
      </c>
      <c r="L728" s="2006">
        <v>1013.26</v>
      </c>
      <c r="M728" s="2007">
        <v>1.4095515464934963E-2</v>
      </c>
      <c r="N728" s="2008">
        <v>87.527000000000001</v>
      </c>
      <c r="O728" s="2008">
        <v>1.2337381820993625</v>
      </c>
      <c r="P728" s="2008">
        <v>845.7309278960978</v>
      </c>
      <c r="Q728" s="2009">
        <v>74.024290925961765</v>
      </c>
    </row>
    <row r="729" spans="1:17">
      <c r="A729" s="2089"/>
      <c r="B729" s="109">
        <v>6</v>
      </c>
      <c r="C729" s="1358" t="s">
        <v>550</v>
      </c>
      <c r="D729" s="2005">
        <v>33</v>
      </c>
      <c r="E729" s="2006">
        <v>1985</v>
      </c>
      <c r="F729" s="2006">
        <v>36.773000000000003</v>
      </c>
      <c r="G729" s="2006">
        <v>3.5483760000000002</v>
      </c>
      <c r="H729" s="2006">
        <v>5.28</v>
      </c>
      <c r="I729" s="2006">
        <v>27.944624999999998</v>
      </c>
      <c r="J729" s="2006">
        <v>2059.6</v>
      </c>
      <c r="K729" s="2006">
        <v>27.944624999999998</v>
      </c>
      <c r="L729" s="2006">
        <v>2059.6</v>
      </c>
      <c r="M729" s="2007">
        <v>1.3567986502233443E-2</v>
      </c>
      <c r="N729" s="2008">
        <v>87.527000000000001</v>
      </c>
      <c r="O729" s="2008">
        <v>1.1875651545809867</v>
      </c>
      <c r="P729" s="2008">
        <v>814.07919013400658</v>
      </c>
      <c r="Q729" s="2009">
        <v>71.253909274859197</v>
      </c>
    </row>
    <row r="730" spans="1:17">
      <c r="A730" s="2089"/>
      <c r="B730" s="109">
        <v>7</v>
      </c>
      <c r="C730" s="1219"/>
      <c r="D730" s="1220"/>
      <c r="E730" s="1220"/>
      <c r="F730" s="1220"/>
      <c r="G730" s="1220"/>
      <c r="H730" s="1220"/>
      <c r="I730" s="1220"/>
      <c r="J730" s="1220"/>
      <c r="K730" s="1220"/>
      <c r="L730" s="1220"/>
      <c r="M730" s="1221"/>
      <c r="N730" s="537"/>
      <c r="O730" s="537"/>
      <c r="P730" s="537"/>
      <c r="Q730" s="1222"/>
    </row>
    <row r="731" spans="1:17">
      <c r="A731" s="2089"/>
      <c r="B731" s="109">
        <v>8</v>
      </c>
      <c r="C731" s="1219"/>
      <c r="D731" s="1220"/>
      <c r="E731" s="1220"/>
      <c r="F731" s="1220"/>
      <c r="G731" s="1220"/>
      <c r="H731" s="1220"/>
      <c r="I731" s="1220"/>
      <c r="J731" s="1220"/>
      <c r="K731" s="1220"/>
      <c r="L731" s="1220"/>
      <c r="M731" s="1221"/>
      <c r="N731" s="537"/>
      <c r="O731" s="537"/>
      <c r="P731" s="537"/>
      <c r="Q731" s="1222"/>
    </row>
    <row r="732" spans="1:17">
      <c r="A732" s="2089"/>
      <c r="B732" s="109">
        <v>9</v>
      </c>
      <c r="C732" s="1219"/>
      <c r="D732" s="1220"/>
      <c r="E732" s="1220"/>
      <c r="F732" s="1220"/>
      <c r="G732" s="1220"/>
      <c r="H732" s="1220"/>
      <c r="I732" s="1220"/>
      <c r="J732" s="1220"/>
      <c r="K732" s="1220"/>
      <c r="L732" s="1220"/>
      <c r="M732" s="1221"/>
      <c r="N732" s="537"/>
      <c r="O732" s="537"/>
      <c r="P732" s="537"/>
      <c r="Q732" s="1222"/>
    </row>
    <row r="733" spans="1:17" ht="12" thickBot="1">
      <c r="A733" s="2090"/>
      <c r="B733" s="536">
        <v>10</v>
      </c>
      <c r="C733" s="1223"/>
      <c r="D733" s="1224"/>
      <c r="E733" s="1224"/>
      <c r="F733" s="1224"/>
      <c r="G733" s="1224"/>
      <c r="H733" s="1224"/>
      <c r="I733" s="1224"/>
      <c r="J733" s="1224"/>
      <c r="K733" s="1224"/>
      <c r="L733" s="1224"/>
      <c r="M733" s="1225"/>
      <c r="N733" s="538"/>
      <c r="O733" s="538"/>
      <c r="P733" s="538"/>
      <c r="Q733" s="1226"/>
    </row>
    <row r="734" spans="1:17">
      <c r="A734" s="2138" t="s">
        <v>106</v>
      </c>
      <c r="B734" s="32">
        <v>1</v>
      </c>
      <c r="C734" s="1213"/>
      <c r="D734" s="1214"/>
      <c r="E734" s="1214"/>
      <c r="F734" s="1215"/>
      <c r="G734" s="1215"/>
      <c r="H734" s="1215"/>
      <c r="I734" s="1215"/>
      <c r="J734" s="1215"/>
      <c r="K734" s="1215"/>
      <c r="L734" s="1215"/>
      <c r="M734" s="1216"/>
      <c r="N734" s="1217"/>
      <c r="O734" s="1217"/>
      <c r="P734" s="1217"/>
      <c r="Q734" s="1218"/>
    </row>
    <row r="735" spans="1:17">
      <c r="A735" s="2092"/>
      <c r="B735" s="13">
        <v>2</v>
      </c>
      <c r="C735" s="561"/>
      <c r="D735" s="561"/>
      <c r="E735" s="561"/>
      <c r="F735" s="562"/>
      <c r="G735" s="562"/>
      <c r="H735" s="562"/>
      <c r="I735" s="562"/>
      <c r="J735" s="562"/>
      <c r="K735" s="562"/>
      <c r="L735" s="562"/>
      <c r="M735" s="563"/>
      <c r="N735" s="539"/>
      <c r="O735" s="539"/>
      <c r="P735" s="539"/>
      <c r="Q735" s="540"/>
    </row>
    <row r="736" spans="1:17">
      <c r="A736" s="2092"/>
      <c r="B736" s="13">
        <v>3</v>
      </c>
      <c r="C736" s="561"/>
      <c r="D736" s="561"/>
      <c r="E736" s="561"/>
      <c r="F736" s="562"/>
      <c r="G736" s="562"/>
      <c r="H736" s="562"/>
      <c r="I736" s="562"/>
      <c r="J736" s="562"/>
      <c r="K736" s="562"/>
      <c r="L736" s="562"/>
      <c r="M736" s="563"/>
      <c r="N736" s="539"/>
      <c r="O736" s="539"/>
      <c r="P736" s="539"/>
      <c r="Q736" s="540"/>
    </row>
    <row r="737" spans="1:17">
      <c r="A737" s="2092"/>
      <c r="B737" s="13">
        <v>4</v>
      </c>
      <c r="C737" s="561"/>
      <c r="D737" s="561"/>
      <c r="E737" s="561"/>
      <c r="F737" s="562"/>
      <c r="G737" s="562"/>
      <c r="H737" s="562"/>
      <c r="I737" s="562"/>
      <c r="J737" s="562"/>
      <c r="K737" s="562"/>
      <c r="L737" s="562"/>
      <c r="M737" s="563"/>
      <c r="N737" s="539"/>
      <c r="O737" s="539"/>
      <c r="P737" s="539"/>
      <c r="Q737" s="540"/>
    </row>
    <row r="738" spans="1:17">
      <c r="A738" s="2092"/>
      <c r="B738" s="13">
        <v>5</v>
      </c>
      <c r="C738" s="561"/>
      <c r="D738" s="561"/>
      <c r="E738" s="561"/>
      <c r="F738" s="562"/>
      <c r="G738" s="562"/>
      <c r="H738" s="562"/>
      <c r="I738" s="562"/>
      <c r="J738" s="562"/>
      <c r="K738" s="562"/>
      <c r="L738" s="562"/>
      <c r="M738" s="563"/>
      <c r="N738" s="539"/>
      <c r="O738" s="539"/>
      <c r="P738" s="539"/>
      <c r="Q738" s="540"/>
    </row>
    <row r="739" spans="1:17">
      <c r="A739" s="2092"/>
      <c r="B739" s="13">
        <v>6</v>
      </c>
      <c r="C739" s="561"/>
      <c r="D739" s="561"/>
      <c r="E739" s="561"/>
      <c r="F739" s="562"/>
      <c r="G739" s="562"/>
      <c r="H739" s="562"/>
      <c r="I739" s="562"/>
      <c r="J739" s="562"/>
      <c r="K739" s="562"/>
      <c r="L739" s="562"/>
      <c r="M739" s="563"/>
      <c r="N739" s="539"/>
      <c r="O739" s="539"/>
      <c r="P739" s="539"/>
      <c r="Q739" s="540"/>
    </row>
    <row r="740" spans="1:17">
      <c r="A740" s="2092"/>
      <c r="B740" s="13">
        <v>7</v>
      </c>
      <c r="C740" s="564"/>
      <c r="D740" s="561"/>
      <c r="E740" s="561"/>
      <c r="F740" s="562"/>
      <c r="G740" s="562"/>
      <c r="H740" s="562"/>
      <c r="I740" s="562"/>
      <c r="J740" s="562"/>
      <c r="K740" s="562"/>
      <c r="L740" s="562"/>
      <c r="M740" s="563"/>
      <c r="N740" s="539"/>
      <c r="O740" s="539"/>
      <c r="P740" s="539"/>
      <c r="Q740" s="540"/>
    </row>
    <row r="741" spans="1:17">
      <c r="A741" s="2092"/>
      <c r="B741" s="13">
        <v>8</v>
      </c>
      <c r="C741" s="564"/>
      <c r="D741" s="561"/>
      <c r="E741" s="561"/>
      <c r="F741" s="562"/>
      <c r="G741" s="562"/>
      <c r="H741" s="562"/>
      <c r="I741" s="562"/>
      <c r="J741" s="562"/>
      <c r="K741" s="562"/>
      <c r="L741" s="562"/>
      <c r="M741" s="563"/>
      <c r="N741" s="539"/>
      <c r="O741" s="539"/>
      <c r="P741" s="539"/>
      <c r="Q741" s="540"/>
    </row>
    <row r="742" spans="1:17">
      <c r="A742" s="2092"/>
      <c r="B742" s="13">
        <v>9</v>
      </c>
      <c r="C742" s="564"/>
      <c r="D742" s="561"/>
      <c r="E742" s="561"/>
      <c r="F742" s="562"/>
      <c r="G742" s="562"/>
      <c r="H742" s="562"/>
      <c r="I742" s="562"/>
      <c r="J742" s="562"/>
      <c r="K742" s="562"/>
      <c r="L742" s="562"/>
      <c r="M742" s="563"/>
      <c r="N742" s="539"/>
      <c r="O742" s="539"/>
      <c r="P742" s="539"/>
      <c r="Q742" s="540"/>
    </row>
    <row r="743" spans="1:17" ht="12" thickBot="1">
      <c r="A743" s="2093"/>
      <c r="B743" s="44">
        <v>10</v>
      </c>
      <c r="C743" s="564"/>
      <c r="D743" s="561"/>
      <c r="E743" s="561"/>
      <c r="F743" s="562"/>
      <c r="G743" s="562"/>
      <c r="H743" s="562"/>
      <c r="I743" s="562"/>
      <c r="J743" s="562"/>
      <c r="K743" s="562"/>
      <c r="L743" s="562"/>
      <c r="M743" s="563"/>
      <c r="N743" s="539"/>
      <c r="O743" s="539"/>
      <c r="P743" s="539"/>
      <c r="Q743" s="540"/>
    </row>
    <row r="744" spans="1:17">
      <c r="A744" s="2094" t="s">
        <v>114</v>
      </c>
      <c r="B744" s="127">
        <v>1</v>
      </c>
      <c r="C744" s="565"/>
      <c r="D744" s="566"/>
      <c r="E744" s="566"/>
      <c r="F744" s="567"/>
      <c r="G744" s="567"/>
      <c r="H744" s="567"/>
      <c r="I744" s="567"/>
      <c r="J744" s="567"/>
      <c r="K744" s="567"/>
      <c r="L744" s="567"/>
      <c r="M744" s="568"/>
      <c r="N744" s="541"/>
      <c r="O744" s="541"/>
      <c r="P744" s="541"/>
      <c r="Q744" s="542"/>
    </row>
    <row r="745" spans="1:17">
      <c r="A745" s="2095"/>
      <c r="B745" s="136">
        <v>2</v>
      </c>
      <c r="C745" s="569"/>
      <c r="D745" s="570"/>
      <c r="E745" s="570"/>
      <c r="F745" s="571"/>
      <c r="G745" s="571"/>
      <c r="H745" s="571"/>
      <c r="I745" s="571"/>
      <c r="J745" s="571"/>
      <c r="K745" s="571"/>
      <c r="L745" s="571"/>
      <c r="M745" s="572"/>
      <c r="N745" s="543"/>
      <c r="O745" s="543"/>
      <c r="P745" s="543"/>
      <c r="Q745" s="544"/>
    </row>
    <row r="746" spans="1:17">
      <c r="A746" s="2095"/>
      <c r="B746" s="136">
        <v>3</v>
      </c>
      <c r="C746" s="569"/>
      <c r="D746" s="570"/>
      <c r="E746" s="570"/>
      <c r="F746" s="571"/>
      <c r="G746" s="571"/>
      <c r="H746" s="571"/>
      <c r="I746" s="571"/>
      <c r="J746" s="571"/>
      <c r="K746" s="571"/>
      <c r="L746" s="571"/>
      <c r="M746" s="572"/>
      <c r="N746" s="543"/>
      <c r="O746" s="543"/>
      <c r="P746" s="543"/>
      <c r="Q746" s="544"/>
    </row>
    <row r="747" spans="1:17">
      <c r="A747" s="2095"/>
      <c r="B747" s="136">
        <v>4</v>
      </c>
      <c r="C747" s="569"/>
      <c r="D747" s="570"/>
      <c r="E747" s="570"/>
      <c r="F747" s="571"/>
      <c r="G747" s="571"/>
      <c r="H747" s="571"/>
      <c r="I747" s="571"/>
      <c r="J747" s="571"/>
      <c r="K747" s="571"/>
      <c r="L747" s="571"/>
      <c r="M747" s="572"/>
      <c r="N747" s="543"/>
      <c r="O747" s="543"/>
      <c r="P747" s="543"/>
      <c r="Q747" s="544"/>
    </row>
    <row r="748" spans="1:17">
      <c r="A748" s="2095"/>
      <c r="B748" s="136">
        <v>5</v>
      </c>
      <c r="C748" s="569"/>
      <c r="D748" s="570"/>
      <c r="E748" s="570"/>
      <c r="F748" s="571"/>
      <c r="G748" s="571"/>
      <c r="H748" s="571"/>
      <c r="I748" s="571"/>
      <c r="J748" s="571"/>
      <c r="K748" s="571"/>
      <c r="L748" s="571"/>
      <c r="M748" s="572"/>
      <c r="N748" s="543"/>
      <c r="O748" s="543"/>
      <c r="P748" s="543"/>
      <c r="Q748" s="544"/>
    </row>
    <row r="749" spans="1:17">
      <c r="A749" s="2095"/>
      <c r="B749" s="136">
        <v>6</v>
      </c>
      <c r="C749" s="569"/>
      <c r="D749" s="570"/>
      <c r="E749" s="570"/>
      <c r="F749" s="571"/>
      <c r="G749" s="571"/>
      <c r="H749" s="571"/>
      <c r="I749" s="571"/>
      <c r="J749" s="571"/>
      <c r="K749" s="571"/>
      <c r="L749" s="571"/>
      <c r="M749" s="572"/>
      <c r="N749" s="543"/>
      <c r="O749" s="543"/>
      <c r="P749" s="543"/>
      <c r="Q749" s="544"/>
    </row>
    <row r="750" spans="1:17">
      <c r="A750" s="2095"/>
      <c r="B750" s="136">
        <v>7</v>
      </c>
      <c r="C750" s="569"/>
      <c r="D750" s="570"/>
      <c r="E750" s="570"/>
      <c r="F750" s="571"/>
      <c r="G750" s="571"/>
      <c r="H750" s="571"/>
      <c r="I750" s="571"/>
      <c r="J750" s="571"/>
      <c r="K750" s="571"/>
      <c r="L750" s="571"/>
      <c r="M750" s="572"/>
      <c r="N750" s="543"/>
      <c r="O750" s="543"/>
      <c r="P750" s="543"/>
      <c r="Q750" s="544"/>
    </row>
    <row r="751" spans="1:17">
      <c r="A751" s="2095"/>
      <c r="B751" s="136">
        <v>8</v>
      </c>
      <c r="C751" s="569"/>
      <c r="D751" s="570"/>
      <c r="E751" s="570"/>
      <c r="F751" s="571"/>
      <c r="G751" s="571"/>
      <c r="H751" s="571"/>
      <c r="I751" s="571"/>
      <c r="J751" s="571"/>
      <c r="K751" s="571"/>
      <c r="L751" s="571"/>
      <c r="M751" s="572"/>
      <c r="N751" s="543"/>
      <c r="O751" s="543"/>
      <c r="P751" s="543"/>
      <c r="Q751" s="544"/>
    </row>
    <row r="752" spans="1:17">
      <c r="A752" s="2095"/>
      <c r="B752" s="136">
        <v>9</v>
      </c>
      <c r="C752" s="569"/>
      <c r="D752" s="570"/>
      <c r="E752" s="570"/>
      <c r="F752" s="571"/>
      <c r="G752" s="571"/>
      <c r="H752" s="571"/>
      <c r="I752" s="571"/>
      <c r="J752" s="571"/>
      <c r="K752" s="571"/>
      <c r="L752" s="571"/>
      <c r="M752" s="572"/>
      <c r="N752" s="543"/>
      <c r="O752" s="543"/>
      <c r="P752" s="543"/>
      <c r="Q752" s="544"/>
    </row>
    <row r="753" spans="1:17" ht="12" thickBot="1">
      <c r="A753" s="2096"/>
      <c r="B753" s="145">
        <v>10</v>
      </c>
      <c r="C753" s="573"/>
      <c r="D753" s="574"/>
      <c r="E753" s="574"/>
      <c r="F753" s="575"/>
      <c r="G753" s="575"/>
      <c r="H753" s="575"/>
      <c r="I753" s="575"/>
      <c r="J753" s="575"/>
      <c r="K753" s="575"/>
      <c r="L753" s="575"/>
      <c r="M753" s="576"/>
      <c r="N753" s="545"/>
      <c r="O753" s="545"/>
      <c r="P753" s="545"/>
      <c r="Q753" s="546"/>
    </row>
    <row r="754" spans="1:17">
      <c r="A754" s="2097" t="s">
        <v>125</v>
      </c>
      <c r="B754" s="83">
        <v>1</v>
      </c>
      <c r="C754" s="1971" t="s">
        <v>908</v>
      </c>
      <c r="D754" s="1972">
        <v>37</v>
      </c>
      <c r="E754" s="1972">
        <v>1986</v>
      </c>
      <c r="F754" s="1973">
        <v>46.75</v>
      </c>
      <c r="G754" s="1973">
        <v>4.08</v>
      </c>
      <c r="H754" s="1973">
        <v>5.92</v>
      </c>
      <c r="I754" s="1973">
        <v>36.749996000000003</v>
      </c>
      <c r="J754" s="1973">
        <v>2244.37</v>
      </c>
      <c r="K754" s="1973">
        <v>36.749996000000003</v>
      </c>
      <c r="L754" s="1973">
        <v>2244.37</v>
      </c>
      <c r="M754" s="1974">
        <v>1.6374303702152499E-2</v>
      </c>
      <c r="N754" s="1975">
        <v>87.527000000000001</v>
      </c>
      <c r="O754" s="1975">
        <v>1.4331936801383018</v>
      </c>
      <c r="P754" s="1975">
        <v>982.45822212914993</v>
      </c>
      <c r="Q754" s="1976">
        <v>85.991620808298109</v>
      </c>
    </row>
    <row r="755" spans="1:17">
      <c r="A755" s="2098"/>
      <c r="B755" s="83">
        <v>2</v>
      </c>
      <c r="C755" s="1971" t="s">
        <v>434</v>
      </c>
      <c r="D755" s="1972">
        <v>10</v>
      </c>
      <c r="E755" s="1972">
        <v>1977</v>
      </c>
      <c r="F755" s="1973">
        <v>11.917199999999999</v>
      </c>
      <c r="G755" s="1973">
        <v>0.76500000000000001</v>
      </c>
      <c r="H755" s="1973">
        <v>1.6</v>
      </c>
      <c r="I755" s="1973">
        <v>9.5521999999999991</v>
      </c>
      <c r="J755" s="1973">
        <v>580.30999999999995</v>
      </c>
      <c r="K755" s="1973">
        <v>9.5521999999999991</v>
      </c>
      <c r="L755" s="1973">
        <v>580.30999999999995</v>
      </c>
      <c r="M755" s="1974">
        <v>1.6460512484706449E-2</v>
      </c>
      <c r="N755" s="1975">
        <v>87.527000000000001</v>
      </c>
      <c r="O755" s="1975">
        <v>1.4407392762489013</v>
      </c>
      <c r="P755" s="1975">
        <v>987.63074908238696</v>
      </c>
      <c r="Q755" s="1976">
        <v>86.444356574934076</v>
      </c>
    </row>
    <row r="756" spans="1:17">
      <c r="A756" s="2098"/>
      <c r="B756" s="83">
        <v>3</v>
      </c>
      <c r="C756" s="1971" t="s">
        <v>551</v>
      </c>
      <c r="D756" s="1972">
        <v>38</v>
      </c>
      <c r="E756" s="1972">
        <v>1987</v>
      </c>
      <c r="F756" s="1973">
        <v>49.311999999999998</v>
      </c>
      <c r="G756" s="1973">
        <v>3.4169999999999998</v>
      </c>
      <c r="H756" s="1973">
        <v>7.36</v>
      </c>
      <c r="I756" s="1973">
        <v>38.534998999999999</v>
      </c>
      <c r="J756" s="1973">
        <v>2284.84</v>
      </c>
      <c r="K756" s="1973">
        <v>38.534998999999999</v>
      </c>
      <c r="L756" s="1973">
        <v>2284.84</v>
      </c>
      <c r="M756" s="1974">
        <v>1.6865513121268882E-2</v>
      </c>
      <c r="N756" s="1975">
        <v>87.527000000000001</v>
      </c>
      <c r="O756" s="1975">
        <v>1.4761877669653014</v>
      </c>
      <c r="P756" s="1975">
        <v>1011.9307872761329</v>
      </c>
      <c r="Q756" s="1976">
        <v>88.571266017918092</v>
      </c>
    </row>
    <row r="757" spans="1:17">
      <c r="A757" s="2098"/>
      <c r="B757" s="83">
        <v>4</v>
      </c>
      <c r="C757" s="1971" t="s">
        <v>909</v>
      </c>
      <c r="D757" s="1972">
        <v>19</v>
      </c>
      <c r="E757" s="1972">
        <v>1969</v>
      </c>
      <c r="F757" s="1973">
        <v>21.367999999999999</v>
      </c>
      <c r="G757" s="1973">
        <v>1.4279999999999999</v>
      </c>
      <c r="H757" s="1973">
        <v>0</v>
      </c>
      <c r="I757" s="1973">
        <v>19.940000000000001</v>
      </c>
      <c r="J757" s="1973">
        <v>1148.45</v>
      </c>
      <c r="K757" s="1973">
        <v>19.940000000000001</v>
      </c>
      <c r="L757" s="1973">
        <v>1148.45</v>
      </c>
      <c r="M757" s="1974">
        <v>1.7362532108494057E-2</v>
      </c>
      <c r="N757" s="1975">
        <v>87.527000000000001</v>
      </c>
      <c r="O757" s="1975">
        <v>1.5196903478601593</v>
      </c>
      <c r="P757" s="1975">
        <v>1041.7519265096435</v>
      </c>
      <c r="Q757" s="1976">
        <v>91.181420871609561</v>
      </c>
    </row>
    <row r="758" spans="1:17">
      <c r="A758" s="2098"/>
      <c r="B758" s="83">
        <v>5</v>
      </c>
      <c r="C758" s="1971" t="s">
        <v>910</v>
      </c>
      <c r="D758" s="1972">
        <v>11</v>
      </c>
      <c r="E758" s="1972">
        <v>1976</v>
      </c>
      <c r="F758" s="1973">
        <v>12.4091</v>
      </c>
      <c r="G758" s="1973">
        <v>0.86699999999999999</v>
      </c>
      <c r="H758" s="1973">
        <v>1.6</v>
      </c>
      <c r="I758" s="1973">
        <v>9.9420989999999989</v>
      </c>
      <c r="J758" s="1973">
        <v>568.63</v>
      </c>
      <c r="K758" s="1973">
        <v>9.9420989999999989</v>
      </c>
      <c r="L758" s="1973">
        <v>568.63</v>
      </c>
      <c r="M758" s="1974">
        <v>1.7484302622091691E-2</v>
      </c>
      <c r="N758" s="1975">
        <v>87.527000000000001</v>
      </c>
      <c r="O758" s="1975">
        <v>1.5303485556038194</v>
      </c>
      <c r="P758" s="1975">
        <v>1049.0581573255015</v>
      </c>
      <c r="Q758" s="1976">
        <v>91.820913336229182</v>
      </c>
    </row>
    <row r="759" spans="1:17">
      <c r="A759" s="2098"/>
      <c r="B759" s="83">
        <v>6</v>
      </c>
      <c r="C759" s="1971" t="s">
        <v>552</v>
      </c>
      <c r="D759" s="1972">
        <v>52</v>
      </c>
      <c r="E759" s="1972">
        <v>1994</v>
      </c>
      <c r="F759" s="1973">
        <v>64.930000000000007</v>
      </c>
      <c r="G759" s="1973">
        <v>3.9780000000000002</v>
      </c>
      <c r="H759" s="1973">
        <v>8.32</v>
      </c>
      <c r="I759" s="1973">
        <v>52.631999999999998</v>
      </c>
      <c r="J759" s="1973">
        <v>3006.49</v>
      </c>
      <c r="K759" s="1973">
        <v>52.631999999999998</v>
      </c>
      <c r="L759" s="1973">
        <v>3006.49</v>
      </c>
      <c r="M759" s="1974">
        <v>1.7506128408875467E-2</v>
      </c>
      <c r="N759" s="1975">
        <v>87.527000000000001</v>
      </c>
      <c r="O759" s="1975">
        <v>1.5322589012436432</v>
      </c>
      <c r="P759" s="1975">
        <v>1050.3677045325283</v>
      </c>
      <c r="Q759" s="1976">
        <v>91.935534074618602</v>
      </c>
    </row>
    <row r="760" spans="1:17">
      <c r="A760" s="2098"/>
      <c r="B760" s="83">
        <v>7</v>
      </c>
      <c r="C760" s="1971" t="s">
        <v>553</v>
      </c>
      <c r="D760" s="1972">
        <v>38</v>
      </c>
      <c r="E760" s="1972">
        <v>1978</v>
      </c>
      <c r="F760" s="1973">
        <v>44.353000000000002</v>
      </c>
      <c r="G760" s="1973">
        <v>3.7439100000000001</v>
      </c>
      <c r="H760" s="1973">
        <v>5.92</v>
      </c>
      <c r="I760" s="1973">
        <v>34.689092000000002</v>
      </c>
      <c r="J760" s="1973">
        <v>1934.43</v>
      </c>
      <c r="K760" s="1973">
        <v>34.689092000000002</v>
      </c>
      <c r="L760" s="1973">
        <v>1934.43</v>
      </c>
      <c r="M760" s="1974">
        <v>1.7932461758760978E-2</v>
      </c>
      <c r="N760" s="1975">
        <v>87.527000000000001</v>
      </c>
      <c r="O760" s="1975">
        <v>1.5695745803590722</v>
      </c>
      <c r="P760" s="1975">
        <v>1075.9477055256589</v>
      </c>
      <c r="Q760" s="1976">
        <v>94.174474821544337</v>
      </c>
    </row>
    <row r="761" spans="1:17">
      <c r="A761" s="2098"/>
      <c r="B761" s="83">
        <v>8</v>
      </c>
      <c r="C761" s="1971" t="s">
        <v>911</v>
      </c>
      <c r="D761" s="1972">
        <v>73</v>
      </c>
      <c r="E761" s="1972">
        <v>1966</v>
      </c>
      <c r="F761" s="1973">
        <v>44.012999999999998</v>
      </c>
      <c r="G761" s="1973">
        <v>4.6811879999999997</v>
      </c>
      <c r="H761" s="1973">
        <v>0.76</v>
      </c>
      <c r="I761" s="1973">
        <v>38.571812999999999</v>
      </c>
      <c r="J761" s="1973">
        <v>2087.0500000000002</v>
      </c>
      <c r="K761" s="1973">
        <v>38.571812999999999</v>
      </c>
      <c r="L761" s="1973">
        <v>2087.0500000000002</v>
      </c>
      <c r="M761" s="1974">
        <v>1.8481499245346301E-2</v>
      </c>
      <c r="N761" s="1975">
        <v>87.527000000000001</v>
      </c>
      <c r="O761" s="1975">
        <v>1.6176301844474257</v>
      </c>
      <c r="P761" s="1975">
        <v>1108.889954720778</v>
      </c>
      <c r="Q761" s="1976">
        <v>97.057811066845531</v>
      </c>
    </row>
    <row r="762" spans="1:17">
      <c r="A762" s="2098"/>
      <c r="B762" s="83">
        <v>9</v>
      </c>
      <c r="C762" s="1971" t="s">
        <v>912</v>
      </c>
      <c r="D762" s="1972">
        <v>37</v>
      </c>
      <c r="E762" s="1972">
        <v>1983</v>
      </c>
      <c r="F762" s="1973">
        <v>47.701000000000001</v>
      </c>
      <c r="G762" s="1973">
        <v>3.1619999999999999</v>
      </c>
      <c r="H762" s="1973">
        <v>6.08</v>
      </c>
      <c r="I762" s="1973">
        <v>38.459000000000003</v>
      </c>
      <c r="J762" s="1973">
        <v>2034.47</v>
      </c>
      <c r="K762" s="1973">
        <v>38.459000000000003</v>
      </c>
      <c r="L762" s="1973">
        <v>2034.47</v>
      </c>
      <c r="M762" s="1974">
        <v>1.8903694819781075E-2</v>
      </c>
      <c r="N762" s="1975">
        <v>87.527000000000001</v>
      </c>
      <c r="O762" s="1975">
        <v>1.6545836964909781</v>
      </c>
      <c r="P762" s="1975">
        <v>1134.2216891868645</v>
      </c>
      <c r="Q762" s="1976">
        <v>99.275021789458691</v>
      </c>
    </row>
    <row r="763" spans="1:17" ht="12" thickBot="1">
      <c r="A763" s="2098"/>
      <c r="B763" s="156">
        <v>10</v>
      </c>
      <c r="C763" s="1977" t="s">
        <v>435</v>
      </c>
      <c r="D763" s="1978">
        <v>50</v>
      </c>
      <c r="E763" s="1978">
        <v>1985</v>
      </c>
      <c r="F763" s="1979">
        <v>74.605000000000004</v>
      </c>
      <c r="G763" s="1979">
        <v>5.0999999999999996</v>
      </c>
      <c r="H763" s="1979">
        <v>8</v>
      </c>
      <c r="I763" s="1979">
        <v>61.505000000000003</v>
      </c>
      <c r="J763" s="1979">
        <v>3248.27</v>
      </c>
      <c r="K763" s="1979">
        <v>61.505000000000003</v>
      </c>
      <c r="L763" s="1979">
        <v>3248.27</v>
      </c>
      <c r="M763" s="1980">
        <v>1.8934694468132268E-2</v>
      </c>
      <c r="N763" s="1981">
        <v>87.527000000000001</v>
      </c>
      <c r="O763" s="1981">
        <v>1.6572970027122129</v>
      </c>
      <c r="P763" s="1981">
        <v>1136.0816680879359</v>
      </c>
      <c r="Q763" s="1982">
        <v>99.437820162732763</v>
      </c>
    </row>
    <row r="764" spans="1:17">
      <c r="A764" s="2132" t="s">
        <v>135</v>
      </c>
      <c r="B764" s="157">
        <v>1</v>
      </c>
      <c r="C764" s="1983" t="s">
        <v>913</v>
      </c>
      <c r="D764" s="1984">
        <v>33</v>
      </c>
      <c r="E764" s="1984">
        <v>1978</v>
      </c>
      <c r="F764" s="1985">
        <v>28.504000000000001</v>
      </c>
      <c r="G764" s="1985">
        <v>4.6920000000000002</v>
      </c>
      <c r="H764" s="1985">
        <v>5.44</v>
      </c>
      <c r="I764" s="1985">
        <v>18.372</v>
      </c>
      <c r="J764" s="1985">
        <v>1095.47</v>
      </c>
      <c r="K764" s="1985">
        <v>18.372</v>
      </c>
      <c r="L764" s="1985">
        <v>1095.47</v>
      </c>
      <c r="M764" s="1986">
        <v>1.6770883730271025E-2</v>
      </c>
      <c r="N764" s="1987">
        <v>87.527000000000001</v>
      </c>
      <c r="O764" s="1987">
        <v>1.4679051402594321</v>
      </c>
      <c r="P764" s="1987">
        <v>1006.2530238162615</v>
      </c>
      <c r="Q764" s="1988">
        <v>88.074308415565923</v>
      </c>
    </row>
    <row r="765" spans="1:17">
      <c r="A765" s="2133"/>
      <c r="B765" s="158">
        <v>2</v>
      </c>
      <c r="C765" s="1989" t="s">
        <v>914</v>
      </c>
      <c r="D765" s="1990">
        <v>20</v>
      </c>
      <c r="E765" s="1990">
        <v>0</v>
      </c>
      <c r="F765" s="1991">
        <v>22.007999999999999</v>
      </c>
      <c r="G765" s="1991">
        <v>0</v>
      </c>
      <c r="H765" s="1991">
        <v>0</v>
      </c>
      <c r="I765" s="1991">
        <v>22.008001</v>
      </c>
      <c r="J765" s="1991">
        <v>1135.0999999999999</v>
      </c>
      <c r="K765" s="1991">
        <v>22.008001</v>
      </c>
      <c r="L765" s="1991">
        <v>1135.0999999999999</v>
      </c>
      <c r="M765" s="1992">
        <v>1.9388601004316802E-2</v>
      </c>
      <c r="N765" s="1993">
        <v>87.527000000000001</v>
      </c>
      <c r="O765" s="1993">
        <v>1.6970260801048367</v>
      </c>
      <c r="P765" s="1993">
        <v>1163.3160602590081</v>
      </c>
      <c r="Q765" s="1994">
        <v>101.8215648062902</v>
      </c>
    </row>
    <row r="766" spans="1:17">
      <c r="A766" s="2133"/>
      <c r="B766" s="158">
        <v>3</v>
      </c>
      <c r="C766" s="1989" t="s">
        <v>554</v>
      </c>
      <c r="D766" s="1990">
        <v>12</v>
      </c>
      <c r="E766" s="1990">
        <v>1972</v>
      </c>
      <c r="F766" s="1991">
        <v>12.705500000000001</v>
      </c>
      <c r="G766" s="1991">
        <v>1.377</v>
      </c>
      <c r="H766" s="1991">
        <v>0</v>
      </c>
      <c r="I766" s="1991">
        <v>11.3285</v>
      </c>
      <c r="J766" s="1991">
        <v>538.39</v>
      </c>
      <c r="K766" s="1991">
        <v>11.3285</v>
      </c>
      <c r="L766" s="1991">
        <v>538.39</v>
      </c>
      <c r="M766" s="1992">
        <v>2.1041438362525307E-2</v>
      </c>
      <c r="N766" s="1993">
        <v>87.527000000000001</v>
      </c>
      <c r="O766" s="1993">
        <v>1.8416939755567525</v>
      </c>
      <c r="P766" s="1993">
        <v>1262.4863017515183</v>
      </c>
      <c r="Q766" s="1994">
        <v>110.50163853340514</v>
      </c>
    </row>
    <row r="767" spans="1:17">
      <c r="A767" s="2133"/>
      <c r="B767" s="158">
        <v>4</v>
      </c>
      <c r="C767" s="1989" t="s">
        <v>310</v>
      </c>
      <c r="D767" s="1990">
        <v>8</v>
      </c>
      <c r="E767" s="1990">
        <v>1970</v>
      </c>
      <c r="F767" s="1991">
        <v>8.9600000000000009</v>
      </c>
      <c r="G767" s="1991">
        <v>0.40799999999999997</v>
      </c>
      <c r="H767" s="1991">
        <v>0</v>
      </c>
      <c r="I767" s="1991">
        <v>8.5519990000000004</v>
      </c>
      <c r="J767" s="1991">
        <v>389.07</v>
      </c>
      <c r="K767" s="1991">
        <v>8.5519990000000004</v>
      </c>
      <c r="L767" s="1991">
        <v>389.07</v>
      </c>
      <c r="M767" s="1992">
        <v>2.1980617883671321E-2</v>
      </c>
      <c r="N767" s="1993">
        <v>87.527000000000001</v>
      </c>
      <c r="O767" s="1993">
        <v>1.9238975415040998</v>
      </c>
      <c r="P767" s="1993">
        <v>1318.8370730202791</v>
      </c>
      <c r="Q767" s="1994">
        <v>115.43385249024598</v>
      </c>
    </row>
    <row r="768" spans="1:17">
      <c r="A768" s="2133"/>
      <c r="B768" s="158">
        <v>5</v>
      </c>
      <c r="C768" s="1989" t="s">
        <v>915</v>
      </c>
      <c r="D768" s="1990">
        <v>51</v>
      </c>
      <c r="E768" s="1990">
        <v>1986</v>
      </c>
      <c r="F768" s="1991">
        <v>54.377000000000002</v>
      </c>
      <c r="G768" s="1991">
        <v>3.6465000000000001</v>
      </c>
      <c r="H768" s="1991">
        <v>6.79</v>
      </c>
      <c r="I768" s="1991">
        <v>43.940503</v>
      </c>
      <c r="J768" s="1991">
        <v>1842.82</v>
      </c>
      <c r="K768" s="1991">
        <v>43.940503</v>
      </c>
      <c r="L768" s="1991">
        <v>1842.82</v>
      </c>
      <c r="M768" s="1992">
        <v>2.3844164378506855E-2</v>
      </c>
      <c r="N768" s="1993">
        <v>87.527000000000001</v>
      </c>
      <c r="O768" s="1993">
        <v>2.0870081755575693</v>
      </c>
      <c r="P768" s="1993">
        <v>1430.6498627104113</v>
      </c>
      <c r="Q768" s="1994">
        <v>125.22049053345417</v>
      </c>
    </row>
    <row r="769" spans="1:17">
      <c r="A769" s="2133"/>
      <c r="B769" s="158">
        <v>6</v>
      </c>
      <c r="C769" s="1989" t="s">
        <v>555</v>
      </c>
      <c r="D769" s="1990">
        <v>45</v>
      </c>
      <c r="E769" s="1990">
        <v>1973</v>
      </c>
      <c r="F769" s="1991">
        <v>28.55</v>
      </c>
      <c r="G769" s="1991">
        <v>0</v>
      </c>
      <c r="H769" s="1991">
        <v>0</v>
      </c>
      <c r="I769" s="1991">
        <v>28.55</v>
      </c>
      <c r="J769" s="1991">
        <v>1179.28</v>
      </c>
      <c r="K769" s="1991">
        <v>28.55</v>
      </c>
      <c r="L769" s="1991">
        <v>1179.28</v>
      </c>
      <c r="M769" s="1992">
        <v>2.4209687266806865E-2</v>
      </c>
      <c r="N769" s="1993">
        <v>87.527000000000001</v>
      </c>
      <c r="O769" s="1993">
        <v>2.1190012974018044</v>
      </c>
      <c r="P769" s="1993">
        <v>1452.5812360084119</v>
      </c>
      <c r="Q769" s="1994">
        <v>127.14007784410826</v>
      </c>
    </row>
    <row r="770" spans="1:17">
      <c r="A770" s="2133"/>
      <c r="B770" s="158">
        <v>7</v>
      </c>
      <c r="C770" s="1989" t="s">
        <v>916</v>
      </c>
      <c r="D770" s="1990">
        <v>12</v>
      </c>
      <c r="E770" s="1990">
        <v>1967</v>
      </c>
      <c r="F770" s="1991">
        <v>14.742000000000001</v>
      </c>
      <c r="G770" s="1991">
        <v>1.734</v>
      </c>
      <c r="H770" s="1991">
        <v>0</v>
      </c>
      <c r="I770" s="1991">
        <v>13.007999</v>
      </c>
      <c r="J770" s="1991">
        <v>529.73</v>
      </c>
      <c r="K770" s="1991">
        <v>13.007999</v>
      </c>
      <c r="L770" s="1991">
        <v>529.73</v>
      </c>
      <c r="M770" s="1992">
        <v>2.4555903951069411E-2</v>
      </c>
      <c r="N770" s="1993">
        <v>87.527000000000001</v>
      </c>
      <c r="O770" s="1993">
        <v>2.1493046051252525</v>
      </c>
      <c r="P770" s="1993">
        <v>1473.3542370641646</v>
      </c>
      <c r="Q770" s="1994">
        <v>128.95827630751515</v>
      </c>
    </row>
    <row r="771" spans="1:17">
      <c r="A771" s="2133"/>
      <c r="B771" s="158">
        <v>8</v>
      </c>
      <c r="C771" s="1989" t="s">
        <v>917</v>
      </c>
      <c r="D771" s="1990">
        <v>8</v>
      </c>
      <c r="E771" s="1990">
        <v>1980</v>
      </c>
      <c r="F771" s="1991">
        <v>17.556000000000001</v>
      </c>
      <c r="G771" s="1991">
        <v>0.66300000000000003</v>
      </c>
      <c r="H771" s="1991">
        <v>1.28</v>
      </c>
      <c r="I771" s="1991">
        <v>15.613</v>
      </c>
      <c r="J771" s="1991">
        <v>627.78</v>
      </c>
      <c r="K771" s="1991">
        <v>15.613</v>
      </c>
      <c r="L771" s="1991">
        <v>627.78</v>
      </c>
      <c r="M771" s="1992">
        <v>2.4870177450699291E-2</v>
      </c>
      <c r="N771" s="1993">
        <v>87.527000000000001</v>
      </c>
      <c r="O771" s="1993">
        <v>2.1768120217273568</v>
      </c>
      <c r="P771" s="1993">
        <v>1492.2106470419574</v>
      </c>
      <c r="Q771" s="1994">
        <v>130.6087213036414</v>
      </c>
    </row>
    <row r="772" spans="1:17">
      <c r="A772" s="2133"/>
      <c r="B772" s="158">
        <v>9</v>
      </c>
      <c r="C772" s="953"/>
      <c r="D772" s="954"/>
      <c r="E772" s="954"/>
      <c r="F772" s="955"/>
      <c r="G772" s="955"/>
      <c r="H772" s="955"/>
      <c r="I772" s="955"/>
      <c r="J772" s="955"/>
      <c r="K772" s="955"/>
      <c r="L772" s="955"/>
      <c r="M772" s="956"/>
      <c r="N772" s="957"/>
      <c r="O772" s="957"/>
      <c r="P772" s="957"/>
      <c r="Q772" s="958"/>
    </row>
    <row r="773" spans="1:17" ht="12" thickBot="1">
      <c r="A773" s="2134"/>
      <c r="B773" s="159">
        <v>10</v>
      </c>
      <c r="C773" s="959"/>
      <c r="D773" s="960"/>
      <c r="E773" s="960"/>
      <c r="F773" s="961"/>
      <c r="G773" s="961"/>
      <c r="H773" s="961"/>
      <c r="I773" s="961"/>
      <c r="J773" s="961"/>
      <c r="K773" s="961"/>
      <c r="L773" s="961"/>
      <c r="M773" s="962"/>
      <c r="N773" s="963"/>
      <c r="O773" s="963"/>
      <c r="P773" s="963"/>
      <c r="Q773" s="964"/>
    </row>
    <row r="774" spans="1:17">
      <c r="A774" s="2135" t="s">
        <v>146</v>
      </c>
      <c r="B774" s="18">
        <v>1</v>
      </c>
      <c r="C774" s="577"/>
      <c r="D774" s="578"/>
      <c r="E774" s="578"/>
      <c r="F774" s="579"/>
      <c r="G774" s="579"/>
      <c r="H774" s="579"/>
      <c r="I774" s="579"/>
      <c r="J774" s="579"/>
      <c r="K774" s="579"/>
      <c r="L774" s="579"/>
      <c r="M774" s="580"/>
      <c r="N774" s="581"/>
      <c r="O774" s="581"/>
      <c r="P774" s="581"/>
      <c r="Q774" s="582"/>
    </row>
    <row r="775" spans="1:17">
      <c r="A775" s="2136"/>
      <c r="B775" s="20">
        <v>2</v>
      </c>
      <c r="C775" s="583"/>
      <c r="D775" s="584"/>
      <c r="E775" s="584"/>
      <c r="F775" s="585"/>
      <c r="G775" s="585"/>
      <c r="H775" s="585"/>
      <c r="I775" s="585"/>
      <c r="J775" s="585"/>
      <c r="K775" s="585"/>
      <c r="L775" s="585"/>
      <c r="M775" s="586"/>
      <c r="N775" s="557"/>
      <c r="O775" s="557"/>
      <c r="P775" s="557"/>
      <c r="Q775" s="558"/>
    </row>
    <row r="776" spans="1:17">
      <c r="A776" s="2136"/>
      <c r="B776" s="20">
        <v>3</v>
      </c>
      <c r="C776" s="583"/>
      <c r="D776" s="584"/>
      <c r="E776" s="584"/>
      <c r="F776" s="585"/>
      <c r="G776" s="585"/>
      <c r="H776" s="585"/>
      <c r="I776" s="585"/>
      <c r="J776" s="585"/>
      <c r="K776" s="585"/>
      <c r="L776" s="585"/>
      <c r="M776" s="586"/>
      <c r="N776" s="557"/>
      <c r="O776" s="557"/>
      <c r="P776" s="557"/>
      <c r="Q776" s="558"/>
    </row>
    <row r="777" spans="1:17">
      <c r="A777" s="2136"/>
      <c r="B777" s="20">
        <v>4</v>
      </c>
      <c r="C777" s="583"/>
      <c r="D777" s="266"/>
      <c r="E777" s="266"/>
      <c r="F777" s="161"/>
      <c r="G777" s="161"/>
      <c r="H777" s="161"/>
      <c r="I777" s="161"/>
      <c r="J777" s="161"/>
      <c r="K777" s="267"/>
      <c r="L777" s="161"/>
      <c r="M777" s="587"/>
      <c r="N777" s="63"/>
      <c r="O777" s="63"/>
      <c r="P777" s="63"/>
      <c r="Q777" s="588"/>
    </row>
    <row r="778" spans="1:17">
      <c r="A778" s="2136"/>
      <c r="B778" s="20">
        <v>5</v>
      </c>
      <c r="C778" s="583"/>
      <c r="D778" s="266"/>
      <c r="E778" s="266"/>
      <c r="F778" s="161"/>
      <c r="G778" s="161"/>
      <c r="H778" s="161"/>
      <c r="I778" s="161"/>
      <c r="J778" s="161"/>
      <c r="K778" s="267"/>
      <c r="L778" s="161"/>
      <c r="M778" s="587"/>
      <c r="N778" s="63"/>
      <c r="O778" s="63"/>
      <c r="P778" s="63"/>
      <c r="Q778" s="588"/>
    </row>
    <row r="779" spans="1:17">
      <c r="A779" s="2136"/>
      <c r="B779" s="20">
        <v>6</v>
      </c>
      <c r="C779" s="583"/>
      <c r="D779" s="266"/>
      <c r="E779" s="266"/>
      <c r="F779" s="161"/>
      <c r="G779" s="161"/>
      <c r="H779" s="161"/>
      <c r="I779" s="161"/>
      <c r="J779" s="161"/>
      <c r="K779" s="267"/>
      <c r="L779" s="161"/>
      <c r="M779" s="587"/>
      <c r="N779" s="63"/>
      <c r="O779" s="63"/>
      <c r="P779" s="63"/>
      <c r="Q779" s="588"/>
    </row>
    <row r="780" spans="1:17">
      <c r="A780" s="2136"/>
      <c r="B780" s="20">
        <v>7</v>
      </c>
      <c r="C780" s="583"/>
      <c r="D780" s="266"/>
      <c r="E780" s="266"/>
      <c r="F780" s="161"/>
      <c r="G780" s="161"/>
      <c r="H780" s="161"/>
      <c r="I780" s="161"/>
      <c r="J780" s="161"/>
      <c r="K780" s="267"/>
      <c r="L780" s="161"/>
      <c r="M780" s="587"/>
      <c r="N780" s="63"/>
      <c r="O780" s="63"/>
      <c r="P780" s="63"/>
      <c r="Q780" s="588"/>
    </row>
    <row r="781" spans="1:17">
      <c r="A781" s="2136"/>
      <c r="B781" s="20">
        <v>8</v>
      </c>
      <c r="C781" s="583"/>
      <c r="D781" s="266"/>
      <c r="E781" s="266"/>
      <c r="F781" s="161"/>
      <c r="G781" s="161"/>
      <c r="H781" s="161"/>
      <c r="I781" s="161"/>
      <c r="J781" s="161"/>
      <c r="K781" s="267"/>
      <c r="L781" s="161"/>
      <c r="M781" s="587"/>
      <c r="N781" s="63"/>
      <c r="O781" s="63"/>
      <c r="P781" s="63"/>
      <c r="Q781" s="588"/>
    </row>
    <row r="782" spans="1:17">
      <c r="A782" s="2136"/>
      <c r="B782" s="20">
        <v>9</v>
      </c>
      <c r="C782" s="583"/>
      <c r="D782" s="266"/>
      <c r="E782" s="266"/>
      <c r="F782" s="161"/>
      <c r="G782" s="161"/>
      <c r="H782" s="161"/>
      <c r="I782" s="161"/>
      <c r="J782" s="161"/>
      <c r="K782" s="267"/>
      <c r="L782" s="161"/>
      <c r="M782" s="587"/>
      <c r="N782" s="63"/>
      <c r="O782" s="63"/>
      <c r="P782" s="63"/>
      <c r="Q782" s="588"/>
    </row>
    <row r="783" spans="1:17" ht="12.75" thickBot="1">
      <c r="A783" s="2137"/>
      <c r="B783" s="287">
        <v>10</v>
      </c>
      <c r="C783" s="589"/>
      <c r="D783" s="273"/>
      <c r="E783" s="273"/>
      <c r="F783" s="162"/>
      <c r="G783" s="162"/>
      <c r="H783" s="162"/>
      <c r="I783" s="162"/>
      <c r="J783" s="162"/>
      <c r="K783" s="274"/>
      <c r="L783" s="162"/>
      <c r="M783" s="590"/>
      <c r="N783" s="277"/>
      <c r="O783" s="277"/>
      <c r="P783" s="277"/>
      <c r="Q783" s="591"/>
    </row>
    <row r="784" spans="1:17">
      <c r="F784" s="93"/>
      <c r="G784" s="93"/>
      <c r="H784" s="93"/>
      <c r="I784" s="93"/>
    </row>
    <row r="785" spans="1:17" ht="15">
      <c r="A785" s="2059" t="s">
        <v>36</v>
      </c>
      <c r="B785" s="2059"/>
      <c r="C785" s="2059"/>
      <c r="D785" s="2059"/>
      <c r="E785" s="2059"/>
      <c r="F785" s="2059"/>
      <c r="G785" s="2059"/>
      <c r="H785" s="2059"/>
      <c r="I785" s="2059"/>
      <c r="J785" s="2059"/>
      <c r="K785" s="2059"/>
      <c r="L785" s="2059"/>
      <c r="M785" s="2059"/>
      <c r="N785" s="2059"/>
      <c r="O785" s="2059"/>
      <c r="P785" s="2059"/>
      <c r="Q785" s="2059"/>
    </row>
    <row r="786" spans="1:17" ht="13.5" thickBot="1">
      <c r="A786" s="945"/>
      <c r="B786" s="945"/>
      <c r="C786" s="945"/>
      <c r="D786" s="945"/>
      <c r="E786" s="2043" t="s">
        <v>404</v>
      </c>
      <c r="F786" s="2043"/>
      <c r="G786" s="2043"/>
      <c r="H786" s="2043"/>
      <c r="I786" s="945">
        <v>0</v>
      </c>
      <c r="J786" s="945" t="s">
        <v>403</v>
      </c>
      <c r="K786" s="945" t="s">
        <v>405</v>
      </c>
      <c r="L786" s="946">
        <v>504</v>
      </c>
      <c r="M786" s="945"/>
      <c r="N786" s="945"/>
      <c r="O786" s="945"/>
      <c r="P786" s="945"/>
      <c r="Q786" s="945"/>
    </row>
    <row r="787" spans="1:17" ht="12.75" customHeight="1">
      <c r="A787" s="2060" t="s">
        <v>1</v>
      </c>
      <c r="B787" s="2063" t="s">
        <v>0</v>
      </c>
      <c r="C787" s="2066" t="s">
        <v>2</v>
      </c>
      <c r="D787" s="2066" t="s">
        <v>3</v>
      </c>
      <c r="E787" s="2066" t="s">
        <v>12</v>
      </c>
      <c r="F787" s="2070" t="s">
        <v>13</v>
      </c>
      <c r="G787" s="2071"/>
      <c r="H787" s="2071"/>
      <c r="I787" s="2072"/>
      <c r="J787" s="2066" t="s">
        <v>4</v>
      </c>
      <c r="K787" s="2066" t="s">
        <v>14</v>
      </c>
      <c r="L787" s="2066" t="s">
        <v>5</v>
      </c>
      <c r="M787" s="2066" t="s">
        <v>6</v>
      </c>
      <c r="N787" s="2066" t="s">
        <v>15</v>
      </c>
      <c r="O787" s="2066" t="s">
        <v>16</v>
      </c>
      <c r="P787" s="2073" t="s">
        <v>23</v>
      </c>
      <c r="Q787" s="2075" t="s">
        <v>24</v>
      </c>
    </row>
    <row r="788" spans="1:17" s="2" customFormat="1" ht="33.75">
      <c r="A788" s="2061"/>
      <c r="B788" s="2064"/>
      <c r="C788" s="2067"/>
      <c r="D788" s="2069"/>
      <c r="E788" s="2069"/>
      <c r="F788" s="16" t="s">
        <v>17</v>
      </c>
      <c r="G788" s="16" t="s">
        <v>18</v>
      </c>
      <c r="H788" s="16" t="s">
        <v>19</v>
      </c>
      <c r="I788" s="16" t="s">
        <v>20</v>
      </c>
      <c r="J788" s="2069"/>
      <c r="K788" s="2069"/>
      <c r="L788" s="2069"/>
      <c r="M788" s="2069"/>
      <c r="N788" s="2069"/>
      <c r="O788" s="2069"/>
      <c r="P788" s="2074"/>
      <c r="Q788" s="2076"/>
    </row>
    <row r="789" spans="1:17" s="3" customFormat="1" ht="13.5" customHeight="1" thickBot="1">
      <c r="A789" s="2061"/>
      <c r="B789" s="2064"/>
      <c r="C789" s="2068"/>
      <c r="D789" s="31" t="s">
        <v>7</v>
      </c>
      <c r="E789" s="31" t="s">
        <v>8</v>
      </c>
      <c r="F789" s="31" t="s">
        <v>9</v>
      </c>
      <c r="G789" s="31" t="s">
        <v>9</v>
      </c>
      <c r="H789" s="31" t="s">
        <v>9</v>
      </c>
      <c r="I789" s="31" t="s">
        <v>9</v>
      </c>
      <c r="J789" s="31" t="s">
        <v>21</v>
      </c>
      <c r="K789" s="31" t="s">
        <v>9</v>
      </c>
      <c r="L789" s="31" t="s">
        <v>21</v>
      </c>
      <c r="M789" s="31" t="s">
        <v>22</v>
      </c>
      <c r="N789" s="99" t="s">
        <v>519</v>
      </c>
      <c r="O789" s="99" t="s">
        <v>520</v>
      </c>
      <c r="P789" s="100" t="s">
        <v>25</v>
      </c>
      <c r="Q789" s="101" t="s">
        <v>521</v>
      </c>
    </row>
    <row r="790" spans="1:17" s="46" customFormat="1" ht="12.75" customHeight="1">
      <c r="A790" s="2058" t="s">
        <v>322</v>
      </c>
      <c r="B790" s="47">
        <v>1</v>
      </c>
      <c r="C790" s="786" t="s">
        <v>491</v>
      </c>
      <c r="D790" s="736">
        <v>48</v>
      </c>
      <c r="E790" s="736" t="s">
        <v>193</v>
      </c>
      <c r="F790" s="695">
        <f>SUM(G790+H790+I790)</f>
        <v>28.528999999999996</v>
      </c>
      <c r="G790" s="695">
        <v>3.6120000000000001</v>
      </c>
      <c r="H790" s="695">
        <v>7.68</v>
      </c>
      <c r="I790" s="695">
        <v>17.236999999999998</v>
      </c>
      <c r="J790" s="695">
        <v>2013.8</v>
      </c>
      <c r="K790" s="737">
        <v>17.236999999999998</v>
      </c>
      <c r="L790" s="695">
        <v>2013.8</v>
      </c>
      <c r="M790" s="738">
        <f>K790/L790</f>
        <v>8.5594398649319683E-3</v>
      </c>
      <c r="N790" s="787">
        <v>56.14</v>
      </c>
      <c r="O790" s="740">
        <f>M790*N790</f>
        <v>0.48052695401728068</v>
      </c>
      <c r="P790" s="740">
        <f>M790*60*1000</f>
        <v>513.56639189591817</v>
      </c>
      <c r="Q790" s="741">
        <f>P790*N790/1000</f>
        <v>28.831617241036845</v>
      </c>
    </row>
    <row r="791" spans="1:17" s="46" customFormat="1" ht="13.5" customHeight="1">
      <c r="A791" s="2045"/>
      <c r="B791" s="45">
        <v>2</v>
      </c>
      <c r="C791" s="789" t="s">
        <v>492</v>
      </c>
      <c r="D791" s="743">
        <v>36</v>
      </c>
      <c r="E791" s="743" t="s">
        <v>193</v>
      </c>
      <c r="F791" s="695">
        <f t="shared" ref="F791:F824" si="52">SUM(G791+H791+I791)</f>
        <v>22.1</v>
      </c>
      <c r="G791" s="597">
        <v>2.6520000000000001</v>
      </c>
      <c r="H791" s="597">
        <v>5.76</v>
      </c>
      <c r="I791" s="597">
        <v>13.688000000000001</v>
      </c>
      <c r="J791" s="597">
        <v>1501.09</v>
      </c>
      <c r="K791" s="745">
        <v>13.688000000000001</v>
      </c>
      <c r="L791" s="597">
        <v>1501.09</v>
      </c>
      <c r="M791" s="598">
        <f t="shared" ref="M791:M799" si="53">K791/L791</f>
        <v>9.1187070728603898E-3</v>
      </c>
      <c r="N791" s="790">
        <v>56.14</v>
      </c>
      <c r="O791" s="746">
        <f t="shared" ref="O791:O809" si="54">M791*N791</f>
        <v>0.51192421507038233</v>
      </c>
      <c r="P791" s="740">
        <f t="shared" ref="P791:P809" si="55">M791*60*1000</f>
        <v>547.12242437162342</v>
      </c>
      <c r="Q791" s="747">
        <f t="shared" ref="Q791:Q809" si="56">P791*N791/1000</f>
        <v>30.715452904222939</v>
      </c>
    </row>
    <row r="792" spans="1:17" s="46" customFormat="1" ht="12.75" customHeight="1">
      <c r="A792" s="2045"/>
      <c r="B792" s="45">
        <v>3</v>
      </c>
      <c r="C792" s="789" t="s">
        <v>493</v>
      </c>
      <c r="D792" s="743">
        <v>12</v>
      </c>
      <c r="E792" s="743" t="s">
        <v>193</v>
      </c>
      <c r="F792" s="695">
        <f t="shared" si="52"/>
        <v>10.158999999999999</v>
      </c>
      <c r="G792" s="597">
        <v>1.224</v>
      </c>
      <c r="H792" s="597">
        <v>1.92</v>
      </c>
      <c r="I792" s="597">
        <v>7.0149999999999997</v>
      </c>
      <c r="J792" s="597">
        <v>761.84</v>
      </c>
      <c r="K792" s="745">
        <v>7.0149999999999997</v>
      </c>
      <c r="L792" s="597">
        <v>761.84</v>
      </c>
      <c r="M792" s="598">
        <f t="shared" si="53"/>
        <v>9.2079701774650836E-3</v>
      </c>
      <c r="N792" s="790">
        <v>56.14</v>
      </c>
      <c r="O792" s="746">
        <f t="shared" si="54"/>
        <v>0.51693544576288986</v>
      </c>
      <c r="P792" s="740">
        <f t="shared" si="55"/>
        <v>552.47821064790503</v>
      </c>
      <c r="Q792" s="747">
        <f t="shared" si="56"/>
        <v>31.016126745773388</v>
      </c>
    </row>
    <row r="793" spans="1:17" ht="12.75" customHeight="1">
      <c r="A793" s="2045"/>
      <c r="B793" s="13">
        <v>4</v>
      </c>
      <c r="C793" s="789" t="s">
        <v>868</v>
      </c>
      <c r="D793" s="743">
        <v>48</v>
      </c>
      <c r="E793" s="743" t="s">
        <v>193</v>
      </c>
      <c r="F793" s="695">
        <f t="shared" si="52"/>
        <v>34.5</v>
      </c>
      <c r="G793" s="597">
        <v>3.25</v>
      </c>
      <c r="H793" s="597">
        <v>7.36</v>
      </c>
      <c r="I793" s="597">
        <v>23.89</v>
      </c>
      <c r="J793" s="597">
        <v>2590.4</v>
      </c>
      <c r="K793" s="745">
        <v>22.452999999999999</v>
      </c>
      <c r="L793" s="597">
        <v>2435.2399999999998</v>
      </c>
      <c r="M793" s="598">
        <f t="shared" si="53"/>
        <v>9.2200358075590089E-3</v>
      </c>
      <c r="N793" s="790">
        <v>56.14</v>
      </c>
      <c r="O793" s="746">
        <f t="shared" si="54"/>
        <v>0.51761281023636274</v>
      </c>
      <c r="P793" s="740">
        <f t="shared" si="55"/>
        <v>553.20214845354053</v>
      </c>
      <c r="Q793" s="747">
        <f t="shared" si="56"/>
        <v>31.056768614181763</v>
      </c>
    </row>
    <row r="794" spans="1:17" ht="12.75" customHeight="1">
      <c r="A794" s="2045"/>
      <c r="B794" s="13">
        <v>5</v>
      </c>
      <c r="C794" s="789" t="s">
        <v>869</v>
      </c>
      <c r="D794" s="743">
        <v>50</v>
      </c>
      <c r="E794" s="743" t="s">
        <v>193</v>
      </c>
      <c r="F794" s="695">
        <f t="shared" si="52"/>
        <v>30</v>
      </c>
      <c r="G794" s="597">
        <v>2.6720000000000002</v>
      </c>
      <c r="H794" s="597">
        <v>7.84</v>
      </c>
      <c r="I794" s="597">
        <v>19.488</v>
      </c>
      <c r="J794" s="597">
        <v>2586.98</v>
      </c>
      <c r="K794" s="745">
        <v>19.488</v>
      </c>
      <c r="L794" s="597">
        <v>2586.98</v>
      </c>
      <c r="M794" s="598">
        <f t="shared" si="53"/>
        <v>7.5331081028844442E-3</v>
      </c>
      <c r="N794" s="790">
        <v>56.14</v>
      </c>
      <c r="O794" s="746">
        <f t="shared" si="54"/>
        <v>0.42290868889593269</v>
      </c>
      <c r="P794" s="740">
        <f t="shared" si="55"/>
        <v>451.98648617306662</v>
      </c>
      <c r="Q794" s="747">
        <f t="shared" si="56"/>
        <v>25.374521333755961</v>
      </c>
    </row>
    <row r="795" spans="1:17" ht="12.75" customHeight="1">
      <c r="A795" s="2045"/>
      <c r="B795" s="13">
        <v>6</v>
      </c>
      <c r="C795" s="789" t="s">
        <v>870</v>
      </c>
      <c r="D795" s="743">
        <v>20</v>
      </c>
      <c r="E795" s="743" t="s">
        <v>193</v>
      </c>
      <c r="F795" s="695">
        <f t="shared" si="52"/>
        <v>14.9</v>
      </c>
      <c r="G795" s="597">
        <v>1.355</v>
      </c>
      <c r="H795" s="597">
        <v>3.2</v>
      </c>
      <c r="I795" s="597">
        <v>10.345000000000001</v>
      </c>
      <c r="J795" s="597">
        <v>1044.42</v>
      </c>
      <c r="K795" s="745">
        <v>10.345000000000001</v>
      </c>
      <c r="L795" s="597">
        <v>1044.42</v>
      </c>
      <c r="M795" s="598">
        <f t="shared" si="53"/>
        <v>9.9050190536374254E-3</v>
      </c>
      <c r="N795" s="790">
        <v>56.14</v>
      </c>
      <c r="O795" s="746">
        <f t="shared" si="54"/>
        <v>0.55606776967120508</v>
      </c>
      <c r="P795" s="740">
        <f t="shared" si="55"/>
        <v>594.30114321824556</v>
      </c>
      <c r="Q795" s="747">
        <f t="shared" si="56"/>
        <v>33.364066180272303</v>
      </c>
    </row>
    <row r="796" spans="1:17" ht="12.75" customHeight="1">
      <c r="A796" s="2045"/>
      <c r="B796" s="13">
        <v>7</v>
      </c>
      <c r="C796" s="789" t="s">
        <v>464</v>
      </c>
      <c r="D796" s="743">
        <v>22</v>
      </c>
      <c r="E796" s="743" t="s">
        <v>193</v>
      </c>
      <c r="F796" s="695">
        <f t="shared" si="52"/>
        <v>15.615</v>
      </c>
      <c r="G796" s="597">
        <v>1.734</v>
      </c>
      <c r="H796" s="597">
        <v>3.52</v>
      </c>
      <c r="I796" s="597">
        <v>10.361000000000001</v>
      </c>
      <c r="J796" s="597">
        <v>1210.95</v>
      </c>
      <c r="K796" s="745">
        <v>10.361000000000001</v>
      </c>
      <c r="L796" s="597">
        <v>1210.95</v>
      </c>
      <c r="M796" s="598">
        <f t="shared" si="53"/>
        <v>8.5560923242082657E-3</v>
      </c>
      <c r="N796" s="790">
        <v>56.14</v>
      </c>
      <c r="O796" s="746">
        <f t="shared" si="54"/>
        <v>0.48033902308105203</v>
      </c>
      <c r="P796" s="740">
        <f t="shared" si="55"/>
        <v>513.36553945249602</v>
      </c>
      <c r="Q796" s="747">
        <f t="shared" si="56"/>
        <v>28.820341384863127</v>
      </c>
    </row>
    <row r="797" spans="1:17" ht="13.5" customHeight="1">
      <c r="A797" s="2045"/>
      <c r="B797" s="13">
        <v>8</v>
      </c>
      <c r="C797" s="789" t="s">
        <v>465</v>
      </c>
      <c r="D797" s="743">
        <v>22</v>
      </c>
      <c r="E797" s="743" t="s">
        <v>193</v>
      </c>
      <c r="F797" s="695">
        <f t="shared" si="52"/>
        <v>14.300999999999998</v>
      </c>
      <c r="G797" s="597">
        <v>1.5589999999999999</v>
      </c>
      <c r="H797" s="597">
        <v>3.52</v>
      </c>
      <c r="I797" s="597">
        <v>9.2219999999999995</v>
      </c>
      <c r="J797" s="597">
        <v>1161.98</v>
      </c>
      <c r="K797" s="745">
        <v>9.2219999999999995</v>
      </c>
      <c r="L797" s="597">
        <v>1161.98</v>
      </c>
      <c r="M797" s="598">
        <f t="shared" si="53"/>
        <v>7.9364532952374382E-3</v>
      </c>
      <c r="N797" s="790">
        <v>56.14</v>
      </c>
      <c r="O797" s="746">
        <f t="shared" si="54"/>
        <v>0.44555248799462976</v>
      </c>
      <c r="P797" s="740">
        <f t="shared" si="55"/>
        <v>476.18719771424628</v>
      </c>
      <c r="Q797" s="747">
        <f t="shared" si="56"/>
        <v>26.733149279677786</v>
      </c>
    </row>
    <row r="798" spans="1:17" ht="12.75" customHeight="1">
      <c r="A798" s="2045"/>
      <c r="B798" s="13">
        <v>9</v>
      </c>
      <c r="C798" s="789" t="s">
        <v>466</v>
      </c>
      <c r="D798" s="743">
        <v>22</v>
      </c>
      <c r="E798" s="743" t="s">
        <v>193</v>
      </c>
      <c r="F798" s="695">
        <f t="shared" si="52"/>
        <v>14.859000000000002</v>
      </c>
      <c r="G798" s="597">
        <v>2.2440000000000002</v>
      </c>
      <c r="H798" s="597">
        <v>3.52</v>
      </c>
      <c r="I798" s="597">
        <v>9.0950000000000006</v>
      </c>
      <c r="J798" s="597">
        <v>1191.8399999999999</v>
      </c>
      <c r="K798" s="745">
        <v>9.0950000000000006</v>
      </c>
      <c r="L798" s="597">
        <v>1191.8399999999999</v>
      </c>
      <c r="M798" s="598">
        <f t="shared" si="53"/>
        <v>7.6310578601154529E-3</v>
      </c>
      <c r="N798" s="790">
        <v>56.14</v>
      </c>
      <c r="O798" s="746">
        <f t="shared" si="54"/>
        <v>0.42840758826688152</v>
      </c>
      <c r="P798" s="740">
        <f t="shared" si="55"/>
        <v>457.86347160692719</v>
      </c>
      <c r="Q798" s="747">
        <f t="shared" si="56"/>
        <v>25.704455296012892</v>
      </c>
    </row>
    <row r="799" spans="1:17" ht="13.5" customHeight="1" thickBot="1">
      <c r="A799" s="2077"/>
      <c r="B799" s="33">
        <v>10</v>
      </c>
      <c r="C799" s="821" t="s">
        <v>397</v>
      </c>
      <c r="D799" s="854">
        <v>12</v>
      </c>
      <c r="E799" s="854" t="s">
        <v>193</v>
      </c>
      <c r="F799" s="948">
        <f t="shared" si="52"/>
        <v>8.6490000000000009</v>
      </c>
      <c r="G799" s="948">
        <v>0.89300000000000002</v>
      </c>
      <c r="H799" s="948">
        <v>1.84</v>
      </c>
      <c r="I799" s="948">
        <v>5.9160000000000004</v>
      </c>
      <c r="J799" s="948">
        <v>584.79</v>
      </c>
      <c r="K799" s="949">
        <v>5.4640000000000004</v>
      </c>
      <c r="L799" s="948">
        <v>539.91999999999996</v>
      </c>
      <c r="M799" s="841">
        <f t="shared" si="53"/>
        <v>1.0120017780411914E-2</v>
      </c>
      <c r="N799" s="842">
        <v>56.14</v>
      </c>
      <c r="O799" s="855">
        <f t="shared" si="54"/>
        <v>0.56813779819232491</v>
      </c>
      <c r="P799" s="856">
        <f t="shared" si="55"/>
        <v>607.20106682471487</v>
      </c>
      <c r="Q799" s="857">
        <f t="shared" si="56"/>
        <v>34.088267891539495</v>
      </c>
    </row>
    <row r="800" spans="1:17">
      <c r="A800" s="2146" t="s">
        <v>314</v>
      </c>
      <c r="B800" s="223">
        <v>1</v>
      </c>
      <c r="C800" s="756" t="s">
        <v>395</v>
      </c>
      <c r="D800" s="749">
        <v>40</v>
      </c>
      <c r="E800" s="749">
        <v>1984</v>
      </c>
      <c r="F800" s="751">
        <f t="shared" si="52"/>
        <v>40.388000000000005</v>
      </c>
      <c r="G800" s="751">
        <v>3.5190000000000001</v>
      </c>
      <c r="H800" s="751">
        <v>6.4</v>
      </c>
      <c r="I800" s="750">
        <v>30.469000000000001</v>
      </c>
      <c r="J800" s="751">
        <v>2304.94</v>
      </c>
      <c r="K800" s="752">
        <v>30.469000000000001</v>
      </c>
      <c r="L800" s="751">
        <v>2304.94</v>
      </c>
      <c r="M800" s="753">
        <f>K800/L800</f>
        <v>1.3218999193037564E-2</v>
      </c>
      <c r="N800" s="862">
        <v>56.14</v>
      </c>
      <c r="O800" s="754">
        <f t="shared" si="54"/>
        <v>0.7421146146971288</v>
      </c>
      <c r="P800" s="754">
        <f t="shared" si="55"/>
        <v>793.13995158225384</v>
      </c>
      <c r="Q800" s="755">
        <f t="shared" si="56"/>
        <v>44.526876881827732</v>
      </c>
    </row>
    <row r="801" spans="1:17" s="46" customFormat="1">
      <c r="A801" s="2048"/>
      <c r="B801" s="261">
        <v>2</v>
      </c>
      <c r="C801" s="756" t="s">
        <v>467</v>
      </c>
      <c r="D801" s="749">
        <v>30</v>
      </c>
      <c r="E801" s="749" t="s">
        <v>193</v>
      </c>
      <c r="F801" s="750">
        <f t="shared" si="52"/>
        <v>19.478000000000002</v>
      </c>
      <c r="G801" s="750">
        <v>1.95</v>
      </c>
      <c r="H801" s="750">
        <v>4.18</v>
      </c>
      <c r="I801" s="750">
        <v>13.348000000000001</v>
      </c>
      <c r="J801" s="750">
        <v>1199.28</v>
      </c>
      <c r="K801" s="757">
        <v>10.627000000000001</v>
      </c>
      <c r="L801" s="750">
        <v>954.82</v>
      </c>
      <c r="M801" s="753">
        <f>K801/L801</f>
        <v>1.1129846463207724E-2</v>
      </c>
      <c r="N801" s="863">
        <v>56.14</v>
      </c>
      <c r="O801" s="754">
        <f t="shared" si="54"/>
        <v>0.62482958044448167</v>
      </c>
      <c r="P801" s="754">
        <f t="shared" si="55"/>
        <v>667.79078779246345</v>
      </c>
      <c r="Q801" s="755">
        <f t="shared" si="56"/>
        <v>37.489774826668899</v>
      </c>
    </row>
    <row r="802" spans="1:17">
      <c r="A802" s="2048"/>
      <c r="B802" s="208">
        <v>3</v>
      </c>
      <c r="C802" s="865" t="s">
        <v>871</v>
      </c>
      <c r="D802" s="749">
        <v>40</v>
      </c>
      <c r="E802" s="749"/>
      <c r="F802" s="750">
        <f t="shared" si="52"/>
        <v>40.15</v>
      </c>
      <c r="G802" s="750">
        <v>3.5379999999999998</v>
      </c>
      <c r="H802" s="750">
        <v>6.4</v>
      </c>
      <c r="I802" s="750">
        <v>30.212</v>
      </c>
      <c r="J802" s="750">
        <v>2232.89</v>
      </c>
      <c r="K802" s="757">
        <v>30.212</v>
      </c>
      <c r="L802" s="750">
        <v>2232.89</v>
      </c>
      <c r="M802" s="758">
        <f t="shared" ref="M802:M809" si="57">K802/L802</f>
        <v>1.3530447088750454E-2</v>
      </c>
      <c r="N802" s="863">
        <v>56.14</v>
      </c>
      <c r="O802" s="754">
        <f t="shared" si="54"/>
        <v>0.75959929956245054</v>
      </c>
      <c r="P802" s="754">
        <f t="shared" si="55"/>
        <v>811.82682532502724</v>
      </c>
      <c r="Q802" s="759">
        <f t="shared" si="56"/>
        <v>45.575957973747023</v>
      </c>
    </row>
    <row r="803" spans="1:17">
      <c r="A803" s="2048"/>
      <c r="B803" s="208">
        <v>4</v>
      </c>
      <c r="C803" s="865" t="s">
        <v>653</v>
      </c>
      <c r="D803" s="749">
        <v>30</v>
      </c>
      <c r="E803" s="749">
        <v>1991</v>
      </c>
      <c r="F803" s="750">
        <f t="shared" si="52"/>
        <v>28.118000000000002</v>
      </c>
      <c r="G803" s="750">
        <v>3.242</v>
      </c>
      <c r="H803" s="750">
        <v>4.8</v>
      </c>
      <c r="I803" s="750">
        <v>20.076000000000001</v>
      </c>
      <c r="J803" s="750">
        <v>1636.16</v>
      </c>
      <c r="K803" s="757">
        <v>20.076000000000001</v>
      </c>
      <c r="L803" s="750">
        <v>1636.16</v>
      </c>
      <c r="M803" s="758">
        <f t="shared" si="57"/>
        <v>1.2270193624095442E-2</v>
      </c>
      <c r="N803" s="863">
        <v>56.14</v>
      </c>
      <c r="O803" s="866">
        <f t="shared" si="54"/>
        <v>0.68884867005671813</v>
      </c>
      <c r="P803" s="754">
        <f t="shared" si="55"/>
        <v>736.21161744572646</v>
      </c>
      <c r="Q803" s="759">
        <f t="shared" si="56"/>
        <v>41.330920203403082</v>
      </c>
    </row>
    <row r="804" spans="1:17">
      <c r="A804" s="2048"/>
      <c r="B804" s="208">
        <v>5</v>
      </c>
      <c r="C804" s="865" t="s">
        <v>872</v>
      </c>
      <c r="D804" s="749">
        <v>40</v>
      </c>
      <c r="E804" s="749">
        <v>1990</v>
      </c>
      <c r="F804" s="750">
        <f t="shared" si="52"/>
        <v>40.013000000000005</v>
      </c>
      <c r="G804" s="750">
        <v>4.3860000000000001</v>
      </c>
      <c r="H804" s="750">
        <v>6.4</v>
      </c>
      <c r="I804" s="750">
        <v>29.227</v>
      </c>
      <c r="J804" s="750">
        <v>2238</v>
      </c>
      <c r="K804" s="757">
        <v>29.227</v>
      </c>
      <c r="L804" s="750">
        <v>2238</v>
      </c>
      <c r="M804" s="758">
        <f t="shared" si="57"/>
        <v>1.3059428060768543E-2</v>
      </c>
      <c r="N804" s="863">
        <v>56.14</v>
      </c>
      <c r="O804" s="866">
        <f t="shared" si="54"/>
        <v>0.73315629133154603</v>
      </c>
      <c r="P804" s="754">
        <f t="shared" si="55"/>
        <v>783.56568364611257</v>
      </c>
      <c r="Q804" s="759">
        <f t="shared" si="56"/>
        <v>43.989377479892759</v>
      </c>
    </row>
    <row r="805" spans="1:17">
      <c r="A805" s="2048"/>
      <c r="B805" s="208">
        <v>6</v>
      </c>
      <c r="C805" s="865" t="s">
        <v>873</v>
      </c>
      <c r="D805" s="749">
        <v>45</v>
      </c>
      <c r="E805" s="749">
        <v>1992</v>
      </c>
      <c r="F805" s="750">
        <f t="shared" si="52"/>
        <v>39</v>
      </c>
      <c r="G805" s="750">
        <v>4.7939999999999996</v>
      </c>
      <c r="H805" s="750">
        <v>7.2</v>
      </c>
      <c r="I805" s="750">
        <v>27.006</v>
      </c>
      <c r="J805" s="750">
        <v>2192.8000000000002</v>
      </c>
      <c r="K805" s="757">
        <v>27.006</v>
      </c>
      <c r="L805" s="750">
        <v>2192.8000000000002</v>
      </c>
      <c r="M805" s="758">
        <f t="shared" si="57"/>
        <v>1.231576067128785E-2</v>
      </c>
      <c r="N805" s="863">
        <v>55.15</v>
      </c>
      <c r="O805" s="866">
        <f t="shared" si="54"/>
        <v>0.67921420102152497</v>
      </c>
      <c r="P805" s="754">
        <f t="shared" si="55"/>
        <v>738.94564027727108</v>
      </c>
      <c r="Q805" s="759">
        <f t="shared" si="56"/>
        <v>40.752852061291499</v>
      </c>
    </row>
    <row r="806" spans="1:17">
      <c r="A806" s="2048"/>
      <c r="B806" s="208">
        <v>7</v>
      </c>
      <c r="C806" s="865" t="s">
        <v>494</v>
      </c>
      <c r="D806" s="749">
        <v>11</v>
      </c>
      <c r="E806" s="749" t="s">
        <v>193</v>
      </c>
      <c r="F806" s="750">
        <f t="shared" si="52"/>
        <v>8.4610000000000003</v>
      </c>
      <c r="G806" s="750">
        <v>0.96899999999999997</v>
      </c>
      <c r="H806" s="750">
        <v>1.76</v>
      </c>
      <c r="I806" s="750">
        <v>5.7320000000000002</v>
      </c>
      <c r="J806" s="750">
        <v>515.22</v>
      </c>
      <c r="K806" s="757">
        <v>4.7140000000000004</v>
      </c>
      <c r="L806" s="750">
        <v>423.51</v>
      </c>
      <c r="M806" s="758">
        <f t="shared" si="57"/>
        <v>1.1130787938891645E-2</v>
      </c>
      <c r="N806" s="863">
        <v>56.14</v>
      </c>
      <c r="O806" s="866">
        <f t="shared" si="54"/>
        <v>0.62488243488937689</v>
      </c>
      <c r="P806" s="754">
        <f t="shared" si="55"/>
        <v>667.84727633349871</v>
      </c>
      <c r="Q806" s="759">
        <f t="shared" si="56"/>
        <v>37.492946093362619</v>
      </c>
    </row>
    <row r="807" spans="1:17">
      <c r="A807" s="2048"/>
      <c r="B807" s="208">
        <v>8</v>
      </c>
      <c r="C807" s="865" t="s">
        <v>468</v>
      </c>
      <c r="D807" s="749">
        <v>12</v>
      </c>
      <c r="E807" s="749" t="s">
        <v>193</v>
      </c>
      <c r="F807" s="750">
        <f t="shared" si="52"/>
        <v>7.9779999999999998</v>
      </c>
      <c r="G807" s="750">
        <v>0.76500000000000001</v>
      </c>
      <c r="H807" s="750">
        <v>1.28</v>
      </c>
      <c r="I807" s="750">
        <v>5.9329999999999998</v>
      </c>
      <c r="J807" s="750">
        <v>550.73</v>
      </c>
      <c r="K807" s="757">
        <v>4.0119999999999996</v>
      </c>
      <c r="L807" s="750">
        <v>372.52</v>
      </c>
      <c r="M807" s="758">
        <f t="shared" si="57"/>
        <v>1.0769891549447009E-2</v>
      </c>
      <c r="N807" s="863">
        <v>56.14</v>
      </c>
      <c r="O807" s="866">
        <f t="shared" si="54"/>
        <v>0.60462171158595512</v>
      </c>
      <c r="P807" s="754">
        <f t="shared" si="55"/>
        <v>646.19349296682049</v>
      </c>
      <c r="Q807" s="759">
        <f t="shared" si="56"/>
        <v>36.277302695157303</v>
      </c>
    </row>
    <row r="808" spans="1:17">
      <c r="A808" s="2049"/>
      <c r="B808" s="220">
        <v>9</v>
      </c>
      <c r="C808" s="865" t="s">
        <v>396</v>
      </c>
      <c r="D808" s="749">
        <v>12</v>
      </c>
      <c r="E808" s="749" t="s">
        <v>193</v>
      </c>
      <c r="F808" s="750">
        <f t="shared" si="52"/>
        <v>8.6120000000000001</v>
      </c>
      <c r="G808" s="750">
        <v>1.0489999999999999</v>
      </c>
      <c r="H808" s="750">
        <v>1.84</v>
      </c>
      <c r="I808" s="750">
        <v>5.7229999999999999</v>
      </c>
      <c r="J808" s="750">
        <v>551.14</v>
      </c>
      <c r="K808" s="757">
        <v>5.7229999999999999</v>
      </c>
      <c r="L808" s="750">
        <v>551.14</v>
      </c>
      <c r="M808" s="758">
        <f t="shared" si="57"/>
        <v>1.0383931487462351E-2</v>
      </c>
      <c r="N808" s="863">
        <v>56.14</v>
      </c>
      <c r="O808" s="866">
        <f t="shared" si="54"/>
        <v>0.58295391370613636</v>
      </c>
      <c r="P808" s="754">
        <f t="shared" si="55"/>
        <v>623.03588924774101</v>
      </c>
      <c r="Q808" s="759">
        <f t="shared" si="56"/>
        <v>34.977234822368182</v>
      </c>
    </row>
    <row r="809" spans="1:17" ht="13.5" customHeight="1" thickBot="1">
      <c r="A809" s="2049"/>
      <c r="B809" s="220">
        <v>10</v>
      </c>
      <c r="C809" s="868" t="s">
        <v>874</v>
      </c>
      <c r="D809" s="869">
        <v>40</v>
      </c>
      <c r="E809" s="869">
        <v>1973</v>
      </c>
      <c r="F809" s="925">
        <f t="shared" si="52"/>
        <v>34.683999999999997</v>
      </c>
      <c r="G809" s="925">
        <v>2.4990000000000001</v>
      </c>
      <c r="H809" s="925">
        <v>6.4</v>
      </c>
      <c r="I809" s="925">
        <v>25.785</v>
      </c>
      <c r="J809" s="925">
        <v>1912.23</v>
      </c>
      <c r="K809" s="926">
        <v>25.785</v>
      </c>
      <c r="L809" s="925">
        <v>1912.23</v>
      </c>
      <c r="M809" s="872">
        <f t="shared" si="57"/>
        <v>1.3484256600931896E-2</v>
      </c>
      <c r="N809" s="870">
        <v>56.14</v>
      </c>
      <c r="O809" s="873">
        <f t="shared" si="54"/>
        <v>0.75700616557631661</v>
      </c>
      <c r="P809" s="873">
        <f t="shared" si="55"/>
        <v>809.05539605591377</v>
      </c>
      <c r="Q809" s="874">
        <f t="shared" si="56"/>
        <v>45.420369934579</v>
      </c>
    </row>
    <row r="810" spans="1:17">
      <c r="A810" s="2051" t="s">
        <v>315</v>
      </c>
      <c r="B810" s="74">
        <v>1</v>
      </c>
      <c r="C810" s="822" t="s">
        <v>875</v>
      </c>
      <c r="D810" s="875">
        <v>3</v>
      </c>
      <c r="E810" s="875">
        <v>1940</v>
      </c>
      <c r="F810" s="602">
        <f t="shared" si="52"/>
        <v>2.7669999999999999</v>
      </c>
      <c r="G810" s="602">
        <v>0</v>
      </c>
      <c r="H810" s="602">
        <v>0</v>
      </c>
      <c r="I810" s="602">
        <v>2.7669999999999999</v>
      </c>
      <c r="J810" s="602">
        <v>125.4</v>
      </c>
      <c r="K810" s="760">
        <v>2.7669999999999999</v>
      </c>
      <c r="L810" s="761">
        <v>125.4</v>
      </c>
      <c r="M810" s="762">
        <f>K810/L810</f>
        <v>2.2065390749601274E-2</v>
      </c>
      <c r="N810" s="825">
        <v>56.14</v>
      </c>
      <c r="O810" s="763">
        <f>M810*N810</f>
        <v>1.2387510366826155</v>
      </c>
      <c r="P810" s="763">
        <f>M810*60*1000</f>
        <v>1323.9234449760763</v>
      </c>
      <c r="Q810" s="764">
        <f>P810*N810/1000</f>
        <v>74.325062200956921</v>
      </c>
    </row>
    <row r="811" spans="1:17">
      <c r="A811" s="2052"/>
      <c r="B811" s="75">
        <v>2</v>
      </c>
      <c r="C811" s="824" t="s">
        <v>876</v>
      </c>
      <c r="D811" s="878">
        <v>8</v>
      </c>
      <c r="E811" s="878">
        <v>1980</v>
      </c>
      <c r="F811" s="606">
        <f t="shared" si="52"/>
        <v>10.827999999999999</v>
      </c>
      <c r="G811" s="606">
        <v>0.56100000000000005</v>
      </c>
      <c r="H811" s="606">
        <v>1.28</v>
      </c>
      <c r="I811" s="606">
        <v>8.9870000000000001</v>
      </c>
      <c r="J811" s="606">
        <v>402.95</v>
      </c>
      <c r="K811" s="765">
        <v>8.9870000000000001</v>
      </c>
      <c r="L811" s="606">
        <v>402.95</v>
      </c>
      <c r="M811" s="605">
        <f t="shared" ref="M811:M819" si="58">K811/L811</f>
        <v>2.230301526243951E-2</v>
      </c>
      <c r="N811" s="836">
        <v>56.14</v>
      </c>
      <c r="O811" s="607">
        <f t="shared" ref="O811:O819" si="59">M811*N811</f>
        <v>1.2520912768333541</v>
      </c>
      <c r="P811" s="763">
        <f t="shared" ref="P811:P819" si="60">M811*60*1000</f>
        <v>1338.1809157463706</v>
      </c>
      <c r="Q811" s="608">
        <f t="shared" ref="Q811:Q819" si="61">P811*N811/1000</f>
        <v>75.125476610001243</v>
      </c>
    </row>
    <row r="812" spans="1:17">
      <c r="A812" s="2052"/>
      <c r="B812" s="75">
        <v>3</v>
      </c>
      <c r="C812" s="824" t="s">
        <v>877</v>
      </c>
      <c r="D812" s="878">
        <v>40</v>
      </c>
      <c r="E812" s="878">
        <v>1977</v>
      </c>
      <c r="F812" s="606">
        <f t="shared" si="52"/>
        <v>52.042000000000002</v>
      </c>
      <c r="G812" s="606">
        <v>2.4990000000000001</v>
      </c>
      <c r="H812" s="606">
        <v>6.4</v>
      </c>
      <c r="I812" s="606">
        <v>43.143000000000001</v>
      </c>
      <c r="J812" s="606">
        <v>2091.27</v>
      </c>
      <c r="K812" s="765">
        <v>43.143000000000001</v>
      </c>
      <c r="L812" s="606">
        <v>2091.27</v>
      </c>
      <c r="M812" s="605">
        <f t="shared" si="58"/>
        <v>2.0630047770015349E-2</v>
      </c>
      <c r="N812" s="836">
        <v>56.14</v>
      </c>
      <c r="O812" s="607">
        <f t="shared" si="59"/>
        <v>1.1581708818086618</v>
      </c>
      <c r="P812" s="763">
        <f t="shared" si="60"/>
        <v>1237.8028662009208</v>
      </c>
      <c r="Q812" s="608">
        <f t="shared" si="61"/>
        <v>69.490252908519693</v>
      </c>
    </row>
    <row r="813" spans="1:17">
      <c r="A813" s="2052"/>
      <c r="B813" s="75">
        <v>4</v>
      </c>
      <c r="C813" s="824" t="s">
        <v>878</v>
      </c>
      <c r="D813" s="878">
        <v>8</v>
      </c>
      <c r="E813" s="878">
        <v>1958</v>
      </c>
      <c r="F813" s="606">
        <f t="shared" si="52"/>
        <v>10.391999999999999</v>
      </c>
      <c r="G813" s="606">
        <v>1.224</v>
      </c>
      <c r="H813" s="606">
        <v>1.1200000000000001</v>
      </c>
      <c r="I813" s="606">
        <v>8.048</v>
      </c>
      <c r="J813" s="606">
        <v>356.49</v>
      </c>
      <c r="K813" s="765">
        <v>6.0640000000000001</v>
      </c>
      <c r="L813" s="606">
        <v>268.55</v>
      </c>
      <c r="M813" s="605">
        <f t="shared" si="58"/>
        <v>2.258052504189164E-2</v>
      </c>
      <c r="N813" s="836">
        <v>56.14</v>
      </c>
      <c r="O813" s="607">
        <f t="shared" si="59"/>
        <v>1.2676706758517966</v>
      </c>
      <c r="P813" s="763">
        <f t="shared" si="60"/>
        <v>1354.8315025134984</v>
      </c>
      <c r="Q813" s="608">
        <f t="shared" si="61"/>
        <v>76.060240551107796</v>
      </c>
    </row>
    <row r="814" spans="1:17">
      <c r="A814" s="2052"/>
      <c r="B814" s="75">
        <v>5</v>
      </c>
      <c r="C814" s="824" t="s">
        <v>879</v>
      </c>
      <c r="D814" s="878">
        <v>8</v>
      </c>
      <c r="E814" s="878">
        <v>1959</v>
      </c>
      <c r="F814" s="606">
        <f t="shared" si="52"/>
        <v>9.9149999999999991</v>
      </c>
      <c r="G814" s="606">
        <v>0.51</v>
      </c>
      <c r="H814" s="606">
        <v>1.2</v>
      </c>
      <c r="I814" s="606">
        <v>8.2050000000000001</v>
      </c>
      <c r="J814" s="606">
        <v>371.23</v>
      </c>
      <c r="K814" s="765">
        <v>6.1050000000000004</v>
      </c>
      <c r="L814" s="606">
        <v>276.23</v>
      </c>
      <c r="M814" s="605">
        <f t="shared" si="58"/>
        <v>2.2101147594395975E-2</v>
      </c>
      <c r="N814" s="836">
        <v>56.14</v>
      </c>
      <c r="O814" s="607">
        <f t="shared" si="59"/>
        <v>1.24075842594939</v>
      </c>
      <c r="P814" s="763">
        <f t="shared" si="60"/>
        <v>1326.0688556637585</v>
      </c>
      <c r="Q814" s="608">
        <f t="shared" si="61"/>
        <v>74.445505556963397</v>
      </c>
    </row>
    <row r="815" spans="1:17">
      <c r="A815" s="2052"/>
      <c r="B815" s="75">
        <v>6</v>
      </c>
      <c r="C815" s="824" t="s">
        <v>880</v>
      </c>
      <c r="D815" s="878">
        <v>8</v>
      </c>
      <c r="E815" s="878">
        <v>1960</v>
      </c>
      <c r="F815" s="606">
        <f t="shared" si="52"/>
        <v>10.173999999999999</v>
      </c>
      <c r="G815" s="606">
        <v>0.61199999999999999</v>
      </c>
      <c r="H815" s="606">
        <v>1.1200000000000001</v>
      </c>
      <c r="I815" s="606">
        <v>8.4420000000000002</v>
      </c>
      <c r="J815" s="606">
        <v>372.64</v>
      </c>
      <c r="K815" s="765">
        <v>5.1319999999999997</v>
      </c>
      <c r="L815" s="606">
        <v>226.58</v>
      </c>
      <c r="M815" s="605">
        <f t="shared" si="58"/>
        <v>2.264983670226851E-2</v>
      </c>
      <c r="N815" s="836">
        <v>56.14</v>
      </c>
      <c r="O815" s="607">
        <f t="shared" si="59"/>
        <v>1.2715618324653541</v>
      </c>
      <c r="P815" s="763">
        <f t="shared" si="60"/>
        <v>1358.9902021361106</v>
      </c>
      <c r="Q815" s="608">
        <f t="shared" si="61"/>
        <v>76.293709947921243</v>
      </c>
    </row>
    <row r="816" spans="1:17">
      <c r="A816" s="2052"/>
      <c r="B816" s="75">
        <v>7</v>
      </c>
      <c r="C816" s="824" t="s">
        <v>881</v>
      </c>
      <c r="D816" s="878">
        <v>8</v>
      </c>
      <c r="E816" s="878">
        <v>1951</v>
      </c>
      <c r="F816" s="606">
        <f t="shared" si="52"/>
        <v>8.536999999999999</v>
      </c>
      <c r="G816" s="606">
        <v>0.94699999999999995</v>
      </c>
      <c r="H816" s="606">
        <v>1.28</v>
      </c>
      <c r="I816" s="606">
        <v>6.31</v>
      </c>
      <c r="J816" s="606">
        <v>300.95999999999998</v>
      </c>
      <c r="K816" s="765">
        <v>5.4429999999999996</v>
      </c>
      <c r="L816" s="606">
        <v>259.67</v>
      </c>
      <c r="M816" s="605">
        <f t="shared" si="58"/>
        <v>2.0961220010012705E-2</v>
      </c>
      <c r="N816" s="836">
        <v>56.14</v>
      </c>
      <c r="O816" s="607">
        <f t="shared" si="59"/>
        <v>1.1767628913621133</v>
      </c>
      <c r="P816" s="763">
        <f t="shared" si="60"/>
        <v>1257.6732006007624</v>
      </c>
      <c r="Q816" s="608">
        <f t="shared" si="61"/>
        <v>70.6057734817268</v>
      </c>
    </row>
    <row r="817" spans="1:17">
      <c r="A817" s="2052"/>
      <c r="B817" s="75">
        <v>8</v>
      </c>
      <c r="C817" s="824" t="s">
        <v>882</v>
      </c>
      <c r="D817" s="878">
        <v>18</v>
      </c>
      <c r="E817" s="878"/>
      <c r="F817" s="606">
        <f t="shared" si="52"/>
        <v>29.11</v>
      </c>
      <c r="G817" s="606">
        <v>1.589</v>
      </c>
      <c r="H817" s="606">
        <v>2.88</v>
      </c>
      <c r="I817" s="606">
        <v>24.640999999999998</v>
      </c>
      <c r="J817" s="606">
        <v>1161.96</v>
      </c>
      <c r="K817" s="765">
        <v>24.640999999999998</v>
      </c>
      <c r="L817" s="606">
        <v>1161.96</v>
      </c>
      <c r="M817" s="605">
        <f t="shared" si="58"/>
        <v>2.1206409859203412E-2</v>
      </c>
      <c r="N817" s="836">
        <v>56.14</v>
      </c>
      <c r="O817" s="607">
        <f t="shared" si="59"/>
        <v>1.1905278494956795</v>
      </c>
      <c r="P817" s="763">
        <f t="shared" si="60"/>
        <v>1272.3845915522047</v>
      </c>
      <c r="Q817" s="608">
        <f t="shared" si="61"/>
        <v>71.431670969740779</v>
      </c>
    </row>
    <row r="818" spans="1:17">
      <c r="A818" s="2052"/>
      <c r="B818" s="75">
        <v>9</v>
      </c>
      <c r="C818" s="824" t="s">
        <v>883</v>
      </c>
      <c r="D818" s="878">
        <v>10</v>
      </c>
      <c r="E818" s="878">
        <v>1976</v>
      </c>
      <c r="F818" s="606">
        <f t="shared" si="52"/>
        <v>9.5809999999999995</v>
      </c>
      <c r="G818" s="606">
        <v>0.35699999999999998</v>
      </c>
      <c r="H818" s="606">
        <v>0</v>
      </c>
      <c r="I818" s="606">
        <v>9.2240000000000002</v>
      </c>
      <c r="J818" s="606">
        <v>411.49</v>
      </c>
      <c r="K818" s="765">
        <v>9.2240000000000002</v>
      </c>
      <c r="L818" s="606">
        <v>411.49</v>
      </c>
      <c r="M818" s="605">
        <f t="shared" si="58"/>
        <v>2.2416097596539404E-2</v>
      </c>
      <c r="N818" s="836">
        <v>56.14</v>
      </c>
      <c r="O818" s="607">
        <f t="shared" si="59"/>
        <v>1.2584397190697221</v>
      </c>
      <c r="P818" s="763">
        <f t="shared" si="60"/>
        <v>1344.9658557923642</v>
      </c>
      <c r="Q818" s="608">
        <f t="shared" si="61"/>
        <v>75.506383144183332</v>
      </c>
    </row>
    <row r="819" spans="1:17" ht="12" thickBot="1">
      <c r="A819" s="2053"/>
      <c r="B819" s="78">
        <v>10</v>
      </c>
      <c r="C819" s="826" t="s">
        <v>884</v>
      </c>
      <c r="D819" s="881">
        <v>13</v>
      </c>
      <c r="E819" s="881">
        <v>1960</v>
      </c>
      <c r="F819" s="905">
        <f t="shared" si="52"/>
        <v>8.1159999999999997</v>
      </c>
      <c r="G819" s="905">
        <v>0</v>
      </c>
      <c r="H819" s="905">
        <v>0</v>
      </c>
      <c r="I819" s="905">
        <v>8.1159999999999997</v>
      </c>
      <c r="J819" s="905">
        <v>371.4</v>
      </c>
      <c r="K819" s="927">
        <v>8.1159999999999997</v>
      </c>
      <c r="L819" s="905">
        <v>371.4</v>
      </c>
      <c r="M819" s="845">
        <f t="shared" si="58"/>
        <v>2.1852450188476036E-2</v>
      </c>
      <c r="N819" s="846">
        <v>56.14</v>
      </c>
      <c r="O819" s="827">
        <f t="shared" si="59"/>
        <v>1.2267965535810446</v>
      </c>
      <c r="P819" s="827">
        <f t="shared" si="60"/>
        <v>1311.1470113085622</v>
      </c>
      <c r="Q819" s="828">
        <f t="shared" si="61"/>
        <v>73.607793214862681</v>
      </c>
    </row>
    <row r="820" spans="1:17">
      <c r="A820" s="2055" t="s">
        <v>323</v>
      </c>
      <c r="B820" s="40">
        <v>1</v>
      </c>
      <c r="C820" s="766" t="s">
        <v>398</v>
      </c>
      <c r="D820" s="767">
        <v>4</v>
      </c>
      <c r="E820" s="767"/>
      <c r="F820" s="704">
        <f t="shared" si="52"/>
        <v>7.383</v>
      </c>
      <c r="G820" s="704">
        <v>0</v>
      </c>
      <c r="H820" s="704">
        <v>0</v>
      </c>
      <c r="I820" s="704">
        <v>7.383</v>
      </c>
      <c r="J820" s="704">
        <v>160.13</v>
      </c>
      <c r="K820" s="768">
        <v>7.383</v>
      </c>
      <c r="L820" s="769">
        <v>160.13</v>
      </c>
      <c r="M820" s="770">
        <f>K820/L820</f>
        <v>4.6106288640479609E-2</v>
      </c>
      <c r="N820" s="739">
        <v>56.14</v>
      </c>
      <c r="O820" s="771">
        <f>M820*N820</f>
        <v>2.5884070442765252</v>
      </c>
      <c r="P820" s="771">
        <f>M820*60*1000</f>
        <v>2766.3773184287766</v>
      </c>
      <c r="Q820" s="772">
        <f>P820*N820/1000</f>
        <v>155.30442265659153</v>
      </c>
    </row>
    <row r="821" spans="1:17">
      <c r="A821" s="2055"/>
      <c r="B821" s="40">
        <v>2</v>
      </c>
      <c r="C821" s="832" t="s">
        <v>885</v>
      </c>
      <c r="D821" s="886">
        <v>3</v>
      </c>
      <c r="E821" s="886">
        <v>1940</v>
      </c>
      <c r="F821" s="610">
        <f t="shared" si="52"/>
        <v>5.0590000000000002</v>
      </c>
      <c r="G821" s="610">
        <v>0</v>
      </c>
      <c r="H821" s="610">
        <v>0</v>
      </c>
      <c r="I821" s="610">
        <v>5.0590000000000002</v>
      </c>
      <c r="J821" s="610">
        <v>112.26</v>
      </c>
      <c r="K821" s="774">
        <v>5.0590000000000002</v>
      </c>
      <c r="L821" s="610">
        <v>112.26</v>
      </c>
      <c r="M821" s="609">
        <f t="shared" ref="M821:M824" si="62">K821/L821</f>
        <v>4.5065027614466416E-2</v>
      </c>
      <c r="N821" s="837">
        <v>56.14</v>
      </c>
      <c r="O821" s="611">
        <f t="shared" ref="O821:O824" si="63">M821*N821</f>
        <v>2.5299506502761444</v>
      </c>
      <c r="P821" s="771">
        <f t="shared" ref="P821:P824" si="64">M821*60*1000</f>
        <v>2703.9016568679849</v>
      </c>
      <c r="Q821" s="612">
        <f t="shared" ref="Q821:Q824" si="65">P821*N821/1000</f>
        <v>151.79703901656868</v>
      </c>
    </row>
    <row r="822" spans="1:17">
      <c r="A822" s="2055"/>
      <c r="B822" s="40">
        <v>3</v>
      </c>
      <c r="C822" s="832" t="s">
        <v>495</v>
      </c>
      <c r="D822" s="886">
        <v>18</v>
      </c>
      <c r="E822" s="886"/>
      <c r="F822" s="610">
        <f t="shared" si="52"/>
        <v>35.018999999999998</v>
      </c>
      <c r="G822" s="610">
        <v>2.1419999999999999</v>
      </c>
      <c r="H822" s="610">
        <v>2.88</v>
      </c>
      <c r="I822" s="610">
        <v>29.997</v>
      </c>
      <c r="J822" s="610">
        <v>1127.8800000000001</v>
      </c>
      <c r="K822" s="774">
        <v>29.997</v>
      </c>
      <c r="L822" s="610">
        <v>1127.8800000000001</v>
      </c>
      <c r="M822" s="609">
        <f t="shared" si="62"/>
        <v>2.6595914458984994E-2</v>
      </c>
      <c r="N822" s="837">
        <v>56.14</v>
      </c>
      <c r="O822" s="611">
        <f t="shared" si="63"/>
        <v>1.4930946377274177</v>
      </c>
      <c r="P822" s="771">
        <f t="shared" si="64"/>
        <v>1595.7548675390995</v>
      </c>
      <c r="Q822" s="612">
        <f t="shared" si="65"/>
        <v>89.585678263645036</v>
      </c>
    </row>
    <row r="823" spans="1:17">
      <c r="A823" s="2056"/>
      <c r="B823" s="20">
        <v>4</v>
      </c>
      <c r="C823" s="832" t="s">
        <v>399</v>
      </c>
      <c r="D823" s="886">
        <v>3</v>
      </c>
      <c r="E823" s="886"/>
      <c r="F823" s="610">
        <f t="shared" si="52"/>
        <v>4.9580000000000002</v>
      </c>
      <c r="G823" s="610">
        <v>0</v>
      </c>
      <c r="H823" s="610">
        <v>0</v>
      </c>
      <c r="I823" s="610">
        <v>4.9580000000000002</v>
      </c>
      <c r="J823" s="610">
        <v>182.98</v>
      </c>
      <c r="K823" s="774">
        <v>4.9580000000000002</v>
      </c>
      <c r="L823" s="610">
        <v>182.98</v>
      </c>
      <c r="M823" s="609">
        <f t="shared" si="62"/>
        <v>2.7095857470761833E-2</v>
      </c>
      <c r="N823" s="837">
        <v>56.14</v>
      </c>
      <c r="O823" s="611">
        <f t="shared" si="63"/>
        <v>1.5211614384085694</v>
      </c>
      <c r="P823" s="771">
        <f t="shared" si="64"/>
        <v>1625.75144824571</v>
      </c>
      <c r="Q823" s="612">
        <f t="shared" si="65"/>
        <v>91.269686304514167</v>
      </c>
    </row>
    <row r="824" spans="1:17">
      <c r="A824" s="2056"/>
      <c r="B824" s="20">
        <v>5</v>
      </c>
      <c r="C824" s="832" t="s">
        <v>400</v>
      </c>
      <c r="D824" s="886">
        <v>9</v>
      </c>
      <c r="E824" s="886"/>
      <c r="F824" s="610">
        <f t="shared" si="52"/>
        <v>8.2099999999999991</v>
      </c>
      <c r="G824" s="610">
        <v>0.216</v>
      </c>
      <c r="H824" s="610">
        <v>0</v>
      </c>
      <c r="I824" s="610">
        <v>7.9939999999999998</v>
      </c>
      <c r="J824" s="610">
        <v>268.74</v>
      </c>
      <c r="K824" s="774">
        <v>7.9939999999999998</v>
      </c>
      <c r="L824" s="610">
        <v>268.74</v>
      </c>
      <c r="M824" s="609">
        <f t="shared" si="62"/>
        <v>2.9746223115278705E-2</v>
      </c>
      <c r="N824" s="837">
        <v>56.14</v>
      </c>
      <c r="O824" s="611">
        <f t="shared" si="63"/>
        <v>1.6699529656917464</v>
      </c>
      <c r="P824" s="771">
        <f t="shared" si="64"/>
        <v>1784.7733869167223</v>
      </c>
      <c r="Q824" s="612">
        <f t="shared" si="65"/>
        <v>100.19717794150479</v>
      </c>
    </row>
    <row r="825" spans="1:17">
      <c r="A825" s="2056"/>
      <c r="B825" s="20">
        <v>6</v>
      </c>
      <c r="C825" s="832"/>
      <c r="D825" s="886"/>
      <c r="E825" s="886"/>
      <c r="F825" s="610"/>
      <c r="G825" s="610"/>
      <c r="H825" s="610"/>
      <c r="I825" s="610"/>
      <c r="J825" s="610"/>
      <c r="K825" s="774"/>
      <c r="L825" s="610"/>
      <c r="M825" s="609"/>
      <c r="N825" s="837"/>
      <c r="O825" s="611"/>
      <c r="P825" s="771"/>
      <c r="Q825" s="612"/>
    </row>
    <row r="826" spans="1:17">
      <c r="A826" s="2056"/>
      <c r="B826" s="20">
        <v>7</v>
      </c>
      <c r="C826" s="832"/>
      <c r="D826" s="886"/>
      <c r="E826" s="886"/>
      <c r="F826" s="610"/>
      <c r="G826" s="610"/>
      <c r="H826" s="610"/>
      <c r="I826" s="610"/>
      <c r="J826" s="610"/>
      <c r="K826" s="774"/>
      <c r="L826" s="610"/>
      <c r="M826" s="609"/>
      <c r="N826" s="837"/>
      <c r="O826" s="611"/>
      <c r="P826" s="771"/>
      <c r="Q826" s="612"/>
    </row>
    <row r="827" spans="1:17">
      <c r="A827" s="2056"/>
      <c r="B827" s="20">
        <v>8</v>
      </c>
      <c r="C827" s="832"/>
      <c r="D827" s="886"/>
      <c r="E827" s="886"/>
      <c r="F827" s="610"/>
      <c r="G827" s="610"/>
      <c r="H827" s="610"/>
      <c r="I827" s="610"/>
      <c r="J827" s="610"/>
      <c r="K827" s="774"/>
      <c r="L827" s="610"/>
      <c r="M827" s="609"/>
      <c r="N827" s="837"/>
      <c r="O827" s="611"/>
      <c r="P827" s="771"/>
      <c r="Q827" s="612"/>
    </row>
    <row r="828" spans="1:17">
      <c r="A828" s="2056"/>
      <c r="B828" s="20">
        <v>9</v>
      </c>
      <c r="C828" s="832"/>
      <c r="D828" s="886"/>
      <c r="E828" s="886"/>
      <c r="F828" s="610"/>
      <c r="G828" s="610"/>
      <c r="H828" s="610"/>
      <c r="I828" s="610"/>
      <c r="J828" s="610"/>
      <c r="K828" s="928"/>
      <c r="L828" s="610"/>
      <c r="M828" s="609"/>
      <c r="N828" s="837"/>
      <c r="O828" s="611"/>
      <c r="P828" s="771"/>
      <c r="Q828" s="612"/>
    </row>
    <row r="829" spans="1:17" ht="12" thickBot="1">
      <c r="A829" s="2057"/>
      <c r="B829" s="21">
        <v>10</v>
      </c>
      <c r="C829" s="890"/>
      <c r="D829" s="891"/>
      <c r="E829" s="891"/>
      <c r="F829" s="892"/>
      <c r="G829" s="892"/>
      <c r="H829" s="892"/>
      <c r="I829" s="892"/>
      <c r="J829" s="892"/>
      <c r="K829" s="929"/>
      <c r="L829" s="892"/>
      <c r="M829" s="838"/>
      <c r="N829" s="833"/>
      <c r="O829" s="834"/>
      <c r="P829" s="834"/>
      <c r="Q829" s="835"/>
    </row>
    <row r="832" spans="1:17" ht="15">
      <c r="A832" s="2059" t="s">
        <v>271</v>
      </c>
      <c r="B832" s="2059"/>
      <c r="C832" s="2059"/>
      <c r="D832" s="2059"/>
      <c r="E832" s="2059"/>
      <c r="F832" s="2059"/>
      <c r="G832" s="2059"/>
      <c r="H832" s="2059"/>
      <c r="I832" s="2059"/>
      <c r="J832" s="2059"/>
      <c r="K832" s="2059"/>
      <c r="L832" s="2059"/>
      <c r="M832" s="2059"/>
      <c r="N832" s="2059"/>
      <c r="O832" s="2059"/>
      <c r="P832" s="2059"/>
      <c r="Q832" s="2059"/>
    </row>
    <row r="833" spans="1:17" ht="13.5" thickBot="1">
      <c r="A833" s="945"/>
      <c r="B833" s="945"/>
      <c r="C833" s="945"/>
      <c r="D833" s="945"/>
      <c r="E833" s="2043" t="s">
        <v>404</v>
      </c>
      <c r="F833" s="2043"/>
      <c r="G833" s="2043"/>
      <c r="H833" s="2043"/>
      <c r="I833" s="945">
        <v>-0.1</v>
      </c>
      <c r="J833" s="945" t="s">
        <v>403</v>
      </c>
      <c r="K833" s="945" t="s">
        <v>405</v>
      </c>
      <c r="L833" s="946">
        <v>507</v>
      </c>
      <c r="M833" s="945"/>
      <c r="N833" s="945"/>
      <c r="O833" s="945"/>
      <c r="P833" s="945"/>
      <c r="Q833" s="945"/>
    </row>
    <row r="834" spans="1:17">
      <c r="A834" s="2060" t="s">
        <v>1</v>
      </c>
      <c r="B834" s="2063" t="s">
        <v>0</v>
      </c>
      <c r="C834" s="2066" t="s">
        <v>2</v>
      </c>
      <c r="D834" s="2066" t="s">
        <v>3</v>
      </c>
      <c r="E834" s="2066" t="s">
        <v>12</v>
      </c>
      <c r="F834" s="2070" t="s">
        <v>13</v>
      </c>
      <c r="G834" s="2071"/>
      <c r="H834" s="2071"/>
      <c r="I834" s="2072"/>
      <c r="J834" s="2066" t="s">
        <v>4</v>
      </c>
      <c r="K834" s="2066" t="s">
        <v>14</v>
      </c>
      <c r="L834" s="2066" t="s">
        <v>5</v>
      </c>
      <c r="M834" s="2066" t="s">
        <v>6</v>
      </c>
      <c r="N834" s="2066" t="s">
        <v>15</v>
      </c>
      <c r="O834" s="2066" t="s">
        <v>16</v>
      </c>
      <c r="P834" s="2073" t="s">
        <v>23</v>
      </c>
      <c r="Q834" s="2075" t="s">
        <v>24</v>
      </c>
    </row>
    <row r="835" spans="1:17" ht="33.75">
      <c r="A835" s="2061"/>
      <c r="B835" s="2064"/>
      <c r="C835" s="2067"/>
      <c r="D835" s="2069"/>
      <c r="E835" s="2069"/>
      <c r="F835" s="263" t="s">
        <v>17</v>
      </c>
      <c r="G835" s="263" t="s">
        <v>18</v>
      </c>
      <c r="H835" s="263" t="s">
        <v>19</v>
      </c>
      <c r="I835" s="263" t="s">
        <v>20</v>
      </c>
      <c r="J835" s="2069"/>
      <c r="K835" s="2069"/>
      <c r="L835" s="2069"/>
      <c r="M835" s="2069"/>
      <c r="N835" s="2069"/>
      <c r="O835" s="2069"/>
      <c r="P835" s="2074"/>
      <c r="Q835" s="2076"/>
    </row>
    <row r="836" spans="1:17" ht="12" thickBot="1">
      <c r="A836" s="2061"/>
      <c r="B836" s="2064"/>
      <c r="C836" s="2067"/>
      <c r="D836" s="8" t="s">
        <v>7</v>
      </c>
      <c r="E836" s="8" t="s">
        <v>8</v>
      </c>
      <c r="F836" s="8" t="s">
        <v>9</v>
      </c>
      <c r="G836" s="8" t="s">
        <v>9</v>
      </c>
      <c r="H836" s="8" t="s">
        <v>9</v>
      </c>
      <c r="I836" s="8" t="s">
        <v>9</v>
      </c>
      <c r="J836" s="8" t="s">
        <v>21</v>
      </c>
      <c r="K836" s="8" t="s">
        <v>9</v>
      </c>
      <c r="L836" s="8" t="s">
        <v>21</v>
      </c>
      <c r="M836" s="8" t="s">
        <v>22</v>
      </c>
      <c r="N836" s="99" t="s">
        <v>519</v>
      </c>
      <c r="O836" s="99" t="s">
        <v>520</v>
      </c>
      <c r="P836" s="100" t="s">
        <v>25</v>
      </c>
      <c r="Q836" s="101" t="s">
        <v>521</v>
      </c>
    </row>
    <row r="837" spans="1:17" ht="12.75" customHeight="1">
      <c r="A837" s="2126" t="s">
        <v>325</v>
      </c>
      <c r="B837" s="12">
        <v>1</v>
      </c>
      <c r="C837" s="371" t="s">
        <v>272</v>
      </c>
      <c r="D837" s="288">
        <v>30</v>
      </c>
      <c r="E837" s="288">
        <v>2000</v>
      </c>
      <c r="F837" s="373">
        <v>18.37</v>
      </c>
      <c r="G837" s="709">
        <v>2.3265639999999999</v>
      </c>
      <c r="H837" s="710">
        <v>4.72</v>
      </c>
      <c r="I837" s="711">
        <v>11.323435999999999</v>
      </c>
      <c r="J837" s="373">
        <v>1411.56</v>
      </c>
      <c r="K837" s="1458">
        <v>11.323435999999999</v>
      </c>
      <c r="L837" s="373">
        <v>1411.56</v>
      </c>
      <c r="M837" s="712">
        <f>K837/L837</f>
        <v>8.0219303465669193E-3</v>
      </c>
      <c r="N837" s="594">
        <v>65.400000000000006</v>
      </c>
      <c r="O837" s="293">
        <f>K837*N837/J837</f>
        <v>0.52463424466547648</v>
      </c>
      <c r="P837" s="293">
        <f>M837*60*1000</f>
        <v>481.31582079401511</v>
      </c>
      <c r="Q837" s="294">
        <f>O837*60</f>
        <v>31.47805467992859</v>
      </c>
    </row>
    <row r="838" spans="1:17">
      <c r="A838" s="2092"/>
      <c r="B838" s="13">
        <v>2</v>
      </c>
      <c r="C838" s="331" t="s">
        <v>273</v>
      </c>
      <c r="D838" s="295">
        <v>30</v>
      </c>
      <c r="E838" s="295">
        <v>2007</v>
      </c>
      <c r="F838" s="359">
        <v>17.96</v>
      </c>
      <c r="G838" s="708">
        <v>2.8799700000000001</v>
      </c>
      <c r="H838" s="359">
        <v>2.4</v>
      </c>
      <c r="I838" s="708">
        <v>12.68</v>
      </c>
      <c r="J838" s="298">
        <v>1423.9</v>
      </c>
      <c r="K838" s="1459">
        <v>12.68</v>
      </c>
      <c r="L838" s="298">
        <v>1423.9</v>
      </c>
      <c r="M838" s="713">
        <f>K838/L838</f>
        <v>8.905119741554883E-3</v>
      </c>
      <c r="N838" s="592">
        <v>65.400000000000006</v>
      </c>
      <c r="O838" s="300">
        <f>K838*N838/J838</f>
        <v>0.58239483109768941</v>
      </c>
      <c r="P838" s="300">
        <f>M838*60*1000</f>
        <v>534.30718449329299</v>
      </c>
      <c r="Q838" s="301">
        <f>O838*60</f>
        <v>34.943689865861366</v>
      </c>
    </row>
    <row r="839" spans="1:17">
      <c r="A839" s="2092"/>
      <c r="B839" s="13">
        <v>3</v>
      </c>
      <c r="C839" s="331" t="s">
        <v>281</v>
      </c>
      <c r="D839" s="295">
        <v>50</v>
      </c>
      <c r="E839" s="295">
        <v>1978</v>
      </c>
      <c r="F839" s="359">
        <v>24.87</v>
      </c>
      <c r="G839" s="708">
        <v>4.2697710000000004</v>
      </c>
      <c r="H839" s="359">
        <v>8</v>
      </c>
      <c r="I839" s="708">
        <v>12.60023</v>
      </c>
      <c r="J839" s="359">
        <v>2590.16</v>
      </c>
      <c r="K839" s="1459">
        <v>12.60023</v>
      </c>
      <c r="L839" s="359">
        <v>2590.16</v>
      </c>
      <c r="M839" s="713">
        <f t="shared" ref="M839:M868" si="66">K839/L839</f>
        <v>4.8646531488402266E-3</v>
      </c>
      <c r="N839" s="592">
        <v>65.400000000000006</v>
      </c>
      <c r="O839" s="300">
        <f>K839*N839/J839</f>
        <v>0.31814831593415083</v>
      </c>
      <c r="P839" s="300">
        <f t="shared" ref="P839:P868" si="67">M839*60*1000</f>
        <v>291.87918893041359</v>
      </c>
      <c r="Q839" s="301">
        <f>O839*60</f>
        <v>19.08889895604905</v>
      </c>
    </row>
    <row r="840" spans="1:17">
      <c r="A840" s="2092"/>
      <c r="B840" s="13">
        <v>4</v>
      </c>
      <c r="C840" s="331" t="s">
        <v>282</v>
      </c>
      <c r="D840" s="295">
        <v>12</v>
      </c>
      <c r="E840" s="295">
        <v>1962</v>
      </c>
      <c r="F840" s="359">
        <v>7.41</v>
      </c>
      <c r="G840" s="708">
        <v>1.010813</v>
      </c>
      <c r="H840" s="359">
        <v>1.92</v>
      </c>
      <c r="I840" s="708">
        <v>4.4791860000000003</v>
      </c>
      <c r="J840" s="298">
        <v>533.5</v>
      </c>
      <c r="K840" s="1459">
        <v>4.4791860000000003</v>
      </c>
      <c r="L840" s="298">
        <v>533.5</v>
      </c>
      <c r="M840" s="713">
        <f t="shared" si="66"/>
        <v>8.3958500468603574E-3</v>
      </c>
      <c r="N840" s="592">
        <v>65.400000000000006</v>
      </c>
      <c r="O840" s="300">
        <f t="shared" ref="O840:O868" si="68">K840*N840/J840</f>
        <v>0.54908859306466729</v>
      </c>
      <c r="P840" s="300">
        <f t="shared" si="67"/>
        <v>503.75100281162145</v>
      </c>
      <c r="Q840" s="301">
        <f t="shared" ref="Q840:Q868" si="69">O840*60</f>
        <v>32.945315583880038</v>
      </c>
    </row>
    <row r="841" spans="1:17">
      <c r="A841" s="2092"/>
      <c r="B841" s="13">
        <v>5</v>
      </c>
      <c r="C841" s="331" t="s">
        <v>283</v>
      </c>
      <c r="D841" s="295">
        <v>12</v>
      </c>
      <c r="E841" s="295">
        <v>1962</v>
      </c>
      <c r="F841" s="359">
        <v>6.33</v>
      </c>
      <c r="G841" s="708">
        <v>0.88883800000000002</v>
      </c>
      <c r="H841" s="359">
        <v>1.92</v>
      </c>
      <c r="I841" s="708">
        <v>3.5211610000000002</v>
      </c>
      <c r="J841" s="359">
        <v>528.27</v>
      </c>
      <c r="K841" s="1459">
        <v>3.5211610000000002</v>
      </c>
      <c r="L841" s="359">
        <v>528.27</v>
      </c>
      <c r="M841" s="713">
        <f t="shared" si="66"/>
        <v>6.6654570579438551E-3</v>
      </c>
      <c r="N841" s="592">
        <v>65.400000000000006</v>
      </c>
      <c r="O841" s="300">
        <f t="shared" si="68"/>
        <v>0.43592089158952818</v>
      </c>
      <c r="P841" s="300">
        <f t="shared" si="67"/>
        <v>399.9274234766313</v>
      </c>
      <c r="Q841" s="301">
        <f t="shared" si="69"/>
        <v>26.155253495371692</v>
      </c>
    </row>
    <row r="842" spans="1:17">
      <c r="A842" s="2092"/>
      <c r="B842" s="13">
        <v>6</v>
      </c>
      <c r="C842" s="331" t="s">
        <v>284</v>
      </c>
      <c r="D842" s="295">
        <v>12</v>
      </c>
      <c r="E842" s="295">
        <v>1962</v>
      </c>
      <c r="F842" s="359">
        <v>6.97</v>
      </c>
      <c r="G842" s="708">
        <v>0.91001399999999999</v>
      </c>
      <c r="H842" s="359">
        <v>1.92</v>
      </c>
      <c r="I842" s="708">
        <v>4.1399900000000001</v>
      </c>
      <c r="J842" s="359">
        <v>533.70000000000005</v>
      </c>
      <c r="K842" s="1459">
        <v>4.1399900000000001</v>
      </c>
      <c r="L842" s="359">
        <v>533.70000000000005</v>
      </c>
      <c r="M842" s="713">
        <f t="shared" si="66"/>
        <v>7.7571482106052088E-3</v>
      </c>
      <c r="N842" s="592">
        <v>65.400000000000006</v>
      </c>
      <c r="O842" s="300">
        <f t="shared" si="68"/>
        <v>0.50731749297358064</v>
      </c>
      <c r="P842" s="300">
        <f t="shared" si="67"/>
        <v>465.42889263631253</v>
      </c>
      <c r="Q842" s="301">
        <f t="shared" si="69"/>
        <v>30.439049578414838</v>
      </c>
    </row>
    <row r="843" spans="1:17">
      <c r="A843" s="2092"/>
      <c r="B843" s="13">
        <v>7</v>
      </c>
      <c r="C843" s="331" t="s">
        <v>285</v>
      </c>
      <c r="D843" s="295">
        <v>12</v>
      </c>
      <c r="E843" s="295">
        <v>1963</v>
      </c>
      <c r="F843" s="359">
        <v>5.35</v>
      </c>
      <c r="G843" s="708">
        <v>0.64036999999999999</v>
      </c>
      <c r="H843" s="359">
        <v>1.92</v>
      </c>
      <c r="I843" s="708">
        <v>2.78714</v>
      </c>
      <c r="J843" s="359">
        <v>532.45000000000005</v>
      </c>
      <c r="K843" s="1459">
        <v>2.78714</v>
      </c>
      <c r="L843" s="359">
        <v>532.45000000000005</v>
      </c>
      <c r="M843" s="713">
        <f t="shared" si="66"/>
        <v>5.234557235421166E-3</v>
      </c>
      <c r="N843" s="592">
        <v>65.400000000000006</v>
      </c>
      <c r="O843" s="300">
        <f t="shared" si="68"/>
        <v>0.34234004319654426</v>
      </c>
      <c r="P843" s="300">
        <f t="shared" si="67"/>
        <v>314.07343412526996</v>
      </c>
      <c r="Q843" s="301">
        <f t="shared" si="69"/>
        <v>20.540402591792656</v>
      </c>
    </row>
    <row r="844" spans="1:17">
      <c r="A844" s="2092"/>
      <c r="B844" s="13">
        <v>8</v>
      </c>
      <c r="C844" s="331" t="s">
        <v>286</v>
      </c>
      <c r="D844" s="295">
        <v>55</v>
      </c>
      <c r="E844" s="295">
        <v>1966</v>
      </c>
      <c r="F844" s="359">
        <v>28.32</v>
      </c>
      <c r="G844" s="708">
        <v>4.4229000000000003</v>
      </c>
      <c r="H844" s="359">
        <v>8.8000000000000007</v>
      </c>
      <c r="I844" s="708">
        <v>15.097099999999999</v>
      </c>
      <c r="J844" s="359">
        <v>2564.02</v>
      </c>
      <c r="K844" s="1459">
        <v>15.097099999999999</v>
      </c>
      <c r="L844" s="359">
        <v>2564.02</v>
      </c>
      <c r="M844" s="713">
        <f t="shared" si="66"/>
        <v>5.8880585954867743E-3</v>
      </c>
      <c r="N844" s="592">
        <v>65.400000000000006</v>
      </c>
      <c r="O844" s="300">
        <f t="shared" si="68"/>
        <v>0.38507903214483508</v>
      </c>
      <c r="P844" s="300">
        <f t="shared" si="67"/>
        <v>353.28351572920644</v>
      </c>
      <c r="Q844" s="301">
        <f t="shared" si="69"/>
        <v>23.104741928690103</v>
      </c>
    </row>
    <row r="845" spans="1:17">
      <c r="A845" s="2092"/>
      <c r="B845" s="13">
        <v>9</v>
      </c>
      <c r="C845" s="331" t="s">
        <v>287</v>
      </c>
      <c r="D845" s="295">
        <v>12</v>
      </c>
      <c r="E845" s="295">
        <v>1983</v>
      </c>
      <c r="F845" s="592">
        <v>6.8360000000000003</v>
      </c>
      <c r="G845" s="708"/>
      <c r="H845" s="359"/>
      <c r="I845" s="592">
        <v>6.8360000000000003</v>
      </c>
      <c r="J845" s="359">
        <v>762.17</v>
      </c>
      <c r="K845" s="1648">
        <v>6.8360000000000003</v>
      </c>
      <c r="L845" s="359">
        <v>762.17</v>
      </c>
      <c r="M845" s="713">
        <f t="shared" si="66"/>
        <v>8.9691276224464368E-3</v>
      </c>
      <c r="N845" s="592">
        <v>65.400000000000006</v>
      </c>
      <c r="O845" s="300">
        <f t="shared" si="68"/>
        <v>0.58658094650799708</v>
      </c>
      <c r="P845" s="300">
        <f t="shared" si="67"/>
        <v>538.1476573467861</v>
      </c>
      <c r="Q845" s="301">
        <f t="shared" si="69"/>
        <v>35.194856790479825</v>
      </c>
    </row>
    <row r="846" spans="1:17">
      <c r="A846" s="2093"/>
      <c r="B846" s="13">
        <v>10</v>
      </c>
      <c r="C846" s="331" t="s">
        <v>288</v>
      </c>
      <c r="D846" s="295">
        <v>60</v>
      </c>
      <c r="E846" s="295">
        <v>1986</v>
      </c>
      <c r="F846" s="359">
        <v>36.21</v>
      </c>
      <c r="G846" s="708">
        <v>6.0303750000000003</v>
      </c>
      <c r="H846" s="359">
        <v>9.2799999999999994</v>
      </c>
      <c r="I846" s="708">
        <v>20.899629999999998</v>
      </c>
      <c r="J846" s="359">
        <v>3808.22</v>
      </c>
      <c r="K846" s="1459">
        <v>20.899629999999998</v>
      </c>
      <c r="L846" s="359">
        <v>3808.22</v>
      </c>
      <c r="M846" s="713">
        <f t="shared" si="66"/>
        <v>5.4880311536623406E-3</v>
      </c>
      <c r="N846" s="592">
        <v>65.400000000000006</v>
      </c>
      <c r="O846" s="300">
        <f t="shared" si="68"/>
        <v>0.35891723744951715</v>
      </c>
      <c r="P846" s="300">
        <f t="shared" si="67"/>
        <v>329.28186921974043</v>
      </c>
      <c r="Q846" s="301">
        <f t="shared" si="69"/>
        <v>21.53503424697103</v>
      </c>
    </row>
    <row r="847" spans="1:17">
      <c r="A847" s="2093"/>
      <c r="B847" s="13">
        <v>11</v>
      </c>
      <c r="C847" s="331" t="s">
        <v>289</v>
      </c>
      <c r="D847" s="295">
        <v>60</v>
      </c>
      <c r="E847" s="295">
        <v>1968</v>
      </c>
      <c r="F847" s="359">
        <v>29.76</v>
      </c>
      <c r="G847" s="708">
        <v>4.0983669999999996</v>
      </c>
      <c r="H847" s="359">
        <v>9.6</v>
      </c>
      <c r="I847" s="708">
        <v>16.061640000000001</v>
      </c>
      <c r="J847" s="359">
        <v>2726.22</v>
      </c>
      <c r="K847" s="1459">
        <v>16.061640000000001</v>
      </c>
      <c r="L847" s="359">
        <v>2726.22</v>
      </c>
      <c r="M847" s="713">
        <f t="shared" si="66"/>
        <v>5.8915421352642126E-3</v>
      </c>
      <c r="N847" s="592">
        <v>65.400000000000006</v>
      </c>
      <c r="O847" s="300">
        <f t="shared" si="68"/>
        <v>0.38530685564627953</v>
      </c>
      <c r="P847" s="300">
        <f t="shared" si="67"/>
        <v>353.49252811585274</v>
      </c>
      <c r="Q847" s="301">
        <f t="shared" si="69"/>
        <v>23.118411338776774</v>
      </c>
    </row>
    <row r="848" spans="1:17">
      <c r="A848" s="2093"/>
      <c r="B848" s="13">
        <v>12</v>
      </c>
      <c r="C848" s="331" t="s">
        <v>294</v>
      </c>
      <c r="D848" s="295">
        <v>60</v>
      </c>
      <c r="E848" s="295">
        <v>1980</v>
      </c>
      <c r="F848" s="359">
        <v>29.9</v>
      </c>
      <c r="G848" s="708">
        <v>6.0694520000000001</v>
      </c>
      <c r="H848" s="359">
        <v>9.44</v>
      </c>
      <c r="I848" s="708">
        <v>14.38926</v>
      </c>
      <c r="J848" s="298">
        <v>3117.83</v>
      </c>
      <c r="K848" s="1459">
        <v>14.38926</v>
      </c>
      <c r="L848" s="298">
        <v>3117.83</v>
      </c>
      <c r="M848" s="713">
        <f t="shared" si="66"/>
        <v>4.6151522052196563E-3</v>
      </c>
      <c r="N848" s="592">
        <v>65.400000000000006</v>
      </c>
      <c r="O848" s="300">
        <f t="shared" si="68"/>
        <v>0.30183095422136552</v>
      </c>
      <c r="P848" s="300">
        <f t="shared" si="67"/>
        <v>276.90913231317938</v>
      </c>
      <c r="Q848" s="301">
        <f t="shared" si="69"/>
        <v>18.10985725328193</v>
      </c>
    </row>
    <row r="849" spans="1:17" ht="20.25" customHeight="1" thickBot="1">
      <c r="A849" s="2093"/>
      <c r="B849" s="13">
        <v>13</v>
      </c>
      <c r="C849" s="333" t="s">
        <v>753</v>
      </c>
      <c r="D849" s="334">
        <v>24</v>
      </c>
      <c r="E849" s="334">
        <v>1991</v>
      </c>
      <c r="F849" s="336">
        <v>13.44</v>
      </c>
      <c r="G849" s="1649">
        <v>1.5934950000000001</v>
      </c>
      <c r="H849" s="336">
        <v>3.84</v>
      </c>
      <c r="I849" s="1649">
        <v>8.0065000000000008</v>
      </c>
      <c r="J849" s="336">
        <v>1163.97</v>
      </c>
      <c r="K849" s="1650">
        <v>8.0065000000000008</v>
      </c>
      <c r="L849" s="336">
        <v>1163.97</v>
      </c>
      <c r="M849" s="1651">
        <f t="shared" si="66"/>
        <v>6.8786137099753437E-3</v>
      </c>
      <c r="N849" s="593">
        <v>65.400000000000006</v>
      </c>
      <c r="O849" s="337">
        <f t="shared" si="68"/>
        <v>0.44986133663238748</v>
      </c>
      <c r="P849" s="337">
        <f t="shared" si="67"/>
        <v>412.71682259852059</v>
      </c>
      <c r="Q849" s="338">
        <f t="shared" si="69"/>
        <v>26.99168019794325</v>
      </c>
    </row>
    <row r="850" spans="1:17" ht="12.75" customHeight="1">
      <c r="A850" s="2127" t="s">
        <v>755</v>
      </c>
      <c r="B850" s="214">
        <v>1</v>
      </c>
      <c r="C850" s="375" t="s">
        <v>274</v>
      </c>
      <c r="D850" s="304">
        <v>45</v>
      </c>
      <c r="E850" s="304">
        <v>1995</v>
      </c>
      <c r="F850" s="1652">
        <v>56.22</v>
      </c>
      <c r="G850" s="1653">
        <v>5.4775900000000002</v>
      </c>
      <c r="H850" s="1654">
        <v>7.04</v>
      </c>
      <c r="I850" s="1655">
        <v>43.70241</v>
      </c>
      <c r="J850" s="1652">
        <v>2837.16</v>
      </c>
      <c r="K850" s="1656">
        <v>43.70241</v>
      </c>
      <c r="L850" s="1652">
        <v>2837.16</v>
      </c>
      <c r="M850" s="1657">
        <f t="shared" si="66"/>
        <v>1.540357611132259E-2</v>
      </c>
      <c r="N850" s="1658">
        <v>65.400000000000006</v>
      </c>
      <c r="O850" s="1022">
        <f t="shared" si="68"/>
        <v>1.0073938776804976</v>
      </c>
      <c r="P850" s="1022">
        <f t="shared" si="67"/>
        <v>924.21456667935547</v>
      </c>
      <c r="Q850" s="1023">
        <f t="shared" si="69"/>
        <v>60.443632660829856</v>
      </c>
    </row>
    <row r="851" spans="1:17">
      <c r="A851" s="2128"/>
      <c r="B851" s="208">
        <v>2</v>
      </c>
      <c r="C851" s="340" t="s">
        <v>275</v>
      </c>
      <c r="D851" s="186">
        <v>35</v>
      </c>
      <c r="E851" s="186">
        <v>1993</v>
      </c>
      <c r="F851" s="342">
        <v>47.46</v>
      </c>
      <c r="G851" s="1659">
        <v>3.5011399999999999</v>
      </c>
      <c r="H851" s="342">
        <v>5.44</v>
      </c>
      <c r="I851" s="1659">
        <v>38.518859999999997</v>
      </c>
      <c r="J851" s="342">
        <v>2047.51</v>
      </c>
      <c r="K851" s="1660">
        <v>38.518859999999997</v>
      </c>
      <c r="L851" s="342">
        <v>2047.51</v>
      </c>
      <c r="M851" s="1661">
        <f t="shared" si="66"/>
        <v>1.8812538156101802E-2</v>
      </c>
      <c r="N851" s="1554">
        <v>65.400000000000006</v>
      </c>
      <c r="O851" s="189">
        <f t="shared" si="68"/>
        <v>1.2303399954090579</v>
      </c>
      <c r="P851" s="189">
        <f t="shared" si="67"/>
        <v>1128.7522893661082</v>
      </c>
      <c r="Q851" s="190">
        <f t="shared" si="69"/>
        <v>73.820399724543478</v>
      </c>
    </row>
    <row r="852" spans="1:17">
      <c r="A852" s="2128"/>
      <c r="B852" s="208">
        <v>3</v>
      </c>
      <c r="C852" s="340" t="s">
        <v>276</v>
      </c>
      <c r="D852" s="186">
        <v>45</v>
      </c>
      <c r="E852" s="186">
        <v>1992</v>
      </c>
      <c r="F852" s="342">
        <v>54.42</v>
      </c>
      <c r="G852" s="1659">
        <v>4.4328950000000003</v>
      </c>
      <c r="H852" s="307">
        <v>7.2</v>
      </c>
      <c r="I852" s="1659">
        <v>42.787109999999998</v>
      </c>
      <c r="J852" s="342">
        <v>2843.99</v>
      </c>
      <c r="K852" s="1660">
        <v>42.787109999999998</v>
      </c>
      <c r="L852" s="342">
        <v>2843.99</v>
      </c>
      <c r="M852" s="1661">
        <f t="shared" si="66"/>
        <v>1.504474699278127E-2</v>
      </c>
      <c r="N852" s="1554">
        <v>65.400000000000006</v>
      </c>
      <c r="O852" s="189">
        <f t="shared" si="68"/>
        <v>0.98392645332789519</v>
      </c>
      <c r="P852" s="189">
        <f t="shared" si="67"/>
        <v>902.68481956687617</v>
      </c>
      <c r="Q852" s="190">
        <f t="shared" si="69"/>
        <v>59.035587199673714</v>
      </c>
    </row>
    <row r="853" spans="1:17">
      <c r="A853" s="2128"/>
      <c r="B853" s="208">
        <v>4</v>
      </c>
      <c r="C853" s="340" t="s">
        <v>278</v>
      </c>
      <c r="D853" s="186">
        <v>45</v>
      </c>
      <c r="E853" s="186">
        <v>1993</v>
      </c>
      <c r="F853" s="342">
        <v>63.27</v>
      </c>
      <c r="G853" s="1659">
        <v>6.0422900000000004</v>
      </c>
      <c r="H853" s="342">
        <v>7.04</v>
      </c>
      <c r="I853" s="1659">
        <v>50.187710000000003</v>
      </c>
      <c r="J853" s="307">
        <v>2913.8</v>
      </c>
      <c r="K853" s="1660">
        <v>50.187710000000003</v>
      </c>
      <c r="L853" s="307">
        <v>2913.8</v>
      </c>
      <c r="M853" s="1661">
        <f t="shared" si="66"/>
        <v>1.7224143729837327E-2</v>
      </c>
      <c r="N853" s="1554">
        <v>65.400000000000006</v>
      </c>
      <c r="O853" s="189">
        <f t="shared" si="68"/>
        <v>1.1264589999313612</v>
      </c>
      <c r="P853" s="189">
        <f t="shared" si="67"/>
        <v>1033.4486237902397</v>
      </c>
      <c r="Q853" s="190">
        <f t="shared" si="69"/>
        <v>67.58753999588167</v>
      </c>
    </row>
    <row r="854" spans="1:17">
      <c r="A854" s="2128"/>
      <c r="B854" s="208">
        <v>5</v>
      </c>
      <c r="C854" s="340" t="s">
        <v>279</v>
      </c>
      <c r="D854" s="186">
        <v>45</v>
      </c>
      <c r="E854" s="186">
        <v>1997</v>
      </c>
      <c r="F854" s="342">
        <v>60.6</v>
      </c>
      <c r="G854" s="1659">
        <v>3.6720000000000002</v>
      </c>
      <c r="H854" s="342">
        <v>7.04</v>
      </c>
      <c r="I854" s="1659">
        <v>49.887999999999998</v>
      </c>
      <c r="J854" s="307">
        <v>2895.9</v>
      </c>
      <c r="K854" s="1660">
        <v>49.887999999999998</v>
      </c>
      <c r="L854" s="307">
        <v>2895.9</v>
      </c>
      <c r="M854" s="1661">
        <f t="shared" si="66"/>
        <v>1.7227114195932178E-2</v>
      </c>
      <c r="N854" s="1554">
        <v>65.400000000000006</v>
      </c>
      <c r="O854" s="189">
        <f t="shared" si="68"/>
        <v>1.1266532684139645</v>
      </c>
      <c r="P854" s="189">
        <f t="shared" si="67"/>
        <v>1033.6268517559306</v>
      </c>
      <c r="Q854" s="190">
        <f t="shared" si="69"/>
        <v>67.599196104837873</v>
      </c>
    </row>
    <row r="855" spans="1:17" ht="12.75" customHeight="1">
      <c r="A855" s="2128"/>
      <c r="B855" s="208">
        <v>6</v>
      </c>
      <c r="C855" s="340" t="s">
        <v>280</v>
      </c>
      <c r="D855" s="186">
        <v>42</v>
      </c>
      <c r="E855" s="186">
        <v>1994</v>
      </c>
      <c r="F855" s="342">
        <v>41.37</v>
      </c>
      <c r="G855" s="1659">
        <v>2.9929100000000002</v>
      </c>
      <c r="H855" s="342">
        <v>5.84</v>
      </c>
      <c r="I855" s="1659">
        <v>32.537089999999999</v>
      </c>
      <c r="J855" s="342">
        <v>1808.75</v>
      </c>
      <c r="K855" s="1660">
        <v>32.537089999999999</v>
      </c>
      <c r="L855" s="342">
        <v>1808.75</v>
      </c>
      <c r="M855" s="1661">
        <f t="shared" si="66"/>
        <v>1.7988715964063578E-2</v>
      </c>
      <c r="N855" s="1554">
        <v>65.400000000000006</v>
      </c>
      <c r="O855" s="189">
        <f t="shared" si="68"/>
        <v>1.1764620240497581</v>
      </c>
      <c r="P855" s="189">
        <f t="shared" si="67"/>
        <v>1079.3229578438145</v>
      </c>
      <c r="Q855" s="190">
        <f t="shared" si="69"/>
        <v>70.587721442985483</v>
      </c>
    </row>
    <row r="856" spans="1:17">
      <c r="A856" s="2128"/>
      <c r="B856" s="208">
        <v>7</v>
      </c>
      <c r="C856" s="340" t="s">
        <v>290</v>
      </c>
      <c r="D856" s="186">
        <v>50</v>
      </c>
      <c r="E856" s="186">
        <v>1975</v>
      </c>
      <c r="F856" s="342">
        <v>46.8</v>
      </c>
      <c r="G856" s="1659">
        <v>3.1110000000000002</v>
      </c>
      <c r="H856" s="342">
        <v>7.68</v>
      </c>
      <c r="I856" s="1659">
        <v>36.009</v>
      </c>
      <c r="J856" s="342">
        <v>2485.16</v>
      </c>
      <c r="K856" s="1660">
        <v>36.009</v>
      </c>
      <c r="L856" s="342">
        <v>2485.16</v>
      </c>
      <c r="M856" s="1661">
        <f t="shared" si="66"/>
        <v>1.4489610326900482E-2</v>
      </c>
      <c r="N856" s="1554">
        <v>65.400000000000006</v>
      </c>
      <c r="O856" s="189">
        <f t="shared" si="68"/>
        <v>0.94762051537929159</v>
      </c>
      <c r="P856" s="189">
        <f t="shared" si="67"/>
        <v>869.37661961402887</v>
      </c>
      <c r="Q856" s="190">
        <f t="shared" si="69"/>
        <v>56.857230922757495</v>
      </c>
    </row>
    <row r="857" spans="1:17">
      <c r="A857" s="2128"/>
      <c r="B857" s="208">
        <v>8</v>
      </c>
      <c r="C857" s="340" t="s">
        <v>291</v>
      </c>
      <c r="D857" s="186">
        <v>30</v>
      </c>
      <c r="E857" s="186">
        <v>1992</v>
      </c>
      <c r="F857" s="342">
        <v>32.53</v>
      </c>
      <c r="G857" s="1659">
        <v>3.2470249999999998</v>
      </c>
      <c r="H857" s="307">
        <v>4.8</v>
      </c>
      <c r="I857" s="1659">
        <v>24.482980000000001</v>
      </c>
      <c r="J857" s="342">
        <v>1576.72</v>
      </c>
      <c r="K857" s="1660">
        <v>24.482980000000001</v>
      </c>
      <c r="L857" s="342">
        <v>1576.72</v>
      </c>
      <c r="M857" s="1661">
        <f t="shared" si="66"/>
        <v>1.5527791871733726E-2</v>
      </c>
      <c r="N857" s="1554">
        <v>65.400000000000006</v>
      </c>
      <c r="O857" s="189">
        <f t="shared" si="68"/>
        <v>1.0155175884113858</v>
      </c>
      <c r="P857" s="189">
        <f t="shared" si="67"/>
        <v>931.6675123040236</v>
      </c>
      <c r="Q857" s="190">
        <f t="shared" si="69"/>
        <v>60.931055304683149</v>
      </c>
    </row>
    <row r="858" spans="1:17">
      <c r="A858" s="2128"/>
      <c r="B858" s="208">
        <v>9</v>
      </c>
      <c r="C858" s="340" t="s">
        <v>292</v>
      </c>
      <c r="D858" s="186">
        <v>30</v>
      </c>
      <c r="E858" s="186">
        <v>1992</v>
      </c>
      <c r="F858" s="342">
        <v>33.43</v>
      </c>
      <c r="G858" s="1659">
        <v>3.5011399999999999</v>
      </c>
      <c r="H858" s="342">
        <v>4.6399999999999997</v>
      </c>
      <c r="I858" s="1659">
        <v>25.28886</v>
      </c>
      <c r="J858" s="342">
        <v>1521.17</v>
      </c>
      <c r="K858" s="1660">
        <v>25.28886</v>
      </c>
      <c r="L858" s="342">
        <v>1521.17</v>
      </c>
      <c r="M858" s="1661">
        <f t="shared" si="66"/>
        <v>1.6624611318918989E-2</v>
      </c>
      <c r="N858" s="1554">
        <v>65.400000000000006</v>
      </c>
      <c r="O858" s="189">
        <f t="shared" si="68"/>
        <v>1.0872495802573019</v>
      </c>
      <c r="P858" s="189">
        <f t="shared" si="67"/>
        <v>997.47667913513942</v>
      </c>
      <c r="Q858" s="190">
        <f t="shared" si="69"/>
        <v>65.234974815438107</v>
      </c>
    </row>
    <row r="859" spans="1:17">
      <c r="A859" s="2128"/>
      <c r="B859" s="208">
        <v>10</v>
      </c>
      <c r="C859" s="340" t="s">
        <v>293</v>
      </c>
      <c r="D859" s="186">
        <v>40</v>
      </c>
      <c r="E859" s="186">
        <v>1973</v>
      </c>
      <c r="F859" s="342">
        <v>50.57</v>
      </c>
      <c r="G859" s="1659">
        <v>3.8964300000000001</v>
      </c>
      <c r="H859" s="342">
        <v>6.16</v>
      </c>
      <c r="I859" s="1659">
        <v>40.513570000000001</v>
      </c>
      <c r="J859" s="307">
        <v>2567.4</v>
      </c>
      <c r="K859" s="1660">
        <v>40.513570000000001</v>
      </c>
      <c r="L859" s="307">
        <v>2567.4</v>
      </c>
      <c r="M859" s="1661">
        <f t="shared" si="66"/>
        <v>1.5779999221001793E-2</v>
      </c>
      <c r="N859" s="1554">
        <v>65.400000000000006</v>
      </c>
      <c r="O859" s="189">
        <f t="shared" si="68"/>
        <v>1.0320119490535173</v>
      </c>
      <c r="P859" s="189">
        <f t="shared" si="67"/>
        <v>946.7999532601076</v>
      </c>
      <c r="Q859" s="190">
        <f t="shared" si="69"/>
        <v>61.92071694321104</v>
      </c>
    </row>
    <row r="860" spans="1:17">
      <c r="A860" s="2128"/>
      <c r="B860" s="208">
        <v>11</v>
      </c>
      <c r="C860" s="340" t="s">
        <v>295</v>
      </c>
      <c r="D860" s="186">
        <v>60</v>
      </c>
      <c r="E860" s="186">
        <v>1974</v>
      </c>
      <c r="F860" s="342">
        <v>63.13</v>
      </c>
      <c r="G860" s="1659">
        <v>5.6470000000000002</v>
      </c>
      <c r="H860" s="307">
        <v>9.6</v>
      </c>
      <c r="I860" s="1659">
        <v>47.883000000000003</v>
      </c>
      <c r="J860" s="342">
        <v>3118.24</v>
      </c>
      <c r="K860" s="1660">
        <v>47.883000000000003</v>
      </c>
      <c r="L860" s="342">
        <v>3118.24</v>
      </c>
      <c r="M860" s="1661">
        <f t="shared" si="66"/>
        <v>1.535577761814357E-2</v>
      </c>
      <c r="N860" s="1554">
        <v>65.400000000000006</v>
      </c>
      <c r="O860" s="189">
        <f t="shared" si="68"/>
        <v>1.0042678562265897</v>
      </c>
      <c r="P860" s="189">
        <f t="shared" si="67"/>
        <v>921.34665708861417</v>
      </c>
      <c r="Q860" s="190">
        <f t="shared" si="69"/>
        <v>60.256071373595375</v>
      </c>
    </row>
    <row r="861" spans="1:17">
      <c r="A861" s="2128"/>
      <c r="B861" s="208">
        <v>12</v>
      </c>
      <c r="C861" s="340" t="s">
        <v>299</v>
      </c>
      <c r="D861" s="186">
        <v>85</v>
      </c>
      <c r="E861" s="186">
        <v>1970</v>
      </c>
      <c r="F861" s="342">
        <v>72.599999999999994</v>
      </c>
      <c r="G861" s="1659">
        <v>6.4375799999999996</v>
      </c>
      <c r="H861" s="307">
        <v>13.6</v>
      </c>
      <c r="I861" s="1659">
        <v>52.562420000000003</v>
      </c>
      <c r="J861" s="342">
        <v>3789.83</v>
      </c>
      <c r="K861" s="1660">
        <v>52.562420000000003</v>
      </c>
      <c r="L861" s="342">
        <v>3789.83</v>
      </c>
      <c r="M861" s="1661">
        <f>K861/L861</f>
        <v>1.386933450840803E-2</v>
      </c>
      <c r="N861" s="1554">
        <v>65.400000000000006</v>
      </c>
      <c r="O861" s="189">
        <f>K861*N861/J861</f>
        <v>0.90705447684988527</v>
      </c>
      <c r="P861" s="189">
        <f>M861*60*1000</f>
        <v>832.16007050448184</v>
      </c>
      <c r="Q861" s="190">
        <f>O861*60</f>
        <v>54.423268610993119</v>
      </c>
    </row>
    <row r="862" spans="1:17">
      <c r="A862" s="2128"/>
      <c r="B862" s="208">
        <v>13</v>
      </c>
      <c r="C862" s="340" t="s">
        <v>301</v>
      </c>
      <c r="D862" s="186">
        <v>60</v>
      </c>
      <c r="E862" s="186">
        <v>1981</v>
      </c>
      <c r="F862" s="342">
        <v>65.08</v>
      </c>
      <c r="G862" s="1659">
        <v>5.1952400000000001</v>
      </c>
      <c r="H862" s="307">
        <v>9.6</v>
      </c>
      <c r="I862" s="1659">
        <v>50.284759999999999</v>
      </c>
      <c r="J862" s="342">
        <v>3122.77</v>
      </c>
      <c r="K862" s="1660">
        <v>50.284759999999999</v>
      </c>
      <c r="L862" s="342">
        <v>3122.77</v>
      </c>
      <c r="M862" s="1661">
        <f>K862/L862</f>
        <v>1.6102614025368504E-2</v>
      </c>
      <c r="N862" s="1554">
        <v>65.400000000000006</v>
      </c>
      <c r="O862" s="189">
        <f>K862*N862/J862</f>
        <v>1.0531109572591002</v>
      </c>
      <c r="P862" s="189">
        <f>M862*60*1000</f>
        <v>966.1568415221102</v>
      </c>
      <c r="Q862" s="190">
        <f>O862*60</f>
        <v>63.18665743554601</v>
      </c>
    </row>
    <row r="863" spans="1:17" ht="12" thickBot="1">
      <c r="A863" s="2128"/>
      <c r="B863" s="208">
        <v>14</v>
      </c>
      <c r="C863" s="362" t="s">
        <v>296</v>
      </c>
      <c r="D863" s="309">
        <v>100</v>
      </c>
      <c r="E863" s="309">
        <v>1973</v>
      </c>
      <c r="F863" s="1662">
        <v>64.06</v>
      </c>
      <c r="G863" s="1663">
        <v>7.45404</v>
      </c>
      <c r="H863" s="311">
        <v>16</v>
      </c>
      <c r="I863" s="1663">
        <v>40.605960000000003</v>
      </c>
      <c r="J863" s="344">
        <v>3676.85</v>
      </c>
      <c r="K863" s="1664">
        <v>40.605960000000003</v>
      </c>
      <c r="L863" s="344">
        <v>3676.85</v>
      </c>
      <c r="M863" s="1665">
        <f t="shared" si="66"/>
        <v>1.1043681412078274E-2</v>
      </c>
      <c r="N863" s="1666">
        <v>65.400000000000006</v>
      </c>
      <c r="O863" s="312">
        <f t="shared" si="68"/>
        <v>0.72225676434991926</v>
      </c>
      <c r="P863" s="312">
        <f t="shared" si="67"/>
        <v>662.62088472469634</v>
      </c>
      <c r="Q863" s="313">
        <f t="shared" si="69"/>
        <v>43.335405860995152</v>
      </c>
    </row>
    <row r="864" spans="1:17" ht="12.75" customHeight="1">
      <c r="A864" s="2129" t="s">
        <v>756</v>
      </c>
      <c r="B864" s="230">
        <v>1</v>
      </c>
      <c r="C864" s="345" t="s">
        <v>297</v>
      </c>
      <c r="D864" s="314">
        <v>50</v>
      </c>
      <c r="E864" s="314">
        <v>1988</v>
      </c>
      <c r="F864" s="1555">
        <v>56.7</v>
      </c>
      <c r="G864" s="1667">
        <v>3.61408</v>
      </c>
      <c r="H864" s="1555">
        <v>7.84</v>
      </c>
      <c r="I864" s="1667">
        <v>45.245919999999998</v>
      </c>
      <c r="J864" s="1555">
        <v>2389.81</v>
      </c>
      <c r="K864" s="1668">
        <v>45.245919999999998</v>
      </c>
      <c r="L864" s="1555">
        <v>2389.81</v>
      </c>
      <c r="M864" s="1669">
        <f t="shared" si="66"/>
        <v>1.8932852402492248E-2</v>
      </c>
      <c r="N864" s="1556">
        <v>65.400000000000006</v>
      </c>
      <c r="O864" s="196">
        <f t="shared" si="68"/>
        <v>1.2382085471229931</v>
      </c>
      <c r="P864" s="196">
        <f t="shared" si="67"/>
        <v>1135.9711441495349</v>
      </c>
      <c r="Q864" s="197">
        <f t="shared" si="69"/>
        <v>74.292512827379582</v>
      </c>
    </row>
    <row r="865" spans="1:17">
      <c r="A865" s="2130"/>
      <c r="B865" s="225">
        <v>2</v>
      </c>
      <c r="C865" s="349" t="s">
        <v>298</v>
      </c>
      <c r="D865" s="319">
        <v>60</v>
      </c>
      <c r="E865" s="319">
        <v>1985</v>
      </c>
      <c r="F865" s="1557">
        <v>90.94</v>
      </c>
      <c r="G865" s="1670">
        <v>5.02583</v>
      </c>
      <c r="H865" s="1557">
        <v>9.36</v>
      </c>
      <c r="I865" s="1670">
        <v>76.554169999999999</v>
      </c>
      <c r="J865" s="1557">
        <v>3912.05</v>
      </c>
      <c r="K865" s="1671">
        <v>76.554169999999999</v>
      </c>
      <c r="L865" s="1557">
        <v>3912.05</v>
      </c>
      <c r="M865" s="1672">
        <f t="shared" si="66"/>
        <v>1.9568811748316099E-2</v>
      </c>
      <c r="N865" s="1558">
        <v>65.400000000000006</v>
      </c>
      <c r="O865" s="200">
        <f t="shared" si="68"/>
        <v>1.2798002883398729</v>
      </c>
      <c r="P865" s="200">
        <f t="shared" si="67"/>
        <v>1174.1287048989659</v>
      </c>
      <c r="Q865" s="201">
        <f t="shared" si="69"/>
        <v>76.788017300392369</v>
      </c>
    </row>
    <row r="866" spans="1:17">
      <c r="A866" s="2130"/>
      <c r="B866" s="225">
        <v>3</v>
      </c>
      <c r="C866" s="349" t="s">
        <v>277</v>
      </c>
      <c r="D866" s="319">
        <v>20</v>
      </c>
      <c r="E866" s="319">
        <v>1994</v>
      </c>
      <c r="F866" s="1557">
        <v>25.61</v>
      </c>
      <c r="G866" s="1670">
        <v>1.4682200000000001</v>
      </c>
      <c r="H866" s="1557">
        <v>2.72</v>
      </c>
      <c r="I866" s="1670">
        <v>21.421779999999998</v>
      </c>
      <c r="J866" s="1557">
        <v>1127.46</v>
      </c>
      <c r="K866" s="1671">
        <v>21.412780000000001</v>
      </c>
      <c r="L866" s="1557">
        <v>1127.46</v>
      </c>
      <c r="M866" s="1672">
        <f t="shared" si="66"/>
        <v>1.8992052933141754E-2</v>
      </c>
      <c r="N866" s="1558">
        <v>65.400000000000006</v>
      </c>
      <c r="O866" s="200">
        <f t="shared" si="68"/>
        <v>1.2420802618274707</v>
      </c>
      <c r="P866" s="200">
        <f t="shared" si="67"/>
        <v>1139.5231759885053</v>
      </c>
      <c r="Q866" s="201">
        <f t="shared" si="69"/>
        <v>74.524815709648237</v>
      </c>
    </row>
    <row r="867" spans="1:17">
      <c r="A867" s="2130"/>
      <c r="B867" s="225">
        <v>4</v>
      </c>
      <c r="C867" s="349" t="s">
        <v>300</v>
      </c>
      <c r="D867" s="319">
        <v>85</v>
      </c>
      <c r="E867" s="319">
        <v>1970</v>
      </c>
      <c r="F867" s="1557">
        <v>89.8</v>
      </c>
      <c r="G867" s="1670">
        <v>6.8328699999999998</v>
      </c>
      <c r="H867" s="322">
        <v>13.6</v>
      </c>
      <c r="I867" s="1670">
        <v>69.367130000000003</v>
      </c>
      <c r="J867" s="1557">
        <v>3839.76</v>
      </c>
      <c r="K867" s="1671">
        <v>69.367130000000003</v>
      </c>
      <c r="L867" s="1557">
        <v>3839.76</v>
      </c>
      <c r="M867" s="1672">
        <f t="shared" si="66"/>
        <v>1.8065485863699816E-2</v>
      </c>
      <c r="N867" s="1558">
        <v>65.400000000000006</v>
      </c>
      <c r="O867" s="200">
        <f t="shared" si="68"/>
        <v>1.181482775485968</v>
      </c>
      <c r="P867" s="200">
        <f t="shared" si="67"/>
        <v>1083.9291518219889</v>
      </c>
      <c r="Q867" s="1673">
        <f t="shared" si="69"/>
        <v>70.888966529158083</v>
      </c>
    </row>
    <row r="868" spans="1:17">
      <c r="A868" s="2130"/>
      <c r="B868" s="225">
        <v>5</v>
      </c>
      <c r="C868" s="1674" t="s">
        <v>754</v>
      </c>
      <c r="D868" s="319">
        <v>26</v>
      </c>
      <c r="E868" s="1675">
        <v>1998</v>
      </c>
      <c r="F868" s="1557">
        <v>41.41</v>
      </c>
      <c r="G868" s="1670">
        <v>3.1623199999999998</v>
      </c>
      <c r="H868" s="1557">
        <v>4.16</v>
      </c>
      <c r="I868" s="1670">
        <v>34.087679999999999</v>
      </c>
      <c r="J868" s="1676">
        <v>1812.2</v>
      </c>
      <c r="K868" s="1677">
        <v>34.087679999999999</v>
      </c>
      <c r="L868" s="1557">
        <v>1812.2</v>
      </c>
      <c r="M868" s="1558">
        <f t="shared" si="66"/>
        <v>1.8810109259463633E-2</v>
      </c>
      <c r="N868" s="200">
        <v>65.400000000000006</v>
      </c>
      <c r="O868" s="200">
        <f t="shared" si="68"/>
        <v>1.2301811455689218</v>
      </c>
      <c r="P868" s="200">
        <f t="shared" si="67"/>
        <v>1128.6065555678181</v>
      </c>
      <c r="Q868" s="1673">
        <f t="shared" si="69"/>
        <v>73.810868734135312</v>
      </c>
    </row>
    <row r="869" spans="1:17">
      <c r="A869" s="2130"/>
      <c r="B869" s="225">
        <v>6</v>
      </c>
      <c r="C869" s="207"/>
      <c r="D869" s="225"/>
      <c r="E869" s="225"/>
      <c r="F869" s="1465"/>
      <c r="G869" s="1460"/>
      <c r="H869" s="779"/>
      <c r="I869" s="1460"/>
      <c r="J869" s="782"/>
      <c r="K869" s="1461"/>
      <c r="L869" s="782"/>
      <c r="M869" s="1462"/>
      <c r="N869" s="1463"/>
      <c r="O869" s="783"/>
      <c r="P869" s="783"/>
      <c r="Q869" s="785"/>
    </row>
    <row r="870" spans="1:17">
      <c r="A870" s="2130"/>
      <c r="B870" s="225">
        <v>7</v>
      </c>
      <c r="C870" s="207"/>
      <c r="D870" s="225"/>
      <c r="E870" s="225"/>
      <c r="F870" s="782"/>
      <c r="G870" s="1460"/>
      <c r="H870" s="779"/>
      <c r="I870" s="1460"/>
      <c r="J870" s="782"/>
      <c r="K870" s="1464"/>
      <c r="L870" s="782"/>
      <c r="M870" s="1462"/>
      <c r="N870" s="1463"/>
      <c r="O870" s="783"/>
      <c r="P870" s="783"/>
      <c r="Q870" s="785"/>
    </row>
    <row r="871" spans="1:17">
      <c r="A871" s="2130"/>
      <c r="B871" s="225">
        <v>8</v>
      </c>
      <c r="C871" s="207"/>
      <c r="D871" s="225"/>
      <c r="E871" s="225"/>
      <c r="F871" s="1465"/>
      <c r="G871" s="1460"/>
      <c r="H871" s="779"/>
      <c r="I871" s="1460"/>
      <c r="J871" s="782"/>
      <c r="K871" s="1464"/>
      <c r="L871" s="782"/>
      <c r="M871" s="1462"/>
      <c r="N871" s="1463"/>
      <c r="O871" s="783"/>
      <c r="P871" s="783"/>
      <c r="Q871" s="785"/>
    </row>
    <row r="872" spans="1:17">
      <c r="A872" s="2130"/>
      <c r="B872" s="225"/>
      <c r="C872" s="207"/>
      <c r="D872" s="225"/>
      <c r="E872" s="225"/>
      <c r="F872" s="1466"/>
      <c r="G872" s="1460"/>
      <c r="H872" s="779"/>
      <c r="I872" s="1460"/>
      <c r="J872" s="782"/>
      <c r="K872" s="1464"/>
      <c r="L872" s="782"/>
      <c r="M872" s="1462"/>
      <c r="N872" s="1463"/>
      <c r="O872" s="783"/>
      <c r="P872" s="783"/>
      <c r="Q872" s="785"/>
    </row>
    <row r="873" spans="1:17" ht="12" thickBot="1">
      <c r="A873" s="2131"/>
      <c r="B873" s="250"/>
      <c r="C873" s="1085"/>
      <c r="D873" s="250"/>
      <c r="E873" s="250"/>
      <c r="F873" s="1470"/>
      <c r="G873" s="1471"/>
      <c r="H873" s="1086"/>
      <c r="I873" s="1471"/>
      <c r="J873" s="1088"/>
      <c r="K873" s="1472"/>
      <c r="L873" s="1088"/>
      <c r="M873" s="1473"/>
      <c r="N873" s="1474"/>
      <c r="O873" s="1089"/>
      <c r="P873" s="1089"/>
      <c r="Q873" s="1090"/>
    </row>
    <row r="874" spans="1:17">
      <c r="A874" s="2123" t="s">
        <v>757</v>
      </c>
      <c r="B874" s="18">
        <v>1</v>
      </c>
      <c r="C874" s="76" t="s">
        <v>303</v>
      </c>
      <c r="D874" s="264">
        <v>8</v>
      </c>
      <c r="E874" s="264">
        <v>1976</v>
      </c>
      <c r="F874" s="1678">
        <v>10.24</v>
      </c>
      <c r="G874" s="160"/>
      <c r="H874" s="160"/>
      <c r="I874" s="1678">
        <v>10.24</v>
      </c>
      <c r="J874" s="1678">
        <v>404.24</v>
      </c>
      <c r="K874" s="1679">
        <v>10.24</v>
      </c>
      <c r="L874" s="1678">
        <v>404.24</v>
      </c>
      <c r="M874" s="1680">
        <f t="shared" ref="M874:M881" si="70">K874/L874</f>
        <v>2.5331486245794576E-2</v>
      </c>
      <c r="N874" s="1559">
        <v>65.400000000000006</v>
      </c>
      <c r="O874" s="1572">
        <f t="shared" ref="O874:O881" si="71">K874*N874/J874</f>
        <v>1.6566792004749653</v>
      </c>
      <c r="P874" s="1572">
        <f t="shared" ref="P874:P881" si="72">M874*60*1000</f>
        <v>1519.8891747476746</v>
      </c>
      <c r="Q874" s="1573">
        <f t="shared" ref="Q874:Q881" si="73">O874*60</f>
        <v>99.400752028497919</v>
      </c>
    </row>
    <row r="875" spans="1:17">
      <c r="A875" s="2124"/>
      <c r="B875" s="20">
        <v>2</v>
      </c>
      <c r="C875" s="265" t="s">
        <v>304</v>
      </c>
      <c r="D875" s="266">
        <v>9</v>
      </c>
      <c r="E875" s="266">
        <v>1961</v>
      </c>
      <c r="F875" s="269">
        <v>12.47</v>
      </c>
      <c r="G875" s="161"/>
      <c r="H875" s="161"/>
      <c r="I875" s="269">
        <v>12.47</v>
      </c>
      <c r="J875" s="269">
        <v>391.38</v>
      </c>
      <c r="K875" s="1681">
        <v>12.47</v>
      </c>
      <c r="L875" s="269">
        <v>391.38</v>
      </c>
      <c r="M875" s="1682">
        <f t="shared" si="70"/>
        <v>3.1861617864990546E-2</v>
      </c>
      <c r="N875" s="1560">
        <v>65.400000000000006</v>
      </c>
      <c r="O875" s="270">
        <f t="shared" si="71"/>
        <v>2.0837498083703823</v>
      </c>
      <c r="P875" s="270">
        <f t="shared" si="72"/>
        <v>1911.6970718994328</v>
      </c>
      <c r="Q875" s="271">
        <f t="shared" si="73"/>
        <v>125.02498850222294</v>
      </c>
    </row>
    <row r="876" spans="1:17">
      <c r="A876" s="2124"/>
      <c r="B876" s="20">
        <v>3</v>
      </c>
      <c r="C876" s="265" t="s">
        <v>305</v>
      </c>
      <c r="D876" s="266">
        <v>16</v>
      </c>
      <c r="E876" s="266">
        <v>1964</v>
      </c>
      <c r="F876" s="269">
        <v>19.57</v>
      </c>
      <c r="G876" s="161"/>
      <c r="H876" s="161"/>
      <c r="I876" s="269">
        <v>19.57</v>
      </c>
      <c r="J876" s="269">
        <v>606.77</v>
      </c>
      <c r="K876" s="1681">
        <v>19.57</v>
      </c>
      <c r="L876" s="269">
        <v>606.77</v>
      </c>
      <c r="M876" s="1682">
        <f t="shared" si="70"/>
        <v>3.2252748158280733E-2</v>
      </c>
      <c r="N876" s="1560">
        <v>65.400000000000006</v>
      </c>
      <c r="O876" s="270">
        <f t="shared" si="71"/>
        <v>2.1093297295515603</v>
      </c>
      <c r="P876" s="270">
        <f t="shared" si="72"/>
        <v>1935.1648894968441</v>
      </c>
      <c r="Q876" s="271">
        <f t="shared" si="73"/>
        <v>126.55978377309361</v>
      </c>
    </row>
    <row r="877" spans="1:17">
      <c r="A877" s="2124"/>
      <c r="B877" s="20">
        <v>4</v>
      </c>
      <c r="C877" s="265" t="s">
        <v>306</v>
      </c>
      <c r="D877" s="266">
        <v>24</v>
      </c>
      <c r="E877" s="266">
        <v>1960</v>
      </c>
      <c r="F877" s="269">
        <v>28.08</v>
      </c>
      <c r="G877" s="161"/>
      <c r="H877" s="161"/>
      <c r="I877" s="269">
        <v>28.08</v>
      </c>
      <c r="J877" s="269">
        <v>914.41</v>
      </c>
      <c r="K877" s="1681">
        <v>28.08</v>
      </c>
      <c r="L877" s="269">
        <v>914.41</v>
      </c>
      <c r="M877" s="1682">
        <f t="shared" si="70"/>
        <v>3.0708325586990517E-2</v>
      </c>
      <c r="N877" s="1560">
        <v>65.400000000000006</v>
      </c>
      <c r="O877" s="270">
        <f t="shared" si="71"/>
        <v>2.0083244933891802</v>
      </c>
      <c r="P877" s="270">
        <f t="shared" si="72"/>
        <v>1842.4995352194312</v>
      </c>
      <c r="Q877" s="271">
        <f t="shared" si="73"/>
        <v>120.4994696033508</v>
      </c>
    </row>
    <row r="878" spans="1:17">
      <c r="A878" s="2124"/>
      <c r="B878" s="20">
        <v>5</v>
      </c>
      <c r="C878" s="265" t="s">
        <v>307</v>
      </c>
      <c r="D878" s="266">
        <v>24</v>
      </c>
      <c r="E878" s="266">
        <v>1961</v>
      </c>
      <c r="F878" s="269">
        <v>25.43</v>
      </c>
      <c r="G878" s="161"/>
      <c r="H878" s="161"/>
      <c r="I878" s="269">
        <v>25.43</v>
      </c>
      <c r="J878" s="269">
        <v>909.58</v>
      </c>
      <c r="K878" s="1681">
        <v>25.43</v>
      </c>
      <c r="L878" s="269">
        <v>909.58</v>
      </c>
      <c r="M878" s="1682">
        <f t="shared" si="70"/>
        <v>2.7957958618263373E-2</v>
      </c>
      <c r="N878" s="1560">
        <v>65.400000000000006</v>
      </c>
      <c r="O878" s="270">
        <f t="shared" si="71"/>
        <v>1.8284504936344246</v>
      </c>
      <c r="P878" s="270">
        <f t="shared" si="72"/>
        <v>1677.4775170958023</v>
      </c>
      <c r="Q878" s="271">
        <f t="shared" si="73"/>
        <v>109.70702961806548</v>
      </c>
    </row>
    <row r="879" spans="1:17">
      <c r="A879" s="2124"/>
      <c r="B879" s="20">
        <v>6</v>
      </c>
      <c r="C879" s="265" t="s">
        <v>308</v>
      </c>
      <c r="D879" s="266">
        <v>10</v>
      </c>
      <c r="E879" s="266">
        <v>1938</v>
      </c>
      <c r="F879" s="269">
        <v>9.9700000000000006</v>
      </c>
      <c r="G879" s="161"/>
      <c r="H879" s="161"/>
      <c r="I879" s="269">
        <v>9.9700000000000006</v>
      </c>
      <c r="J879" s="269">
        <v>304.82</v>
      </c>
      <c r="K879" s="1681">
        <v>9.9700000000000006</v>
      </c>
      <c r="L879" s="269">
        <v>304.82</v>
      </c>
      <c r="M879" s="1682">
        <f t="shared" si="70"/>
        <v>3.2707827570369399E-2</v>
      </c>
      <c r="N879" s="1560">
        <v>65.400000000000006</v>
      </c>
      <c r="O879" s="270">
        <f t="shared" si="71"/>
        <v>2.1390919231021592</v>
      </c>
      <c r="P879" s="270">
        <f t="shared" si="72"/>
        <v>1962.4696542221641</v>
      </c>
      <c r="Q879" s="271">
        <f t="shared" si="73"/>
        <v>128.34551538612956</v>
      </c>
    </row>
    <row r="880" spans="1:17">
      <c r="A880" s="2124"/>
      <c r="B880" s="20">
        <v>7</v>
      </c>
      <c r="C880" s="265" t="s">
        <v>302</v>
      </c>
      <c r="D880" s="266">
        <v>7</v>
      </c>
      <c r="E880" s="266">
        <v>1955</v>
      </c>
      <c r="F880" s="269">
        <v>8.64</v>
      </c>
      <c r="G880" s="161"/>
      <c r="H880" s="161"/>
      <c r="I880" s="269">
        <v>8.64</v>
      </c>
      <c r="J880" s="269">
        <v>326.22000000000003</v>
      </c>
      <c r="K880" s="1681">
        <v>8.64</v>
      </c>
      <c r="L880" s="269">
        <v>326.22000000000003</v>
      </c>
      <c r="M880" s="1682">
        <f>K880/L880</f>
        <v>2.6485194040831342E-2</v>
      </c>
      <c r="N880" s="1560">
        <v>65.400000000000006</v>
      </c>
      <c r="O880" s="270">
        <f>K880*N880/J880</f>
        <v>1.7321316902703696</v>
      </c>
      <c r="P880" s="270">
        <f>M880*60*1000</f>
        <v>1589.1116424498805</v>
      </c>
      <c r="Q880" s="271">
        <f>O880*60</f>
        <v>103.92790141622217</v>
      </c>
    </row>
    <row r="881" spans="1:17">
      <c r="A881" s="2124"/>
      <c r="B881" s="20"/>
      <c r="C881" s="265" t="s">
        <v>309</v>
      </c>
      <c r="D881" s="266">
        <v>8</v>
      </c>
      <c r="E881" s="266">
        <v>1960</v>
      </c>
      <c r="F881" s="269">
        <v>7.2</v>
      </c>
      <c r="G881" s="161"/>
      <c r="H881" s="161"/>
      <c r="I881" s="269">
        <v>7.2</v>
      </c>
      <c r="J881" s="269">
        <v>288.58</v>
      </c>
      <c r="K881" s="1681">
        <v>7.2</v>
      </c>
      <c r="L881" s="269">
        <v>288.58</v>
      </c>
      <c r="M881" s="1682">
        <f t="shared" si="70"/>
        <v>2.4949753967703932E-2</v>
      </c>
      <c r="N881" s="1560">
        <v>65.400000000000006</v>
      </c>
      <c r="O881" s="270">
        <f t="shared" si="71"/>
        <v>1.6317139094878372</v>
      </c>
      <c r="P881" s="270">
        <f t="shared" si="72"/>
        <v>1496.985238062236</v>
      </c>
      <c r="Q881" s="271">
        <f t="shared" si="73"/>
        <v>97.90283456927024</v>
      </c>
    </row>
    <row r="882" spans="1:17">
      <c r="A882" s="2124"/>
      <c r="B882" s="20"/>
      <c r="C882" s="24"/>
      <c r="D882" s="20"/>
      <c r="E882" s="20"/>
      <c r="F882" s="27"/>
      <c r="G882" s="240"/>
      <c r="H882" s="240"/>
      <c r="I882" s="27"/>
      <c r="J882" s="27"/>
      <c r="K882" s="256"/>
      <c r="L882" s="27"/>
      <c r="M882" s="698"/>
      <c r="N882" s="94"/>
      <c r="O882" s="37"/>
      <c r="P882" s="37"/>
      <c r="Q882" s="38"/>
    </row>
    <row r="883" spans="1:17" ht="12" thickBot="1">
      <c r="A883" s="2125"/>
      <c r="B883" s="21"/>
      <c r="C883" s="25"/>
      <c r="D883" s="21"/>
      <c r="E883" s="21"/>
      <c r="F883" s="29"/>
      <c r="G883" s="258"/>
      <c r="H883" s="258"/>
      <c r="I883" s="29"/>
      <c r="J883" s="29"/>
      <c r="K883" s="259"/>
      <c r="L883" s="29"/>
      <c r="M883" s="699"/>
      <c r="N883" s="257"/>
      <c r="O883" s="39"/>
      <c r="P883" s="39"/>
      <c r="Q883" s="236"/>
    </row>
    <row r="885" spans="1:17" ht="15">
      <c r="A885" s="2059" t="s">
        <v>373</v>
      </c>
      <c r="B885" s="2059"/>
      <c r="C885" s="2059"/>
      <c r="D885" s="2059"/>
      <c r="E885" s="2059"/>
      <c r="F885" s="2059"/>
      <c r="G885" s="2059"/>
      <c r="H885" s="2059"/>
      <c r="I885" s="2059"/>
      <c r="J885" s="2059"/>
      <c r="K885" s="2059"/>
      <c r="L885" s="2059"/>
      <c r="M885" s="2059"/>
      <c r="N885" s="2059"/>
      <c r="O885" s="2059"/>
      <c r="P885" s="2059"/>
      <c r="Q885" s="2059"/>
    </row>
    <row r="886" spans="1:17" ht="13.5" thickBot="1">
      <c r="A886" s="945"/>
      <c r="B886" s="945"/>
      <c r="C886" s="945"/>
      <c r="D886" s="945"/>
      <c r="E886" s="2043" t="s">
        <v>404</v>
      </c>
      <c r="F886" s="2043"/>
      <c r="G886" s="2043"/>
      <c r="H886" s="2043"/>
      <c r="I886" s="945">
        <v>-0.2</v>
      </c>
      <c r="J886" s="945" t="s">
        <v>403</v>
      </c>
      <c r="K886" s="945" t="s">
        <v>405</v>
      </c>
      <c r="L886" s="945">
        <v>510</v>
      </c>
      <c r="M886" s="945"/>
      <c r="N886" s="945"/>
      <c r="O886" s="945"/>
      <c r="P886" s="945"/>
      <c r="Q886" s="945"/>
    </row>
    <row r="887" spans="1:17" ht="12.75" customHeight="1">
      <c r="A887" s="2060" t="s">
        <v>1</v>
      </c>
      <c r="B887" s="2063" t="s">
        <v>0</v>
      </c>
      <c r="C887" s="2066" t="s">
        <v>2</v>
      </c>
      <c r="D887" s="2066" t="s">
        <v>3</v>
      </c>
      <c r="E887" s="2066" t="s">
        <v>12</v>
      </c>
      <c r="F887" s="2070" t="s">
        <v>13</v>
      </c>
      <c r="G887" s="2071"/>
      <c r="H887" s="2071"/>
      <c r="I887" s="2072"/>
      <c r="J887" s="2066" t="s">
        <v>4</v>
      </c>
      <c r="K887" s="2066" t="s">
        <v>14</v>
      </c>
      <c r="L887" s="2066" t="s">
        <v>5</v>
      </c>
      <c r="M887" s="2066" t="s">
        <v>6</v>
      </c>
      <c r="N887" s="2066" t="s">
        <v>15</v>
      </c>
      <c r="O887" s="2086" t="s">
        <v>16</v>
      </c>
      <c r="P887" s="2066" t="s">
        <v>23</v>
      </c>
      <c r="Q887" s="2075" t="s">
        <v>24</v>
      </c>
    </row>
    <row r="888" spans="1:17" s="2" customFormat="1" ht="33.75">
      <c r="A888" s="2061"/>
      <c r="B888" s="2064"/>
      <c r="C888" s="2067"/>
      <c r="D888" s="2069"/>
      <c r="E888" s="2069"/>
      <c r="F888" s="1457" t="s">
        <v>17</v>
      </c>
      <c r="G888" s="1457" t="s">
        <v>18</v>
      </c>
      <c r="H888" s="1457" t="s">
        <v>19</v>
      </c>
      <c r="I888" s="1457" t="s">
        <v>20</v>
      </c>
      <c r="J888" s="2069"/>
      <c r="K888" s="2069"/>
      <c r="L888" s="2069"/>
      <c r="M888" s="2069"/>
      <c r="N888" s="2069"/>
      <c r="O888" s="2087"/>
      <c r="P888" s="2069"/>
      <c r="Q888" s="2076"/>
    </row>
    <row r="889" spans="1:17" s="3" customFormat="1" ht="13.5" customHeight="1" thickBot="1">
      <c r="A889" s="2062"/>
      <c r="B889" s="2065"/>
      <c r="C889" s="2068"/>
      <c r="D889" s="31" t="s">
        <v>7</v>
      </c>
      <c r="E889" s="31" t="s">
        <v>8</v>
      </c>
      <c r="F889" s="31" t="s">
        <v>9</v>
      </c>
      <c r="G889" s="31" t="s">
        <v>9</v>
      </c>
      <c r="H889" s="31" t="s">
        <v>9</v>
      </c>
      <c r="I889" s="31" t="s">
        <v>9</v>
      </c>
      <c r="J889" s="31" t="s">
        <v>21</v>
      </c>
      <c r="K889" s="31" t="s">
        <v>9</v>
      </c>
      <c r="L889" s="31" t="s">
        <v>21</v>
      </c>
      <c r="M889" s="31" t="s">
        <v>60</v>
      </c>
      <c r="N889" s="31" t="s">
        <v>519</v>
      </c>
      <c r="O889" s="31" t="s">
        <v>520</v>
      </c>
      <c r="P889" s="1513" t="s">
        <v>25</v>
      </c>
      <c r="Q889" s="1514" t="s">
        <v>521</v>
      </c>
    </row>
    <row r="890" spans="1:17" s="46" customFormat="1" ht="12.75" customHeight="1">
      <c r="A890" s="2109" t="s">
        <v>10</v>
      </c>
      <c r="B890" s="49">
        <v>1</v>
      </c>
      <c r="C890" s="786" t="s">
        <v>474</v>
      </c>
      <c r="D890" s="736">
        <v>25</v>
      </c>
      <c r="E890" s="736" t="s">
        <v>401</v>
      </c>
      <c r="F890" s="695">
        <f t="shared" ref="F890:F895" si="74">+G890+H890+I890</f>
        <v>9.3499750000000006</v>
      </c>
      <c r="G890" s="695">
        <v>1.7664010000000001</v>
      </c>
      <c r="H890" s="695">
        <v>3.68</v>
      </c>
      <c r="I890" s="695">
        <v>3.9035739999999999</v>
      </c>
      <c r="J890" s="695">
        <v>971.5</v>
      </c>
      <c r="K890" s="737">
        <v>3.9035739999999999</v>
      </c>
      <c r="L890" s="695">
        <v>971.5</v>
      </c>
      <c r="M890" s="738">
        <f>K890/L890</f>
        <v>4.0180895522388058E-3</v>
      </c>
      <c r="N890" s="787">
        <v>71.177000000000007</v>
      </c>
      <c r="O890" s="740">
        <f>M890*N890</f>
        <v>0.2859955600597015</v>
      </c>
      <c r="P890" s="740">
        <f>M890*60*1000</f>
        <v>241.08537313432834</v>
      </c>
      <c r="Q890" s="1512">
        <f>P890*N890/1000</f>
        <v>17.159733603582087</v>
      </c>
    </row>
    <row r="891" spans="1:17" s="46" customFormat="1">
      <c r="A891" s="2109"/>
      <c r="B891" s="49">
        <v>2</v>
      </c>
      <c r="C891" s="789" t="s">
        <v>562</v>
      </c>
      <c r="D891" s="743">
        <v>12</v>
      </c>
      <c r="E891" s="743" t="s">
        <v>401</v>
      </c>
      <c r="F891" s="597">
        <f t="shared" si="74"/>
        <v>5.7679879999999999</v>
      </c>
      <c r="G891" s="597">
        <v>0.82682599999999995</v>
      </c>
      <c r="H891" s="597">
        <v>1.92</v>
      </c>
      <c r="I891" s="597">
        <v>3.0211619999999999</v>
      </c>
      <c r="J891" s="597">
        <v>699.92</v>
      </c>
      <c r="K891" s="745">
        <v>3.0211619999999999</v>
      </c>
      <c r="L891" s="597">
        <v>699.92</v>
      </c>
      <c r="M891" s="598">
        <f t="shared" ref="M891:M896" si="75">K891/L891</f>
        <v>4.316439021602469E-3</v>
      </c>
      <c r="N891" s="790">
        <v>71.177000000000007</v>
      </c>
      <c r="O891" s="746">
        <f t="shared" ref="O891:O896" si="76">M891*N891</f>
        <v>0.30723118024059898</v>
      </c>
      <c r="P891" s="740">
        <f t="shared" ref="P891:P896" si="77">M891*60*1000</f>
        <v>258.98634129614811</v>
      </c>
      <c r="Q891" s="747">
        <f t="shared" ref="Q891:Q896" si="78">P891*N891/1000</f>
        <v>18.433870814435938</v>
      </c>
    </row>
    <row r="892" spans="1:17" s="46" customFormat="1">
      <c r="A892" s="2164"/>
      <c r="B892" s="45">
        <v>3</v>
      </c>
      <c r="C892" s="789" t="s">
        <v>563</v>
      </c>
      <c r="D892" s="743">
        <v>24</v>
      </c>
      <c r="E892" s="743" t="s">
        <v>401</v>
      </c>
      <c r="F892" s="597">
        <f t="shared" si="74"/>
        <v>12.249927</v>
      </c>
      <c r="G892" s="597">
        <v>1.889888</v>
      </c>
      <c r="H892" s="597">
        <v>4.32</v>
      </c>
      <c r="I892" s="597">
        <v>6.0400390000000002</v>
      </c>
      <c r="J892" s="597">
        <v>1323.11</v>
      </c>
      <c r="K892" s="745">
        <v>6.0400390000000002</v>
      </c>
      <c r="L892" s="597">
        <v>1323.11</v>
      </c>
      <c r="M892" s="598">
        <f t="shared" si="75"/>
        <v>4.5650316300232035E-3</v>
      </c>
      <c r="N892" s="790">
        <v>71.177000000000007</v>
      </c>
      <c r="O892" s="746">
        <f t="shared" si="76"/>
        <v>0.32492525633016156</v>
      </c>
      <c r="P892" s="740">
        <f t="shared" si="77"/>
        <v>273.90189780139224</v>
      </c>
      <c r="Q892" s="747">
        <f t="shared" si="78"/>
        <v>19.495515379809699</v>
      </c>
    </row>
    <row r="893" spans="1:17" s="46" customFormat="1" ht="12.75" customHeight="1">
      <c r="A893" s="2164"/>
      <c r="B893" s="45">
        <v>4</v>
      </c>
      <c r="C893" s="789" t="s">
        <v>564</v>
      </c>
      <c r="D893" s="743">
        <v>40</v>
      </c>
      <c r="E893" s="743" t="s">
        <v>401</v>
      </c>
      <c r="F893" s="597">
        <f t="shared" si="74"/>
        <v>21.356997</v>
      </c>
      <c r="G893" s="597">
        <v>3.0764369999999999</v>
      </c>
      <c r="H893" s="597">
        <v>6.17</v>
      </c>
      <c r="I893" s="597">
        <v>12.11056</v>
      </c>
      <c r="J893" s="597">
        <v>2233.8000000000002</v>
      </c>
      <c r="K893" s="745">
        <v>12.11056</v>
      </c>
      <c r="L893" s="597">
        <v>2233.8000000000002</v>
      </c>
      <c r="M893" s="598">
        <f t="shared" si="75"/>
        <v>5.421505953979765E-3</v>
      </c>
      <c r="N893" s="790">
        <v>71.177000000000007</v>
      </c>
      <c r="O893" s="746">
        <f t="shared" si="76"/>
        <v>0.38588652928641776</v>
      </c>
      <c r="P893" s="740">
        <f t="shared" si="77"/>
        <v>325.29035723878593</v>
      </c>
      <c r="Q893" s="747">
        <f t="shared" si="78"/>
        <v>23.15319175718507</v>
      </c>
    </row>
    <row r="894" spans="1:17" s="46" customFormat="1">
      <c r="A894" s="2164"/>
      <c r="B894" s="45">
        <v>5</v>
      </c>
      <c r="C894" s="789" t="s">
        <v>565</v>
      </c>
      <c r="D894" s="743">
        <v>100</v>
      </c>
      <c r="E894" s="743" t="s">
        <v>401</v>
      </c>
      <c r="F894" s="597">
        <f t="shared" si="74"/>
        <v>41.999561</v>
      </c>
      <c r="G894" s="597">
        <v>5.5490409999999999</v>
      </c>
      <c r="H894" s="597">
        <v>12.4</v>
      </c>
      <c r="I894" s="597">
        <v>24.050519999999999</v>
      </c>
      <c r="J894" s="597">
        <v>4434.32</v>
      </c>
      <c r="K894" s="745">
        <v>24.050519999999999</v>
      </c>
      <c r="L894" s="597">
        <v>4434.32</v>
      </c>
      <c r="M894" s="598">
        <f t="shared" si="75"/>
        <v>5.4237222392610369E-3</v>
      </c>
      <c r="N894" s="790">
        <v>71.177000000000007</v>
      </c>
      <c r="O894" s="746">
        <f t="shared" si="76"/>
        <v>0.38604427782388284</v>
      </c>
      <c r="P894" s="740">
        <f t="shared" si="77"/>
        <v>325.42333435566223</v>
      </c>
      <c r="Q894" s="747">
        <f t="shared" si="78"/>
        <v>23.162656669432973</v>
      </c>
    </row>
    <row r="895" spans="1:17" s="46" customFormat="1">
      <c r="A895" s="2164"/>
      <c r="B895" s="50">
        <v>6</v>
      </c>
      <c r="C895" s="789" t="s">
        <v>656</v>
      </c>
      <c r="D895" s="743">
        <v>40</v>
      </c>
      <c r="E895" s="743" t="s">
        <v>401</v>
      </c>
      <c r="F895" s="597">
        <f t="shared" si="74"/>
        <v>21.900001</v>
      </c>
      <c r="G895" s="597">
        <v>2.4106809999999999</v>
      </c>
      <c r="H895" s="597">
        <v>6.08</v>
      </c>
      <c r="I895" s="597">
        <v>13.409319999999999</v>
      </c>
      <c r="J895" s="597">
        <v>2260.27</v>
      </c>
      <c r="K895" s="745">
        <v>13.409319999999999</v>
      </c>
      <c r="L895" s="597">
        <v>2260.27</v>
      </c>
      <c r="M895" s="598">
        <f t="shared" si="75"/>
        <v>5.9326186694509944E-3</v>
      </c>
      <c r="N895" s="790">
        <v>71.177000000000007</v>
      </c>
      <c r="O895" s="746">
        <f t="shared" si="76"/>
        <v>0.42226599903551348</v>
      </c>
      <c r="P895" s="740">
        <f t="shared" si="77"/>
        <v>355.95712016705966</v>
      </c>
      <c r="Q895" s="747">
        <f t="shared" si="78"/>
        <v>25.33595994213081</v>
      </c>
    </row>
    <row r="896" spans="1:17" s="46" customFormat="1">
      <c r="A896" s="2164"/>
      <c r="B896" s="50"/>
      <c r="C896" s="789" t="s">
        <v>655</v>
      </c>
      <c r="D896" s="743">
        <v>101</v>
      </c>
      <c r="E896" s="743" t="s">
        <v>401</v>
      </c>
      <c r="F896" s="597">
        <f>+G896+H896+I896</f>
        <v>44.000001999999995</v>
      </c>
      <c r="G896" s="597">
        <v>4.0087719999999996</v>
      </c>
      <c r="H896" s="597">
        <v>12.81</v>
      </c>
      <c r="I896" s="597">
        <v>27.181229999999999</v>
      </c>
      <c r="J896" s="597">
        <v>4438</v>
      </c>
      <c r="K896" s="745">
        <v>27.181229999999999</v>
      </c>
      <c r="L896" s="597">
        <v>4438</v>
      </c>
      <c r="M896" s="598">
        <f t="shared" si="75"/>
        <v>6.1246575033799006E-3</v>
      </c>
      <c r="N896" s="790">
        <v>71.177000000000007</v>
      </c>
      <c r="O896" s="746">
        <f t="shared" si="76"/>
        <v>0.43593474711807123</v>
      </c>
      <c r="P896" s="740">
        <f t="shared" si="77"/>
        <v>367.47945020279406</v>
      </c>
      <c r="Q896" s="747">
        <f t="shared" si="78"/>
        <v>26.156084827084275</v>
      </c>
    </row>
    <row r="897" spans="1:17" s="46" customFormat="1" ht="12" thickBot="1">
      <c r="A897" s="2200"/>
      <c r="B897" s="48"/>
      <c r="C897" s="71"/>
      <c r="D897" s="72"/>
      <c r="E897" s="73"/>
      <c r="F897" s="98"/>
      <c r="G897" s="98"/>
      <c r="H897" s="98"/>
      <c r="I897" s="98"/>
      <c r="J897" s="72"/>
      <c r="K897" s="98"/>
      <c r="L897" s="72"/>
      <c r="M897" s="96"/>
      <c r="N897" s="95"/>
      <c r="O897" s="95"/>
      <c r="P897" s="95"/>
      <c r="Q897" s="97"/>
    </row>
    <row r="898" spans="1:17" s="46" customFormat="1" ht="12.75" customHeight="1">
      <c r="A898" s="2209" t="s">
        <v>26</v>
      </c>
      <c r="B898" s="260">
        <v>1</v>
      </c>
      <c r="C898" s="756" t="s">
        <v>657</v>
      </c>
      <c r="D898" s="749">
        <v>16</v>
      </c>
      <c r="E898" s="749" t="s">
        <v>401</v>
      </c>
      <c r="F898" s="751">
        <f>+G898+H898+I898</f>
        <v>9.2999999999999989</v>
      </c>
      <c r="G898" s="751">
        <v>0.50040899999999999</v>
      </c>
      <c r="H898" s="751">
        <v>0.15</v>
      </c>
      <c r="I898" s="750">
        <v>8.6495909999999991</v>
      </c>
      <c r="J898" s="751">
        <v>720.62</v>
      </c>
      <c r="K898" s="752">
        <v>8.6495909999999991</v>
      </c>
      <c r="L898" s="751">
        <v>720.62</v>
      </c>
      <c r="M898" s="753">
        <f>K898/L898</f>
        <v>1.2002984929643917E-2</v>
      </c>
      <c r="N898" s="862">
        <v>71.177000000000007</v>
      </c>
      <c r="O898" s="754">
        <f t="shared" ref="O898:O904" si="79">M898*N898</f>
        <v>0.85433645833726513</v>
      </c>
      <c r="P898" s="754">
        <f t="shared" ref="P898:P904" si="80">M898*60*1000</f>
        <v>720.17909577863509</v>
      </c>
      <c r="Q898" s="755">
        <f t="shared" ref="Q898:Q904" si="81">P898*N898/1000</f>
        <v>51.260187500235915</v>
      </c>
    </row>
    <row r="899" spans="1:17" s="46" customFormat="1" ht="12.75" customHeight="1">
      <c r="A899" s="2210"/>
      <c r="B899" s="261">
        <v>2</v>
      </c>
      <c r="C899" s="756" t="s">
        <v>658</v>
      </c>
      <c r="D899" s="749">
        <v>50</v>
      </c>
      <c r="E899" s="749" t="s">
        <v>401</v>
      </c>
      <c r="F899" s="750">
        <f>+G899+H899+I899</f>
        <v>40</v>
      </c>
      <c r="G899" s="750">
        <v>2.1886019999999999</v>
      </c>
      <c r="H899" s="750">
        <v>6.45</v>
      </c>
      <c r="I899" s="750">
        <v>31.361398000000001</v>
      </c>
      <c r="J899" s="750">
        <v>2602.6</v>
      </c>
      <c r="K899" s="757">
        <v>31.361398000000001</v>
      </c>
      <c r="L899" s="750">
        <v>2602.6</v>
      </c>
      <c r="M899" s="753">
        <f>K899/L899</f>
        <v>1.2050026127718437E-2</v>
      </c>
      <c r="N899" s="863">
        <v>71.177000000000007</v>
      </c>
      <c r="O899" s="754">
        <f t="shared" si="79"/>
        <v>0.85768470969261523</v>
      </c>
      <c r="P899" s="754">
        <f t="shared" si="80"/>
        <v>723.00156766310624</v>
      </c>
      <c r="Q899" s="755">
        <f t="shared" si="81"/>
        <v>51.461082581556916</v>
      </c>
    </row>
    <row r="900" spans="1:17" ht="12.75" customHeight="1">
      <c r="A900" s="2210"/>
      <c r="B900" s="208">
        <v>3</v>
      </c>
      <c r="C900" s="865" t="s">
        <v>402</v>
      </c>
      <c r="D900" s="749">
        <v>75</v>
      </c>
      <c r="E900" s="749" t="s">
        <v>401</v>
      </c>
      <c r="F900" s="750">
        <f t="shared" ref="F900:F910" si="82">+G900+H900+I900</f>
        <v>66.599991000000003</v>
      </c>
      <c r="G900" s="750">
        <v>4.4670079999999999</v>
      </c>
      <c r="H900" s="750">
        <v>9.76</v>
      </c>
      <c r="I900" s="750">
        <v>52.372982999999998</v>
      </c>
      <c r="J900" s="750">
        <v>4005.32</v>
      </c>
      <c r="K900" s="757">
        <v>52.372982999999998</v>
      </c>
      <c r="L900" s="750">
        <v>4005.32</v>
      </c>
      <c r="M900" s="758">
        <f t="shared" ref="M900:M904" si="83">K900/L900</f>
        <v>1.3075854863032166E-2</v>
      </c>
      <c r="N900" s="863">
        <v>71.177000000000007</v>
      </c>
      <c r="O900" s="754">
        <f t="shared" si="79"/>
        <v>0.93070012158604054</v>
      </c>
      <c r="P900" s="754">
        <f t="shared" si="80"/>
        <v>784.55129178192999</v>
      </c>
      <c r="Q900" s="759">
        <f t="shared" si="81"/>
        <v>55.842007295162439</v>
      </c>
    </row>
    <row r="901" spans="1:17" ht="12.75" customHeight="1">
      <c r="A901" s="2210"/>
      <c r="B901" s="208">
        <v>4</v>
      </c>
      <c r="C901" s="865" t="s">
        <v>560</v>
      </c>
      <c r="D901" s="749">
        <v>45</v>
      </c>
      <c r="E901" s="749" t="s">
        <v>401</v>
      </c>
      <c r="F901" s="750">
        <f t="shared" si="82"/>
        <v>40.929998999999995</v>
      </c>
      <c r="G901" s="750">
        <v>2.9368430000000001</v>
      </c>
      <c r="H901" s="750">
        <v>6.64</v>
      </c>
      <c r="I901" s="750">
        <v>31.353155999999998</v>
      </c>
      <c r="J901" s="750">
        <v>2333.42</v>
      </c>
      <c r="K901" s="757">
        <v>31.353155999999998</v>
      </c>
      <c r="L901" s="750">
        <v>2333.42</v>
      </c>
      <c r="M901" s="758">
        <f t="shared" si="83"/>
        <v>1.3436567784625141E-2</v>
      </c>
      <c r="N901" s="863">
        <v>71.177000000000007</v>
      </c>
      <c r="O901" s="866">
        <f t="shared" si="79"/>
        <v>0.95637458520626373</v>
      </c>
      <c r="P901" s="754">
        <f t="shared" si="80"/>
        <v>806.19406707750841</v>
      </c>
      <c r="Q901" s="759">
        <f t="shared" si="81"/>
        <v>57.382475112375815</v>
      </c>
    </row>
    <row r="902" spans="1:17" ht="12.75" customHeight="1">
      <c r="A902" s="2210"/>
      <c r="B902" s="208">
        <v>5</v>
      </c>
      <c r="C902" s="865" t="s">
        <v>659</v>
      </c>
      <c r="D902" s="749">
        <v>40</v>
      </c>
      <c r="E902" s="749" t="s">
        <v>401</v>
      </c>
      <c r="F902" s="750">
        <f t="shared" si="82"/>
        <v>34.670997999999997</v>
      </c>
      <c r="G902" s="750">
        <v>2.2871939999999999</v>
      </c>
      <c r="H902" s="750">
        <v>6.24</v>
      </c>
      <c r="I902" s="750">
        <v>26.143803999999999</v>
      </c>
      <c r="J902" s="750">
        <v>1883.63</v>
      </c>
      <c r="K902" s="757">
        <v>26.143803999999999</v>
      </c>
      <c r="L902" s="750">
        <v>1883.63</v>
      </c>
      <c r="M902" s="758">
        <f t="shared" si="83"/>
        <v>1.3879479515616123E-2</v>
      </c>
      <c r="N902" s="863">
        <v>71.177000000000007</v>
      </c>
      <c r="O902" s="866">
        <f t="shared" si="79"/>
        <v>0.98789971348300887</v>
      </c>
      <c r="P902" s="754">
        <f t="shared" si="80"/>
        <v>832.76877093696737</v>
      </c>
      <c r="Q902" s="759">
        <f t="shared" si="81"/>
        <v>59.273982808980527</v>
      </c>
    </row>
    <row r="903" spans="1:17" ht="12.75" customHeight="1">
      <c r="A903" s="2210"/>
      <c r="B903" s="208">
        <v>6</v>
      </c>
      <c r="C903" s="865" t="s">
        <v>660</v>
      </c>
      <c r="D903" s="749">
        <v>94</v>
      </c>
      <c r="E903" s="749" t="s">
        <v>401</v>
      </c>
      <c r="F903" s="750">
        <f t="shared" si="82"/>
        <v>79.766000000000005</v>
      </c>
      <c r="G903" s="750">
        <v>5.2025610000000002</v>
      </c>
      <c r="H903" s="750">
        <v>12.1</v>
      </c>
      <c r="I903" s="750">
        <v>62.463439000000001</v>
      </c>
      <c r="J903" s="750">
        <v>4473.08</v>
      </c>
      <c r="K903" s="757">
        <v>62.463439000000001</v>
      </c>
      <c r="L903" s="750">
        <v>4473.08</v>
      </c>
      <c r="M903" s="758">
        <f t="shared" si="83"/>
        <v>1.3964301778640222E-2</v>
      </c>
      <c r="N903" s="863">
        <v>71.177000000000007</v>
      </c>
      <c r="O903" s="866">
        <f t="shared" si="79"/>
        <v>0.99393710769827515</v>
      </c>
      <c r="P903" s="754">
        <f t="shared" si="80"/>
        <v>837.8581067184133</v>
      </c>
      <c r="Q903" s="759">
        <f t="shared" si="81"/>
        <v>59.636226461896506</v>
      </c>
    </row>
    <row r="904" spans="1:17" ht="13.5" customHeight="1" thickBot="1">
      <c r="A904" s="2211"/>
      <c r="B904" s="215">
        <v>7</v>
      </c>
      <c r="C904" s="865" t="s">
        <v>661</v>
      </c>
      <c r="D904" s="749">
        <v>61</v>
      </c>
      <c r="E904" s="749" t="s">
        <v>401</v>
      </c>
      <c r="F904" s="750">
        <f t="shared" si="82"/>
        <v>56.010002</v>
      </c>
      <c r="G904" s="750">
        <v>4.1132520000000001</v>
      </c>
      <c r="H904" s="750">
        <v>8.16</v>
      </c>
      <c r="I904" s="750">
        <v>43.736750000000001</v>
      </c>
      <c r="J904" s="750">
        <v>3129.7</v>
      </c>
      <c r="K904" s="757">
        <v>43.736744999999999</v>
      </c>
      <c r="L904" s="750">
        <v>3129.7</v>
      </c>
      <c r="M904" s="758">
        <f t="shared" si="83"/>
        <v>1.397474039045276E-2</v>
      </c>
      <c r="N904" s="863">
        <v>71.177000000000007</v>
      </c>
      <c r="O904" s="866">
        <f t="shared" si="79"/>
        <v>0.99468009677125613</v>
      </c>
      <c r="P904" s="754">
        <f t="shared" si="80"/>
        <v>838.48442342716555</v>
      </c>
      <c r="Q904" s="759">
        <f t="shared" si="81"/>
        <v>59.680805806275373</v>
      </c>
    </row>
    <row r="905" spans="1:17" ht="13.5" customHeight="1">
      <c r="A905" s="2206" t="s">
        <v>83</v>
      </c>
      <c r="B905" s="230">
        <v>1</v>
      </c>
      <c r="C905" s="822" t="s">
        <v>662</v>
      </c>
      <c r="D905" s="875">
        <v>16</v>
      </c>
      <c r="E905" s="875" t="s">
        <v>401</v>
      </c>
      <c r="F905" s="606">
        <f t="shared" si="82"/>
        <v>16.799997999999999</v>
      </c>
      <c r="G905" s="602">
        <v>1.4407380000000001</v>
      </c>
      <c r="H905" s="602">
        <v>0.13</v>
      </c>
      <c r="I905" s="602">
        <v>15.22926</v>
      </c>
      <c r="J905" s="602">
        <v>707.93</v>
      </c>
      <c r="K905" s="760">
        <v>15.22926</v>
      </c>
      <c r="L905" s="761">
        <v>707.93</v>
      </c>
      <c r="M905" s="762">
        <f>K905/L905</f>
        <v>2.1512381167629571E-2</v>
      </c>
      <c r="N905" s="825">
        <v>71.177000000000007</v>
      </c>
      <c r="O905" s="763">
        <f>M905*N905</f>
        <v>1.5311867543683702</v>
      </c>
      <c r="P905" s="763">
        <f>M905*60*1000</f>
        <v>1290.7428700577743</v>
      </c>
      <c r="Q905" s="764">
        <f>P905*N905/1000</f>
        <v>91.871205262102222</v>
      </c>
    </row>
    <row r="906" spans="1:17" ht="13.5" customHeight="1">
      <c r="A906" s="2207"/>
      <c r="B906" s="225">
        <v>2</v>
      </c>
      <c r="C906" s="824" t="s">
        <v>663</v>
      </c>
      <c r="D906" s="878">
        <v>27</v>
      </c>
      <c r="E906" s="878" t="s">
        <v>401</v>
      </c>
      <c r="F906" s="606">
        <f t="shared" si="82"/>
        <v>23.6</v>
      </c>
      <c r="G906" s="606">
        <v>0.78387399999999996</v>
      </c>
      <c r="H906" s="606">
        <v>4.32</v>
      </c>
      <c r="I906" s="606">
        <v>18.496126</v>
      </c>
      <c r="J906" s="606">
        <v>873.82</v>
      </c>
      <c r="K906" s="765">
        <v>18.496126</v>
      </c>
      <c r="L906" s="606">
        <v>873.82</v>
      </c>
      <c r="M906" s="605">
        <f t="shared" ref="M906:M911" si="84">K906/L906</f>
        <v>2.1166974891854158E-2</v>
      </c>
      <c r="N906" s="836">
        <v>71.177000000000007</v>
      </c>
      <c r="O906" s="607">
        <f t="shared" ref="O906:O911" si="85">M906*N906</f>
        <v>1.5066017718775035</v>
      </c>
      <c r="P906" s="763">
        <f t="shared" ref="P906:P911" si="86">M906*60*1000</f>
        <v>1270.0184935112495</v>
      </c>
      <c r="Q906" s="608">
        <f t="shared" ref="Q906:Q911" si="87">P906*N906/1000</f>
        <v>90.396106312650218</v>
      </c>
    </row>
    <row r="907" spans="1:17" ht="13.5" customHeight="1">
      <c r="A907" s="2207"/>
      <c r="B907" s="225">
        <v>3</v>
      </c>
      <c r="C907" s="824" t="s">
        <v>472</v>
      </c>
      <c r="D907" s="878">
        <v>21</v>
      </c>
      <c r="E907" s="878" t="s">
        <v>401</v>
      </c>
      <c r="F907" s="606">
        <f t="shared" si="82"/>
        <v>24</v>
      </c>
      <c r="G907" s="606">
        <v>0</v>
      </c>
      <c r="H907" s="606">
        <v>0</v>
      </c>
      <c r="I907" s="606">
        <v>24</v>
      </c>
      <c r="J907" s="606">
        <v>1134.71</v>
      </c>
      <c r="K907" s="765">
        <v>24</v>
      </c>
      <c r="L907" s="606">
        <v>1134.71</v>
      </c>
      <c r="M907" s="605">
        <f t="shared" si="84"/>
        <v>2.1150778613037692E-2</v>
      </c>
      <c r="N907" s="836">
        <v>71.177000000000007</v>
      </c>
      <c r="O907" s="607">
        <f t="shared" si="85"/>
        <v>1.505448969340184</v>
      </c>
      <c r="P907" s="763">
        <f t="shared" si="86"/>
        <v>1269.0467167822615</v>
      </c>
      <c r="Q907" s="608">
        <f t="shared" si="87"/>
        <v>90.326938160411032</v>
      </c>
    </row>
    <row r="908" spans="1:17" ht="13.5" customHeight="1">
      <c r="A908" s="2207"/>
      <c r="B908" s="225">
        <v>4</v>
      </c>
      <c r="C908" s="824" t="s">
        <v>664</v>
      </c>
      <c r="D908" s="878">
        <v>9</v>
      </c>
      <c r="E908" s="878" t="s">
        <v>401</v>
      </c>
      <c r="F908" s="606">
        <f t="shared" si="82"/>
        <v>11.359999</v>
      </c>
      <c r="G908" s="606">
        <v>0.60132799999999997</v>
      </c>
      <c r="H908" s="606">
        <v>0.09</v>
      </c>
      <c r="I908" s="606">
        <v>10.668671</v>
      </c>
      <c r="J908" s="606">
        <v>509.55</v>
      </c>
      <c r="K908" s="765">
        <v>10.668671</v>
      </c>
      <c r="L908" s="606">
        <v>509.55</v>
      </c>
      <c r="M908" s="605">
        <f t="shared" si="84"/>
        <v>2.0937436954175253E-2</v>
      </c>
      <c r="N908" s="836">
        <v>71.177000000000007</v>
      </c>
      <c r="O908" s="607">
        <f t="shared" si="85"/>
        <v>1.490263950087332</v>
      </c>
      <c r="P908" s="763">
        <f t="shared" si="86"/>
        <v>1256.2462172505152</v>
      </c>
      <c r="Q908" s="608">
        <f t="shared" si="87"/>
        <v>89.415837005239922</v>
      </c>
    </row>
    <row r="909" spans="1:17" ht="13.5" customHeight="1">
      <c r="A909" s="2207"/>
      <c r="B909" s="225">
        <v>5</v>
      </c>
      <c r="C909" s="824" t="s">
        <v>665</v>
      </c>
      <c r="D909" s="878">
        <v>57</v>
      </c>
      <c r="E909" s="878" t="s">
        <v>401</v>
      </c>
      <c r="F909" s="606">
        <f t="shared" si="82"/>
        <v>52.599997999999999</v>
      </c>
      <c r="G909" s="606">
        <v>1.6249549999999999</v>
      </c>
      <c r="H909" s="606">
        <v>0.49</v>
      </c>
      <c r="I909" s="606">
        <v>50.485042999999997</v>
      </c>
      <c r="J909" s="606">
        <v>2431.37</v>
      </c>
      <c r="K909" s="765">
        <v>50.485042999999997</v>
      </c>
      <c r="L909" s="606">
        <v>2431.37</v>
      </c>
      <c r="M909" s="605">
        <f t="shared" si="84"/>
        <v>2.0764031389710329E-2</v>
      </c>
      <c r="N909" s="836">
        <v>71.177000000000007</v>
      </c>
      <c r="O909" s="607">
        <f t="shared" si="85"/>
        <v>1.4779214622254122</v>
      </c>
      <c r="P909" s="763">
        <f t="shared" si="86"/>
        <v>1245.8418833826197</v>
      </c>
      <c r="Q909" s="608">
        <f t="shared" si="87"/>
        <v>88.675287733524726</v>
      </c>
    </row>
    <row r="910" spans="1:17" ht="13.5" customHeight="1">
      <c r="A910" s="2207"/>
      <c r="B910" s="225">
        <v>6</v>
      </c>
      <c r="C910" s="824" t="s">
        <v>666</v>
      </c>
      <c r="D910" s="878">
        <v>55</v>
      </c>
      <c r="E910" s="878" t="s">
        <v>401</v>
      </c>
      <c r="F910" s="606">
        <f t="shared" si="82"/>
        <v>51.500000999999997</v>
      </c>
      <c r="G910" s="606">
        <v>2.062125</v>
      </c>
      <c r="H910" s="606">
        <v>0.45</v>
      </c>
      <c r="I910" s="606">
        <v>48.987876</v>
      </c>
      <c r="J910" s="606">
        <v>2369.4699999999998</v>
      </c>
      <c r="K910" s="765">
        <v>48.987879999999997</v>
      </c>
      <c r="L910" s="606">
        <v>2369.4699999999998</v>
      </c>
      <c r="M910" s="605">
        <f t="shared" si="84"/>
        <v>2.0674614998290756E-2</v>
      </c>
      <c r="N910" s="836">
        <v>71.177000000000007</v>
      </c>
      <c r="O910" s="607">
        <f t="shared" si="85"/>
        <v>1.4715570717333413</v>
      </c>
      <c r="P910" s="763">
        <f t="shared" si="86"/>
        <v>1240.4768998974453</v>
      </c>
      <c r="Q910" s="608">
        <f t="shared" si="87"/>
        <v>88.293424304000467</v>
      </c>
    </row>
    <row r="911" spans="1:17" ht="13.5" customHeight="1">
      <c r="A911" s="2207"/>
      <c r="B911" s="225">
        <v>7</v>
      </c>
      <c r="C911" s="824" t="s">
        <v>667</v>
      </c>
      <c r="D911" s="878">
        <v>58</v>
      </c>
      <c r="E911" s="878" t="s">
        <v>401</v>
      </c>
      <c r="F911" s="606">
        <f>+G911+H911+I911</f>
        <v>54.199995999999999</v>
      </c>
      <c r="G911" s="606">
        <v>2.9177689999999998</v>
      </c>
      <c r="H911" s="606">
        <v>0.50920600000000005</v>
      </c>
      <c r="I911" s="606">
        <v>50.773021</v>
      </c>
      <c r="J911" s="606">
        <v>2461.34</v>
      </c>
      <c r="K911" s="765">
        <v>50.773021</v>
      </c>
      <c r="L911" s="606">
        <v>2461.34</v>
      </c>
      <c r="M911" s="605">
        <f t="shared" si="84"/>
        <v>2.062820293011124E-2</v>
      </c>
      <c r="N911" s="836">
        <v>71.177000000000007</v>
      </c>
      <c r="O911" s="607">
        <f t="shared" si="85"/>
        <v>1.4682535999565278</v>
      </c>
      <c r="P911" s="763">
        <f t="shared" si="86"/>
        <v>1237.6921758066744</v>
      </c>
      <c r="Q911" s="608">
        <f t="shared" si="87"/>
        <v>88.095215997391676</v>
      </c>
    </row>
    <row r="912" spans="1:17" ht="13.5" customHeight="1" thickBot="1">
      <c r="A912" s="2208"/>
      <c r="B912" s="226">
        <v>8</v>
      </c>
      <c r="C912" s="222"/>
      <c r="D912" s="226"/>
      <c r="E912" s="226"/>
      <c r="F912" s="227"/>
      <c r="G912" s="227"/>
      <c r="H912" s="227"/>
      <c r="I912" s="227"/>
      <c r="J912" s="238"/>
      <c r="K912" s="227"/>
      <c r="L912" s="238"/>
      <c r="M912" s="229"/>
      <c r="N912" s="228"/>
      <c r="O912" s="228"/>
      <c r="P912" s="228"/>
      <c r="Q912" s="255"/>
    </row>
    <row r="913" spans="1:17" ht="13.5" customHeight="1">
      <c r="A913" s="2114" t="s">
        <v>84</v>
      </c>
      <c r="B913" s="40">
        <v>1</v>
      </c>
      <c r="C913" s="766" t="s">
        <v>473</v>
      </c>
      <c r="D913" s="767">
        <v>6</v>
      </c>
      <c r="E913" s="767" t="s">
        <v>401</v>
      </c>
      <c r="F913" s="610">
        <f t="shared" ref="F913:F915" si="88">+G913+H913+I913</f>
        <v>5.9582319999999998</v>
      </c>
      <c r="G913" s="704">
        <v>8.2485000000000003E-2</v>
      </c>
      <c r="H913" s="704">
        <v>0.02</v>
      </c>
      <c r="I913" s="704">
        <v>5.855747</v>
      </c>
      <c r="J913" s="704">
        <v>156.38999999999999</v>
      </c>
      <c r="K913" s="768">
        <v>5.855747</v>
      </c>
      <c r="L913" s="769">
        <v>156.38999999999999</v>
      </c>
      <c r="M913" s="770">
        <f>K913/L913</f>
        <v>3.7443231664428672E-2</v>
      </c>
      <c r="N913" s="739">
        <v>71.177000000000007</v>
      </c>
      <c r="O913" s="771">
        <f>M913*N913</f>
        <v>2.6650969001790399</v>
      </c>
      <c r="P913" s="771">
        <f>M913*60*1000</f>
        <v>2246.5938998657202</v>
      </c>
      <c r="Q913" s="772">
        <f>P913*N913/1000</f>
        <v>159.90581401074238</v>
      </c>
    </row>
    <row r="914" spans="1:17" ht="13.5" customHeight="1">
      <c r="A914" s="2106"/>
      <c r="B914" s="20">
        <v>2</v>
      </c>
      <c r="C914" s="832" t="s">
        <v>668</v>
      </c>
      <c r="D914" s="886">
        <v>5</v>
      </c>
      <c r="E914" s="886" t="s">
        <v>401</v>
      </c>
      <c r="F914" s="610">
        <f t="shared" si="88"/>
        <v>6.5860000000000003</v>
      </c>
      <c r="G914" s="610">
        <v>0</v>
      </c>
      <c r="H914" s="610">
        <v>0</v>
      </c>
      <c r="I914" s="610">
        <v>6.5860000000000003</v>
      </c>
      <c r="J914" s="610">
        <v>176.04</v>
      </c>
      <c r="K914" s="774">
        <v>6.5860000000000003</v>
      </c>
      <c r="L914" s="610">
        <v>176.04</v>
      </c>
      <c r="M914" s="609">
        <f t="shared" ref="M914:M918" si="89">K914/L914</f>
        <v>3.741195182912975E-2</v>
      </c>
      <c r="N914" s="837">
        <v>71.177000000000007</v>
      </c>
      <c r="O914" s="611">
        <f t="shared" ref="O914:O918" si="90">M914*N914</f>
        <v>2.6628704953419686</v>
      </c>
      <c r="P914" s="771">
        <f t="shared" ref="P914:P918" si="91">M914*60*1000</f>
        <v>2244.7171097477853</v>
      </c>
      <c r="Q914" s="612">
        <f t="shared" ref="Q914:Q918" si="92">P914*N914/1000</f>
        <v>159.77222972051814</v>
      </c>
    </row>
    <row r="915" spans="1:17" ht="13.5" customHeight="1">
      <c r="A915" s="2106"/>
      <c r="B915" s="20">
        <v>3</v>
      </c>
      <c r="C915" s="832" t="s">
        <v>561</v>
      </c>
      <c r="D915" s="886">
        <v>4</v>
      </c>
      <c r="E915" s="886" t="s">
        <v>401</v>
      </c>
      <c r="F915" s="610">
        <f t="shared" si="88"/>
        <v>3.6324709999999998</v>
      </c>
      <c r="G915" s="610">
        <v>0</v>
      </c>
      <c r="H915" s="610">
        <v>0</v>
      </c>
      <c r="I915" s="610">
        <v>3.6324709999999998</v>
      </c>
      <c r="J915" s="610">
        <v>100.97</v>
      </c>
      <c r="K915" s="774">
        <v>3.6324709999999998</v>
      </c>
      <c r="L915" s="610">
        <v>100.97</v>
      </c>
      <c r="M915" s="609">
        <f t="shared" si="89"/>
        <v>3.5975745270872536E-2</v>
      </c>
      <c r="N915" s="837">
        <v>71.177000000000007</v>
      </c>
      <c r="O915" s="611">
        <f t="shared" si="90"/>
        <v>2.5606456211448947</v>
      </c>
      <c r="P915" s="771">
        <f t="shared" si="91"/>
        <v>2158.5447162523519</v>
      </c>
      <c r="Q915" s="612">
        <f t="shared" si="92"/>
        <v>153.63873726869366</v>
      </c>
    </row>
    <row r="916" spans="1:17" ht="13.5" customHeight="1">
      <c r="A916" s="2106"/>
      <c r="B916" s="20">
        <v>4</v>
      </c>
      <c r="C916" s="832" t="s">
        <v>669</v>
      </c>
      <c r="D916" s="886">
        <v>5</v>
      </c>
      <c r="E916" s="886" t="s">
        <v>401</v>
      </c>
      <c r="F916" s="610">
        <f>+G916+H916+I916</f>
        <v>7.1260000000000003</v>
      </c>
      <c r="G916" s="610">
        <v>0</v>
      </c>
      <c r="H916" s="610">
        <v>0</v>
      </c>
      <c r="I916" s="610">
        <v>7.1260000000000003</v>
      </c>
      <c r="J916" s="610">
        <v>224.51</v>
      </c>
      <c r="K916" s="774">
        <v>7.1260000000000003</v>
      </c>
      <c r="L916" s="610">
        <v>224.51</v>
      </c>
      <c r="M916" s="609">
        <f t="shared" si="89"/>
        <v>3.1740234288004994E-2</v>
      </c>
      <c r="N916" s="837">
        <v>71.177000000000007</v>
      </c>
      <c r="O916" s="611">
        <f t="shared" si="90"/>
        <v>2.2591746559173318</v>
      </c>
      <c r="P916" s="771">
        <f t="shared" si="91"/>
        <v>1904.4140572802996</v>
      </c>
      <c r="Q916" s="612">
        <f t="shared" si="92"/>
        <v>135.5504793550399</v>
      </c>
    </row>
    <row r="917" spans="1:17" ht="13.5" customHeight="1">
      <c r="A917" s="2106"/>
      <c r="B917" s="20">
        <v>5</v>
      </c>
      <c r="C917" s="832" t="s">
        <v>670</v>
      </c>
      <c r="D917" s="886">
        <v>13</v>
      </c>
      <c r="E917" s="886" t="s">
        <v>401</v>
      </c>
      <c r="F917" s="610">
        <f t="shared" ref="F917:F918" si="93">+G917+H917+I917</f>
        <v>17.27</v>
      </c>
      <c r="G917" s="610">
        <v>0.612066</v>
      </c>
      <c r="H917" s="610">
        <v>0.39</v>
      </c>
      <c r="I917" s="610">
        <v>16.267934</v>
      </c>
      <c r="J917" s="610">
        <v>543.66999999999996</v>
      </c>
      <c r="K917" s="774">
        <v>16.267934</v>
      </c>
      <c r="L917" s="610">
        <v>543.66999999999996</v>
      </c>
      <c r="M917" s="609">
        <f t="shared" si="89"/>
        <v>2.9922441922489749E-2</v>
      </c>
      <c r="N917" s="837">
        <v>71.177000000000007</v>
      </c>
      <c r="O917" s="611">
        <f t="shared" si="90"/>
        <v>2.1297896487170531</v>
      </c>
      <c r="P917" s="771">
        <f t="shared" si="91"/>
        <v>1795.3465153493848</v>
      </c>
      <c r="Q917" s="612">
        <f t="shared" si="92"/>
        <v>127.78737892302318</v>
      </c>
    </row>
    <row r="918" spans="1:17" ht="13.5" customHeight="1">
      <c r="A918" s="2106"/>
      <c r="B918" s="20">
        <v>6</v>
      </c>
      <c r="C918" s="832" t="s">
        <v>671</v>
      </c>
      <c r="D918" s="886">
        <v>8</v>
      </c>
      <c r="E918" s="886" t="s">
        <v>401</v>
      </c>
      <c r="F918" s="610">
        <f t="shared" si="93"/>
        <v>10.456999</v>
      </c>
      <c r="G918" s="610">
        <v>0</v>
      </c>
      <c r="H918" s="610">
        <v>0</v>
      </c>
      <c r="I918" s="610">
        <v>10.456999</v>
      </c>
      <c r="J918" s="610">
        <v>351.52</v>
      </c>
      <c r="K918" s="774">
        <v>10.456999</v>
      </c>
      <c r="L918" s="610">
        <v>351.52</v>
      </c>
      <c r="M918" s="609">
        <f t="shared" si="89"/>
        <v>2.9747948907601275E-2</v>
      </c>
      <c r="N918" s="837">
        <v>71.177000000000007</v>
      </c>
      <c r="O918" s="611">
        <f t="shared" si="90"/>
        <v>2.1173697593963361</v>
      </c>
      <c r="P918" s="771">
        <f t="shared" si="91"/>
        <v>1784.8769344560765</v>
      </c>
      <c r="Q918" s="612">
        <f t="shared" si="92"/>
        <v>127.04218556378017</v>
      </c>
    </row>
    <row r="919" spans="1:17" ht="13.5" customHeight="1">
      <c r="A919" s="2106"/>
      <c r="B919" s="20"/>
      <c r="C919" s="832"/>
      <c r="D919" s="886"/>
      <c r="E919" s="886"/>
      <c r="F919" s="610"/>
      <c r="G919" s="610"/>
      <c r="H919" s="610"/>
      <c r="I919" s="610"/>
      <c r="J919" s="610"/>
      <c r="K919" s="774"/>
      <c r="L919" s="610"/>
      <c r="M919" s="609"/>
      <c r="N919" s="837"/>
      <c r="O919" s="611"/>
      <c r="P919" s="771"/>
      <c r="Q919" s="612"/>
    </row>
    <row r="920" spans="1:17" ht="13.5" customHeight="1" thickBot="1">
      <c r="A920" s="2107"/>
      <c r="B920" s="21"/>
      <c r="C920" s="25"/>
      <c r="D920" s="21"/>
      <c r="E920" s="21"/>
      <c r="F920" s="29"/>
      <c r="G920" s="29"/>
      <c r="H920" s="29"/>
      <c r="I920" s="29"/>
      <c r="J920" s="30"/>
      <c r="K920" s="26"/>
      <c r="L920" s="30"/>
      <c r="M920" s="41"/>
      <c r="N920" s="29"/>
      <c r="O920" s="22"/>
      <c r="P920" s="22"/>
      <c r="Q920" s="23"/>
    </row>
    <row r="923" spans="1:17" ht="15">
      <c r="A923" s="2059" t="s">
        <v>85</v>
      </c>
      <c r="B923" s="2059"/>
      <c r="C923" s="2059"/>
      <c r="D923" s="2059"/>
      <c r="E923" s="2059"/>
      <c r="F923" s="2059"/>
      <c r="G923" s="2059"/>
      <c r="H923" s="2059"/>
      <c r="I923" s="2059"/>
      <c r="J923" s="2059"/>
      <c r="K923" s="2059"/>
      <c r="L923" s="2059"/>
      <c r="M923" s="2059"/>
      <c r="N923" s="2059"/>
      <c r="O923" s="2059"/>
      <c r="P923" s="2059"/>
      <c r="Q923" s="2059"/>
    </row>
    <row r="924" spans="1:17" ht="13.5" thickBot="1">
      <c r="A924" s="945"/>
      <c r="B924" s="945"/>
      <c r="C924" s="945"/>
      <c r="D924" s="945"/>
      <c r="E924" s="2043" t="s">
        <v>404</v>
      </c>
      <c r="F924" s="2043"/>
      <c r="G924" s="2043"/>
      <c r="H924" s="2043"/>
      <c r="I924" s="945">
        <v>-0.3</v>
      </c>
      <c r="J924" s="945" t="s">
        <v>403</v>
      </c>
      <c r="K924" s="945" t="s">
        <v>405</v>
      </c>
      <c r="L924" s="945">
        <v>512</v>
      </c>
      <c r="M924" s="945"/>
      <c r="N924" s="945"/>
      <c r="O924" s="945"/>
      <c r="P924" s="945"/>
      <c r="Q924" s="945"/>
    </row>
    <row r="925" spans="1:17" ht="12.75" customHeight="1">
      <c r="A925" s="2060" t="s">
        <v>1</v>
      </c>
      <c r="B925" s="2063" t="s">
        <v>0</v>
      </c>
      <c r="C925" s="2066" t="s">
        <v>2</v>
      </c>
      <c r="D925" s="2066" t="s">
        <v>3</v>
      </c>
      <c r="E925" s="2066" t="s">
        <v>12</v>
      </c>
      <c r="F925" s="2070" t="s">
        <v>13</v>
      </c>
      <c r="G925" s="2071"/>
      <c r="H925" s="2071"/>
      <c r="I925" s="2072"/>
      <c r="J925" s="2066" t="s">
        <v>4</v>
      </c>
      <c r="K925" s="2066" t="s">
        <v>14</v>
      </c>
      <c r="L925" s="2066" t="s">
        <v>5</v>
      </c>
      <c r="M925" s="2066" t="s">
        <v>6</v>
      </c>
      <c r="N925" s="2066" t="s">
        <v>15</v>
      </c>
      <c r="O925" s="2086" t="s">
        <v>16</v>
      </c>
      <c r="P925" s="2066" t="s">
        <v>23</v>
      </c>
      <c r="Q925" s="2075" t="s">
        <v>24</v>
      </c>
    </row>
    <row r="926" spans="1:17" s="2" customFormat="1" ht="33.75">
      <c r="A926" s="2061"/>
      <c r="B926" s="2064"/>
      <c r="C926" s="2067"/>
      <c r="D926" s="2069"/>
      <c r="E926" s="2069"/>
      <c r="F926" s="16" t="s">
        <v>17</v>
      </c>
      <c r="G926" s="16" t="s">
        <v>18</v>
      </c>
      <c r="H926" s="16" t="s">
        <v>19</v>
      </c>
      <c r="I926" s="16" t="s">
        <v>20</v>
      </c>
      <c r="J926" s="2069"/>
      <c r="K926" s="2069"/>
      <c r="L926" s="2069"/>
      <c r="M926" s="2069"/>
      <c r="N926" s="2069"/>
      <c r="O926" s="2087"/>
      <c r="P926" s="2069"/>
      <c r="Q926" s="2076"/>
    </row>
    <row r="927" spans="1:17" s="3" customFormat="1" ht="13.5" customHeight="1" thickBot="1">
      <c r="A927" s="2062"/>
      <c r="B927" s="2065"/>
      <c r="C927" s="2068"/>
      <c r="D927" s="31" t="s">
        <v>7</v>
      </c>
      <c r="E927" s="31" t="s">
        <v>8</v>
      </c>
      <c r="F927" s="31" t="s">
        <v>9</v>
      </c>
      <c r="G927" s="31" t="s">
        <v>9</v>
      </c>
      <c r="H927" s="31" t="s">
        <v>9</v>
      </c>
      <c r="I927" s="31" t="s">
        <v>9</v>
      </c>
      <c r="J927" s="31" t="s">
        <v>21</v>
      </c>
      <c r="K927" s="31" t="s">
        <v>9</v>
      </c>
      <c r="L927" s="31" t="s">
        <v>21</v>
      </c>
      <c r="M927" s="31" t="s">
        <v>22</v>
      </c>
      <c r="N927" s="99" t="s">
        <v>519</v>
      </c>
      <c r="O927" s="99" t="s">
        <v>520</v>
      </c>
      <c r="P927" s="100" t="s">
        <v>25</v>
      </c>
      <c r="Q927" s="101" t="s">
        <v>521</v>
      </c>
    </row>
    <row r="928" spans="1:17" ht="11.25" customHeight="1">
      <c r="A928" s="2203" t="s">
        <v>26</v>
      </c>
      <c r="B928" s="14">
        <v>1</v>
      </c>
      <c r="C928" s="375" t="s">
        <v>194</v>
      </c>
      <c r="D928" s="304">
        <v>16</v>
      </c>
      <c r="E928" s="304">
        <v>1991</v>
      </c>
      <c r="F928" s="307">
        <f t="shared" ref="F928:F929" si="94">SUM(G928+H928+I928)</f>
        <v>20.6</v>
      </c>
      <c r="G928" s="305">
        <v>2.4</v>
      </c>
      <c r="H928" s="305">
        <v>2.7</v>
      </c>
      <c r="I928" s="305">
        <v>15.5</v>
      </c>
      <c r="J928" s="305">
        <v>1069.04</v>
      </c>
      <c r="K928" s="360">
        <v>15.5</v>
      </c>
      <c r="L928" s="305">
        <v>1069.04</v>
      </c>
      <c r="M928" s="376">
        <f>SUM(K928/L928)</f>
        <v>1.4498989747811121E-2</v>
      </c>
      <c r="N928" s="377">
        <v>58.2</v>
      </c>
      <c r="O928" s="184">
        <f>SUM(M928*N928)</f>
        <v>0.84384120332260726</v>
      </c>
      <c r="P928" s="184">
        <f>SUM(M928*60*1000)</f>
        <v>869.93938486866728</v>
      </c>
      <c r="Q928" s="378">
        <f>SUM(O928*60)</f>
        <v>50.630472199356433</v>
      </c>
    </row>
    <row r="929" spans="1:17" ht="12.75" customHeight="1">
      <c r="A929" s="2204"/>
      <c r="B929" s="15">
        <v>2</v>
      </c>
      <c r="C929" s="340" t="s">
        <v>195</v>
      </c>
      <c r="D929" s="186">
        <v>39</v>
      </c>
      <c r="E929" s="186">
        <v>1992</v>
      </c>
      <c r="F929" s="307">
        <f t="shared" si="94"/>
        <v>35.1</v>
      </c>
      <c r="G929" s="307">
        <v>4.4000000000000004</v>
      </c>
      <c r="H929" s="307">
        <v>6.2</v>
      </c>
      <c r="I929" s="307">
        <v>24.5</v>
      </c>
      <c r="J929" s="307">
        <v>2279.6999999999998</v>
      </c>
      <c r="K929" s="361">
        <v>24.5</v>
      </c>
      <c r="L929" s="307">
        <v>2279.6999999999998</v>
      </c>
      <c r="M929" s="341">
        <f t="shared" ref="M929:M935" si="95">SUM(K929/L929)</f>
        <v>1.0747028117734791E-2</v>
      </c>
      <c r="N929" s="342">
        <v>58.2</v>
      </c>
      <c r="O929" s="189">
        <f t="shared" ref="O929:O935" si="96">SUM(M929*N929)</f>
        <v>0.6254770364521649</v>
      </c>
      <c r="P929" s="184">
        <f>SUM(M929*60*1000)</f>
        <v>644.82168706408754</v>
      </c>
      <c r="Q929" s="378">
        <f>SUM(O929*60)</f>
        <v>37.528622187129898</v>
      </c>
    </row>
    <row r="930" spans="1:17" ht="12.75" customHeight="1">
      <c r="A930" s="2204"/>
      <c r="B930" s="15">
        <v>3</v>
      </c>
      <c r="C930" s="340" t="s">
        <v>196</v>
      </c>
      <c r="D930" s="186">
        <v>21</v>
      </c>
      <c r="E930" s="186">
        <v>1998</v>
      </c>
      <c r="F930" s="307">
        <f t="shared" ref="F930:F935" si="97">SUM(G930+H930+I930)</f>
        <v>25.5</v>
      </c>
      <c r="G930" s="307">
        <v>2.2000000000000002</v>
      </c>
      <c r="H930" s="307">
        <v>3.4</v>
      </c>
      <c r="I930" s="307">
        <v>19.899999999999999</v>
      </c>
      <c r="J930" s="307">
        <v>1178.27</v>
      </c>
      <c r="K930" s="361">
        <v>19.899999999999999</v>
      </c>
      <c r="L930" s="307">
        <v>1178.27</v>
      </c>
      <c r="M930" s="341">
        <f t="shared" si="95"/>
        <v>1.6889168017517206E-2</v>
      </c>
      <c r="N930" s="342">
        <v>58.2</v>
      </c>
      <c r="O930" s="189">
        <f t="shared" si="96"/>
        <v>0.98294957861950139</v>
      </c>
      <c r="P930" s="184">
        <f t="shared" ref="P930:P935" si="98">SUM(M930*60*1000)</f>
        <v>1013.3500810510322</v>
      </c>
      <c r="Q930" s="378">
        <f t="shared" ref="Q930:Q935" si="99">SUM(O930*60)</f>
        <v>58.97697471717008</v>
      </c>
    </row>
    <row r="931" spans="1:17" ht="12.75" customHeight="1">
      <c r="A931" s="2204"/>
      <c r="B931" s="15">
        <v>4</v>
      </c>
      <c r="C931" s="340" t="s">
        <v>197</v>
      </c>
      <c r="D931" s="186">
        <v>20</v>
      </c>
      <c r="E931" s="186">
        <v>1997</v>
      </c>
      <c r="F931" s="307">
        <f t="shared" si="97"/>
        <v>22.5</v>
      </c>
      <c r="G931" s="307">
        <v>1.7</v>
      </c>
      <c r="H931" s="307">
        <v>3.2</v>
      </c>
      <c r="I931" s="307">
        <v>17.600000000000001</v>
      </c>
      <c r="J931" s="307">
        <v>1186.4000000000001</v>
      </c>
      <c r="K931" s="361">
        <v>17.600000000000001</v>
      </c>
      <c r="L931" s="307">
        <v>1186.4000000000001</v>
      </c>
      <c r="M931" s="341">
        <f t="shared" si="95"/>
        <v>1.48347943358058E-2</v>
      </c>
      <c r="N931" s="342">
        <v>58.2</v>
      </c>
      <c r="O931" s="189">
        <f t="shared" si="96"/>
        <v>0.86338503034389757</v>
      </c>
      <c r="P931" s="184">
        <f t="shared" si="98"/>
        <v>890.08766014834794</v>
      </c>
      <c r="Q931" s="378">
        <f t="shared" si="99"/>
        <v>51.803101820633856</v>
      </c>
    </row>
    <row r="932" spans="1:17" ht="12.75" customHeight="1">
      <c r="A932" s="2204"/>
      <c r="B932" s="15">
        <v>5</v>
      </c>
      <c r="C932" s="340" t="s">
        <v>198</v>
      </c>
      <c r="D932" s="186">
        <v>40</v>
      </c>
      <c r="E932" s="186">
        <v>1998</v>
      </c>
      <c r="F932" s="307">
        <f t="shared" si="97"/>
        <v>33.1</v>
      </c>
      <c r="G932" s="307">
        <v>2.6</v>
      </c>
      <c r="H932" s="307">
        <v>6.4</v>
      </c>
      <c r="I932" s="307">
        <v>24.1</v>
      </c>
      <c r="J932" s="307">
        <v>2183.7199999999998</v>
      </c>
      <c r="K932" s="361">
        <v>23.6</v>
      </c>
      <c r="L932" s="307">
        <v>2133.7600000000002</v>
      </c>
      <c r="M932" s="341">
        <f t="shared" si="95"/>
        <v>1.1060287942411517E-2</v>
      </c>
      <c r="N932" s="342">
        <v>58.2</v>
      </c>
      <c r="O932" s="189">
        <f t="shared" si="96"/>
        <v>0.64370875824835028</v>
      </c>
      <c r="P932" s="184">
        <f t="shared" si="98"/>
        <v>663.61727654469109</v>
      </c>
      <c r="Q932" s="378">
        <f t="shared" si="99"/>
        <v>38.622525494901019</v>
      </c>
    </row>
    <row r="933" spans="1:17" ht="12.75" customHeight="1">
      <c r="A933" s="2204"/>
      <c r="B933" s="15">
        <v>6</v>
      </c>
      <c r="C933" s="340" t="s">
        <v>199</v>
      </c>
      <c r="D933" s="186">
        <v>40</v>
      </c>
      <c r="E933" s="186">
        <v>1986</v>
      </c>
      <c r="F933" s="307">
        <f t="shared" si="97"/>
        <v>43.900000000000006</v>
      </c>
      <c r="G933" s="307">
        <v>4.4000000000000004</v>
      </c>
      <c r="H933" s="307">
        <v>6.4</v>
      </c>
      <c r="I933" s="307">
        <v>33.1</v>
      </c>
      <c r="J933" s="307">
        <v>2246.36</v>
      </c>
      <c r="K933" s="361">
        <v>33.1</v>
      </c>
      <c r="L933" s="307">
        <v>2246.4</v>
      </c>
      <c r="M933" s="341">
        <f t="shared" si="95"/>
        <v>1.4734686609686611E-2</v>
      </c>
      <c r="N933" s="342">
        <v>58.2</v>
      </c>
      <c r="O933" s="189">
        <f t="shared" si="96"/>
        <v>0.8575587606837608</v>
      </c>
      <c r="P933" s="184">
        <f t="shared" si="98"/>
        <v>884.08119658119665</v>
      </c>
      <c r="Q933" s="378">
        <f t="shared" si="99"/>
        <v>51.453525641025649</v>
      </c>
    </row>
    <row r="934" spans="1:17" ht="12.75" customHeight="1">
      <c r="A934" s="2204"/>
      <c r="B934" s="15">
        <v>7</v>
      </c>
      <c r="C934" s="340" t="s">
        <v>200</v>
      </c>
      <c r="D934" s="186">
        <v>40</v>
      </c>
      <c r="E934" s="186">
        <v>1992</v>
      </c>
      <c r="F934" s="374">
        <f t="shared" si="97"/>
        <v>44.7</v>
      </c>
      <c r="G934" s="307">
        <v>4.4000000000000004</v>
      </c>
      <c r="H934" s="307">
        <v>6.4</v>
      </c>
      <c r="I934" s="307">
        <v>33.9</v>
      </c>
      <c r="J934" s="307">
        <v>2227.7199999999998</v>
      </c>
      <c r="K934" s="361">
        <v>33.9</v>
      </c>
      <c r="L934" s="307">
        <v>2227.7199999999998</v>
      </c>
      <c r="M934" s="339">
        <f t="shared" si="95"/>
        <v>1.5217352270482827E-2</v>
      </c>
      <c r="N934" s="342">
        <v>58.2</v>
      </c>
      <c r="O934" s="189">
        <f t="shared" si="96"/>
        <v>0.8856499021421006</v>
      </c>
      <c r="P934" s="184">
        <f t="shared" si="98"/>
        <v>913.04113622896966</v>
      </c>
      <c r="Q934" s="378">
        <f t="shared" si="99"/>
        <v>53.138994128526036</v>
      </c>
    </row>
    <row r="935" spans="1:17" ht="12.75" customHeight="1">
      <c r="A935" s="2204"/>
      <c r="B935" s="15">
        <v>8</v>
      </c>
      <c r="C935" s="340" t="s">
        <v>201</v>
      </c>
      <c r="D935" s="186">
        <v>20</v>
      </c>
      <c r="E935" s="186">
        <v>1991</v>
      </c>
      <c r="F935" s="374">
        <f t="shared" si="97"/>
        <v>20.89</v>
      </c>
      <c r="G935" s="307">
        <v>1</v>
      </c>
      <c r="H935" s="307">
        <v>3.2</v>
      </c>
      <c r="I935" s="307">
        <v>16.690000000000001</v>
      </c>
      <c r="J935" s="307">
        <v>1074.5999999999999</v>
      </c>
      <c r="K935" s="361">
        <v>16.899999999999999</v>
      </c>
      <c r="L935" s="307">
        <v>1074.5999999999999</v>
      </c>
      <c r="M935" s="339">
        <f t="shared" si="95"/>
        <v>1.5726782058440351E-2</v>
      </c>
      <c r="N935" s="342">
        <v>58.2</v>
      </c>
      <c r="O935" s="189">
        <f t="shared" si="96"/>
        <v>0.91529871580122846</v>
      </c>
      <c r="P935" s="184">
        <f t="shared" si="98"/>
        <v>943.60692350642103</v>
      </c>
      <c r="Q935" s="378">
        <f t="shared" si="99"/>
        <v>54.917922948073709</v>
      </c>
    </row>
    <row r="936" spans="1:17" ht="13.5" customHeight="1">
      <c r="A936" s="2204"/>
      <c r="B936" s="15">
        <v>9</v>
      </c>
      <c r="C936" s="340"/>
      <c r="D936" s="186"/>
      <c r="E936" s="186"/>
      <c r="F936" s="307"/>
      <c r="G936" s="307"/>
      <c r="H936" s="307"/>
      <c r="I936" s="307"/>
      <c r="J936" s="307"/>
      <c r="K936" s="361"/>
      <c r="L936" s="307"/>
      <c r="M936" s="341"/>
      <c r="N936" s="342"/>
      <c r="O936" s="189"/>
      <c r="P936" s="189"/>
      <c r="Q936" s="378"/>
    </row>
    <row r="937" spans="1:17" ht="13.5" customHeight="1" thickBot="1">
      <c r="A937" s="2205"/>
      <c r="B937" s="43"/>
      <c r="C937" s="362"/>
      <c r="D937" s="309"/>
      <c r="E937" s="309"/>
      <c r="F937" s="311"/>
      <c r="G937" s="311"/>
      <c r="H937" s="311"/>
      <c r="I937" s="311"/>
      <c r="J937" s="311"/>
      <c r="K937" s="363"/>
      <c r="L937" s="311"/>
      <c r="M937" s="343"/>
      <c r="N937" s="344"/>
      <c r="O937" s="312"/>
      <c r="P937" s="312"/>
      <c r="Q937" s="379"/>
    </row>
    <row r="938" spans="1:17">
      <c r="A938" s="2051" t="s">
        <v>27</v>
      </c>
      <c r="B938" s="74">
        <v>1</v>
      </c>
      <c r="C938" s="345" t="s">
        <v>88</v>
      </c>
      <c r="D938" s="314">
        <v>10</v>
      </c>
      <c r="E938" s="314">
        <v>1968</v>
      </c>
      <c r="F938" s="154">
        <f t="shared" ref="F938:F945" si="100">SUM(G938+H938+I938)</f>
        <v>16.899999999999999</v>
      </c>
      <c r="G938" s="317">
        <v>0.7</v>
      </c>
      <c r="H938" s="317">
        <v>1.6</v>
      </c>
      <c r="I938" s="317">
        <v>14.6</v>
      </c>
      <c r="J938" s="317">
        <v>665.8</v>
      </c>
      <c r="K938" s="364">
        <v>14.6</v>
      </c>
      <c r="L938" s="317">
        <v>665.81</v>
      </c>
      <c r="M938" s="346">
        <f t="shared" ref="M938:M945" si="101">SUM(K938/L938)</f>
        <v>2.1928177708355239E-2</v>
      </c>
      <c r="N938" s="347">
        <v>58.2</v>
      </c>
      <c r="O938" s="348">
        <f>SUM(M938*N938)</f>
        <v>1.276219942626275</v>
      </c>
      <c r="P938" s="155">
        <f t="shared" ref="P938:P945" si="102">SUM(M938*60*1000)</f>
        <v>1315.6906625013144</v>
      </c>
      <c r="Q938" s="380">
        <f t="shared" ref="Q938:Q955" si="103">SUM(O938*60)</f>
        <v>76.573196557576495</v>
      </c>
    </row>
    <row r="939" spans="1:17">
      <c r="A939" s="2052"/>
      <c r="B939" s="75">
        <v>2</v>
      </c>
      <c r="C939" s="349" t="s">
        <v>91</v>
      </c>
      <c r="D939" s="319">
        <v>40</v>
      </c>
      <c r="E939" s="319">
        <v>1975</v>
      </c>
      <c r="F939" s="154">
        <f t="shared" si="100"/>
        <v>51.7</v>
      </c>
      <c r="G939" s="322">
        <v>2.2000000000000002</v>
      </c>
      <c r="H939" s="322">
        <v>6.4</v>
      </c>
      <c r="I939" s="322">
        <v>43.1</v>
      </c>
      <c r="J939" s="322">
        <v>2260.9299999999998</v>
      </c>
      <c r="K939" s="365">
        <v>43.1</v>
      </c>
      <c r="L939" s="322">
        <v>2260.9</v>
      </c>
      <c r="M939" s="350">
        <f t="shared" si="101"/>
        <v>1.9063204918395329E-2</v>
      </c>
      <c r="N939" s="347">
        <v>58.2</v>
      </c>
      <c r="O939" s="348">
        <f t="shared" ref="O939:O945" si="104">SUM(M939*N939)</f>
        <v>1.1094785262506082</v>
      </c>
      <c r="P939" s="155">
        <f t="shared" si="102"/>
        <v>1143.7922951037199</v>
      </c>
      <c r="Q939" s="380">
        <f t="shared" si="103"/>
        <v>66.568711575036488</v>
      </c>
    </row>
    <row r="940" spans="1:17">
      <c r="A940" s="2052"/>
      <c r="B940" s="75">
        <v>3</v>
      </c>
      <c r="C940" s="349" t="s">
        <v>90</v>
      </c>
      <c r="D940" s="319">
        <v>50</v>
      </c>
      <c r="E940" s="319">
        <v>1969</v>
      </c>
      <c r="F940" s="154">
        <f t="shared" si="100"/>
        <v>59.4</v>
      </c>
      <c r="G940" s="322">
        <v>4.5999999999999996</v>
      </c>
      <c r="H940" s="322">
        <v>7.9</v>
      </c>
      <c r="I940" s="322">
        <v>46.9</v>
      </c>
      <c r="J940" s="322">
        <v>2582.6</v>
      </c>
      <c r="K940" s="365">
        <v>46.9</v>
      </c>
      <c r="L940" s="322">
        <v>2582.6</v>
      </c>
      <c r="M940" s="350">
        <f t="shared" si="101"/>
        <v>1.8159993804692943E-2</v>
      </c>
      <c r="N940" s="347">
        <v>58.2</v>
      </c>
      <c r="O940" s="348">
        <f t="shared" si="104"/>
        <v>1.0569116394331293</v>
      </c>
      <c r="P940" s="155">
        <f t="shared" si="102"/>
        <v>1089.5996282815765</v>
      </c>
      <c r="Q940" s="380">
        <f t="shared" si="103"/>
        <v>63.414698365987753</v>
      </c>
    </row>
    <row r="941" spans="1:17">
      <c r="A941" s="2052"/>
      <c r="B941" s="75">
        <v>4</v>
      </c>
      <c r="C941" s="349" t="s">
        <v>87</v>
      </c>
      <c r="D941" s="319">
        <v>40</v>
      </c>
      <c r="E941" s="319">
        <v>1980</v>
      </c>
      <c r="F941" s="154">
        <f t="shared" si="100"/>
        <v>51.5</v>
      </c>
      <c r="G941" s="322">
        <v>3.8</v>
      </c>
      <c r="H941" s="322">
        <v>6.4</v>
      </c>
      <c r="I941" s="322">
        <v>41.3</v>
      </c>
      <c r="J941" s="322">
        <v>2208.7600000000002</v>
      </c>
      <c r="K941" s="365">
        <v>41.3</v>
      </c>
      <c r="L941" s="322">
        <v>2208.8000000000002</v>
      </c>
      <c r="M941" s="350">
        <f t="shared" si="101"/>
        <v>1.8697935530604851E-2</v>
      </c>
      <c r="N941" s="347">
        <v>58.2</v>
      </c>
      <c r="O941" s="348">
        <f t="shared" si="104"/>
        <v>1.0882198478812024</v>
      </c>
      <c r="P941" s="155">
        <f t="shared" si="102"/>
        <v>1121.8761318362911</v>
      </c>
      <c r="Q941" s="380">
        <f t="shared" si="103"/>
        <v>65.293190872872145</v>
      </c>
    </row>
    <row r="942" spans="1:17">
      <c r="A942" s="2052"/>
      <c r="B942" s="75">
        <v>5</v>
      </c>
      <c r="C942" s="349" t="s">
        <v>607</v>
      </c>
      <c r="D942" s="319">
        <v>45</v>
      </c>
      <c r="E942" s="319">
        <v>1971</v>
      </c>
      <c r="F942" s="154">
        <f t="shared" si="100"/>
        <v>47</v>
      </c>
      <c r="G942" s="322">
        <v>3.8</v>
      </c>
      <c r="H942" s="322">
        <v>7.2</v>
      </c>
      <c r="I942" s="322">
        <v>36</v>
      </c>
      <c r="J942" s="322">
        <v>1906.15</v>
      </c>
      <c r="K942" s="365">
        <v>36</v>
      </c>
      <c r="L942" s="322">
        <v>1906.2</v>
      </c>
      <c r="M942" s="350">
        <f t="shared" si="101"/>
        <v>1.8885741265344664E-2</v>
      </c>
      <c r="N942" s="347">
        <v>58.2</v>
      </c>
      <c r="O942" s="348">
        <f t="shared" si="104"/>
        <v>1.0991501416430596</v>
      </c>
      <c r="P942" s="155">
        <f t="shared" si="102"/>
        <v>1133.14447592068</v>
      </c>
      <c r="Q942" s="380">
        <f t="shared" si="103"/>
        <v>65.949008498583581</v>
      </c>
    </row>
    <row r="943" spans="1:17">
      <c r="A943" s="2052"/>
      <c r="B943" s="75">
        <v>6</v>
      </c>
      <c r="C943" s="349" t="s">
        <v>86</v>
      </c>
      <c r="D943" s="319">
        <v>20</v>
      </c>
      <c r="E943" s="319">
        <v>1979</v>
      </c>
      <c r="F943" s="154">
        <f t="shared" si="100"/>
        <v>26.1</v>
      </c>
      <c r="G943" s="322">
        <v>1.5</v>
      </c>
      <c r="H943" s="322">
        <v>3.1</v>
      </c>
      <c r="I943" s="322">
        <v>21.5</v>
      </c>
      <c r="J943" s="322">
        <v>1072.6199999999999</v>
      </c>
      <c r="K943" s="365">
        <v>21.5</v>
      </c>
      <c r="L943" s="322">
        <v>1072.6199999999999</v>
      </c>
      <c r="M943" s="346">
        <f t="shared" si="101"/>
        <v>2.0044377319087842E-2</v>
      </c>
      <c r="N943" s="347">
        <v>58.2</v>
      </c>
      <c r="O943" s="348">
        <f t="shared" si="104"/>
        <v>1.1665827599709124</v>
      </c>
      <c r="P943" s="155">
        <f t="shared" si="102"/>
        <v>1202.6626391452705</v>
      </c>
      <c r="Q943" s="380">
        <f t="shared" si="103"/>
        <v>69.994965598254751</v>
      </c>
    </row>
    <row r="944" spans="1:17">
      <c r="A944" s="2052"/>
      <c r="B944" s="75">
        <v>7</v>
      </c>
      <c r="C944" s="349" t="s">
        <v>89</v>
      </c>
      <c r="D944" s="319">
        <v>50</v>
      </c>
      <c r="E944" s="319">
        <v>1973</v>
      </c>
      <c r="F944" s="154">
        <f t="shared" si="100"/>
        <v>48.6</v>
      </c>
      <c r="G944" s="322">
        <v>3.7</v>
      </c>
      <c r="H944" s="322">
        <v>7.8</v>
      </c>
      <c r="I944" s="322">
        <v>37.1</v>
      </c>
      <c r="J944" s="322">
        <v>2510.2199999999998</v>
      </c>
      <c r="K944" s="365">
        <v>37.1</v>
      </c>
      <c r="L944" s="322">
        <v>2510.1999999999998</v>
      </c>
      <c r="M944" s="350">
        <f t="shared" si="101"/>
        <v>1.4779698828778585E-2</v>
      </c>
      <c r="N944" s="347">
        <v>58.2</v>
      </c>
      <c r="O944" s="348">
        <f t="shared" si="104"/>
        <v>0.86017847183491369</v>
      </c>
      <c r="P944" s="155">
        <f t="shared" si="102"/>
        <v>886.78192972671513</v>
      </c>
      <c r="Q944" s="380">
        <f t="shared" si="103"/>
        <v>51.610708310094822</v>
      </c>
    </row>
    <row r="945" spans="1:17">
      <c r="A945" s="2052"/>
      <c r="B945" s="75">
        <v>8</v>
      </c>
      <c r="C945" s="349" t="s">
        <v>184</v>
      </c>
      <c r="D945" s="319">
        <v>45</v>
      </c>
      <c r="E945" s="319">
        <v>1981</v>
      </c>
      <c r="F945" s="154">
        <f t="shared" si="100"/>
        <v>50.5</v>
      </c>
      <c r="G945" s="322">
        <v>2.8</v>
      </c>
      <c r="H945" s="322">
        <v>7.2</v>
      </c>
      <c r="I945" s="322">
        <v>40.5</v>
      </c>
      <c r="J945" s="322">
        <v>2250.5500000000002</v>
      </c>
      <c r="K945" s="365">
        <v>40.5</v>
      </c>
      <c r="L945" s="322">
        <v>2250.5500000000002</v>
      </c>
      <c r="M945" s="346">
        <f t="shared" si="101"/>
        <v>1.7995601075292706E-2</v>
      </c>
      <c r="N945" s="347">
        <v>58.2</v>
      </c>
      <c r="O945" s="348">
        <f t="shared" si="104"/>
        <v>1.0473439825820356</v>
      </c>
      <c r="P945" s="155">
        <f t="shared" si="102"/>
        <v>1079.7360645175625</v>
      </c>
      <c r="Q945" s="380">
        <f t="shared" si="103"/>
        <v>62.840638954922142</v>
      </c>
    </row>
    <row r="946" spans="1:17">
      <c r="A946" s="2103"/>
      <c r="B946" s="77">
        <v>9</v>
      </c>
      <c r="C946" s="82"/>
      <c r="D946" s="75"/>
      <c r="E946" s="75"/>
      <c r="F946" s="352"/>
      <c r="G946" s="352"/>
      <c r="H946" s="352"/>
      <c r="I946" s="352"/>
      <c r="J946" s="352"/>
      <c r="K946" s="353"/>
      <c r="L946" s="352"/>
      <c r="M946" s="354"/>
      <c r="N946" s="355"/>
      <c r="O946" s="356"/>
      <c r="P946" s="155"/>
      <c r="Q946" s="380"/>
    </row>
    <row r="947" spans="1:17" ht="12" thickBot="1">
      <c r="A947" s="2053"/>
      <c r="B947" s="78">
        <v>10</v>
      </c>
      <c r="C947" s="366"/>
      <c r="D947" s="325"/>
      <c r="E947" s="325"/>
      <c r="F947" s="328"/>
      <c r="G947" s="328"/>
      <c r="H947" s="328"/>
      <c r="I947" s="328"/>
      <c r="J947" s="328"/>
      <c r="K947" s="367"/>
      <c r="L947" s="328"/>
      <c r="M947" s="351"/>
      <c r="N947" s="368"/>
      <c r="O947" s="204"/>
      <c r="P947" s="204"/>
      <c r="Q947" s="381"/>
    </row>
    <row r="948" spans="1:17">
      <c r="A948" s="2104" t="s">
        <v>11</v>
      </c>
      <c r="B948" s="18">
        <v>1</v>
      </c>
      <c r="C948" s="76" t="s">
        <v>98</v>
      </c>
      <c r="D948" s="264">
        <v>12</v>
      </c>
      <c r="E948" s="264">
        <v>1960</v>
      </c>
      <c r="F948" s="357">
        <f t="shared" ref="F948:F956" si="105">SUM(G948+H948+I948)</f>
        <v>15.9</v>
      </c>
      <c r="G948" s="160">
        <v>0.5</v>
      </c>
      <c r="H948" s="160">
        <v>1.9</v>
      </c>
      <c r="I948" s="160">
        <v>13.5</v>
      </c>
      <c r="J948" s="160">
        <v>530.4</v>
      </c>
      <c r="K948" s="246">
        <v>12.4</v>
      </c>
      <c r="L948" s="160">
        <v>487.4</v>
      </c>
      <c r="M948" s="382">
        <f>SUM(K948/L948)</f>
        <v>2.5441116126384902E-2</v>
      </c>
      <c r="N948" s="383">
        <v>58.2</v>
      </c>
      <c r="O948" s="384">
        <f>SUM(M948*N948)</f>
        <v>1.4806729585556013</v>
      </c>
      <c r="P948" s="254">
        <f t="shared" ref="P948:P956" si="106">SUM(M948*60*1000)</f>
        <v>1526.4669675830942</v>
      </c>
      <c r="Q948" s="385">
        <f t="shared" si="103"/>
        <v>88.84037751333608</v>
      </c>
    </row>
    <row r="949" spans="1:17">
      <c r="A949" s="2106"/>
      <c r="B949" s="20">
        <v>2</v>
      </c>
      <c r="C949" s="265" t="s">
        <v>185</v>
      </c>
      <c r="D949" s="266">
        <v>8</v>
      </c>
      <c r="E949" s="266">
        <v>1975</v>
      </c>
      <c r="F949" s="161">
        <f t="shared" si="105"/>
        <v>12.4</v>
      </c>
      <c r="G949" s="161"/>
      <c r="H949" s="161">
        <v>0</v>
      </c>
      <c r="I949" s="161">
        <v>12.4</v>
      </c>
      <c r="J949" s="161">
        <v>402.69</v>
      </c>
      <c r="K949" s="247">
        <v>12.4</v>
      </c>
      <c r="L949" s="161">
        <v>402.69</v>
      </c>
      <c r="M949" s="268">
        <f>SUM(K949/L949)</f>
        <v>3.0792917628945343E-2</v>
      </c>
      <c r="N949" s="269">
        <v>58.2</v>
      </c>
      <c r="O949" s="270">
        <f t="shared" ref="O949:O956" si="107">SUM(M949*N949)</f>
        <v>1.792147806004619</v>
      </c>
      <c r="P949" s="254">
        <f t="shared" si="106"/>
        <v>1847.5750577367207</v>
      </c>
      <c r="Q949" s="385">
        <f t="shared" si="103"/>
        <v>107.52886836027714</v>
      </c>
    </row>
    <row r="950" spans="1:17">
      <c r="A950" s="2106"/>
      <c r="B950" s="20">
        <v>3</v>
      </c>
      <c r="C950" s="265" t="s">
        <v>94</v>
      </c>
      <c r="D950" s="266">
        <v>8</v>
      </c>
      <c r="E950" s="266">
        <v>1959</v>
      </c>
      <c r="F950" s="161">
        <f t="shared" si="105"/>
        <v>9.5</v>
      </c>
      <c r="G950" s="161"/>
      <c r="H950" s="161">
        <v>0</v>
      </c>
      <c r="I950" s="161">
        <v>9.5</v>
      </c>
      <c r="J950" s="161">
        <v>303.83</v>
      </c>
      <c r="K950" s="247">
        <v>8</v>
      </c>
      <c r="L950" s="161">
        <v>256.89999999999998</v>
      </c>
      <c r="M950" s="268">
        <f t="shared" ref="M950:M956" si="108">SUM(K950/L950)</f>
        <v>3.1140521603736867E-2</v>
      </c>
      <c r="N950" s="269">
        <v>58.2</v>
      </c>
      <c r="O950" s="270">
        <f t="shared" si="107"/>
        <v>1.8123783573374856</v>
      </c>
      <c r="P950" s="254">
        <f t="shared" si="106"/>
        <v>1868.431296224212</v>
      </c>
      <c r="Q950" s="385">
        <f t="shared" si="103"/>
        <v>108.74270144024914</v>
      </c>
    </row>
    <row r="951" spans="1:17">
      <c r="A951" s="2106"/>
      <c r="B951" s="20">
        <v>4</v>
      </c>
      <c r="C951" s="265" t="s">
        <v>92</v>
      </c>
      <c r="D951" s="266">
        <v>12</v>
      </c>
      <c r="E951" s="266">
        <v>1962</v>
      </c>
      <c r="F951" s="161">
        <f t="shared" si="105"/>
        <v>16.100000000000001</v>
      </c>
      <c r="G951" s="161">
        <v>0.9</v>
      </c>
      <c r="H951" s="161">
        <v>1.8</v>
      </c>
      <c r="I951" s="161">
        <v>13.4</v>
      </c>
      <c r="J951" s="161">
        <v>538</v>
      </c>
      <c r="K951" s="247">
        <v>11.2</v>
      </c>
      <c r="L951" s="161">
        <v>451.7</v>
      </c>
      <c r="M951" s="268">
        <f t="shared" si="108"/>
        <v>2.4795218065087447E-2</v>
      </c>
      <c r="N951" s="269">
        <v>58.2</v>
      </c>
      <c r="O951" s="270">
        <f t="shared" si="107"/>
        <v>1.4430816913880895</v>
      </c>
      <c r="P951" s="254">
        <f t="shared" si="106"/>
        <v>1487.7130839052468</v>
      </c>
      <c r="Q951" s="385">
        <f t="shared" si="103"/>
        <v>86.584901483285364</v>
      </c>
    </row>
    <row r="952" spans="1:17">
      <c r="A952" s="2106"/>
      <c r="B952" s="20">
        <v>5</v>
      </c>
      <c r="C952" s="265" t="s">
        <v>95</v>
      </c>
      <c r="D952" s="266">
        <v>34</v>
      </c>
      <c r="E952" s="266">
        <v>1964</v>
      </c>
      <c r="F952" s="161">
        <f t="shared" si="105"/>
        <v>24.7</v>
      </c>
      <c r="G952" s="161">
        <v>1.6</v>
      </c>
      <c r="H952" s="161">
        <v>0.2</v>
      </c>
      <c r="I952" s="161">
        <v>22.9</v>
      </c>
      <c r="J952" s="161">
        <v>1104.75</v>
      </c>
      <c r="K952" s="247">
        <v>22.9</v>
      </c>
      <c r="L952" s="161">
        <v>1104.8</v>
      </c>
      <c r="M952" s="268">
        <f t="shared" si="108"/>
        <v>2.0727733526430123E-2</v>
      </c>
      <c r="N952" s="269">
        <v>58.2</v>
      </c>
      <c r="O952" s="270">
        <f t="shared" si="107"/>
        <v>1.2063540912382333</v>
      </c>
      <c r="P952" s="254">
        <f t="shared" si="106"/>
        <v>1243.6640115858072</v>
      </c>
      <c r="Q952" s="385">
        <f t="shared" si="103"/>
        <v>72.381245474294005</v>
      </c>
    </row>
    <row r="953" spans="1:17">
      <c r="A953" s="2106"/>
      <c r="B953" s="20">
        <v>6</v>
      </c>
      <c r="C953" s="265" t="s">
        <v>93</v>
      </c>
      <c r="D953" s="266">
        <v>8</v>
      </c>
      <c r="E953" s="266">
        <v>1962</v>
      </c>
      <c r="F953" s="161">
        <f t="shared" si="105"/>
        <v>11.200000000000001</v>
      </c>
      <c r="G953" s="161">
        <v>0.5</v>
      </c>
      <c r="H953" s="161">
        <v>1.3</v>
      </c>
      <c r="I953" s="161">
        <v>9.4</v>
      </c>
      <c r="J953" s="161">
        <v>354.74</v>
      </c>
      <c r="K953" s="247">
        <v>8.1</v>
      </c>
      <c r="L953" s="161">
        <v>305.78699999999998</v>
      </c>
      <c r="M953" s="268">
        <f t="shared" si="108"/>
        <v>2.6489026675430939E-2</v>
      </c>
      <c r="N953" s="269">
        <v>58.2</v>
      </c>
      <c r="O953" s="270">
        <f t="shared" si="107"/>
        <v>1.5416613525100806</v>
      </c>
      <c r="P953" s="254">
        <f t="shared" si="106"/>
        <v>1589.3416005258562</v>
      </c>
      <c r="Q953" s="385">
        <f t="shared" si="103"/>
        <v>92.499681150604843</v>
      </c>
    </row>
    <row r="954" spans="1:17">
      <c r="A954" s="2106"/>
      <c r="B954" s="20">
        <v>7</v>
      </c>
      <c r="C954" s="265" t="s">
        <v>96</v>
      </c>
      <c r="D954" s="266">
        <v>6</v>
      </c>
      <c r="E954" s="266" t="s">
        <v>97</v>
      </c>
      <c r="F954" s="161">
        <f t="shared" si="105"/>
        <v>8.34</v>
      </c>
      <c r="G954" s="161">
        <v>0.3</v>
      </c>
      <c r="H954" s="161">
        <v>0.9</v>
      </c>
      <c r="I954" s="161">
        <v>7.14</v>
      </c>
      <c r="J954" s="161">
        <v>252.5</v>
      </c>
      <c r="K954" s="247">
        <v>7.14</v>
      </c>
      <c r="L954" s="161">
        <v>252.5</v>
      </c>
      <c r="M954" s="268">
        <f t="shared" si="108"/>
        <v>2.8277227722772275E-2</v>
      </c>
      <c r="N954" s="269">
        <v>58.2</v>
      </c>
      <c r="O954" s="270">
        <f t="shared" si="107"/>
        <v>1.6457346534653465</v>
      </c>
      <c r="P954" s="254">
        <f t="shared" si="106"/>
        <v>1696.6336633663364</v>
      </c>
      <c r="Q954" s="385">
        <f t="shared" si="103"/>
        <v>98.744079207920791</v>
      </c>
    </row>
    <row r="955" spans="1:17">
      <c r="A955" s="2106"/>
      <c r="B955" s="20">
        <v>8</v>
      </c>
      <c r="C955" s="265" t="s">
        <v>99</v>
      </c>
      <c r="D955" s="266">
        <v>9</v>
      </c>
      <c r="E955" s="266" t="s">
        <v>97</v>
      </c>
      <c r="F955" s="237">
        <f t="shared" si="105"/>
        <v>6.2</v>
      </c>
      <c r="G955" s="161"/>
      <c r="H955" s="161">
        <v>0</v>
      </c>
      <c r="I955" s="161">
        <v>6.2</v>
      </c>
      <c r="J955" s="161">
        <v>255.12</v>
      </c>
      <c r="K955" s="247">
        <v>6.2</v>
      </c>
      <c r="L955" s="161">
        <v>255.1</v>
      </c>
      <c r="M955" s="221">
        <f t="shared" si="108"/>
        <v>2.430419443355547E-2</v>
      </c>
      <c r="N955" s="269">
        <v>58.2</v>
      </c>
      <c r="O955" s="270">
        <f t="shared" si="107"/>
        <v>1.4145041160329284</v>
      </c>
      <c r="P955" s="254">
        <f t="shared" si="106"/>
        <v>1458.2516660133283</v>
      </c>
      <c r="Q955" s="385">
        <f t="shared" si="103"/>
        <v>84.870246961975695</v>
      </c>
    </row>
    <row r="956" spans="1:17">
      <c r="A956" s="2106"/>
      <c r="B956" s="20">
        <v>9</v>
      </c>
      <c r="C956" s="24" t="s">
        <v>392</v>
      </c>
      <c r="D956" s="20">
        <v>12</v>
      </c>
      <c r="E956" s="20">
        <v>1963</v>
      </c>
      <c r="F956" s="252">
        <f t="shared" si="105"/>
        <v>15.600000000000001</v>
      </c>
      <c r="G956" s="240">
        <v>1.6</v>
      </c>
      <c r="H956" s="240">
        <v>1.7</v>
      </c>
      <c r="I956" s="240">
        <v>12.3</v>
      </c>
      <c r="J956" s="240">
        <v>533.91999999999996</v>
      </c>
      <c r="K956" s="251">
        <v>12.3</v>
      </c>
      <c r="L956" s="240">
        <v>533.9</v>
      </c>
      <c r="M956" s="28">
        <f t="shared" si="108"/>
        <v>2.303802210151714E-2</v>
      </c>
      <c r="N956" s="269">
        <v>58.2</v>
      </c>
      <c r="O956" s="254">
        <f t="shared" si="107"/>
        <v>1.3408128863082975</v>
      </c>
      <c r="P956" s="254">
        <f t="shared" si="106"/>
        <v>1382.2813260910284</v>
      </c>
      <c r="Q956" s="385">
        <f t="shared" ref="Q956" si="109">SUM(O956*60)</f>
        <v>80.448773178497845</v>
      </c>
    </row>
    <row r="957" spans="1:17" ht="12" thickBot="1">
      <c r="A957" s="2107"/>
      <c r="B957" s="21">
        <v>10</v>
      </c>
      <c r="C957" s="358"/>
      <c r="D957" s="273"/>
      <c r="E957" s="273"/>
      <c r="F957" s="272"/>
      <c r="G957" s="272"/>
      <c r="H957" s="272"/>
      <c r="I957" s="272"/>
      <c r="J957" s="272"/>
      <c r="K957" s="272"/>
      <c r="L957" s="272"/>
      <c r="M957" s="272"/>
      <c r="N957" s="272"/>
      <c r="O957" s="272"/>
      <c r="P957" s="272"/>
      <c r="Q957" s="714"/>
    </row>
    <row r="958" spans="1:17">
      <c r="Q958" s="91"/>
    </row>
    <row r="960" spans="1:17" s="1511" customFormat="1" ht="15">
      <c r="A960" s="2059" t="s">
        <v>186</v>
      </c>
      <c r="B960" s="2059"/>
      <c r="C960" s="2059"/>
      <c r="D960" s="2059"/>
      <c r="E960" s="2059"/>
      <c r="F960" s="2059"/>
      <c r="G960" s="2059"/>
      <c r="H960" s="2059"/>
      <c r="I960" s="2059"/>
      <c r="J960" s="2059"/>
      <c r="K960" s="2059"/>
      <c r="L960" s="2059"/>
      <c r="M960" s="2059"/>
      <c r="N960" s="2059"/>
      <c r="O960" s="2059"/>
      <c r="P960" s="2059"/>
      <c r="Q960" s="2059"/>
    </row>
    <row r="961" spans="1:17" ht="13.5" thickBot="1">
      <c r="A961" s="945"/>
      <c r="B961" s="945"/>
      <c r="C961" s="945"/>
      <c r="D961" s="945"/>
      <c r="E961" s="2043" t="s">
        <v>404</v>
      </c>
      <c r="F961" s="2043"/>
      <c r="G961" s="2043"/>
      <c r="H961" s="2043"/>
      <c r="I961" s="945">
        <v>-0.1</v>
      </c>
      <c r="J961" s="945" t="s">
        <v>403</v>
      </c>
      <c r="K961" s="945" t="s">
        <v>405</v>
      </c>
      <c r="L961" s="945">
        <v>507</v>
      </c>
      <c r="M961" s="945"/>
      <c r="N961" s="945"/>
      <c r="O961" s="945"/>
      <c r="P961" s="945"/>
      <c r="Q961" s="945"/>
    </row>
    <row r="962" spans="1:17">
      <c r="A962" s="2060" t="s">
        <v>1</v>
      </c>
      <c r="B962" s="2063" t="s">
        <v>0</v>
      </c>
      <c r="C962" s="2066" t="s">
        <v>2</v>
      </c>
      <c r="D962" s="2066" t="s">
        <v>3</v>
      </c>
      <c r="E962" s="2066" t="s">
        <v>12</v>
      </c>
      <c r="F962" s="2070" t="s">
        <v>13</v>
      </c>
      <c r="G962" s="2071"/>
      <c r="H962" s="2071"/>
      <c r="I962" s="2072"/>
      <c r="J962" s="2066" t="s">
        <v>4</v>
      </c>
      <c r="K962" s="2066" t="s">
        <v>14</v>
      </c>
      <c r="L962" s="2066" t="s">
        <v>5</v>
      </c>
      <c r="M962" s="2066" t="s">
        <v>6</v>
      </c>
      <c r="N962" s="2066" t="s">
        <v>15</v>
      </c>
      <c r="O962" s="2086" t="s">
        <v>16</v>
      </c>
      <c r="P962" s="2066" t="s">
        <v>23</v>
      </c>
      <c r="Q962" s="2075" t="s">
        <v>24</v>
      </c>
    </row>
    <row r="963" spans="1:17" ht="33.75">
      <c r="A963" s="2061"/>
      <c r="B963" s="2064"/>
      <c r="C963" s="2067"/>
      <c r="D963" s="2069"/>
      <c r="E963" s="2069"/>
      <c r="F963" s="707" t="s">
        <v>17</v>
      </c>
      <c r="G963" s="707" t="s">
        <v>18</v>
      </c>
      <c r="H963" s="707" t="s">
        <v>19</v>
      </c>
      <c r="I963" s="707" t="s">
        <v>20</v>
      </c>
      <c r="J963" s="2069"/>
      <c r="K963" s="2069"/>
      <c r="L963" s="2069"/>
      <c r="M963" s="2069"/>
      <c r="N963" s="2069"/>
      <c r="O963" s="2087"/>
      <c r="P963" s="2069"/>
      <c r="Q963" s="2076"/>
    </row>
    <row r="964" spans="1:17" ht="12" thickBot="1">
      <c r="A964" s="2062"/>
      <c r="B964" s="2065"/>
      <c r="C964" s="2068"/>
      <c r="D964" s="31" t="s">
        <v>7</v>
      </c>
      <c r="E964" s="31" t="s">
        <v>8</v>
      </c>
      <c r="F964" s="31" t="s">
        <v>9</v>
      </c>
      <c r="G964" s="31" t="s">
        <v>9</v>
      </c>
      <c r="H964" s="31" t="s">
        <v>9</v>
      </c>
      <c r="I964" s="31" t="s">
        <v>9</v>
      </c>
      <c r="J964" s="31" t="s">
        <v>21</v>
      </c>
      <c r="K964" s="31" t="s">
        <v>9</v>
      </c>
      <c r="L964" s="31" t="s">
        <v>21</v>
      </c>
      <c r="M964" s="31" t="s">
        <v>60</v>
      </c>
      <c r="N964" s="99" t="s">
        <v>519</v>
      </c>
      <c r="O964" s="99" t="s">
        <v>520</v>
      </c>
      <c r="P964" s="100" t="s">
        <v>25</v>
      </c>
      <c r="Q964" s="101" t="s">
        <v>521</v>
      </c>
    </row>
    <row r="965" spans="1:17">
      <c r="A965" s="2108" t="s">
        <v>10</v>
      </c>
      <c r="B965" s="47">
        <v>1</v>
      </c>
      <c r="C965" s="994" t="s">
        <v>478</v>
      </c>
      <c r="D965" s="736">
        <v>6</v>
      </c>
      <c r="E965" s="736">
        <v>1983</v>
      </c>
      <c r="F965" s="695">
        <v>5.7</v>
      </c>
      <c r="G965" s="850">
        <v>0.56100000000000005</v>
      </c>
      <c r="H965" s="787">
        <v>1.1200000000000001</v>
      </c>
      <c r="I965" s="787">
        <v>4.0190000000000001</v>
      </c>
      <c r="J965" s="695">
        <v>396</v>
      </c>
      <c r="K965" s="1515">
        <v>4.0190000000000001</v>
      </c>
      <c r="L965" s="695">
        <v>396</v>
      </c>
      <c r="M965" s="738">
        <f>K965/L965</f>
        <v>1.0148989898989899E-2</v>
      </c>
      <c r="N965" s="787">
        <v>56.35</v>
      </c>
      <c r="O965" s="788">
        <f>M965*N965</f>
        <v>0.57189558080808078</v>
      </c>
      <c r="P965" s="788">
        <f>M965*60*1000</f>
        <v>608.93939393939388</v>
      </c>
      <c r="Q965" s="596">
        <f>P965*N965/1000</f>
        <v>34.313734848484849</v>
      </c>
    </row>
    <row r="966" spans="1:17">
      <c r="A966" s="2109"/>
      <c r="B966" s="49">
        <v>2</v>
      </c>
      <c r="C966" s="789" t="s">
        <v>579</v>
      </c>
      <c r="D966" s="743">
        <v>12</v>
      </c>
      <c r="E966" s="743">
        <v>1961</v>
      </c>
      <c r="F966" s="597">
        <v>7.6</v>
      </c>
      <c r="G966" s="852">
        <v>0.96899999999999997</v>
      </c>
      <c r="H966" s="790">
        <v>1.92</v>
      </c>
      <c r="I966" s="790">
        <v>4.7110000000000003</v>
      </c>
      <c r="J966" s="597">
        <v>555</v>
      </c>
      <c r="K966" s="791">
        <v>4.7110000000000003</v>
      </c>
      <c r="L966" s="597">
        <v>555</v>
      </c>
      <c r="M966" s="598">
        <f t="shared" ref="M966:M967" si="110">K966/L966</f>
        <v>8.4882882882882892E-3</v>
      </c>
      <c r="N966" s="790">
        <v>56.35</v>
      </c>
      <c r="O966" s="599">
        <f t="shared" ref="O966:O967" si="111">M966*N966</f>
        <v>0.47831504504504513</v>
      </c>
      <c r="P966" s="788">
        <f t="shared" ref="P966:P967" si="112">M966*60*1000</f>
        <v>509.29729729729735</v>
      </c>
      <c r="Q966" s="600">
        <f t="shared" ref="Q966:Q967" si="113">P966*N966/1000</f>
        <v>28.698902702702707</v>
      </c>
    </row>
    <row r="967" spans="1:17">
      <c r="A967" s="2164"/>
      <c r="B967" s="45">
        <v>3</v>
      </c>
      <c r="C967" s="789" t="s">
        <v>580</v>
      </c>
      <c r="D967" s="743">
        <v>11</v>
      </c>
      <c r="E967" s="743">
        <v>1964</v>
      </c>
      <c r="F967" s="597">
        <v>6.5</v>
      </c>
      <c r="G967" s="790">
        <v>0.79</v>
      </c>
      <c r="H967" s="790">
        <v>1.82</v>
      </c>
      <c r="I967" s="790">
        <v>3.89</v>
      </c>
      <c r="J967" s="597">
        <v>537</v>
      </c>
      <c r="K967" s="791">
        <v>3.89</v>
      </c>
      <c r="L967" s="597">
        <v>537</v>
      </c>
      <c r="M967" s="598">
        <f t="shared" si="110"/>
        <v>7.2439478584729981E-3</v>
      </c>
      <c r="N967" s="790">
        <v>56.35</v>
      </c>
      <c r="O967" s="599">
        <f t="shared" si="111"/>
        <v>0.40819646182495345</v>
      </c>
      <c r="P967" s="788">
        <f t="shared" si="112"/>
        <v>434.6368715083799</v>
      </c>
      <c r="Q967" s="600">
        <f t="shared" si="113"/>
        <v>24.491787709497206</v>
      </c>
    </row>
    <row r="968" spans="1:17">
      <c r="A968" s="2164"/>
      <c r="B968" s="45">
        <v>4</v>
      </c>
      <c r="C968" s="789"/>
      <c r="D968" s="743"/>
      <c r="E968" s="743"/>
      <c r="F968" s="597"/>
      <c r="G968" s="790"/>
      <c r="H968" s="790"/>
      <c r="I968" s="790"/>
      <c r="J968" s="597"/>
      <c r="K968" s="791"/>
      <c r="L968" s="597"/>
      <c r="M968" s="598"/>
      <c r="N968" s="790"/>
      <c r="O968" s="599"/>
      <c r="P968" s="788"/>
      <c r="Q968" s="600"/>
    </row>
    <row r="969" spans="1:17">
      <c r="A969" s="2164"/>
      <c r="B969" s="45">
        <v>5</v>
      </c>
      <c r="C969" s="742"/>
      <c r="D969" s="792"/>
      <c r="E969" s="792"/>
      <c r="F969" s="744"/>
      <c r="G969" s="793"/>
      <c r="H969" s="744"/>
      <c r="I969" s="793"/>
      <c r="J969" s="744"/>
      <c r="K969" s="794"/>
      <c r="L969" s="744"/>
      <c r="M969" s="776"/>
      <c r="N969" s="793"/>
      <c r="O969" s="746"/>
      <c r="P969" s="740"/>
      <c r="Q969" s="747"/>
    </row>
    <row r="970" spans="1:17">
      <c r="A970" s="2164"/>
      <c r="B970" s="50"/>
      <c r="C970" s="742"/>
      <c r="D970" s="792"/>
      <c r="E970" s="792"/>
      <c r="F970" s="744"/>
      <c r="G970" s="793"/>
      <c r="H970" s="744"/>
      <c r="I970" s="744"/>
      <c r="J970" s="744"/>
      <c r="K970" s="775"/>
      <c r="L970" s="744"/>
      <c r="M970" s="776"/>
      <c r="N970" s="793"/>
      <c r="O970" s="746"/>
      <c r="P970" s="740"/>
      <c r="Q970" s="747"/>
    </row>
    <row r="971" spans="1:17">
      <c r="A971" s="2164"/>
      <c r="B971" s="50"/>
      <c r="C971" s="789"/>
      <c r="D971" s="743"/>
      <c r="E971" s="743"/>
      <c r="F971" s="597"/>
      <c r="G971" s="790"/>
      <c r="H971" s="790"/>
      <c r="I971" s="790"/>
      <c r="J971" s="597"/>
      <c r="K971" s="791"/>
      <c r="L971" s="597"/>
      <c r="M971" s="598"/>
      <c r="N971" s="790"/>
      <c r="O971" s="599"/>
      <c r="P971" s="788"/>
      <c r="Q971" s="600"/>
    </row>
    <row r="972" spans="1:17" ht="12" thickBot="1">
      <c r="A972" s="2200"/>
      <c r="B972" s="48" t="s">
        <v>35</v>
      </c>
      <c r="C972" s="821"/>
      <c r="D972" s="854"/>
      <c r="E972" s="854"/>
      <c r="F972" s="948"/>
      <c r="G972" s="948"/>
      <c r="H972" s="842"/>
      <c r="I972" s="842"/>
      <c r="J972" s="948"/>
      <c r="K972" s="1438"/>
      <c r="L972" s="948"/>
      <c r="M972" s="841"/>
      <c r="N972" s="842"/>
      <c r="O972" s="843"/>
      <c r="P972" s="1439"/>
      <c r="Q972" s="844"/>
    </row>
    <row r="973" spans="1:17">
      <c r="A973" s="2209" t="s">
        <v>26</v>
      </c>
      <c r="B973" s="260">
        <v>1</v>
      </c>
      <c r="C973" s="795" t="s">
        <v>673</v>
      </c>
      <c r="D973" s="749">
        <v>27</v>
      </c>
      <c r="E973" s="749">
        <v>1988</v>
      </c>
      <c r="F973" s="860">
        <v>30.62</v>
      </c>
      <c r="G973" s="860">
        <v>2.86</v>
      </c>
      <c r="H973" s="860">
        <v>4.32</v>
      </c>
      <c r="I973" s="863">
        <v>23.44</v>
      </c>
      <c r="J973" s="751">
        <v>1452</v>
      </c>
      <c r="K973" s="1516">
        <v>23.44</v>
      </c>
      <c r="L973" s="751">
        <v>1452</v>
      </c>
      <c r="M973" s="753">
        <f>K973/L973</f>
        <v>1.6143250688705237E-2</v>
      </c>
      <c r="N973" s="862">
        <v>56.35</v>
      </c>
      <c r="O973" s="754">
        <f t="shared" ref="O973:O976" si="114">M973*N973</f>
        <v>0.90967217630854014</v>
      </c>
      <c r="P973" s="754">
        <f t="shared" ref="P973:P976" si="115">M973*60*1000</f>
        <v>968.59504132231427</v>
      </c>
      <c r="Q973" s="755">
        <f t="shared" ref="Q973:Q976" si="116">P973*N973/1000</f>
        <v>54.58033057851241</v>
      </c>
    </row>
    <row r="974" spans="1:17">
      <c r="A974" s="2210"/>
      <c r="B974" s="261">
        <v>2</v>
      </c>
      <c r="C974" s="795" t="s">
        <v>674</v>
      </c>
      <c r="D974" s="749">
        <v>13</v>
      </c>
      <c r="E974" s="749">
        <v>1993</v>
      </c>
      <c r="F974" s="750">
        <v>15.7</v>
      </c>
      <c r="G974" s="863">
        <v>1.07</v>
      </c>
      <c r="H974" s="863">
        <v>2.64</v>
      </c>
      <c r="I974" s="863">
        <v>11.99</v>
      </c>
      <c r="J974" s="750">
        <v>736</v>
      </c>
      <c r="K974" s="757">
        <v>11.99</v>
      </c>
      <c r="L974" s="750">
        <v>736</v>
      </c>
      <c r="M974" s="753">
        <f>K974/L974</f>
        <v>1.6290760869565216E-2</v>
      </c>
      <c r="N974" s="863">
        <v>56.35</v>
      </c>
      <c r="O974" s="754">
        <f t="shared" si="114"/>
        <v>0.91798437499999996</v>
      </c>
      <c r="P974" s="754">
        <f t="shared" si="115"/>
        <v>977.445652173913</v>
      </c>
      <c r="Q974" s="755">
        <f t="shared" si="116"/>
        <v>55.079062499999999</v>
      </c>
    </row>
    <row r="975" spans="1:17">
      <c r="A975" s="2210"/>
      <c r="B975" s="208">
        <v>3</v>
      </c>
      <c r="C975" s="795" t="s">
        <v>675</v>
      </c>
      <c r="D975" s="749">
        <v>11</v>
      </c>
      <c r="E975" s="749">
        <v>1984</v>
      </c>
      <c r="F975" s="750">
        <v>14.3</v>
      </c>
      <c r="G975" s="863">
        <v>0.92</v>
      </c>
      <c r="H975" s="863">
        <v>1.76</v>
      </c>
      <c r="I975" s="863">
        <v>11.62</v>
      </c>
      <c r="J975" s="750">
        <v>688</v>
      </c>
      <c r="K975" s="1517">
        <v>11.62</v>
      </c>
      <c r="L975" s="750">
        <v>688</v>
      </c>
      <c r="M975" s="758">
        <f t="shared" ref="M975:M976" si="117">K975/L975</f>
        <v>1.6889534883720927E-2</v>
      </c>
      <c r="N975" s="863">
        <v>56.35</v>
      </c>
      <c r="O975" s="754">
        <f t="shared" si="114"/>
        <v>0.95172529069767431</v>
      </c>
      <c r="P975" s="754">
        <f t="shared" si="115"/>
        <v>1013.3720930232557</v>
      </c>
      <c r="Q975" s="759">
        <f t="shared" si="116"/>
        <v>57.103517441860461</v>
      </c>
    </row>
    <row r="976" spans="1:17">
      <c r="A976" s="2210"/>
      <c r="B976" s="208">
        <v>4</v>
      </c>
      <c r="C976" s="795" t="s">
        <v>581</v>
      </c>
      <c r="D976" s="749">
        <v>9</v>
      </c>
      <c r="E976" s="749">
        <v>1983</v>
      </c>
      <c r="F976" s="750">
        <v>9</v>
      </c>
      <c r="G976" s="863">
        <v>0.66</v>
      </c>
      <c r="H976" s="863">
        <v>1.44</v>
      </c>
      <c r="I976" s="863">
        <v>6.9</v>
      </c>
      <c r="J976" s="750">
        <v>518</v>
      </c>
      <c r="K976" s="757">
        <v>6.9</v>
      </c>
      <c r="L976" s="750">
        <v>518</v>
      </c>
      <c r="M976" s="758">
        <f t="shared" si="117"/>
        <v>1.3320463320463322E-2</v>
      </c>
      <c r="N976" s="863">
        <v>56.35</v>
      </c>
      <c r="O976" s="866">
        <f t="shared" si="114"/>
        <v>0.75060810810810819</v>
      </c>
      <c r="P976" s="754">
        <f t="shared" si="115"/>
        <v>799.22779922779932</v>
      </c>
      <c r="Q976" s="759">
        <f t="shared" si="116"/>
        <v>45.036486486486496</v>
      </c>
    </row>
    <row r="977" spans="1:17">
      <c r="A977" s="2210"/>
      <c r="B977" s="208"/>
      <c r="C977" s="795"/>
      <c r="D977" s="987"/>
      <c r="E977" s="987"/>
      <c r="F977" s="1077"/>
      <c r="G977" s="796"/>
      <c r="H977" s="796"/>
      <c r="I977" s="796"/>
      <c r="J977" s="1077"/>
      <c r="K977" s="1440"/>
      <c r="L977" s="1077"/>
      <c r="M977" s="778"/>
      <c r="N977" s="796"/>
      <c r="O977" s="797"/>
      <c r="P977" s="777"/>
      <c r="Q977" s="798"/>
    </row>
    <row r="978" spans="1:17">
      <c r="A978" s="2210"/>
      <c r="B978" s="208"/>
      <c r="C978" s="795"/>
      <c r="D978" s="987"/>
      <c r="E978" s="987"/>
      <c r="F978" s="1077"/>
      <c r="G978" s="796"/>
      <c r="H978" s="1077"/>
      <c r="I978" s="796"/>
      <c r="J978" s="1077"/>
      <c r="K978" s="1440"/>
      <c r="L978" s="1077"/>
      <c r="M978" s="778"/>
      <c r="N978" s="796"/>
      <c r="O978" s="797"/>
      <c r="P978" s="777"/>
      <c r="Q978" s="798"/>
    </row>
    <row r="979" spans="1:17" ht="12" thickBot="1">
      <c r="A979" s="2211"/>
      <c r="B979" s="215"/>
      <c r="C979" s="231"/>
      <c r="D979" s="215"/>
      <c r="E979" s="215"/>
      <c r="F979" s="233"/>
      <c r="G979" s="233"/>
      <c r="H979" s="233"/>
      <c r="I979" s="233"/>
      <c r="J979" s="242"/>
      <c r="K979" s="233"/>
      <c r="L979" s="242"/>
      <c r="M979" s="235"/>
      <c r="N979" s="234"/>
      <c r="O979" s="234"/>
      <c r="P979" s="234"/>
      <c r="Q979" s="244"/>
    </row>
    <row r="980" spans="1:17">
      <c r="A980" s="2206" t="s">
        <v>83</v>
      </c>
      <c r="B980" s="230">
        <v>1</v>
      </c>
      <c r="C980" s="824" t="s">
        <v>676</v>
      </c>
      <c r="D980" s="878">
        <v>28</v>
      </c>
      <c r="E980" s="878">
        <v>1974</v>
      </c>
      <c r="F980" s="606">
        <v>32.6</v>
      </c>
      <c r="G980" s="836">
        <v>1.81</v>
      </c>
      <c r="H980" s="836">
        <v>4.4800000000000004</v>
      </c>
      <c r="I980" s="836">
        <v>26.31</v>
      </c>
      <c r="J980" s="606">
        <v>1391</v>
      </c>
      <c r="K980" s="947">
        <v>26.31</v>
      </c>
      <c r="L980" s="606">
        <v>1391</v>
      </c>
      <c r="M980" s="605">
        <f t="shared" ref="M980:M986" si="118">K980/L980</f>
        <v>1.8914450035945361E-2</v>
      </c>
      <c r="N980" s="836">
        <v>56.35</v>
      </c>
      <c r="O980" s="607">
        <f t="shared" ref="O980:O986" si="119">M980*N980</f>
        <v>1.065829259525521</v>
      </c>
      <c r="P980" s="763">
        <f t="shared" ref="P980:P986" si="120">M980*60*1000</f>
        <v>1134.8670021567216</v>
      </c>
      <c r="Q980" s="608">
        <f t="shared" ref="Q980:Q986" si="121">P980*N980/1000</f>
        <v>63.949755571531263</v>
      </c>
    </row>
    <row r="981" spans="1:17">
      <c r="A981" s="2207"/>
      <c r="B981" s="225">
        <v>2</v>
      </c>
      <c r="C981" s="824" t="s">
        <v>677</v>
      </c>
      <c r="D981" s="878">
        <v>29</v>
      </c>
      <c r="E981" s="878">
        <v>1974</v>
      </c>
      <c r="F981" s="606">
        <v>31.5</v>
      </c>
      <c r="G981" s="836">
        <v>2.68</v>
      </c>
      <c r="H981" s="836">
        <v>4.4800000000000004</v>
      </c>
      <c r="I981" s="836">
        <v>24.34</v>
      </c>
      <c r="J981" s="606">
        <v>1359</v>
      </c>
      <c r="K981" s="765">
        <v>24.34</v>
      </c>
      <c r="L981" s="606">
        <v>1359</v>
      </c>
      <c r="M981" s="605">
        <f t="shared" si="118"/>
        <v>1.7910228108903605E-2</v>
      </c>
      <c r="N981" s="836">
        <v>56.35</v>
      </c>
      <c r="O981" s="607">
        <f t="shared" si="119"/>
        <v>1.0092413539367182</v>
      </c>
      <c r="P981" s="763">
        <f t="shared" si="120"/>
        <v>1074.6136865342164</v>
      </c>
      <c r="Q981" s="608">
        <f t="shared" si="121"/>
        <v>60.554481236203095</v>
      </c>
    </row>
    <row r="982" spans="1:17">
      <c r="A982" s="2207"/>
      <c r="B982" s="225">
        <v>3</v>
      </c>
      <c r="C982" s="824" t="s">
        <v>678</v>
      </c>
      <c r="D982" s="878">
        <v>28</v>
      </c>
      <c r="E982" s="878">
        <v>1971</v>
      </c>
      <c r="F982" s="606">
        <v>37.799999999999997</v>
      </c>
      <c r="G982" s="836">
        <v>2.25</v>
      </c>
      <c r="H982" s="836">
        <v>4.4800000000000004</v>
      </c>
      <c r="I982" s="606">
        <v>31.06</v>
      </c>
      <c r="J982" s="606">
        <v>1389</v>
      </c>
      <c r="K982" s="947">
        <v>31.06</v>
      </c>
      <c r="L982" s="606">
        <v>1389</v>
      </c>
      <c r="M982" s="605">
        <f t="shared" si="118"/>
        <v>2.236141108711303E-2</v>
      </c>
      <c r="N982" s="836">
        <v>56.35</v>
      </c>
      <c r="O982" s="607">
        <f t="shared" si="119"/>
        <v>1.2600655147588193</v>
      </c>
      <c r="P982" s="763">
        <f t="shared" si="120"/>
        <v>1341.6846652267818</v>
      </c>
      <c r="Q982" s="608">
        <f t="shared" si="121"/>
        <v>75.603930885529167</v>
      </c>
    </row>
    <row r="983" spans="1:17">
      <c r="A983" s="2207"/>
      <c r="B983" s="225">
        <v>4</v>
      </c>
      <c r="C983" s="824" t="s">
        <v>679</v>
      </c>
      <c r="D983" s="878">
        <v>48</v>
      </c>
      <c r="E983" s="878">
        <v>1979</v>
      </c>
      <c r="F983" s="606">
        <v>55.7</v>
      </c>
      <c r="G983" s="836">
        <v>4.08</v>
      </c>
      <c r="H983" s="836">
        <v>7.68</v>
      </c>
      <c r="I983" s="836">
        <v>43.94</v>
      </c>
      <c r="J983" s="606">
        <v>2401</v>
      </c>
      <c r="K983" s="947">
        <v>43.94</v>
      </c>
      <c r="L983" s="606">
        <v>2401</v>
      </c>
      <c r="M983" s="605">
        <f t="shared" si="118"/>
        <v>1.8300708038317366E-2</v>
      </c>
      <c r="N983" s="836">
        <v>56.35</v>
      </c>
      <c r="O983" s="607">
        <f t="shared" si="119"/>
        <v>1.0312448979591835</v>
      </c>
      <c r="P983" s="763">
        <f t="shared" si="120"/>
        <v>1098.0424822990419</v>
      </c>
      <c r="Q983" s="608">
        <f t="shared" si="121"/>
        <v>61.87469387755101</v>
      </c>
    </row>
    <row r="984" spans="1:17">
      <c r="A984" s="2207"/>
      <c r="B984" s="225">
        <v>5</v>
      </c>
      <c r="C984" s="824" t="s">
        <v>680</v>
      </c>
      <c r="D984" s="878">
        <v>6</v>
      </c>
      <c r="E984" s="878">
        <v>1962</v>
      </c>
      <c r="F984" s="606">
        <v>7.9</v>
      </c>
      <c r="G984" s="836">
        <v>0.85</v>
      </c>
      <c r="H984" s="836">
        <v>0.96</v>
      </c>
      <c r="I984" s="836">
        <v>6.09</v>
      </c>
      <c r="J984" s="606">
        <v>278</v>
      </c>
      <c r="K984" s="947">
        <v>6.09</v>
      </c>
      <c r="L984" s="606">
        <v>278</v>
      </c>
      <c r="M984" s="605">
        <f t="shared" si="118"/>
        <v>2.1906474820143886E-2</v>
      </c>
      <c r="N984" s="836">
        <v>56.35</v>
      </c>
      <c r="O984" s="607">
        <f t="shared" si="119"/>
        <v>1.2344298561151079</v>
      </c>
      <c r="P984" s="763">
        <f t="shared" si="120"/>
        <v>1314.388489208633</v>
      </c>
      <c r="Q984" s="608">
        <f t="shared" si="121"/>
        <v>74.065791366906467</v>
      </c>
    </row>
    <row r="985" spans="1:17">
      <c r="A985" s="2207"/>
      <c r="B985" s="225">
        <v>6</v>
      </c>
      <c r="C985" s="824" t="s">
        <v>573</v>
      </c>
      <c r="D985" s="878">
        <v>40</v>
      </c>
      <c r="E985" s="878">
        <v>1976</v>
      </c>
      <c r="F985" s="606">
        <v>41.8</v>
      </c>
      <c r="G985" s="836">
        <v>2.5499999999999998</v>
      </c>
      <c r="H985" s="836">
        <v>6.4</v>
      </c>
      <c r="I985" s="836">
        <v>32.85</v>
      </c>
      <c r="J985" s="606">
        <v>1908</v>
      </c>
      <c r="K985" s="947">
        <v>32.85</v>
      </c>
      <c r="L985" s="606">
        <v>1908</v>
      </c>
      <c r="M985" s="605">
        <f t="shared" si="118"/>
        <v>1.7216981132075471E-2</v>
      </c>
      <c r="N985" s="836">
        <v>56.35</v>
      </c>
      <c r="O985" s="607">
        <f t="shared" si="119"/>
        <v>0.97017688679245284</v>
      </c>
      <c r="P985" s="763">
        <f t="shared" si="120"/>
        <v>1033.0188679245282</v>
      </c>
      <c r="Q985" s="608">
        <f t="shared" si="121"/>
        <v>58.210613207547169</v>
      </c>
    </row>
    <row r="986" spans="1:17">
      <c r="A986" s="2207"/>
      <c r="B986" s="225">
        <v>7</v>
      </c>
      <c r="C986" s="824" t="s">
        <v>681</v>
      </c>
      <c r="D986" s="878">
        <v>40</v>
      </c>
      <c r="E986" s="878">
        <v>1969</v>
      </c>
      <c r="F986" s="606">
        <v>46.2</v>
      </c>
      <c r="G986" s="836">
        <v>2.81</v>
      </c>
      <c r="H986" s="836">
        <v>6.4</v>
      </c>
      <c r="I986" s="836">
        <v>37</v>
      </c>
      <c r="J986" s="606">
        <v>1992</v>
      </c>
      <c r="K986" s="947">
        <v>37</v>
      </c>
      <c r="L986" s="606">
        <v>1992</v>
      </c>
      <c r="M986" s="605">
        <f t="shared" si="118"/>
        <v>1.8574297188755019E-2</v>
      </c>
      <c r="N986" s="836">
        <v>56.35</v>
      </c>
      <c r="O986" s="607">
        <f t="shared" si="119"/>
        <v>1.0466616465863454</v>
      </c>
      <c r="P986" s="763">
        <f t="shared" si="120"/>
        <v>1114.4578313253012</v>
      </c>
      <c r="Q986" s="608">
        <f t="shared" si="121"/>
        <v>62.799698795180724</v>
      </c>
    </row>
    <row r="987" spans="1:17" ht="12" thickBot="1">
      <c r="A987" s="2208"/>
      <c r="B987" s="226">
        <v>8</v>
      </c>
      <c r="C987" s="826"/>
      <c r="D987" s="881"/>
      <c r="E987" s="881"/>
      <c r="F987" s="905"/>
      <c r="G987" s="846"/>
      <c r="H987" s="846"/>
      <c r="I987" s="846"/>
      <c r="J987" s="905"/>
      <c r="K987" s="951"/>
      <c r="L987" s="905"/>
      <c r="M987" s="845"/>
      <c r="N987" s="846"/>
      <c r="O987" s="827"/>
      <c r="P987" s="1437"/>
      <c r="Q987" s="828"/>
    </row>
    <row r="988" spans="1:17">
      <c r="A988" s="2114" t="s">
        <v>84</v>
      </c>
      <c r="B988" s="40">
        <v>1</v>
      </c>
      <c r="C988" s="766" t="s">
        <v>577</v>
      </c>
      <c r="D988" s="767">
        <v>12</v>
      </c>
      <c r="E988" s="767">
        <v>1986</v>
      </c>
      <c r="F988" s="704">
        <v>18.3</v>
      </c>
      <c r="G988" s="831">
        <v>0.87</v>
      </c>
      <c r="H988" s="831">
        <v>1.92</v>
      </c>
      <c r="I988" s="831">
        <v>15.51</v>
      </c>
      <c r="J988" s="704">
        <v>540</v>
      </c>
      <c r="K988" s="1518">
        <v>15.51</v>
      </c>
      <c r="L988" s="769">
        <v>540</v>
      </c>
      <c r="M988" s="770">
        <f>K988/L988</f>
        <v>2.8722222222222222E-2</v>
      </c>
      <c r="N988" s="739">
        <v>56.35</v>
      </c>
      <c r="O988" s="771">
        <f>M988*N988</f>
        <v>1.6184972222222223</v>
      </c>
      <c r="P988" s="771">
        <f>M988*60*1000</f>
        <v>1723.3333333333335</v>
      </c>
      <c r="Q988" s="772">
        <f>P988*N988/1000</f>
        <v>97.109833333333341</v>
      </c>
    </row>
    <row r="989" spans="1:17">
      <c r="A989" s="2106"/>
      <c r="B989" s="20">
        <v>2</v>
      </c>
      <c r="C989" s="832" t="s">
        <v>576</v>
      </c>
      <c r="D989" s="886">
        <v>6</v>
      </c>
      <c r="E989" s="886">
        <v>1925</v>
      </c>
      <c r="F989" s="610">
        <v>10.5</v>
      </c>
      <c r="G989" s="837">
        <v>0.2</v>
      </c>
      <c r="H989" s="837">
        <v>0.98</v>
      </c>
      <c r="I989" s="610">
        <v>9.32</v>
      </c>
      <c r="J989" s="610">
        <v>285</v>
      </c>
      <c r="K989" s="774">
        <v>9.32</v>
      </c>
      <c r="L989" s="610">
        <v>285</v>
      </c>
      <c r="M989" s="609">
        <f t="shared" ref="M989:M995" si="122">K989/L989</f>
        <v>3.2701754385964912E-2</v>
      </c>
      <c r="N989" s="837">
        <v>56.35</v>
      </c>
      <c r="O989" s="611">
        <f t="shared" ref="O989:O995" si="123">M989*N989</f>
        <v>1.8427438596491228</v>
      </c>
      <c r="P989" s="771">
        <f t="shared" ref="P989:P995" si="124">M989*60*1000</f>
        <v>1962.1052631578948</v>
      </c>
      <c r="Q989" s="612">
        <f t="shared" ref="Q989:Q995" si="125">P989*N989/1000</f>
        <v>110.56463157894737</v>
      </c>
    </row>
    <row r="990" spans="1:17">
      <c r="A990" s="2106"/>
      <c r="B990" s="20">
        <v>3</v>
      </c>
      <c r="C990" s="832" t="s">
        <v>574</v>
      </c>
      <c r="D990" s="886">
        <v>9</v>
      </c>
      <c r="E990" s="886">
        <v>1986</v>
      </c>
      <c r="F990" s="610">
        <v>19.2</v>
      </c>
      <c r="G990" s="837">
        <v>0.36</v>
      </c>
      <c r="H990" s="837">
        <v>1.44</v>
      </c>
      <c r="I990" s="837">
        <v>17.399999999999999</v>
      </c>
      <c r="J990" s="610">
        <v>412</v>
      </c>
      <c r="K990" s="1435">
        <v>17.399999999999999</v>
      </c>
      <c r="L990" s="610">
        <v>412</v>
      </c>
      <c r="M990" s="609">
        <f t="shared" si="122"/>
        <v>4.2233009708737862E-2</v>
      </c>
      <c r="N990" s="837">
        <v>56.35</v>
      </c>
      <c r="O990" s="611">
        <f t="shared" si="123"/>
        <v>2.3798300970873787</v>
      </c>
      <c r="P990" s="771">
        <f t="shared" si="124"/>
        <v>2533.9805825242715</v>
      </c>
      <c r="Q990" s="612">
        <f t="shared" si="125"/>
        <v>142.78980582524272</v>
      </c>
    </row>
    <row r="991" spans="1:17">
      <c r="A991" s="2106"/>
      <c r="B991" s="20">
        <v>4</v>
      </c>
      <c r="C991" s="832" t="s">
        <v>571</v>
      </c>
      <c r="D991" s="886">
        <v>6</v>
      </c>
      <c r="E991" s="886">
        <v>1984</v>
      </c>
      <c r="F991" s="610">
        <v>13.3</v>
      </c>
      <c r="G991" s="837">
        <v>0.41</v>
      </c>
      <c r="H991" s="837">
        <v>0.96</v>
      </c>
      <c r="I991" s="837">
        <v>11.93</v>
      </c>
      <c r="J991" s="610">
        <v>368</v>
      </c>
      <c r="K991" s="1435">
        <v>11.93</v>
      </c>
      <c r="L991" s="610">
        <v>368</v>
      </c>
      <c r="M991" s="609">
        <f t="shared" si="122"/>
        <v>3.2418478260869563E-2</v>
      </c>
      <c r="N991" s="837">
        <v>56.35</v>
      </c>
      <c r="O991" s="611">
        <f t="shared" si="123"/>
        <v>1.8267812499999998</v>
      </c>
      <c r="P991" s="771">
        <f t="shared" si="124"/>
        <v>1945.1086956521738</v>
      </c>
      <c r="Q991" s="612">
        <f t="shared" si="125"/>
        <v>109.606875</v>
      </c>
    </row>
    <row r="992" spans="1:17">
      <c r="A992" s="2106"/>
      <c r="B992" s="20">
        <v>5</v>
      </c>
      <c r="C992" s="832" t="s">
        <v>572</v>
      </c>
      <c r="D992" s="886">
        <v>6</v>
      </c>
      <c r="E992" s="886">
        <v>1984</v>
      </c>
      <c r="F992" s="610">
        <v>9.8000000000000007</v>
      </c>
      <c r="G992" s="837">
        <v>36</v>
      </c>
      <c r="H992" s="837">
        <v>0.96</v>
      </c>
      <c r="I992" s="837">
        <v>8.48</v>
      </c>
      <c r="J992" s="610">
        <v>271</v>
      </c>
      <c r="K992" s="1435">
        <v>8.48</v>
      </c>
      <c r="L992" s="610">
        <v>271</v>
      </c>
      <c r="M992" s="609">
        <f t="shared" si="122"/>
        <v>3.1291512915129154E-2</v>
      </c>
      <c r="N992" s="837">
        <v>56.35</v>
      </c>
      <c r="O992" s="611">
        <f t="shared" si="123"/>
        <v>1.7632767527675279</v>
      </c>
      <c r="P992" s="771">
        <f t="shared" si="124"/>
        <v>1877.4907749077493</v>
      </c>
      <c r="Q992" s="612">
        <f t="shared" si="125"/>
        <v>105.79660516605166</v>
      </c>
    </row>
    <row r="993" spans="1:17">
      <c r="A993" s="2106"/>
      <c r="B993" s="20">
        <v>6</v>
      </c>
      <c r="C993" s="832" t="s">
        <v>575</v>
      </c>
      <c r="D993" s="886">
        <v>6</v>
      </c>
      <c r="E993" s="886">
        <v>1980</v>
      </c>
      <c r="F993" s="610">
        <v>10.3</v>
      </c>
      <c r="G993" s="837">
        <v>0.46</v>
      </c>
      <c r="H993" s="837">
        <v>0.96</v>
      </c>
      <c r="I993" s="837">
        <v>8.81</v>
      </c>
      <c r="J993" s="610">
        <v>275</v>
      </c>
      <c r="K993" s="1435">
        <v>8.81</v>
      </c>
      <c r="L993" s="610">
        <v>275</v>
      </c>
      <c r="M993" s="609">
        <f t="shared" si="122"/>
        <v>3.2036363636363641E-2</v>
      </c>
      <c r="N993" s="837">
        <v>56.35</v>
      </c>
      <c r="O993" s="611">
        <f t="shared" si="123"/>
        <v>1.8052490909090912</v>
      </c>
      <c r="P993" s="771">
        <f t="shared" si="124"/>
        <v>1922.1818181818185</v>
      </c>
      <c r="Q993" s="612">
        <f t="shared" si="125"/>
        <v>108.31494545454548</v>
      </c>
    </row>
    <row r="994" spans="1:17">
      <c r="A994" s="2106"/>
      <c r="B994" s="20">
        <v>7</v>
      </c>
      <c r="C994" s="832" t="s">
        <v>578</v>
      </c>
      <c r="D994" s="886">
        <v>11</v>
      </c>
      <c r="E994" s="886">
        <v>1980</v>
      </c>
      <c r="F994" s="610">
        <v>19.399999999999999</v>
      </c>
      <c r="G994" s="837">
        <v>0.31</v>
      </c>
      <c r="H994" s="837">
        <v>1.76</v>
      </c>
      <c r="I994" s="837">
        <v>17.329999999999998</v>
      </c>
      <c r="J994" s="610">
        <v>587</v>
      </c>
      <c r="K994" s="1435">
        <v>17.329999999999998</v>
      </c>
      <c r="L994" s="610">
        <v>587</v>
      </c>
      <c r="M994" s="609">
        <f t="shared" si="122"/>
        <v>2.9522998296422485E-2</v>
      </c>
      <c r="N994" s="837">
        <v>56.35</v>
      </c>
      <c r="O994" s="611">
        <f t="shared" si="123"/>
        <v>1.663620954003407</v>
      </c>
      <c r="P994" s="771">
        <f t="shared" si="124"/>
        <v>1771.3798977853492</v>
      </c>
      <c r="Q994" s="612">
        <f t="shared" si="125"/>
        <v>99.817257240204427</v>
      </c>
    </row>
    <row r="995" spans="1:17" ht="12" thickBot="1">
      <c r="A995" s="2107"/>
      <c r="B995" s="21">
        <v>8</v>
      </c>
      <c r="C995" s="832" t="s">
        <v>682</v>
      </c>
      <c r="D995" s="886">
        <v>13</v>
      </c>
      <c r="E995" s="886">
        <v>1983</v>
      </c>
      <c r="F995" s="610">
        <v>20.6</v>
      </c>
      <c r="G995" s="837">
        <v>0.56000000000000005</v>
      </c>
      <c r="H995" s="610">
        <v>2.08</v>
      </c>
      <c r="I995" s="837">
        <v>17.96</v>
      </c>
      <c r="J995" s="610">
        <v>576</v>
      </c>
      <c r="K995" s="1435">
        <v>17.96</v>
      </c>
      <c r="L995" s="610">
        <v>576</v>
      </c>
      <c r="M995" s="609">
        <f t="shared" si="122"/>
        <v>3.1180555555555559E-2</v>
      </c>
      <c r="N995" s="837">
        <v>56.35</v>
      </c>
      <c r="O995" s="611">
        <f t="shared" si="123"/>
        <v>1.7570243055555557</v>
      </c>
      <c r="P995" s="771">
        <f t="shared" si="124"/>
        <v>1870.8333333333335</v>
      </c>
      <c r="Q995" s="612">
        <f t="shared" si="125"/>
        <v>105.42145833333335</v>
      </c>
    </row>
    <row r="997" spans="1:17" ht="12" customHeight="1"/>
    <row r="998" spans="1:17" ht="15">
      <c r="A998" s="2115" t="s">
        <v>190</v>
      </c>
      <c r="B998" s="2115"/>
      <c r="C998" s="2115"/>
      <c r="D998" s="2115"/>
      <c r="E998" s="2115"/>
      <c r="F998" s="2115"/>
      <c r="G998" s="2115"/>
      <c r="H998" s="2115"/>
      <c r="I998" s="2115"/>
      <c r="J998" s="2115"/>
      <c r="K998" s="2115"/>
      <c r="L998" s="2115"/>
      <c r="M998" s="2115"/>
      <c r="N998" s="2115"/>
      <c r="O998" s="2115"/>
      <c r="P998" s="2115"/>
      <c r="Q998" s="2115"/>
    </row>
    <row r="999" spans="1:17" ht="13.5" thickBot="1">
      <c r="A999" s="945"/>
      <c r="B999" s="945"/>
      <c r="C999" s="945"/>
      <c r="D999" s="945"/>
      <c r="E999" s="2043" t="s">
        <v>404</v>
      </c>
      <c r="F999" s="2043"/>
      <c r="G999" s="2043"/>
      <c r="H999" s="2043"/>
      <c r="I999" s="945">
        <v>0.6</v>
      </c>
      <c r="J999" s="945" t="s">
        <v>403</v>
      </c>
      <c r="K999" s="945" t="s">
        <v>405</v>
      </c>
      <c r="L999" s="945">
        <v>487</v>
      </c>
      <c r="M999" s="945"/>
      <c r="N999" s="945"/>
      <c r="O999" s="945"/>
      <c r="P999" s="945"/>
      <c r="Q999" s="945"/>
    </row>
    <row r="1000" spans="1:17">
      <c r="A1000" s="2116" t="s">
        <v>1</v>
      </c>
      <c r="B1000" s="2063" t="s">
        <v>0</v>
      </c>
      <c r="C1000" s="2119" t="s">
        <v>2</v>
      </c>
      <c r="D1000" s="2119" t="s">
        <v>3</v>
      </c>
      <c r="E1000" s="2119" t="s">
        <v>34</v>
      </c>
      <c r="F1000" s="2122" t="s">
        <v>13</v>
      </c>
      <c r="G1000" s="2122"/>
      <c r="H1000" s="2122"/>
      <c r="I1000" s="2122"/>
      <c r="J1000" s="2119" t="s">
        <v>4</v>
      </c>
      <c r="K1000" s="2119" t="s">
        <v>14</v>
      </c>
      <c r="L1000" s="2119" t="s">
        <v>5</v>
      </c>
      <c r="M1000" s="2119" t="s">
        <v>6</v>
      </c>
      <c r="N1000" s="2119" t="s">
        <v>15</v>
      </c>
      <c r="O1000" s="2119" t="s">
        <v>16</v>
      </c>
      <c r="P1000" s="2073" t="s">
        <v>23</v>
      </c>
      <c r="Q1000" s="2075" t="s">
        <v>24</v>
      </c>
    </row>
    <row r="1001" spans="1:17" ht="33.75">
      <c r="A1001" s="2117"/>
      <c r="B1001" s="2064"/>
      <c r="C1001" s="2120"/>
      <c r="D1001" s="2120"/>
      <c r="E1001" s="2120"/>
      <c r="F1001" s="618" t="s">
        <v>17</v>
      </c>
      <c r="G1001" s="618" t="s">
        <v>18</v>
      </c>
      <c r="H1001" s="618" t="s">
        <v>29</v>
      </c>
      <c r="I1001" s="618" t="s">
        <v>20</v>
      </c>
      <c r="J1001" s="2120"/>
      <c r="K1001" s="2120"/>
      <c r="L1001" s="2120"/>
      <c r="M1001" s="2120"/>
      <c r="N1001" s="2120"/>
      <c r="O1001" s="2120"/>
      <c r="P1001" s="2074"/>
      <c r="Q1001" s="2076"/>
    </row>
    <row r="1002" spans="1:17" ht="12" thickBot="1">
      <c r="A1002" s="2118"/>
      <c r="B1002" s="2065"/>
      <c r="C1002" s="2121"/>
      <c r="D1002" s="31" t="s">
        <v>7</v>
      </c>
      <c r="E1002" s="31" t="s">
        <v>8</v>
      </c>
      <c r="F1002" s="31" t="s">
        <v>9</v>
      </c>
      <c r="G1002" s="31" t="s">
        <v>9</v>
      </c>
      <c r="H1002" s="31" t="s">
        <v>9</v>
      </c>
      <c r="I1002" s="31" t="s">
        <v>9</v>
      </c>
      <c r="J1002" s="31" t="s">
        <v>21</v>
      </c>
      <c r="K1002" s="31" t="s">
        <v>9</v>
      </c>
      <c r="L1002" s="31" t="s">
        <v>21</v>
      </c>
      <c r="M1002" s="31" t="s">
        <v>22</v>
      </c>
      <c r="N1002" s="99" t="s">
        <v>519</v>
      </c>
      <c r="O1002" s="99" t="s">
        <v>520</v>
      </c>
      <c r="P1002" s="100" t="s">
        <v>25</v>
      </c>
      <c r="Q1002" s="101" t="s">
        <v>521</v>
      </c>
    </row>
    <row r="1003" spans="1:17" ht="11.25" customHeight="1">
      <c r="A1003" s="2108" t="s">
        <v>321</v>
      </c>
      <c r="B1003" s="12">
        <v>1</v>
      </c>
      <c r="C1003" s="786" t="s">
        <v>456</v>
      </c>
      <c r="D1003" s="736">
        <v>40</v>
      </c>
      <c r="E1003" s="736">
        <v>1975</v>
      </c>
      <c r="F1003" s="695">
        <v>20.584</v>
      </c>
      <c r="G1003" s="695">
        <v>2.923</v>
      </c>
      <c r="H1003" s="695">
        <v>6.4</v>
      </c>
      <c r="I1003" s="695">
        <v>11.260999999999999</v>
      </c>
      <c r="J1003" s="695">
        <v>1928.43</v>
      </c>
      <c r="K1003" s="737">
        <v>11.260999999999999</v>
      </c>
      <c r="L1003" s="695">
        <v>1928.43</v>
      </c>
      <c r="M1003" s="738">
        <f>K1003/L1003</f>
        <v>5.8394652644897654E-3</v>
      </c>
      <c r="N1003" s="787">
        <v>73.465999999999994</v>
      </c>
      <c r="O1003" s="788">
        <f>M1003*N1003</f>
        <v>0.42900215512100509</v>
      </c>
      <c r="P1003" s="788">
        <f>M1003*60*1000</f>
        <v>350.36791586938591</v>
      </c>
      <c r="Q1003" s="596">
        <f>P1003*N1003/1000</f>
        <v>25.740129307260304</v>
      </c>
    </row>
    <row r="1004" spans="1:17">
      <c r="A1004" s="2109"/>
      <c r="B1004" s="13">
        <v>2</v>
      </c>
      <c r="C1004" s="789" t="s">
        <v>608</v>
      </c>
      <c r="D1004" s="743">
        <v>28</v>
      </c>
      <c r="E1004" s="743">
        <v>1981</v>
      </c>
      <c r="F1004" s="597">
        <v>18.277000000000001</v>
      </c>
      <c r="G1004" s="597">
        <v>2.5499999999999998</v>
      </c>
      <c r="H1004" s="597">
        <v>4.4800000000000004</v>
      </c>
      <c r="I1004" s="597">
        <v>11.247</v>
      </c>
      <c r="J1004" s="597">
        <v>1420.11</v>
      </c>
      <c r="K1004" s="745">
        <v>11.247</v>
      </c>
      <c r="L1004" s="597">
        <v>1420.11</v>
      </c>
      <c r="M1004" s="598">
        <f t="shared" ref="M1004:M1008" si="126">K1004/L1004</f>
        <v>7.9198090288780457E-3</v>
      </c>
      <c r="N1004" s="790">
        <v>73.47</v>
      </c>
      <c r="O1004" s="599">
        <f t="shared" ref="O1004:O1008" si="127">M1004*N1004</f>
        <v>0.58186836935166997</v>
      </c>
      <c r="P1004" s="788">
        <f t="shared" ref="P1004:P1008" si="128">M1004*60*1000</f>
        <v>475.18854173268278</v>
      </c>
      <c r="Q1004" s="600">
        <f t="shared" ref="Q1004:Q1008" si="129">P1004*N1004/1000</f>
        <v>34.912102161100201</v>
      </c>
    </row>
    <row r="1005" spans="1:17">
      <c r="A1005" s="2109"/>
      <c r="B1005" s="13">
        <v>3</v>
      </c>
      <c r="C1005" s="789" t="s">
        <v>779</v>
      </c>
      <c r="D1005" s="743">
        <v>45</v>
      </c>
      <c r="E1005" s="743">
        <v>1972</v>
      </c>
      <c r="F1005" s="597">
        <v>29.088999999999999</v>
      </c>
      <c r="G1005" s="597">
        <v>4.1029999999999998</v>
      </c>
      <c r="H1005" s="597">
        <v>7.2</v>
      </c>
      <c r="I1005" s="597">
        <v>17.786000000000001</v>
      </c>
      <c r="J1005" s="597">
        <v>2035.18</v>
      </c>
      <c r="K1005" s="745">
        <v>17.786000000000001</v>
      </c>
      <c r="L1005" s="597">
        <v>2035.18</v>
      </c>
      <c r="M1005" s="598">
        <f t="shared" si="126"/>
        <v>8.739276132823633E-3</v>
      </c>
      <c r="N1005" s="790">
        <v>73.47</v>
      </c>
      <c r="O1005" s="599">
        <f t="shared" si="127"/>
        <v>0.64207461747855232</v>
      </c>
      <c r="P1005" s="788">
        <f t="shared" si="128"/>
        <v>524.35656796941794</v>
      </c>
      <c r="Q1005" s="600">
        <f t="shared" si="129"/>
        <v>38.524477048713131</v>
      </c>
    </row>
    <row r="1006" spans="1:17">
      <c r="A1006" s="2109"/>
      <c r="B1006" s="13">
        <v>4</v>
      </c>
      <c r="C1006" s="789" t="s">
        <v>457</v>
      </c>
      <c r="D1006" s="743">
        <v>20</v>
      </c>
      <c r="E1006" s="743">
        <v>1979</v>
      </c>
      <c r="F1006" s="597">
        <v>13</v>
      </c>
      <c r="G1006" s="597">
        <v>1.3320000000000001</v>
      </c>
      <c r="H1006" s="597">
        <v>3.1680000000000001</v>
      </c>
      <c r="I1006" s="597">
        <v>8.5</v>
      </c>
      <c r="J1006" s="597">
        <v>960.93</v>
      </c>
      <c r="K1006" s="745">
        <v>8.5</v>
      </c>
      <c r="L1006" s="597">
        <v>960.93</v>
      </c>
      <c r="M1006" s="598">
        <f t="shared" si="126"/>
        <v>8.8455974940942639E-3</v>
      </c>
      <c r="N1006" s="790">
        <v>73.47</v>
      </c>
      <c r="O1006" s="599">
        <f t="shared" si="127"/>
        <v>0.6498860478911056</v>
      </c>
      <c r="P1006" s="788">
        <f t="shared" si="128"/>
        <v>530.73584964565578</v>
      </c>
      <c r="Q1006" s="600">
        <f t="shared" si="129"/>
        <v>38.993162873466332</v>
      </c>
    </row>
    <row r="1007" spans="1:17">
      <c r="A1007" s="2109"/>
      <c r="B1007" s="13">
        <v>5</v>
      </c>
      <c r="C1007" s="789" t="s">
        <v>458</v>
      </c>
      <c r="D1007" s="743">
        <v>36</v>
      </c>
      <c r="E1007" s="743">
        <v>1970</v>
      </c>
      <c r="F1007" s="597">
        <v>27.195</v>
      </c>
      <c r="G1007" s="597">
        <v>2.3050000000000002</v>
      </c>
      <c r="H1007" s="597">
        <v>5.76</v>
      </c>
      <c r="I1007" s="597">
        <v>19.13</v>
      </c>
      <c r="J1007" s="597">
        <v>1538.01</v>
      </c>
      <c r="K1007" s="745">
        <v>16.036000000000001</v>
      </c>
      <c r="L1007" s="597">
        <v>1389.47</v>
      </c>
      <c r="M1007" s="598">
        <f t="shared" si="126"/>
        <v>1.1541091207438809E-2</v>
      </c>
      <c r="N1007" s="790">
        <v>73.47</v>
      </c>
      <c r="O1007" s="599">
        <f t="shared" si="127"/>
        <v>0.8479239710105293</v>
      </c>
      <c r="P1007" s="788">
        <f t="shared" si="128"/>
        <v>692.46547244632848</v>
      </c>
      <c r="Q1007" s="600">
        <f t="shared" si="129"/>
        <v>50.875438260631753</v>
      </c>
    </row>
    <row r="1008" spans="1:17">
      <c r="A1008" s="2109"/>
      <c r="B1008" s="13">
        <v>6</v>
      </c>
      <c r="C1008" s="789" t="s">
        <v>187</v>
      </c>
      <c r="D1008" s="743">
        <v>24</v>
      </c>
      <c r="E1008" s="743">
        <v>2011</v>
      </c>
      <c r="F1008" s="597">
        <v>20.178999999999998</v>
      </c>
      <c r="G1008" s="597">
        <v>2.8420000000000001</v>
      </c>
      <c r="H1008" s="597">
        <v>1.92</v>
      </c>
      <c r="I1008" s="597">
        <v>15.417</v>
      </c>
      <c r="J1008" s="597">
        <v>1123.75</v>
      </c>
      <c r="K1008" s="745">
        <v>15.417</v>
      </c>
      <c r="L1008" s="597">
        <v>1123.75</v>
      </c>
      <c r="M1008" s="598">
        <f t="shared" si="126"/>
        <v>1.371924360400445E-2</v>
      </c>
      <c r="N1008" s="790">
        <v>73.47</v>
      </c>
      <c r="O1008" s="599">
        <f t="shared" si="127"/>
        <v>1.0079528275862069</v>
      </c>
      <c r="P1008" s="788">
        <f t="shared" si="128"/>
        <v>823.15461624026693</v>
      </c>
      <c r="Q1008" s="600">
        <f t="shared" si="129"/>
        <v>60.477169655172411</v>
      </c>
    </row>
    <row r="1009" spans="1:17">
      <c r="A1009" s="2109"/>
      <c r="B1009" s="13">
        <v>7</v>
      </c>
      <c r="C1009" s="9"/>
      <c r="D1009" s="13"/>
      <c r="E1009" s="13"/>
      <c r="F1009" s="80"/>
      <c r="G1009" s="92"/>
      <c r="H1009" s="80"/>
      <c r="I1009" s="80"/>
      <c r="J1009" s="65"/>
      <c r="K1009" s="724"/>
      <c r="L1009" s="65"/>
      <c r="M1009" s="55"/>
      <c r="N1009" s="54"/>
      <c r="O1009" s="54"/>
      <c r="P1009" s="54"/>
      <c r="Q1009" s="56"/>
    </row>
    <row r="1010" spans="1:17">
      <c r="A1010" s="2109"/>
      <c r="B1010" s="13">
        <v>8</v>
      </c>
      <c r="C1010" s="9"/>
      <c r="D1010" s="13"/>
      <c r="E1010" s="13"/>
      <c r="F1010" s="80"/>
      <c r="G1010" s="80"/>
      <c r="H1010" s="80"/>
      <c r="I1010" s="80"/>
      <c r="J1010" s="65"/>
      <c r="K1010" s="724"/>
      <c r="L1010" s="65"/>
      <c r="M1010" s="55"/>
      <c r="N1010" s="54"/>
      <c r="O1010" s="54"/>
      <c r="P1010" s="54"/>
      <c r="Q1010" s="56"/>
    </row>
    <row r="1011" spans="1:17">
      <c r="A1011" s="2109"/>
      <c r="B1011" s="13">
        <v>9</v>
      </c>
      <c r="C1011" s="9"/>
      <c r="D1011" s="13"/>
      <c r="E1011" s="13"/>
      <c r="F1011" s="80"/>
      <c r="G1011" s="80"/>
      <c r="H1011" s="80"/>
      <c r="I1011" s="80"/>
      <c r="J1011" s="65"/>
      <c r="K1011" s="724"/>
      <c r="L1011" s="65"/>
      <c r="M1011" s="55"/>
      <c r="N1011" s="54"/>
      <c r="O1011" s="54"/>
      <c r="P1011" s="54"/>
      <c r="Q1011" s="56"/>
    </row>
    <row r="1012" spans="1:17" ht="12" thickBot="1">
      <c r="A1012" s="2110"/>
      <c r="B1012" s="48">
        <v>10</v>
      </c>
      <c r="C1012" s="34"/>
      <c r="D1012" s="33"/>
      <c r="E1012" s="33"/>
      <c r="F1012" s="70"/>
      <c r="G1012" s="262"/>
      <c r="H1012" s="70"/>
      <c r="I1012" s="70"/>
      <c r="J1012" s="90"/>
      <c r="K1012" s="725"/>
      <c r="L1012" s="90"/>
      <c r="M1012" s="58"/>
      <c r="N1012" s="57"/>
      <c r="O1012" s="57"/>
      <c r="P1012" s="57"/>
      <c r="Q1012" s="59"/>
    </row>
    <row r="1013" spans="1:17" ht="11.25" customHeight="1">
      <c r="A1013" s="2111" t="s">
        <v>314</v>
      </c>
      <c r="B1013" s="214">
        <v>1</v>
      </c>
      <c r="C1013" s="795" t="s">
        <v>780</v>
      </c>
      <c r="D1013" s="987">
        <v>18</v>
      </c>
      <c r="E1013" s="987">
        <v>1967</v>
      </c>
      <c r="F1013" s="1076">
        <v>6.5750000000000002</v>
      </c>
      <c r="G1013" s="1076">
        <v>0.97299999999999998</v>
      </c>
      <c r="H1013" s="1076">
        <v>0.224</v>
      </c>
      <c r="I1013" s="1077">
        <v>5.3780000000000001</v>
      </c>
      <c r="J1013" s="1076">
        <v>658.26</v>
      </c>
      <c r="K1013" s="1078">
        <v>4.2919999999999998</v>
      </c>
      <c r="L1013" s="1076">
        <v>474.21</v>
      </c>
      <c r="M1013" s="1079">
        <f>K1013/L1013</f>
        <v>9.0508424537652094E-3</v>
      </c>
      <c r="N1013" s="1080">
        <v>73.47</v>
      </c>
      <c r="O1013" s="777">
        <f t="shared" ref="O1013:O1021" si="130">M1013*N1013</f>
        <v>0.66496539507812991</v>
      </c>
      <c r="P1013" s="777">
        <f t="shared" ref="P1013:P1021" si="131">M1013*60*1000</f>
        <v>543.05054722591262</v>
      </c>
      <c r="Q1013" s="840">
        <f t="shared" ref="Q1013:Q1021" si="132">P1013*N1013/1000</f>
        <v>39.897923704687798</v>
      </c>
    </row>
    <row r="1014" spans="1:17">
      <c r="A1014" s="2112"/>
      <c r="B1014" s="208">
        <v>2</v>
      </c>
      <c r="C1014" s="795" t="s">
        <v>460</v>
      </c>
      <c r="D1014" s="987">
        <v>20</v>
      </c>
      <c r="E1014" s="987">
        <v>1979</v>
      </c>
      <c r="F1014" s="1077">
        <v>18.010999999999999</v>
      </c>
      <c r="G1014" s="1077">
        <v>1.3320000000000001</v>
      </c>
      <c r="H1014" s="1077">
        <v>3.1680000000000001</v>
      </c>
      <c r="I1014" s="1077">
        <v>13.510999999999999</v>
      </c>
      <c r="J1014" s="1077">
        <v>964.06</v>
      </c>
      <c r="K1014" s="1081">
        <v>13.510999999999999</v>
      </c>
      <c r="L1014" s="1077">
        <v>964.06</v>
      </c>
      <c r="M1014" s="1079">
        <f>K1014/L1014</f>
        <v>1.401468788249694E-2</v>
      </c>
      <c r="N1014" s="796">
        <v>73.47</v>
      </c>
      <c r="O1014" s="777">
        <f t="shared" si="130"/>
        <v>1.0296591187270501</v>
      </c>
      <c r="P1014" s="777">
        <f t="shared" si="131"/>
        <v>840.88127294981643</v>
      </c>
      <c r="Q1014" s="840">
        <f t="shared" si="132"/>
        <v>61.779547123623018</v>
      </c>
    </row>
    <row r="1015" spans="1:17">
      <c r="A1015" s="2112"/>
      <c r="B1015" s="261">
        <v>3</v>
      </c>
      <c r="C1015" s="795" t="s">
        <v>609</v>
      </c>
      <c r="D1015" s="987">
        <v>28</v>
      </c>
      <c r="E1015" s="987">
        <v>1977</v>
      </c>
      <c r="F1015" s="1077">
        <v>27.478999999999999</v>
      </c>
      <c r="G1015" s="1077">
        <v>2.621</v>
      </c>
      <c r="H1015" s="1077">
        <v>4.4800000000000004</v>
      </c>
      <c r="I1015" s="1077">
        <v>20.378</v>
      </c>
      <c r="J1015" s="1077">
        <v>1436.93</v>
      </c>
      <c r="K1015" s="1081">
        <v>20.378</v>
      </c>
      <c r="L1015" s="1077">
        <v>1436.93</v>
      </c>
      <c r="M1015" s="778">
        <f t="shared" ref="M1015:M1021" si="133">K1015/L1015</f>
        <v>1.418162332194331E-2</v>
      </c>
      <c r="N1015" s="796">
        <v>73.47</v>
      </c>
      <c r="O1015" s="777">
        <f t="shared" si="130"/>
        <v>1.0419238654631748</v>
      </c>
      <c r="P1015" s="777">
        <f t="shared" si="131"/>
        <v>850.89739931659858</v>
      </c>
      <c r="Q1015" s="798">
        <f t="shared" si="132"/>
        <v>62.515431927790495</v>
      </c>
    </row>
    <row r="1016" spans="1:17">
      <c r="A1016" s="2112"/>
      <c r="B1016" s="208">
        <v>4</v>
      </c>
      <c r="C1016" s="795" t="s">
        <v>781</v>
      </c>
      <c r="D1016" s="987">
        <v>41</v>
      </c>
      <c r="E1016" s="987">
        <v>1981</v>
      </c>
      <c r="F1016" s="1077">
        <v>35.155999999999999</v>
      </c>
      <c r="G1016" s="1077">
        <v>3.5590000000000002</v>
      </c>
      <c r="H1016" s="1077">
        <v>1.6</v>
      </c>
      <c r="I1016" s="1077">
        <v>29.997</v>
      </c>
      <c r="J1016" s="1077">
        <v>2053.2800000000002</v>
      </c>
      <c r="K1016" s="1081">
        <v>25.445</v>
      </c>
      <c r="L1016" s="1077">
        <v>1743.66</v>
      </c>
      <c r="M1016" s="778">
        <f t="shared" si="133"/>
        <v>1.4592867875617952E-2</v>
      </c>
      <c r="N1016" s="796">
        <v>73.47</v>
      </c>
      <c r="O1016" s="797">
        <f t="shared" si="130"/>
        <v>1.0721380028216509</v>
      </c>
      <c r="P1016" s="777">
        <f t="shared" si="131"/>
        <v>875.57207253707713</v>
      </c>
      <c r="Q1016" s="798">
        <f t="shared" si="132"/>
        <v>64.328280169299049</v>
      </c>
    </row>
    <row r="1017" spans="1:17">
      <c r="A1017" s="2112"/>
      <c r="B1017" s="208">
        <v>5</v>
      </c>
      <c r="C1017" s="795" t="s">
        <v>485</v>
      </c>
      <c r="D1017" s="987">
        <v>40</v>
      </c>
      <c r="E1017" s="987">
        <v>1991</v>
      </c>
      <c r="F1017" s="1077">
        <v>43.302999999999997</v>
      </c>
      <c r="G1017" s="1077">
        <v>3.52</v>
      </c>
      <c r="H1017" s="1077">
        <v>6.4</v>
      </c>
      <c r="I1017" s="1077">
        <v>33.383000000000003</v>
      </c>
      <c r="J1017" s="1077">
        <v>2268.5300000000002</v>
      </c>
      <c r="K1017" s="1081">
        <v>33.383000000000003</v>
      </c>
      <c r="L1017" s="1077">
        <v>2268.5300000000002</v>
      </c>
      <c r="M1017" s="778">
        <f t="shared" si="133"/>
        <v>1.4715696949125645E-2</v>
      </c>
      <c r="N1017" s="796">
        <v>73.47</v>
      </c>
      <c r="O1017" s="797">
        <f t="shared" si="130"/>
        <v>1.081162254852261</v>
      </c>
      <c r="P1017" s="777">
        <f t="shared" si="131"/>
        <v>882.94181694753865</v>
      </c>
      <c r="Q1017" s="798">
        <f t="shared" si="132"/>
        <v>64.869735291135669</v>
      </c>
    </row>
    <row r="1018" spans="1:17">
      <c r="A1018" s="2112"/>
      <c r="B1018" s="208">
        <v>6</v>
      </c>
      <c r="C1018" s="795" t="s">
        <v>610</v>
      </c>
      <c r="D1018" s="987">
        <v>20</v>
      </c>
      <c r="E1018" s="987">
        <v>1984</v>
      </c>
      <c r="F1018" s="1077">
        <v>15.56</v>
      </c>
      <c r="G1018" s="1077">
        <v>1.536</v>
      </c>
      <c r="H1018" s="1077">
        <v>3.2</v>
      </c>
      <c r="I1018" s="1077">
        <v>10.824</v>
      </c>
      <c r="J1018" s="1077">
        <v>728.56</v>
      </c>
      <c r="K1018" s="1081">
        <v>9.6039999999999992</v>
      </c>
      <c r="L1018" s="1077">
        <v>646.4</v>
      </c>
      <c r="M1018" s="778">
        <f t="shared" si="133"/>
        <v>1.4857673267326732E-2</v>
      </c>
      <c r="N1018" s="796">
        <v>73.47</v>
      </c>
      <c r="O1018" s="797">
        <f t="shared" si="130"/>
        <v>1.091593254950495</v>
      </c>
      <c r="P1018" s="777">
        <f t="shared" si="131"/>
        <v>891.46039603960389</v>
      </c>
      <c r="Q1018" s="798">
        <f t="shared" si="132"/>
        <v>65.495595297029695</v>
      </c>
    </row>
    <row r="1019" spans="1:17">
      <c r="A1019" s="2112"/>
      <c r="B1019" s="208">
        <v>7</v>
      </c>
      <c r="C1019" s="795" t="s">
        <v>486</v>
      </c>
      <c r="D1019" s="987">
        <v>32</v>
      </c>
      <c r="E1019" s="987">
        <v>1986</v>
      </c>
      <c r="F1019" s="1077">
        <v>34.756999999999998</v>
      </c>
      <c r="G1019" s="1077">
        <v>3.1030000000000002</v>
      </c>
      <c r="H1019" s="1077">
        <v>4.8</v>
      </c>
      <c r="I1019" s="1077">
        <v>26.853999999999999</v>
      </c>
      <c r="J1019" s="1077">
        <v>1810.74</v>
      </c>
      <c r="K1019" s="1081">
        <v>25.123000000000001</v>
      </c>
      <c r="L1019" s="1077">
        <v>1666.78</v>
      </c>
      <c r="M1019" s="778">
        <f t="shared" si="133"/>
        <v>1.5072775051296512E-2</v>
      </c>
      <c r="N1019" s="796">
        <v>73.47</v>
      </c>
      <c r="O1019" s="797">
        <f t="shared" si="130"/>
        <v>1.1073967830187548</v>
      </c>
      <c r="P1019" s="777">
        <f t="shared" si="131"/>
        <v>904.36650307779075</v>
      </c>
      <c r="Q1019" s="798">
        <f t="shared" si="132"/>
        <v>66.443806981125277</v>
      </c>
    </row>
    <row r="1020" spans="1:17">
      <c r="A1020" s="2112"/>
      <c r="B1020" s="208">
        <v>8</v>
      </c>
      <c r="C1020" s="795" t="s">
        <v>459</v>
      </c>
      <c r="D1020" s="987">
        <v>45</v>
      </c>
      <c r="E1020" s="987">
        <v>1988</v>
      </c>
      <c r="F1020" s="1077">
        <v>41.136000000000003</v>
      </c>
      <c r="G1020" s="1077">
        <v>2.5539999999999998</v>
      </c>
      <c r="H1020" s="1077">
        <v>6.88</v>
      </c>
      <c r="I1020" s="1077">
        <v>31.702000000000002</v>
      </c>
      <c r="J1020" s="1077">
        <v>2187.56</v>
      </c>
      <c r="K1020" s="1081">
        <v>31.428999999999998</v>
      </c>
      <c r="L1020" s="1077">
        <v>2070.1799999999998</v>
      </c>
      <c r="M1020" s="778">
        <f t="shared" si="133"/>
        <v>1.5181771633384538E-2</v>
      </c>
      <c r="N1020" s="796">
        <v>73.47</v>
      </c>
      <c r="O1020" s="797">
        <f t="shared" si="130"/>
        <v>1.115404761904762</v>
      </c>
      <c r="P1020" s="777">
        <f t="shared" si="131"/>
        <v>910.90629800307227</v>
      </c>
      <c r="Q1020" s="798">
        <f t="shared" si="132"/>
        <v>66.92428571428573</v>
      </c>
    </row>
    <row r="1021" spans="1:17">
      <c r="A1021" s="2112"/>
      <c r="B1021" s="208">
        <v>9</v>
      </c>
      <c r="C1021" s="795" t="s">
        <v>393</v>
      </c>
      <c r="D1021" s="987">
        <v>19</v>
      </c>
      <c r="E1021" s="987">
        <v>1989</v>
      </c>
      <c r="F1021" s="1077">
        <v>19.103000000000002</v>
      </c>
      <c r="G1021" s="1077">
        <v>0.97399999999999998</v>
      </c>
      <c r="H1021" s="1077">
        <v>2.88</v>
      </c>
      <c r="I1021" s="1077">
        <v>15.249000000000001</v>
      </c>
      <c r="J1021" s="1077">
        <v>1068.04</v>
      </c>
      <c r="K1021" s="1081">
        <v>13.827</v>
      </c>
      <c r="L1021" s="1077">
        <v>908.39</v>
      </c>
      <c r="M1021" s="778">
        <f t="shared" si="133"/>
        <v>1.5221435726945474E-2</v>
      </c>
      <c r="N1021" s="796">
        <v>73.47</v>
      </c>
      <c r="O1021" s="797">
        <f t="shared" si="130"/>
        <v>1.1183188828586841</v>
      </c>
      <c r="P1021" s="777">
        <f t="shared" si="131"/>
        <v>913.2861436167284</v>
      </c>
      <c r="Q1021" s="798">
        <f t="shared" si="132"/>
        <v>67.09913297152103</v>
      </c>
    </row>
    <row r="1022" spans="1:17" ht="12" thickBot="1">
      <c r="A1022" s="2113"/>
      <c r="B1022" s="215">
        <v>10</v>
      </c>
      <c r="C1022" s="231"/>
      <c r="D1022" s="215"/>
      <c r="E1022" s="215"/>
      <c r="F1022" s="232"/>
      <c r="G1022" s="232"/>
      <c r="H1022" s="232"/>
      <c r="I1022" s="232"/>
      <c r="J1022" s="232"/>
      <c r="K1022" s="1082"/>
      <c r="L1022" s="232"/>
      <c r="M1022" s="249"/>
      <c r="N1022" s="232"/>
      <c r="O1022" s="216"/>
      <c r="P1022" s="216"/>
      <c r="Q1022" s="217"/>
    </row>
    <row r="1023" spans="1:17" ht="11.25" customHeight="1">
      <c r="A1023" s="2212" t="s">
        <v>313</v>
      </c>
      <c r="B1023" s="230">
        <v>1</v>
      </c>
      <c r="C1023" s="822" t="s">
        <v>368</v>
      </c>
      <c r="D1023" s="875">
        <v>6</v>
      </c>
      <c r="E1023" s="875">
        <v>1985</v>
      </c>
      <c r="F1023" s="602">
        <v>6.6520000000000001</v>
      </c>
      <c r="G1023" s="602">
        <v>0.32500000000000001</v>
      </c>
      <c r="H1023" s="602">
        <v>0.96</v>
      </c>
      <c r="I1023" s="602">
        <v>5.367</v>
      </c>
      <c r="J1023" s="602">
        <v>230.55</v>
      </c>
      <c r="K1023" s="760">
        <v>5.367</v>
      </c>
      <c r="L1023" s="761">
        <v>230.55</v>
      </c>
      <c r="M1023" s="762">
        <f>K1023/L1023</f>
        <v>2.3279115159401429E-2</v>
      </c>
      <c r="N1023" s="825">
        <v>73.47</v>
      </c>
      <c r="O1023" s="763">
        <f>M1023*N1023</f>
        <v>1.710316590761223</v>
      </c>
      <c r="P1023" s="763">
        <f>M1023*60*1000</f>
        <v>1396.7469095640856</v>
      </c>
      <c r="Q1023" s="764">
        <f>P1023*N1023/1000</f>
        <v>102.61899544567336</v>
      </c>
    </row>
    <row r="1024" spans="1:17">
      <c r="A1024" s="2213"/>
      <c r="B1024" s="225">
        <v>2</v>
      </c>
      <c r="C1024" s="824" t="s">
        <v>488</v>
      </c>
      <c r="D1024" s="878">
        <v>7</v>
      </c>
      <c r="E1024" s="878">
        <v>1972</v>
      </c>
      <c r="F1024" s="606">
        <v>4.8360000000000003</v>
      </c>
      <c r="G1024" s="606">
        <v>0.56699999999999995</v>
      </c>
      <c r="H1024" s="606">
        <v>0.08</v>
      </c>
      <c r="I1024" s="606">
        <v>4.1890000000000001</v>
      </c>
      <c r="J1024" s="606">
        <v>395.27</v>
      </c>
      <c r="K1024" s="765">
        <v>3.6869999999999998</v>
      </c>
      <c r="L1024" s="606">
        <v>158.16</v>
      </c>
      <c r="M1024" s="605">
        <f t="shared" ref="M1024:M1031" si="134">K1024/L1024</f>
        <v>2.3311836115326251E-2</v>
      </c>
      <c r="N1024" s="836">
        <v>73.47</v>
      </c>
      <c r="O1024" s="607">
        <f t="shared" ref="O1024:O1031" si="135">M1024*N1024</f>
        <v>1.7127205993930197</v>
      </c>
      <c r="P1024" s="763">
        <f t="shared" ref="P1024:P1031" si="136">M1024*60*1000</f>
        <v>1398.7101669195749</v>
      </c>
      <c r="Q1024" s="608">
        <f t="shared" ref="Q1024:Q1031" si="137">P1024*N1024/1000</f>
        <v>102.76323596358117</v>
      </c>
    </row>
    <row r="1025" spans="1:17">
      <c r="A1025" s="2213"/>
      <c r="B1025" s="225">
        <v>3</v>
      </c>
      <c r="C1025" s="824" t="s">
        <v>782</v>
      </c>
      <c r="D1025" s="878">
        <v>6</v>
      </c>
      <c r="E1025" s="878">
        <v>1986</v>
      </c>
      <c r="F1025" s="606">
        <v>8.89</v>
      </c>
      <c r="G1025" s="606"/>
      <c r="H1025" s="606"/>
      <c r="I1025" s="606">
        <v>8.89</v>
      </c>
      <c r="J1025" s="606">
        <v>407.89</v>
      </c>
      <c r="K1025" s="765">
        <v>4.49</v>
      </c>
      <c r="L1025" s="606">
        <v>193.9</v>
      </c>
      <c r="M1025" s="605">
        <f t="shared" si="134"/>
        <v>2.3156266116554927E-2</v>
      </c>
      <c r="N1025" s="836">
        <v>73.47</v>
      </c>
      <c r="O1025" s="607">
        <f t="shared" si="135"/>
        <v>1.7012908715832904</v>
      </c>
      <c r="P1025" s="763">
        <f t="shared" si="136"/>
        <v>1389.3759669932956</v>
      </c>
      <c r="Q1025" s="608">
        <f t="shared" si="137"/>
        <v>102.07745229499741</v>
      </c>
    </row>
    <row r="1026" spans="1:17">
      <c r="A1026" s="2213"/>
      <c r="B1026" s="225">
        <v>4</v>
      </c>
      <c r="C1026" s="824" t="s">
        <v>612</v>
      </c>
      <c r="D1026" s="878">
        <v>12</v>
      </c>
      <c r="E1026" s="878">
        <v>1963</v>
      </c>
      <c r="F1026" s="606">
        <v>15.269</v>
      </c>
      <c r="G1026" s="606">
        <v>0.93200000000000005</v>
      </c>
      <c r="H1026" s="606">
        <v>1.92</v>
      </c>
      <c r="I1026" s="606">
        <v>12.417</v>
      </c>
      <c r="J1026" s="606">
        <v>538.22</v>
      </c>
      <c r="K1026" s="765">
        <v>11.474</v>
      </c>
      <c r="L1026" s="606">
        <v>497.34</v>
      </c>
      <c r="M1026" s="605">
        <f t="shared" si="134"/>
        <v>2.3070736317207546E-2</v>
      </c>
      <c r="N1026" s="836">
        <v>73.47</v>
      </c>
      <c r="O1026" s="607">
        <f t="shared" si="135"/>
        <v>1.6950069972252384</v>
      </c>
      <c r="P1026" s="763">
        <f t="shared" si="136"/>
        <v>1384.2441790324526</v>
      </c>
      <c r="Q1026" s="608">
        <f t="shared" si="137"/>
        <v>101.70041983351429</v>
      </c>
    </row>
    <row r="1027" spans="1:17">
      <c r="A1027" s="2213"/>
      <c r="B1027" s="225">
        <v>5</v>
      </c>
      <c r="C1027" s="824" t="s">
        <v>461</v>
      </c>
      <c r="D1027" s="878">
        <v>12</v>
      </c>
      <c r="E1027" s="878">
        <v>1960</v>
      </c>
      <c r="F1027" s="606">
        <v>15.353</v>
      </c>
      <c r="G1027" s="606">
        <v>0.94299999999999995</v>
      </c>
      <c r="H1027" s="606">
        <v>1.92</v>
      </c>
      <c r="I1027" s="606">
        <v>12.49</v>
      </c>
      <c r="J1027" s="606">
        <v>557.91</v>
      </c>
      <c r="K1027" s="765">
        <v>9.4559999999999995</v>
      </c>
      <c r="L1027" s="606">
        <v>422.39</v>
      </c>
      <c r="M1027" s="605">
        <f t="shared" si="134"/>
        <v>2.2386893629110536E-2</v>
      </c>
      <c r="N1027" s="836">
        <v>73.47</v>
      </c>
      <c r="O1027" s="607">
        <f t="shared" si="135"/>
        <v>1.644765074930751</v>
      </c>
      <c r="P1027" s="763">
        <f t="shared" si="136"/>
        <v>1343.2136177466321</v>
      </c>
      <c r="Q1027" s="608">
        <f t="shared" si="137"/>
        <v>98.685904495845051</v>
      </c>
    </row>
    <row r="1028" spans="1:17">
      <c r="A1028" s="2213"/>
      <c r="B1028" s="225">
        <v>6</v>
      </c>
      <c r="C1028" s="824" t="s">
        <v>783</v>
      </c>
      <c r="D1028" s="878">
        <v>9</v>
      </c>
      <c r="E1028" s="878">
        <v>1967</v>
      </c>
      <c r="F1028" s="606">
        <v>10.028</v>
      </c>
      <c r="G1028" s="606">
        <v>0.59499999999999997</v>
      </c>
      <c r="H1028" s="606">
        <v>0.14399999999999999</v>
      </c>
      <c r="I1028" s="606">
        <v>9.2889999999999997</v>
      </c>
      <c r="J1028" s="606">
        <v>416.33</v>
      </c>
      <c r="K1028" s="765">
        <v>9.2889999999999997</v>
      </c>
      <c r="L1028" s="606">
        <v>416.33</v>
      </c>
      <c r="M1028" s="605">
        <f t="shared" si="134"/>
        <v>2.2311627795258568E-2</v>
      </c>
      <c r="N1028" s="836">
        <v>73.47</v>
      </c>
      <c r="O1028" s="607">
        <f t="shared" si="135"/>
        <v>1.6392352941176469</v>
      </c>
      <c r="P1028" s="763">
        <f t="shared" si="136"/>
        <v>1338.6976677155139</v>
      </c>
      <c r="Q1028" s="608">
        <f t="shared" si="137"/>
        <v>98.354117647058814</v>
      </c>
    </row>
    <row r="1029" spans="1:17">
      <c r="A1029" s="2213"/>
      <c r="B1029" s="225">
        <v>7</v>
      </c>
      <c r="C1029" s="824" t="s">
        <v>188</v>
      </c>
      <c r="D1029" s="878">
        <v>4</v>
      </c>
      <c r="E1029" s="878">
        <v>1950</v>
      </c>
      <c r="F1029" s="606">
        <v>5.8339999999999996</v>
      </c>
      <c r="G1029" s="606">
        <v>0.90700000000000003</v>
      </c>
      <c r="H1029" s="606">
        <v>0.64</v>
      </c>
      <c r="I1029" s="606">
        <v>4.2869999999999999</v>
      </c>
      <c r="J1029" s="606">
        <v>193.31</v>
      </c>
      <c r="K1029" s="765">
        <v>4.2869999999999999</v>
      </c>
      <c r="L1029" s="606">
        <v>193.31</v>
      </c>
      <c r="M1029" s="605">
        <f t="shared" si="134"/>
        <v>2.2176814443122445E-2</v>
      </c>
      <c r="N1029" s="836">
        <v>73.47</v>
      </c>
      <c r="O1029" s="607">
        <f t="shared" si="135"/>
        <v>1.629330557136206</v>
      </c>
      <c r="P1029" s="763">
        <f t="shared" si="136"/>
        <v>1330.6088665873465</v>
      </c>
      <c r="Q1029" s="608">
        <f t="shared" si="137"/>
        <v>97.759833428172357</v>
      </c>
    </row>
    <row r="1030" spans="1:17">
      <c r="A1030" s="2213"/>
      <c r="B1030" s="225">
        <v>8</v>
      </c>
      <c r="C1030" s="824" t="s">
        <v>615</v>
      </c>
      <c r="D1030" s="878">
        <v>8</v>
      </c>
      <c r="E1030" s="878">
        <v>1936</v>
      </c>
      <c r="F1030" s="606">
        <v>5.4029999999999996</v>
      </c>
      <c r="G1030" s="606">
        <v>0.86099999999999999</v>
      </c>
      <c r="H1030" s="606">
        <v>0.27200000000000002</v>
      </c>
      <c r="I1030" s="606">
        <v>4.2699999999999996</v>
      </c>
      <c r="J1030" s="606">
        <v>203.07</v>
      </c>
      <c r="K1030" s="765">
        <v>4.2699999999999996</v>
      </c>
      <c r="L1030" s="606">
        <v>203.07</v>
      </c>
      <c r="M1030" s="605">
        <f t="shared" si="134"/>
        <v>2.102723198896932E-2</v>
      </c>
      <c r="N1030" s="836">
        <v>73.47</v>
      </c>
      <c r="O1030" s="607">
        <f t="shared" si="135"/>
        <v>1.544870734229576</v>
      </c>
      <c r="P1030" s="763">
        <f t="shared" si="136"/>
        <v>1261.6339193381591</v>
      </c>
      <c r="Q1030" s="608">
        <f t="shared" si="137"/>
        <v>92.692244053774544</v>
      </c>
    </row>
    <row r="1031" spans="1:17" ht="12" thickBot="1">
      <c r="A1031" s="2213"/>
      <c r="B1031" s="250">
        <v>9</v>
      </c>
      <c r="C1031" s="902" t="s">
        <v>614</v>
      </c>
      <c r="D1031" s="903">
        <v>29</v>
      </c>
      <c r="E1031" s="903">
        <v>1986</v>
      </c>
      <c r="F1031" s="1720">
        <v>37.542999999999999</v>
      </c>
      <c r="G1031" s="1720">
        <v>2.2149999999999999</v>
      </c>
      <c r="H1031" s="1720">
        <v>4.32</v>
      </c>
      <c r="I1031" s="1720">
        <v>31.007999999999999</v>
      </c>
      <c r="J1031" s="1720">
        <v>1577.48</v>
      </c>
      <c r="K1031" s="1721">
        <v>30.61</v>
      </c>
      <c r="L1031" s="1720">
        <v>1464.93</v>
      </c>
      <c r="M1031" s="901">
        <f t="shared" si="134"/>
        <v>2.0895196357505134E-2</v>
      </c>
      <c r="N1031" s="904">
        <v>73.47</v>
      </c>
      <c r="O1031" s="829">
        <f t="shared" si="135"/>
        <v>1.5351700763859022</v>
      </c>
      <c r="P1031" s="1722">
        <f t="shared" si="136"/>
        <v>1253.7117814503081</v>
      </c>
      <c r="Q1031" s="830">
        <f t="shared" si="137"/>
        <v>92.110204583154129</v>
      </c>
    </row>
    <row r="1032" spans="1:17" ht="11.25" customHeight="1">
      <c r="A1032" s="2214" t="s">
        <v>316</v>
      </c>
      <c r="B1032" s="1069">
        <v>1</v>
      </c>
      <c r="C1032" s="1698" t="s">
        <v>784</v>
      </c>
      <c r="D1032" s="1699">
        <v>5</v>
      </c>
      <c r="E1032" s="1699">
        <v>1947</v>
      </c>
      <c r="F1032" s="1700">
        <v>6.1760000000000002</v>
      </c>
      <c r="G1032" s="1700">
        <v>0.45300000000000001</v>
      </c>
      <c r="H1032" s="1700">
        <v>0.08</v>
      </c>
      <c r="I1032" s="1700">
        <v>5.6429999999999998</v>
      </c>
      <c r="J1032" s="1700">
        <v>198.86</v>
      </c>
      <c r="K1032" s="1701">
        <v>1.8169999999999999</v>
      </c>
      <c r="L1032" s="1700">
        <v>45.89</v>
      </c>
      <c r="M1032" s="1723">
        <f>K1032/L1032</f>
        <v>3.9594682937459137E-2</v>
      </c>
      <c r="N1032" s="1724">
        <v>73.47</v>
      </c>
      <c r="O1032" s="1725">
        <f>M1032*N1032</f>
        <v>2.9090213554151227</v>
      </c>
      <c r="P1032" s="1725">
        <f>M1032*60*1000</f>
        <v>2375.6809762475482</v>
      </c>
      <c r="Q1032" s="1726">
        <f>P1032*N1032/1000</f>
        <v>174.54128132490735</v>
      </c>
    </row>
    <row r="1033" spans="1:17" ht="11.25" customHeight="1">
      <c r="A1033" s="2215"/>
      <c r="B1033" s="700">
        <v>2</v>
      </c>
      <c r="C1033" s="1703" t="s">
        <v>785</v>
      </c>
      <c r="D1033" s="1704">
        <v>6</v>
      </c>
      <c r="E1033" s="1704">
        <v>1957</v>
      </c>
      <c r="F1033" s="1705">
        <v>10.691000000000001</v>
      </c>
      <c r="G1033" s="1705">
        <v>0.76500000000000001</v>
      </c>
      <c r="H1033" s="1705">
        <v>0.08</v>
      </c>
      <c r="I1033" s="1705">
        <v>9.8460000000000001</v>
      </c>
      <c r="J1033" s="1705">
        <v>319.77999999999997</v>
      </c>
      <c r="K1033" s="1706">
        <v>9.8460000000000001</v>
      </c>
      <c r="L1033" s="1705">
        <v>319.77999999999997</v>
      </c>
      <c r="M1033" s="1707">
        <f t="shared" ref="M1033:M1040" si="138">K1033/L1033</f>
        <v>3.0789918068672217E-2</v>
      </c>
      <c r="N1033" s="1708">
        <v>73.47</v>
      </c>
      <c r="O1033" s="1709">
        <f t="shared" ref="O1033:O1040" si="139">M1033*N1033</f>
        <v>2.2621352805053476</v>
      </c>
      <c r="P1033" s="1702">
        <f t="shared" ref="P1033:P1040" si="140">M1033*60*1000</f>
        <v>1847.395084120333</v>
      </c>
      <c r="Q1033" s="1710">
        <f t="shared" ref="Q1033:Q1040" si="141">P1033*N1033/1000</f>
        <v>135.72811683032086</v>
      </c>
    </row>
    <row r="1034" spans="1:17">
      <c r="A1034" s="2215"/>
      <c r="B1034" s="700">
        <v>3</v>
      </c>
      <c r="C1034" s="1703" t="s">
        <v>489</v>
      </c>
      <c r="D1034" s="1704">
        <v>6</v>
      </c>
      <c r="E1034" s="1704">
        <v>1934</v>
      </c>
      <c r="F1034" s="1705">
        <v>6.6559999999999997</v>
      </c>
      <c r="G1034" s="1705">
        <v>0.17</v>
      </c>
      <c r="H1034" s="1705">
        <v>9.6000000000000002E-2</v>
      </c>
      <c r="I1034" s="1705">
        <v>6.39</v>
      </c>
      <c r="J1034" s="1705">
        <v>229.18</v>
      </c>
      <c r="K1034" s="1706">
        <v>6.39</v>
      </c>
      <c r="L1034" s="1705">
        <v>229.18</v>
      </c>
      <c r="M1034" s="1707">
        <f t="shared" si="138"/>
        <v>2.788201413735928E-2</v>
      </c>
      <c r="N1034" s="1708">
        <v>73.47</v>
      </c>
      <c r="O1034" s="1709">
        <f t="shared" si="139"/>
        <v>2.0484915786717863</v>
      </c>
      <c r="P1034" s="1702">
        <f t="shared" si="140"/>
        <v>1672.9208482415568</v>
      </c>
      <c r="Q1034" s="1710">
        <f t="shared" si="141"/>
        <v>122.90949472030718</v>
      </c>
    </row>
    <row r="1035" spans="1:17">
      <c r="A1035" s="2215"/>
      <c r="B1035" s="700">
        <v>4</v>
      </c>
      <c r="C1035" s="1703" t="s">
        <v>462</v>
      </c>
      <c r="D1035" s="1704">
        <v>8</v>
      </c>
      <c r="E1035" s="1704">
        <v>1965</v>
      </c>
      <c r="F1035" s="1705">
        <v>11.09</v>
      </c>
      <c r="G1035" s="1705">
        <v>0.45300000000000001</v>
      </c>
      <c r="H1035" s="1705">
        <v>0.128</v>
      </c>
      <c r="I1035" s="1705">
        <v>10.509</v>
      </c>
      <c r="J1035" s="1705">
        <v>406.23</v>
      </c>
      <c r="K1035" s="1706">
        <v>9.2769999999999992</v>
      </c>
      <c r="L1035" s="1705">
        <v>358.6</v>
      </c>
      <c r="M1035" s="1707">
        <f t="shared" si="138"/>
        <v>2.5870050195203567E-2</v>
      </c>
      <c r="N1035" s="1708">
        <v>73.47</v>
      </c>
      <c r="O1035" s="1709">
        <f t="shared" si="139"/>
        <v>1.900672587841606</v>
      </c>
      <c r="P1035" s="1702">
        <f t="shared" si="140"/>
        <v>1552.203011712214</v>
      </c>
      <c r="Q1035" s="1710">
        <f t="shared" si="141"/>
        <v>114.04035527049636</v>
      </c>
    </row>
    <row r="1036" spans="1:17">
      <c r="A1036" s="2215"/>
      <c r="B1036" s="700">
        <v>5</v>
      </c>
      <c r="C1036" s="1703" t="s">
        <v>369</v>
      </c>
      <c r="D1036" s="1704">
        <v>40</v>
      </c>
      <c r="E1036" s="1704">
        <v>1980</v>
      </c>
      <c r="F1036" s="1705">
        <v>57.101999999999997</v>
      </c>
      <c r="G1036" s="1705">
        <v>4.12</v>
      </c>
      <c r="H1036" s="1705">
        <v>6.24</v>
      </c>
      <c r="I1036" s="1705">
        <v>46.741999999999997</v>
      </c>
      <c r="J1036" s="1705">
        <v>1888.23</v>
      </c>
      <c r="K1036" s="1706">
        <v>46.552</v>
      </c>
      <c r="L1036" s="1705">
        <v>1833.49</v>
      </c>
      <c r="M1036" s="1707">
        <f t="shared" si="138"/>
        <v>2.5389830323590528E-2</v>
      </c>
      <c r="N1036" s="1708">
        <v>73.47</v>
      </c>
      <c r="O1036" s="1709">
        <f t="shared" si="139"/>
        <v>1.865390833874196</v>
      </c>
      <c r="P1036" s="1702">
        <f t="shared" si="140"/>
        <v>1523.3898194154317</v>
      </c>
      <c r="Q1036" s="1710">
        <f t="shared" si="141"/>
        <v>111.92345003245177</v>
      </c>
    </row>
    <row r="1037" spans="1:17">
      <c r="A1037" s="2215"/>
      <c r="B1037" s="700">
        <v>6</v>
      </c>
      <c r="C1037" s="1703" t="s">
        <v>189</v>
      </c>
      <c r="D1037" s="1704">
        <v>3</v>
      </c>
      <c r="E1037" s="1704">
        <v>1988</v>
      </c>
      <c r="F1037" s="1705">
        <v>4.5910000000000002</v>
      </c>
      <c r="G1037" s="1705">
        <v>0.11899999999999999</v>
      </c>
      <c r="H1037" s="1705">
        <v>0.48</v>
      </c>
      <c r="I1037" s="1705">
        <v>3.992</v>
      </c>
      <c r="J1037" s="1705">
        <v>167.31</v>
      </c>
      <c r="K1037" s="1706">
        <v>3.992</v>
      </c>
      <c r="L1037" s="1705">
        <v>167.31</v>
      </c>
      <c r="M1037" s="1707">
        <f t="shared" si="138"/>
        <v>2.3859900782977707E-2</v>
      </c>
      <c r="N1037" s="1708">
        <v>73.47</v>
      </c>
      <c r="O1037" s="1709">
        <f t="shared" si="139"/>
        <v>1.7529869105253721</v>
      </c>
      <c r="P1037" s="1702">
        <f t="shared" si="140"/>
        <v>1431.5940469786624</v>
      </c>
      <c r="Q1037" s="1710">
        <f t="shared" si="141"/>
        <v>105.17921463152233</v>
      </c>
    </row>
    <row r="1038" spans="1:17">
      <c r="A1038" s="2215"/>
      <c r="B1038" s="700">
        <v>7</v>
      </c>
      <c r="C1038" s="1703" t="s">
        <v>487</v>
      </c>
      <c r="D1038" s="1704">
        <v>40</v>
      </c>
      <c r="E1038" s="1704">
        <v>1984</v>
      </c>
      <c r="F1038" s="1705">
        <v>57.095999999999997</v>
      </c>
      <c r="G1038" s="1705">
        <v>3.2240000000000002</v>
      </c>
      <c r="H1038" s="1705">
        <v>5.76</v>
      </c>
      <c r="I1038" s="1705">
        <v>48.112000000000002</v>
      </c>
      <c r="J1038" s="1705">
        <v>2237.98</v>
      </c>
      <c r="K1038" s="1706">
        <v>47.232999999999997</v>
      </c>
      <c r="L1038" s="1705">
        <v>1982.29</v>
      </c>
      <c r="M1038" s="1707">
        <f t="shared" si="138"/>
        <v>2.3827492445605839E-2</v>
      </c>
      <c r="N1038" s="1708">
        <v>73.47</v>
      </c>
      <c r="O1038" s="1709">
        <f t="shared" si="139"/>
        <v>1.7506058699786611</v>
      </c>
      <c r="P1038" s="1702">
        <f t="shared" si="140"/>
        <v>1429.6495467363504</v>
      </c>
      <c r="Q1038" s="1710">
        <f t="shared" si="141"/>
        <v>105.03635219871965</v>
      </c>
    </row>
    <row r="1039" spans="1:17">
      <c r="A1039" s="2215"/>
      <c r="B1039" s="700">
        <v>8</v>
      </c>
      <c r="C1039" s="1703" t="s">
        <v>611</v>
      </c>
      <c r="D1039" s="1704">
        <v>46</v>
      </c>
      <c r="E1039" s="1704">
        <v>1973</v>
      </c>
      <c r="F1039" s="1705">
        <v>44.796999999999997</v>
      </c>
      <c r="G1039" s="1705">
        <v>2.5790000000000002</v>
      </c>
      <c r="H1039" s="1705">
        <v>0.72</v>
      </c>
      <c r="I1039" s="1705">
        <v>41.496000000000002</v>
      </c>
      <c r="J1039" s="1705">
        <v>1810.77</v>
      </c>
      <c r="K1039" s="1706">
        <v>36.96</v>
      </c>
      <c r="L1039" s="1705">
        <v>1565.53</v>
      </c>
      <c r="M1039" s="1707">
        <f t="shared" si="138"/>
        <v>2.3608618167649295E-2</v>
      </c>
      <c r="N1039" s="1708">
        <v>73.47</v>
      </c>
      <c r="O1039" s="1709">
        <f t="shared" si="139"/>
        <v>1.7345251767771936</v>
      </c>
      <c r="P1039" s="1702">
        <f t="shared" si="140"/>
        <v>1416.5170900589576</v>
      </c>
      <c r="Q1039" s="1710">
        <f t="shared" si="141"/>
        <v>104.07151060663161</v>
      </c>
    </row>
    <row r="1040" spans="1:17">
      <c r="A1040" s="2215"/>
      <c r="B1040" s="700">
        <v>9</v>
      </c>
      <c r="C1040" s="1711" t="s">
        <v>613</v>
      </c>
      <c r="D1040" s="1704">
        <v>20</v>
      </c>
      <c r="E1040" s="1704">
        <v>1982</v>
      </c>
      <c r="F1040" s="1705">
        <v>26.484000000000002</v>
      </c>
      <c r="G1040" s="1705">
        <v>1.3109999999999999</v>
      </c>
      <c r="H1040" s="1705">
        <v>2.88</v>
      </c>
      <c r="I1040" s="1705">
        <v>22.292999999999999</v>
      </c>
      <c r="J1040" s="1705">
        <v>1048.75</v>
      </c>
      <c r="K1040" s="1712">
        <v>21.876000000000001</v>
      </c>
      <c r="L1040" s="1705">
        <v>939.76</v>
      </c>
      <c r="M1040" s="1707">
        <f t="shared" si="138"/>
        <v>2.3278283817144804E-2</v>
      </c>
      <c r="N1040" s="1703">
        <v>73.47</v>
      </c>
      <c r="O1040" s="1709">
        <f t="shared" si="139"/>
        <v>1.7102555120456286</v>
      </c>
      <c r="P1040" s="1702">
        <f t="shared" si="140"/>
        <v>1396.6970290286881</v>
      </c>
      <c r="Q1040" s="1710">
        <f t="shared" si="141"/>
        <v>102.61533072273771</v>
      </c>
    </row>
    <row r="1041" spans="1:17" ht="12" thickBot="1">
      <c r="A1041" s="2216"/>
      <c r="B1041" s="1713">
        <v>10</v>
      </c>
      <c r="C1041" s="1714"/>
      <c r="D1041" s="1713"/>
      <c r="E1041" s="1713"/>
      <c r="F1041" s="1715"/>
      <c r="G1041" s="1715"/>
      <c r="H1041" s="1715"/>
      <c r="I1041" s="1715"/>
      <c r="J1041" s="1715"/>
      <c r="K1041" s="1716"/>
      <c r="L1041" s="1715"/>
      <c r="M1041" s="1717"/>
      <c r="N1041" s="1715"/>
      <c r="O1041" s="1718"/>
      <c r="P1041" s="1718"/>
      <c r="Q1041" s="1719"/>
    </row>
    <row r="1042" spans="1:17">
      <c r="A1042" s="694"/>
      <c r="B1042" s="692"/>
      <c r="C1042" s="693"/>
      <c r="D1042" s="692"/>
      <c r="E1042" s="692"/>
      <c r="F1042" s="285"/>
      <c r="G1042" s="285"/>
      <c r="H1042" s="285"/>
      <c r="I1042" s="285"/>
      <c r="J1042" s="285"/>
      <c r="K1042" s="285"/>
      <c r="L1042" s="285"/>
      <c r="M1042" s="285"/>
      <c r="N1042" s="285"/>
      <c r="O1042" s="285"/>
      <c r="P1042" s="285"/>
      <c r="Q1042" s="285"/>
    </row>
    <row r="1043" spans="1:17">
      <c r="A1043" s="171"/>
      <c r="B1043" s="172"/>
      <c r="C1043" s="1480"/>
      <c r="D1043" s="1481"/>
      <c r="E1043" s="1481"/>
      <c r="F1043" s="1482"/>
      <c r="G1043" s="1482"/>
      <c r="H1043" s="1482"/>
      <c r="I1043" s="1482"/>
      <c r="J1043" s="1482"/>
      <c r="K1043" s="1483"/>
      <c r="L1043" s="1482"/>
      <c r="M1043" s="1484"/>
      <c r="N1043" s="1485"/>
      <c r="O1043" s="1486"/>
      <c r="P1043" s="1486"/>
      <c r="Q1043" s="1486"/>
    </row>
    <row r="1044" spans="1:17" ht="15">
      <c r="A1044" s="2059" t="s">
        <v>616</v>
      </c>
      <c r="B1044" s="2059"/>
      <c r="C1044" s="2059"/>
      <c r="D1044" s="2059"/>
      <c r="E1044" s="2059"/>
      <c r="F1044" s="2059"/>
      <c r="G1044" s="2059"/>
      <c r="H1044" s="2059"/>
      <c r="I1044" s="2059"/>
      <c r="J1044" s="2059"/>
      <c r="K1044" s="2059"/>
      <c r="L1044" s="2059"/>
      <c r="M1044" s="2059"/>
      <c r="N1044" s="2059"/>
      <c r="O1044" s="2059"/>
      <c r="P1044" s="2059"/>
      <c r="Q1044" s="2059"/>
    </row>
    <row r="1045" spans="1:17" ht="13.5" thickBot="1">
      <c r="A1045" s="945"/>
      <c r="B1045" s="945"/>
      <c r="C1045" s="945"/>
      <c r="D1045" s="945"/>
      <c r="E1045" s="2043" t="s">
        <v>404</v>
      </c>
      <c r="F1045" s="2043"/>
      <c r="G1045" s="2043"/>
      <c r="H1045" s="2043"/>
      <c r="I1045" s="945">
        <v>-0.04</v>
      </c>
      <c r="J1045" s="945" t="s">
        <v>403</v>
      </c>
      <c r="K1045" s="945" t="s">
        <v>405</v>
      </c>
      <c r="L1045" s="945">
        <v>503</v>
      </c>
      <c r="M1045" s="945"/>
      <c r="N1045" s="945"/>
      <c r="O1045" s="945"/>
      <c r="P1045" s="945"/>
      <c r="Q1045" s="945"/>
    </row>
    <row r="1046" spans="1:17">
      <c r="A1046" s="2060" t="s">
        <v>1</v>
      </c>
      <c r="B1046" s="2063" t="s">
        <v>0</v>
      </c>
      <c r="C1046" s="2066" t="s">
        <v>2</v>
      </c>
      <c r="D1046" s="2066" t="s">
        <v>3</v>
      </c>
      <c r="E1046" s="2066" t="s">
        <v>12</v>
      </c>
      <c r="F1046" s="2070" t="s">
        <v>13</v>
      </c>
      <c r="G1046" s="2071"/>
      <c r="H1046" s="2071"/>
      <c r="I1046" s="2072"/>
      <c r="J1046" s="2066" t="s">
        <v>4</v>
      </c>
      <c r="K1046" s="2066" t="s">
        <v>14</v>
      </c>
      <c r="L1046" s="2066" t="s">
        <v>5</v>
      </c>
      <c r="M1046" s="2066" t="s">
        <v>6</v>
      </c>
      <c r="N1046" s="2066" t="s">
        <v>15</v>
      </c>
      <c r="O1046" s="2086" t="s">
        <v>16</v>
      </c>
      <c r="P1046" s="2066" t="s">
        <v>23</v>
      </c>
      <c r="Q1046" s="2075" t="s">
        <v>24</v>
      </c>
    </row>
    <row r="1047" spans="1:17" ht="33.75">
      <c r="A1047" s="2061"/>
      <c r="B1047" s="2064"/>
      <c r="C1047" s="2067"/>
      <c r="D1047" s="2069"/>
      <c r="E1047" s="2069"/>
      <c r="F1047" s="263" t="s">
        <v>17</v>
      </c>
      <c r="G1047" s="263" t="s">
        <v>18</v>
      </c>
      <c r="H1047" s="263" t="s">
        <v>19</v>
      </c>
      <c r="I1047" s="263" t="s">
        <v>20</v>
      </c>
      <c r="J1047" s="2069"/>
      <c r="K1047" s="2069"/>
      <c r="L1047" s="2069"/>
      <c r="M1047" s="2069"/>
      <c r="N1047" s="2069"/>
      <c r="O1047" s="2087"/>
      <c r="P1047" s="2069"/>
      <c r="Q1047" s="2076"/>
    </row>
    <row r="1048" spans="1:17" ht="12" thickBot="1">
      <c r="A1048" s="2061"/>
      <c r="B1048" s="2064"/>
      <c r="C1048" s="2067"/>
      <c r="D1048" s="8" t="s">
        <v>7</v>
      </c>
      <c r="E1048" s="8" t="s">
        <v>8</v>
      </c>
      <c r="F1048" s="8" t="s">
        <v>9</v>
      </c>
      <c r="G1048" s="8" t="s">
        <v>9</v>
      </c>
      <c r="H1048" s="8" t="s">
        <v>9</v>
      </c>
      <c r="I1048" s="8" t="s">
        <v>9</v>
      </c>
      <c r="J1048" s="8" t="s">
        <v>21</v>
      </c>
      <c r="K1048" s="8" t="s">
        <v>9</v>
      </c>
      <c r="L1048" s="8" t="s">
        <v>21</v>
      </c>
      <c r="M1048" s="8" t="s">
        <v>22</v>
      </c>
      <c r="N1048" s="99" t="s">
        <v>519</v>
      </c>
      <c r="O1048" s="99" t="s">
        <v>520</v>
      </c>
      <c r="P1048" s="100" t="s">
        <v>25</v>
      </c>
      <c r="Q1048" s="101" t="s">
        <v>521</v>
      </c>
    </row>
    <row r="1049" spans="1:17">
      <c r="A1049" s="2217" t="s">
        <v>10</v>
      </c>
      <c r="B1049" s="12">
        <v>1</v>
      </c>
      <c r="C1049" s="371"/>
      <c r="D1049" s="288"/>
      <c r="E1049" s="288"/>
      <c r="F1049" s="594"/>
      <c r="G1049" s="594"/>
      <c r="H1049" s="594"/>
      <c r="I1049" s="594"/>
      <c r="J1049" s="373"/>
      <c r="K1049" s="595"/>
      <c r="L1049" s="373"/>
      <c r="M1049" s="372"/>
      <c r="N1049" s="373"/>
      <c r="O1049" s="293"/>
      <c r="P1049" s="293"/>
      <c r="Q1049" s="294"/>
    </row>
    <row r="1050" spans="1:17">
      <c r="A1050" s="2175"/>
      <c r="B1050" s="13">
        <v>2</v>
      </c>
      <c r="C1050" s="331"/>
      <c r="D1050" s="295"/>
      <c r="E1050" s="295"/>
      <c r="F1050" s="592"/>
      <c r="G1050" s="592"/>
      <c r="H1050" s="592"/>
      <c r="I1050" s="592"/>
      <c r="J1050" s="359"/>
      <c r="K1050" s="369"/>
      <c r="L1050" s="359"/>
      <c r="M1050" s="332"/>
      <c r="N1050" s="359"/>
      <c r="O1050" s="300"/>
      <c r="P1050" s="300"/>
      <c r="Q1050" s="301"/>
    </row>
    <row r="1051" spans="1:17">
      <c r="A1051" s="2175"/>
      <c r="B1051" s="13">
        <v>3</v>
      </c>
      <c r="C1051" s="331"/>
      <c r="D1051" s="295"/>
      <c r="E1051" s="295"/>
      <c r="F1051" s="592"/>
      <c r="G1051" s="592"/>
      <c r="H1051" s="592"/>
      <c r="I1051" s="592"/>
      <c r="J1051" s="359"/>
      <c r="K1051" s="369"/>
      <c r="L1051" s="359"/>
      <c r="M1051" s="332"/>
      <c r="N1051" s="359"/>
      <c r="O1051" s="300"/>
      <c r="P1051" s="300"/>
      <c r="Q1051" s="301"/>
    </row>
    <row r="1052" spans="1:17">
      <c r="A1052" s="2175"/>
      <c r="B1052" s="13">
        <v>4</v>
      </c>
      <c r="C1052" s="331"/>
      <c r="D1052" s="295"/>
      <c r="E1052" s="295"/>
      <c r="F1052" s="592"/>
      <c r="G1052" s="592"/>
      <c r="H1052" s="592"/>
      <c r="I1052" s="592"/>
      <c r="J1052" s="359"/>
      <c r="K1052" s="369"/>
      <c r="L1052" s="359"/>
      <c r="M1052" s="332"/>
      <c r="N1052" s="359"/>
      <c r="O1052" s="300"/>
      <c r="P1052" s="300"/>
      <c r="Q1052" s="301"/>
    </row>
    <row r="1053" spans="1:17">
      <c r="A1053" s="2175"/>
      <c r="B1053" s="13">
        <v>5</v>
      </c>
      <c r="C1053" s="331"/>
      <c r="D1053" s="295"/>
      <c r="E1053" s="295"/>
      <c r="F1053" s="592"/>
      <c r="G1053" s="592"/>
      <c r="H1053" s="592"/>
      <c r="I1053" s="592"/>
      <c r="J1053" s="359"/>
      <c r="K1053" s="369"/>
      <c r="L1053" s="359"/>
      <c r="M1053" s="332"/>
      <c r="N1053" s="359"/>
      <c r="O1053" s="300"/>
      <c r="P1053" s="300"/>
      <c r="Q1053" s="301"/>
    </row>
    <row r="1054" spans="1:17">
      <c r="A1054" s="2175"/>
      <c r="B1054" s="13">
        <v>6</v>
      </c>
      <c r="C1054" s="331"/>
      <c r="D1054" s="295"/>
      <c r="E1054" s="295"/>
      <c r="F1054" s="592"/>
      <c r="G1054" s="592"/>
      <c r="H1054" s="592"/>
      <c r="I1054" s="592"/>
      <c r="J1054" s="359"/>
      <c r="K1054" s="369"/>
      <c r="L1054" s="359"/>
      <c r="M1054" s="332"/>
      <c r="N1054" s="359"/>
      <c r="O1054" s="300"/>
      <c r="P1054" s="300"/>
      <c r="Q1054" s="301"/>
    </row>
    <row r="1055" spans="1:17">
      <c r="A1055" s="2175"/>
      <c r="B1055" s="13">
        <v>7</v>
      </c>
      <c r="C1055" s="331"/>
      <c r="D1055" s="295"/>
      <c r="E1055" s="295"/>
      <c r="F1055" s="592"/>
      <c r="G1055" s="592"/>
      <c r="H1055" s="592"/>
      <c r="I1055" s="592"/>
      <c r="J1055" s="359"/>
      <c r="K1055" s="369"/>
      <c r="L1055" s="359"/>
      <c r="M1055" s="332"/>
      <c r="N1055" s="359"/>
      <c r="O1055" s="300"/>
      <c r="P1055" s="300"/>
      <c r="Q1055" s="301"/>
    </row>
    <row r="1056" spans="1:17">
      <c r="A1056" s="2175"/>
      <c r="B1056" s="13">
        <v>8</v>
      </c>
      <c r="C1056" s="331"/>
      <c r="D1056" s="295"/>
      <c r="E1056" s="295"/>
      <c r="F1056" s="592"/>
      <c r="G1056" s="592"/>
      <c r="H1056" s="592"/>
      <c r="I1056" s="592"/>
      <c r="J1056" s="359"/>
      <c r="K1056" s="369"/>
      <c r="L1056" s="359"/>
      <c r="M1056" s="332"/>
      <c r="N1056" s="359"/>
      <c r="O1056" s="300"/>
      <c r="P1056" s="300"/>
      <c r="Q1056" s="301"/>
    </row>
    <row r="1057" spans="1:17">
      <c r="A1057" s="2175"/>
      <c r="B1057" s="13">
        <v>9</v>
      </c>
      <c r="C1057" s="331"/>
      <c r="D1057" s="295"/>
      <c r="E1057" s="295"/>
      <c r="F1057" s="592"/>
      <c r="G1057" s="592"/>
      <c r="H1057" s="592"/>
      <c r="I1057" s="592"/>
      <c r="J1057" s="359"/>
      <c r="K1057" s="369"/>
      <c r="L1057" s="359"/>
      <c r="M1057" s="332"/>
      <c r="N1057" s="359"/>
      <c r="O1057" s="300"/>
      <c r="P1057" s="300"/>
      <c r="Q1057" s="301"/>
    </row>
    <row r="1058" spans="1:17" ht="12" thickBot="1">
      <c r="A1058" s="2176"/>
      <c r="B1058" s="33">
        <v>10</v>
      </c>
      <c r="C1058" s="333"/>
      <c r="D1058" s="334"/>
      <c r="E1058" s="334"/>
      <c r="F1058" s="593"/>
      <c r="G1058" s="593"/>
      <c r="H1058" s="593"/>
      <c r="I1058" s="593"/>
      <c r="J1058" s="336"/>
      <c r="K1058" s="370"/>
      <c r="L1058" s="336"/>
      <c r="M1058" s="335"/>
      <c r="N1058" s="336"/>
      <c r="O1058" s="337"/>
      <c r="P1058" s="337"/>
      <c r="Q1058" s="338"/>
    </row>
    <row r="1059" spans="1:17">
      <c r="A1059" s="2111" t="s">
        <v>26</v>
      </c>
      <c r="B1059" s="214">
        <v>1</v>
      </c>
      <c r="C1059" s="621"/>
      <c r="D1059" s="803"/>
      <c r="E1059" s="803"/>
      <c r="F1059" s="804"/>
      <c r="G1059" s="243"/>
      <c r="H1059" s="243"/>
      <c r="I1059" s="243"/>
      <c r="J1059" s="243"/>
      <c r="K1059" s="805"/>
      <c r="L1059" s="243"/>
      <c r="M1059" s="806"/>
      <c r="N1059" s="849"/>
      <c r="O1059" s="807"/>
      <c r="P1059" s="623"/>
      <c r="Q1059" s="808"/>
    </row>
    <row r="1060" spans="1:17">
      <c r="A1060" s="2210"/>
      <c r="B1060" s="208">
        <v>2</v>
      </c>
      <c r="C1060" s="622"/>
      <c r="D1060" s="809"/>
      <c r="E1060" s="809"/>
      <c r="F1060" s="241"/>
      <c r="G1060" s="241"/>
      <c r="H1060" s="241"/>
      <c r="I1060" s="241"/>
      <c r="J1060" s="241"/>
      <c r="K1060" s="248"/>
      <c r="L1060" s="241"/>
      <c r="M1060" s="210"/>
      <c r="N1060" s="211"/>
      <c r="O1060" s="212"/>
      <c r="P1060" s="212"/>
      <c r="Q1060" s="213"/>
    </row>
    <row r="1061" spans="1:17">
      <c r="A1061" s="2210"/>
      <c r="B1061" s="208">
        <v>3</v>
      </c>
      <c r="C1061" s="209"/>
      <c r="D1061" s="208"/>
      <c r="E1061" s="208"/>
      <c r="F1061" s="241"/>
      <c r="G1061" s="241"/>
      <c r="H1061" s="241"/>
      <c r="I1061" s="241"/>
      <c r="J1061" s="241"/>
      <c r="K1061" s="248"/>
      <c r="L1061" s="241"/>
      <c r="M1061" s="210"/>
      <c r="N1061" s="211"/>
      <c r="O1061" s="212"/>
      <c r="P1061" s="212"/>
      <c r="Q1061" s="213"/>
    </row>
    <row r="1062" spans="1:17">
      <c r="A1062" s="2210"/>
      <c r="B1062" s="208">
        <v>4</v>
      </c>
      <c r="C1062" s="209"/>
      <c r="D1062" s="208"/>
      <c r="E1062" s="208"/>
      <c r="F1062" s="241"/>
      <c r="G1062" s="241"/>
      <c r="H1062" s="241"/>
      <c r="I1062" s="241"/>
      <c r="J1062" s="241"/>
      <c r="K1062" s="248"/>
      <c r="L1062" s="241"/>
      <c r="M1062" s="210"/>
      <c r="N1062" s="211"/>
      <c r="O1062" s="212"/>
      <c r="P1062" s="212"/>
      <c r="Q1062" s="213"/>
    </row>
    <row r="1063" spans="1:17">
      <c r="A1063" s="2210"/>
      <c r="B1063" s="208">
        <v>5</v>
      </c>
      <c r="C1063" s="209"/>
      <c r="D1063" s="208"/>
      <c r="E1063" s="208"/>
      <c r="F1063" s="241"/>
      <c r="G1063" s="241"/>
      <c r="H1063" s="241"/>
      <c r="I1063" s="241"/>
      <c r="J1063" s="241"/>
      <c r="K1063" s="248"/>
      <c r="L1063" s="241"/>
      <c r="M1063" s="210"/>
      <c r="N1063" s="211"/>
      <c r="O1063" s="212"/>
      <c r="P1063" s="212"/>
      <c r="Q1063" s="213"/>
    </row>
    <row r="1064" spans="1:17">
      <c r="A1064" s="2210"/>
      <c r="B1064" s="208">
        <v>6</v>
      </c>
      <c r="C1064" s="209"/>
      <c r="D1064" s="208"/>
      <c r="E1064" s="208"/>
      <c r="F1064" s="241"/>
      <c r="G1064" s="241"/>
      <c r="H1064" s="241"/>
      <c r="I1064" s="241"/>
      <c r="J1064" s="241"/>
      <c r="K1064" s="248"/>
      <c r="L1064" s="241"/>
      <c r="M1064" s="210"/>
      <c r="N1064" s="211"/>
      <c r="O1064" s="212"/>
      <c r="P1064" s="212"/>
      <c r="Q1064" s="213"/>
    </row>
    <row r="1065" spans="1:17">
      <c r="A1065" s="2210"/>
      <c r="B1065" s="208">
        <v>7</v>
      </c>
      <c r="C1065" s="209"/>
      <c r="D1065" s="208"/>
      <c r="E1065" s="208"/>
      <c r="F1065" s="241"/>
      <c r="G1065" s="241"/>
      <c r="H1065" s="241"/>
      <c r="I1065" s="241"/>
      <c r="J1065" s="241"/>
      <c r="K1065" s="248"/>
      <c r="L1065" s="241"/>
      <c r="M1065" s="210"/>
      <c r="N1065" s="211"/>
      <c r="O1065" s="212"/>
      <c r="P1065" s="212"/>
      <c r="Q1065" s="213"/>
    </row>
    <row r="1066" spans="1:17">
      <c r="A1066" s="2210"/>
      <c r="B1066" s="208">
        <v>8</v>
      </c>
      <c r="C1066" s="340"/>
      <c r="D1066" s="186"/>
      <c r="E1066" s="186"/>
      <c r="F1066" s="307"/>
      <c r="G1066" s="307"/>
      <c r="H1066" s="307"/>
      <c r="I1066" s="307"/>
      <c r="J1066" s="307"/>
      <c r="K1066" s="615"/>
      <c r="L1066" s="307"/>
      <c r="M1066" s="341"/>
      <c r="N1066" s="342"/>
      <c r="O1066" s="189"/>
      <c r="P1066" s="189"/>
      <c r="Q1066" s="190"/>
    </row>
    <row r="1067" spans="1:17">
      <c r="A1067" s="2210"/>
      <c r="B1067" s="208">
        <v>9</v>
      </c>
      <c r="C1067" s="340"/>
      <c r="D1067" s="186"/>
      <c r="E1067" s="186"/>
      <c r="F1067" s="307"/>
      <c r="G1067" s="307"/>
      <c r="H1067" s="307"/>
      <c r="I1067" s="307"/>
      <c r="J1067" s="307"/>
      <c r="K1067" s="615"/>
      <c r="L1067" s="307"/>
      <c r="M1067" s="341"/>
      <c r="N1067" s="342"/>
      <c r="O1067" s="189"/>
      <c r="P1067" s="189"/>
      <c r="Q1067" s="190"/>
    </row>
    <row r="1068" spans="1:17" ht="12" thickBot="1">
      <c r="A1068" s="2211"/>
      <c r="B1068" s="215">
        <v>10</v>
      </c>
      <c r="C1068" s="362"/>
      <c r="D1068" s="309"/>
      <c r="E1068" s="309"/>
      <c r="F1068" s="311"/>
      <c r="G1068" s="311"/>
      <c r="H1068" s="311"/>
      <c r="I1068" s="311"/>
      <c r="J1068" s="311"/>
      <c r="K1068" s="616"/>
      <c r="L1068" s="311"/>
      <c r="M1068" s="343"/>
      <c r="N1068" s="344"/>
      <c r="O1068" s="312"/>
      <c r="P1068" s="312"/>
      <c r="Q1068" s="313"/>
    </row>
    <row r="1069" spans="1:17">
      <c r="A1069" s="2219" t="s">
        <v>27</v>
      </c>
      <c r="B1069" s="230">
        <v>1</v>
      </c>
      <c r="C1069" s="814"/>
      <c r="D1069" s="691"/>
      <c r="E1069" s="691"/>
      <c r="F1069" s="810"/>
      <c r="G1069" s="810"/>
      <c r="H1069" s="810"/>
      <c r="I1069" s="810"/>
      <c r="J1069" s="810"/>
      <c r="K1069" s="811"/>
      <c r="L1069" s="810"/>
      <c r="M1069" s="812"/>
      <c r="N1069" s="847"/>
      <c r="O1069" s="784"/>
      <c r="P1069" s="784"/>
      <c r="Q1069" s="813"/>
    </row>
    <row r="1070" spans="1:17">
      <c r="A1070" s="2207"/>
      <c r="B1070" s="225">
        <v>2</v>
      </c>
      <c r="C1070" s="207"/>
      <c r="D1070" s="225"/>
      <c r="E1070" s="225"/>
      <c r="F1070" s="779"/>
      <c r="G1070" s="779"/>
      <c r="H1070" s="779"/>
      <c r="I1070" s="779"/>
      <c r="J1070" s="779"/>
      <c r="K1070" s="780"/>
      <c r="L1070" s="779"/>
      <c r="M1070" s="781"/>
      <c r="N1070" s="782"/>
      <c r="O1070" s="783"/>
      <c r="P1070" s="783"/>
      <c r="Q1070" s="785"/>
    </row>
    <row r="1071" spans="1:17">
      <c r="A1071" s="2207"/>
      <c r="B1071" s="225">
        <v>3</v>
      </c>
      <c r="C1071" s="814"/>
      <c r="D1071" s="691"/>
      <c r="E1071" s="691"/>
      <c r="F1071" s="810"/>
      <c r="G1071" s="810"/>
      <c r="H1071" s="810"/>
      <c r="I1071" s="810"/>
      <c r="J1071" s="810"/>
      <c r="K1071" s="811"/>
      <c r="L1071" s="810"/>
      <c r="M1071" s="812"/>
      <c r="N1071" s="782"/>
      <c r="O1071" s="784"/>
      <c r="P1071" s="784"/>
      <c r="Q1071" s="813"/>
    </row>
    <row r="1072" spans="1:17">
      <c r="A1072" s="2207"/>
      <c r="B1072" s="225">
        <v>4</v>
      </c>
      <c r="C1072" s="207"/>
      <c r="D1072" s="225"/>
      <c r="E1072" s="225"/>
      <c r="F1072" s="779"/>
      <c r="G1072" s="779"/>
      <c r="H1072" s="779"/>
      <c r="I1072" s="779"/>
      <c r="J1072" s="779"/>
      <c r="K1072" s="780"/>
      <c r="L1072" s="779"/>
      <c r="M1072" s="781"/>
      <c r="N1072" s="782"/>
      <c r="O1072" s="784"/>
      <c r="P1072" s="784"/>
      <c r="Q1072" s="785"/>
    </row>
    <row r="1073" spans="1:17">
      <c r="A1073" s="2207"/>
      <c r="B1073" s="225">
        <v>5</v>
      </c>
      <c r="C1073" s="207"/>
      <c r="D1073" s="225"/>
      <c r="E1073" s="225"/>
      <c r="F1073" s="779"/>
      <c r="G1073" s="779"/>
      <c r="H1073" s="779"/>
      <c r="I1073" s="779"/>
      <c r="J1073" s="779"/>
      <c r="K1073" s="780"/>
      <c r="L1073" s="779"/>
      <c r="M1073" s="781"/>
      <c r="N1073" s="782"/>
      <c r="O1073" s="783"/>
      <c r="P1073" s="783"/>
      <c r="Q1073" s="785"/>
    </row>
    <row r="1074" spans="1:17">
      <c r="A1074" s="2207"/>
      <c r="B1074" s="225">
        <v>6</v>
      </c>
      <c r="C1074" s="207"/>
      <c r="D1074" s="225"/>
      <c r="E1074" s="225"/>
      <c r="F1074" s="779"/>
      <c r="G1074" s="779"/>
      <c r="H1074" s="779"/>
      <c r="I1074" s="779"/>
      <c r="J1074" s="779"/>
      <c r="K1074" s="780"/>
      <c r="L1074" s="779"/>
      <c r="M1074" s="781"/>
      <c r="N1074" s="782"/>
      <c r="O1074" s="783"/>
      <c r="P1074" s="783"/>
      <c r="Q1074" s="785"/>
    </row>
    <row r="1075" spans="1:17">
      <c r="A1075" s="2207"/>
      <c r="B1075" s="225">
        <v>7</v>
      </c>
      <c r="C1075" s="207"/>
      <c r="D1075" s="225"/>
      <c r="E1075" s="225"/>
      <c r="F1075" s="779"/>
      <c r="G1075" s="779"/>
      <c r="H1075" s="779"/>
      <c r="I1075" s="779"/>
      <c r="J1075" s="779"/>
      <c r="K1075" s="780"/>
      <c r="L1075" s="779"/>
      <c r="M1075" s="781"/>
      <c r="N1075" s="782"/>
      <c r="O1075" s="783"/>
      <c r="P1075" s="783"/>
      <c r="Q1075" s="785"/>
    </row>
    <row r="1076" spans="1:17">
      <c r="A1076" s="2207"/>
      <c r="B1076" s="225">
        <v>8</v>
      </c>
      <c r="C1076" s="207"/>
      <c r="D1076" s="225"/>
      <c r="E1076" s="225"/>
      <c r="F1076" s="779"/>
      <c r="G1076" s="779"/>
      <c r="H1076" s="779"/>
      <c r="I1076" s="779"/>
      <c r="J1076" s="779"/>
      <c r="K1076" s="780"/>
      <c r="L1076" s="779"/>
      <c r="M1076" s="781"/>
      <c r="N1076" s="782"/>
      <c r="O1076" s="783"/>
      <c r="P1076" s="783"/>
      <c r="Q1076" s="785"/>
    </row>
    <row r="1077" spans="1:17">
      <c r="A1077" s="2207"/>
      <c r="B1077" s="225">
        <v>9</v>
      </c>
      <c r="C1077" s="207"/>
      <c r="D1077" s="225"/>
      <c r="E1077" s="225"/>
      <c r="F1077" s="779"/>
      <c r="G1077" s="779"/>
      <c r="H1077" s="779"/>
      <c r="I1077" s="779"/>
      <c r="J1077" s="779"/>
      <c r="K1077" s="780"/>
      <c r="L1077" s="779"/>
      <c r="M1077" s="781"/>
      <c r="N1077" s="782"/>
      <c r="O1077" s="783"/>
      <c r="P1077" s="783"/>
      <c r="Q1077" s="785"/>
    </row>
    <row r="1078" spans="1:17" ht="12" thickBot="1">
      <c r="A1078" s="2221"/>
      <c r="B1078" s="250">
        <v>10</v>
      </c>
      <c r="C1078" s="1085"/>
      <c r="D1078" s="250"/>
      <c r="E1078" s="250"/>
      <c r="F1078" s="1086"/>
      <c r="G1078" s="1086"/>
      <c r="H1078" s="1086"/>
      <c r="I1078" s="1086"/>
      <c r="J1078" s="1086"/>
      <c r="K1078" s="1489"/>
      <c r="L1078" s="1086"/>
      <c r="M1078" s="1087"/>
      <c r="N1078" s="1088"/>
      <c r="O1078" s="1089"/>
      <c r="P1078" s="1089"/>
      <c r="Q1078" s="1090"/>
    </row>
    <row r="1079" spans="1:17">
      <c r="A1079" s="2222" t="s">
        <v>82</v>
      </c>
      <c r="B1079" s="18">
        <v>1</v>
      </c>
      <c r="C1079" s="766" t="s">
        <v>619</v>
      </c>
      <c r="D1079" s="767">
        <v>8</v>
      </c>
      <c r="E1079" s="767">
        <v>1967</v>
      </c>
      <c r="F1079" s="704">
        <v>10.541</v>
      </c>
      <c r="G1079" s="704">
        <v>0.40799999999999997</v>
      </c>
      <c r="H1079" s="704">
        <v>1.171</v>
      </c>
      <c r="I1079" s="704">
        <v>8.962866</v>
      </c>
      <c r="J1079" s="704">
        <v>335.29</v>
      </c>
      <c r="K1079" s="1479">
        <v>9</v>
      </c>
      <c r="L1079" s="704">
        <v>335.3</v>
      </c>
      <c r="M1079" s="703">
        <f>K1079/L1079</f>
        <v>2.6841634357291977E-2</v>
      </c>
      <c r="N1079" s="831">
        <v>53.518999999999998</v>
      </c>
      <c r="O1079" s="705">
        <f>M1079*N1079</f>
        <v>1.4365374291679092</v>
      </c>
      <c r="P1079" s="705">
        <f>M1079*60*1000</f>
        <v>1610.4980614375186</v>
      </c>
      <c r="Q1079" s="706">
        <f>P1079*N1079/1000</f>
        <v>86.192245750074548</v>
      </c>
    </row>
    <row r="1080" spans="1:17">
      <c r="A1080" s="2106"/>
      <c r="B1080" s="20">
        <v>2</v>
      </c>
      <c r="C1080" s="832" t="s">
        <v>621</v>
      </c>
      <c r="D1080" s="886">
        <v>8</v>
      </c>
      <c r="E1080" s="886">
        <v>1968</v>
      </c>
      <c r="F1080" s="610">
        <v>11.946999999999999</v>
      </c>
      <c r="G1080" s="610">
        <v>0.36837599999999998</v>
      </c>
      <c r="H1080" s="610">
        <v>1.28</v>
      </c>
      <c r="I1080" s="610">
        <v>10.280625000000001</v>
      </c>
      <c r="J1080" s="610">
        <v>390.08</v>
      </c>
      <c r="K1080" s="928">
        <v>10.3</v>
      </c>
      <c r="L1080" s="610">
        <v>390.1</v>
      </c>
      <c r="M1080" s="609">
        <f t="shared" ref="M1080:M1088" si="142">K1080/L1080</f>
        <v>2.6403486285567802E-2</v>
      </c>
      <c r="N1080" s="837">
        <v>53.52</v>
      </c>
      <c r="O1080" s="611">
        <f t="shared" ref="O1080:O1088" si="143">M1080*N1080</f>
        <v>1.413114586003589</v>
      </c>
      <c r="P1080" s="771">
        <f t="shared" ref="P1080:P1088" si="144">M1080*60*1000</f>
        <v>1584.2091771340681</v>
      </c>
      <c r="Q1080" s="612">
        <f t="shared" ref="Q1080:Q1088" si="145">P1080*N1080/1000</f>
        <v>84.786875160215331</v>
      </c>
    </row>
    <row r="1081" spans="1:17">
      <c r="A1081" s="2106"/>
      <c r="B1081" s="20">
        <v>3</v>
      </c>
      <c r="C1081" s="832" t="s">
        <v>620</v>
      </c>
      <c r="D1081" s="886">
        <v>8</v>
      </c>
      <c r="E1081" s="886">
        <v>1968</v>
      </c>
      <c r="F1081" s="610">
        <v>12.486800000000001</v>
      </c>
      <c r="G1081" s="610">
        <v>0.96899999999999997</v>
      </c>
      <c r="H1081" s="610">
        <v>1.4430000000000001</v>
      </c>
      <c r="I1081" s="610">
        <v>10.0746</v>
      </c>
      <c r="J1081" s="610">
        <v>396.13</v>
      </c>
      <c r="K1081" s="928">
        <v>10.1</v>
      </c>
      <c r="L1081" s="610">
        <v>396.1</v>
      </c>
      <c r="M1081" s="609">
        <f t="shared" si="142"/>
        <v>2.5498611461752082E-2</v>
      </c>
      <c r="N1081" s="837">
        <v>53.52</v>
      </c>
      <c r="O1081" s="611">
        <f t="shared" si="143"/>
        <v>1.3646856854329714</v>
      </c>
      <c r="P1081" s="771">
        <f t="shared" si="144"/>
        <v>1529.9166877051248</v>
      </c>
      <c r="Q1081" s="612">
        <f t="shared" si="145"/>
        <v>81.881141125978274</v>
      </c>
    </row>
    <row r="1082" spans="1:17">
      <c r="A1082" s="2106"/>
      <c r="B1082" s="20">
        <v>4</v>
      </c>
      <c r="C1082" s="832" t="s">
        <v>826</v>
      </c>
      <c r="D1082" s="886">
        <v>8</v>
      </c>
      <c r="E1082" s="886">
        <v>1967</v>
      </c>
      <c r="F1082" s="610">
        <v>11.818300000000001</v>
      </c>
      <c r="G1082" s="610">
        <v>0.56100000000000005</v>
      </c>
      <c r="H1082" s="610">
        <v>1.28</v>
      </c>
      <c r="I1082" s="610">
        <v>9.9772999999999996</v>
      </c>
      <c r="J1082" s="610">
        <v>396.24</v>
      </c>
      <c r="K1082" s="928">
        <v>10</v>
      </c>
      <c r="L1082" s="610">
        <v>396.2</v>
      </c>
      <c r="M1082" s="609">
        <f t="shared" si="142"/>
        <v>2.523977788995457E-2</v>
      </c>
      <c r="N1082" s="837">
        <v>53.52</v>
      </c>
      <c r="O1082" s="611">
        <f t="shared" si="143"/>
        <v>1.3508329126703686</v>
      </c>
      <c r="P1082" s="771">
        <f t="shared" si="144"/>
        <v>1514.3866733972741</v>
      </c>
      <c r="Q1082" s="612">
        <f t="shared" si="145"/>
        <v>81.049974760222113</v>
      </c>
    </row>
    <row r="1083" spans="1:17">
      <c r="A1083" s="2106"/>
      <c r="B1083" s="20">
        <v>5</v>
      </c>
      <c r="C1083" s="832" t="s">
        <v>618</v>
      </c>
      <c r="D1083" s="886">
        <v>20</v>
      </c>
      <c r="E1083" s="886">
        <v>1977</v>
      </c>
      <c r="F1083" s="610">
        <v>28.158000000000001</v>
      </c>
      <c r="G1083" s="610">
        <v>1.1220000000000001</v>
      </c>
      <c r="H1083" s="610">
        <v>3.2</v>
      </c>
      <c r="I1083" s="610">
        <v>23.835999999999999</v>
      </c>
      <c r="J1083" s="610">
        <v>1044.6099999999999</v>
      </c>
      <c r="K1083" s="928">
        <v>23.835999999999999</v>
      </c>
      <c r="L1083" s="610">
        <v>1044.5999999999999</v>
      </c>
      <c r="M1083" s="609">
        <f t="shared" si="142"/>
        <v>2.2818303656902163E-2</v>
      </c>
      <c r="N1083" s="837">
        <v>53.52</v>
      </c>
      <c r="O1083" s="611">
        <f t="shared" si="143"/>
        <v>1.2212356117174039</v>
      </c>
      <c r="P1083" s="771">
        <f t="shared" si="144"/>
        <v>1369.0982194141297</v>
      </c>
      <c r="Q1083" s="612">
        <f t="shared" si="145"/>
        <v>73.274136703044235</v>
      </c>
    </row>
    <row r="1084" spans="1:17">
      <c r="A1084" s="2106"/>
      <c r="B1084" s="20">
        <v>6</v>
      </c>
      <c r="C1084" s="832" t="s">
        <v>617</v>
      </c>
      <c r="D1084" s="886">
        <v>20</v>
      </c>
      <c r="E1084" s="886">
        <v>1982</v>
      </c>
      <c r="F1084" s="610">
        <v>28.495999999999999</v>
      </c>
      <c r="G1084" s="610">
        <v>1.7849999999999999</v>
      </c>
      <c r="H1084" s="610">
        <v>3.4910000000000001</v>
      </c>
      <c r="I1084" s="610">
        <v>23.21997</v>
      </c>
      <c r="J1084" s="610">
        <v>1036.5</v>
      </c>
      <c r="K1084" s="928">
        <v>23.2</v>
      </c>
      <c r="L1084" s="610">
        <v>1036.5</v>
      </c>
      <c r="M1084" s="609">
        <f t="shared" si="142"/>
        <v>2.2383019778099374E-2</v>
      </c>
      <c r="N1084" s="837">
        <v>53.52</v>
      </c>
      <c r="O1084" s="611">
        <f t="shared" si="143"/>
        <v>1.1979392185238786</v>
      </c>
      <c r="P1084" s="771">
        <f t="shared" si="144"/>
        <v>1342.9811866859625</v>
      </c>
      <c r="Q1084" s="612">
        <f t="shared" si="145"/>
        <v>71.876353111432721</v>
      </c>
    </row>
    <row r="1085" spans="1:17">
      <c r="A1085" s="2106"/>
      <c r="B1085" s="20">
        <v>7</v>
      </c>
      <c r="C1085" s="832" t="s">
        <v>827</v>
      </c>
      <c r="D1085" s="886">
        <v>28</v>
      </c>
      <c r="E1085" s="886">
        <v>1974</v>
      </c>
      <c r="F1085" s="610">
        <v>37.576999999999998</v>
      </c>
      <c r="G1085" s="610">
        <v>2.601</v>
      </c>
      <c r="H1085" s="610">
        <v>4.4800000000000004</v>
      </c>
      <c r="I1085" s="610">
        <v>30.495999999999999</v>
      </c>
      <c r="J1085" s="610">
        <v>1570.75</v>
      </c>
      <c r="K1085" s="928">
        <v>30.495999999999999</v>
      </c>
      <c r="L1085" s="610">
        <v>1570.8</v>
      </c>
      <c r="M1085" s="609">
        <f t="shared" si="142"/>
        <v>1.9414311179017062E-2</v>
      </c>
      <c r="N1085" s="837">
        <v>53.52</v>
      </c>
      <c r="O1085" s="611">
        <f t="shared" si="143"/>
        <v>1.0390539343009932</v>
      </c>
      <c r="P1085" s="771">
        <f t="shared" si="144"/>
        <v>1164.8586707410238</v>
      </c>
      <c r="Q1085" s="612">
        <f t="shared" si="145"/>
        <v>62.343236058059603</v>
      </c>
    </row>
    <row r="1086" spans="1:17">
      <c r="A1086" s="2106"/>
      <c r="B1086" s="20">
        <v>8</v>
      </c>
      <c r="C1086" s="832" t="s">
        <v>828</v>
      </c>
      <c r="D1086" s="886">
        <v>30</v>
      </c>
      <c r="E1086" s="886">
        <v>1990</v>
      </c>
      <c r="F1086" s="610">
        <v>49.323999999999998</v>
      </c>
      <c r="G1086" s="610">
        <v>4.08</v>
      </c>
      <c r="H1086" s="610">
        <v>4.8</v>
      </c>
      <c r="I1086" s="610">
        <v>40.444000000000003</v>
      </c>
      <c r="J1086" s="610">
        <v>1996.3</v>
      </c>
      <c r="K1086" s="928">
        <v>40.44</v>
      </c>
      <c r="L1086" s="610">
        <v>1996.3</v>
      </c>
      <c r="M1086" s="609">
        <f t="shared" si="142"/>
        <v>2.0257476331212741E-2</v>
      </c>
      <c r="N1086" s="837">
        <v>53.52</v>
      </c>
      <c r="O1086" s="611">
        <f t="shared" si="143"/>
        <v>1.084180133246506</v>
      </c>
      <c r="P1086" s="771">
        <f t="shared" si="144"/>
        <v>1215.4485798727646</v>
      </c>
      <c r="Q1086" s="612">
        <f t="shared" si="145"/>
        <v>65.050807994790361</v>
      </c>
    </row>
    <row r="1087" spans="1:17">
      <c r="A1087" s="2106"/>
      <c r="B1087" s="20">
        <v>9</v>
      </c>
      <c r="C1087" s="889" t="s">
        <v>829</v>
      </c>
      <c r="D1087" s="886">
        <v>55</v>
      </c>
      <c r="E1087" s="886">
        <v>1979</v>
      </c>
      <c r="F1087" s="832">
        <v>59.3</v>
      </c>
      <c r="G1087" s="832">
        <v>3.6</v>
      </c>
      <c r="H1087" s="832">
        <v>8.9</v>
      </c>
      <c r="I1087" s="832">
        <v>46.7</v>
      </c>
      <c r="J1087" s="832">
        <v>2304.11</v>
      </c>
      <c r="K1087" s="886">
        <v>46.8</v>
      </c>
      <c r="L1087" s="832">
        <v>2304.1</v>
      </c>
      <c r="M1087" s="609">
        <f t="shared" si="142"/>
        <v>2.0311618419339438E-2</v>
      </c>
      <c r="N1087" s="832">
        <v>53.52</v>
      </c>
      <c r="O1087" s="611">
        <f t="shared" si="143"/>
        <v>1.0870778178030467</v>
      </c>
      <c r="P1087" s="771">
        <f t="shared" si="144"/>
        <v>1218.6971051603664</v>
      </c>
      <c r="Q1087" s="612">
        <f t="shared" si="145"/>
        <v>65.224669068182806</v>
      </c>
    </row>
    <row r="1088" spans="1:17" ht="12" thickBot="1">
      <c r="A1088" s="2107"/>
      <c r="B1088" s="21">
        <v>10</v>
      </c>
      <c r="C1088" s="890" t="s">
        <v>830</v>
      </c>
      <c r="D1088" s="891">
        <v>24</v>
      </c>
      <c r="E1088" s="891">
        <v>1985</v>
      </c>
      <c r="F1088" s="833">
        <v>27.904</v>
      </c>
      <c r="G1088" s="833">
        <v>2.8050000000000002</v>
      </c>
      <c r="H1088" s="833">
        <v>3.2</v>
      </c>
      <c r="I1088" s="833">
        <v>21.9</v>
      </c>
      <c r="J1088" s="833">
        <v>1062.2</v>
      </c>
      <c r="K1088" s="891">
        <v>21.9</v>
      </c>
      <c r="L1088" s="833">
        <v>1062.2</v>
      </c>
      <c r="M1088" s="838">
        <f t="shared" si="142"/>
        <v>2.0617586141969495E-2</v>
      </c>
      <c r="N1088" s="833">
        <v>53.52</v>
      </c>
      <c r="O1088" s="834">
        <f t="shared" si="143"/>
        <v>1.1034532103182075</v>
      </c>
      <c r="P1088" s="834">
        <f t="shared" si="144"/>
        <v>1237.0551685181697</v>
      </c>
      <c r="Q1088" s="835">
        <f t="shared" si="145"/>
        <v>66.207192619092439</v>
      </c>
    </row>
    <row r="1091" spans="1:17" ht="15">
      <c r="A1091" s="2059" t="s">
        <v>327</v>
      </c>
      <c r="B1091" s="2059"/>
      <c r="C1091" s="2059"/>
      <c r="D1091" s="2059"/>
      <c r="E1091" s="2059"/>
      <c r="F1091" s="2059"/>
      <c r="G1091" s="2059"/>
      <c r="H1091" s="2059"/>
      <c r="I1091" s="2059"/>
      <c r="J1091" s="2059"/>
      <c r="K1091" s="2059"/>
      <c r="L1091" s="2059"/>
      <c r="M1091" s="2059"/>
      <c r="N1091" s="2059"/>
      <c r="O1091" s="2059"/>
      <c r="P1091" s="2059"/>
      <c r="Q1091" s="2059"/>
    </row>
    <row r="1092" spans="1:17" ht="13.5" thickBot="1">
      <c r="A1092" s="945"/>
      <c r="B1092" s="945"/>
      <c r="C1092" s="945"/>
      <c r="D1092" s="945"/>
      <c r="E1092" s="2043" t="s">
        <v>404</v>
      </c>
      <c r="F1092" s="2043"/>
      <c r="G1092" s="2043"/>
      <c r="H1092" s="2043"/>
      <c r="I1092" s="945">
        <v>-0.3</v>
      </c>
      <c r="J1092" s="945" t="s">
        <v>403</v>
      </c>
      <c r="K1092" s="945" t="s">
        <v>405</v>
      </c>
      <c r="L1092" s="945">
        <v>512</v>
      </c>
      <c r="M1092" s="945"/>
      <c r="N1092" s="945"/>
      <c r="O1092" s="945"/>
      <c r="P1092" s="945"/>
      <c r="Q1092" s="945"/>
    </row>
    <row r="1093" spans="1:17">
      <c r="A1093" s="2060" t="s">
        <v>1</v>
      </c>
      <c r="B1093" s="2063" t="s">
        <v>0</v>
      </c>
      <c r="C1093" s="2066" t="s">
        <v>2</v>
      </c>
      <c r="D1093" s="2066" t="s">
        <v>3</v>
      </c>
      <c r="E1093" s="2066" t="s">
        <v>12</v>
      </c>
      <c r="F1093" s="2070" t="s">
        <v>13</v>
      </c>
      <c r="G1093" s="2071"/>
      <c r="H1093" s="2071"/>
      <c r="I1093" s="2072"/>
      <c r="J1093" s="2066" t="s">
        <v>4</v>
      </c>
      <c r="K1093" s="2066" t="s">
        <v>14</v>
      </c>
      <c r="L1093" s="2066" t="s">
        <v>5</v>
      </c>
      <c r="M1093" s="2066" t="s">
        <v>6</v>
      </c>
      <c r="N1093" s="2066" t="s">
        <v>15</v>
      </c>
      <c r="O1093" s="2086" t="s">
        <v>16</v>
      </c>
      <c r="P1093" s="2066" t="s">
        <v>23</v>
      </c>
      <c r="Q1093" s="2075" t="s">
        <v>24</v>
      </c>
    </row>
    <row r="1094" spans="1:17" ht="33.75">
      <c r="A1094" s="2061"/>
      <c r="B1094" s="2064"/>
      <c r="C1094" s="2067"/>
      <c r="D1094" s="2069"/>
      <c r="E1094" s="2069"/>
      <c r="F1094" s="614" t="s">
        <v>17</v>
      </c>
      <c r="G1094" s="614" t="s">
        <v>18</v>
      </c>
      <c r="H1094" s="614" t="s">
        <v>19</v>
      </c>
      <c r="I1094" s="614" t="s">
        <v>20</v>
      </c>
      <c r="J1094" s="2069"/>
      <c r="K1094" s="2069"/>
      <c r="L1094" s="2069"/>
      <c r="M1094" s="2069"/>
      <c r="N1094" s="2069"/>
      <c r="O1094" s="2087"/>
      <c r="P1094" s="2069"/>
      <c r="Q1094" s="2076"/>
    </row>
    <row r="1095" spans="1:17" ht="12" thickBot="1">
      <c r="A1095" s="2061"/>
      <c r="B1095" s="2064"/>
      <c r="C1095" s="2067"/>
      <c r="D1095" s="8" t="s">
        <v>7</v>
      </c>
      <c r="E1095" s="8" t="s">
        <v>8</v>
      </c>
      <c r="F1095" s="8" t="s">
        <v>9</v>
      </c>
      <c r="G1095" s="8" t="s">
        <v>9</v>
      </c>
      <c r="H1095" s="8" t="s">
        <v>9</v>
      </c>
      <c r="I1095" s="8" t="s">
        <v>9</v>
      </c>
      <c r="J1095" s="8" t="s">
        <v>21</v>
      </c>
      <c r="K1095" s="8" t="s">
        <v>9</v>
      </c>
      <c r="L1095" s="8" t="s">
        <v>21</v>
      </c>
      <c r="M1095" s="8" t="s">
        <v>22</v>
      </c>
      <c r="N1095" s="99" t="s">
        <v>519</v>
      </c>
      <c r="O1095" s="99" t="s">
        <v>520</v>
      </c>
      <c r="P1095" s="100" t="s">
        <v>25</v>
      </c>
      <c r="Q1095" s="101" t="s">
        <v>521</v>
      </c>
    </row>
    <row r="1096" spans="1:17">
      <c r="A1096" s="2217" t="s">
        <v>10</v>
      </c>
      <c r="B1096" s="12">
        <v>1</v>
      </c>
      <c r="C1096" s="371"/>
      <c r="D1096" s="288"/>
      <c r="E1096" s="288"/>
      <c r="F1096" s="594"/>
      <c r="G1096" s="594"/>
      <c r="H1096" s="594"/>
      <c r="I1096" s="594"/>
      <c r="J1096" s="373"/>
      <c r="K1096" s="595"/>
      <c r="L1096" s="373"/>
      <c r="M1096" s="372"/>
      <c r="N1096" s="373"/>
      <c r="O1096" s="293"/>
      <c r="P1096" s="293"/>
      <c r="Q1096" s="294"/>
    </row>
    <row r="1097" spans="1:17">
      <c r="A1097" s="2175"/>
      <c r="B1097" s="13">
        <v>2</v>
      </c>
      <c r="C1097" s="331"/>
      <c r="D1097" s="295"/>
      <c r="E1097" s="295"/>
      <c r="F1097" s="592"/>
      <c r="G1097" s="592"/>
      <c r="H1097" s="592"/>
      <c r="I1097" s="592"/>
      <c r="J1097" s="359"/>
      <c r="K1097" s="369"/>
      <c r="L1097" s="359"/>
      <c r="M1097" s="332"/>
      <c r="N1097" s="359"/>
      <c r="O1097" s="300"/>
      <c r="P1097" s="300"/>
      <c r="Q1097" s="301"/>
    </row>
    <row r="1098" spans="1:17">
      <c r="A1098" s="2175"/>
      <c r="B1098" s="13">
        <v>3</v>
      </c>
      <c r="C1098" s="331"/>
      <c r="D1098" s="295"/>
      <c r="E1098" s="295"/>
      <c r="F1098" s="592"/>
      <c r="G1098" s="592"/>
      <c r="H1098" s="592"/>
      <c r="I1098" s="592"/>
      <c r="J1098" s="359"/>
      <c r="K1098" s="369"/>
      <c r="L1098" s="359"/>
      <c r="M1098" s="332"/>
      <c r="N1098" s="359"/>
      <c r="O1098" s="300"/>
      <c r="P1098" s="300"/>
      <c r="Q1098" s="301"/>
    </row>
    <row r="1099" spans="1:17">
      <c r="A1099" s="2175"/>
      <c r="B1099" s="13">
        <v>4</v>
      </c>
      <c r="C1099" s="331"/>
      <c r="D1099" s="295"/>
      <c r="E1099" s="295"/>
      <c r="F1099" s="592"/>
      <c r="G1099" s="592"/>
      <c r="H1099" s="592"/>
      <c r="I1099" s="592"/>
      <c r="J1099" s="359"/>
      <c r="K1099" s="369"/>
      <c r="L1099" s="359"/>
      <c r="M1099" s="332"/>
      <c r="N1099" s="359"/>
      <c r="O1099" s="300"/>
      <c r="P1099" s="300"/>
      <c r="Q1099" s="301"/>
    </row>
    <row r="1100" spans="1:17">
      <c r="A1100" s="2175"/>
      <c r="B1100" s="13">
        <v>5</v>
      </c>
      <c r="C1100" s="331"/>
      <c r="D1100" s="295"/>
      <c r="E1100" s="295"/>
      <c r="F1100" s="592"/>
      <c r="G1100" s="592"/>
      <c r="H1100" s="592"/>
      <c r="I1100" s="592"/>
      <c r="J1100" s="359"/>
      <c r="K1100" s="369"/>
      <c r="L1100" s="359"/>
      <c r="M1100" s="332"/>
      <c r="N1100" s="359"/>
      <c r="O1100" s="300"/>
      <c r="P1100" s="300"/>
      <c r="Q1100" s="301"/>
    </row>
    <row r="1101" spans="1:17">
      <c r="A1101" s="2175"/>
      <c r="B1101" s="13">
        <v>6</v>
      </c>
      <c r="C1101" s="331"/>
      <c r="D1101" s="295"/>
      <c r="E1101" s="295"/>
      <c r="F1101" s="592"/>
      <c r="G1101" s="592"/>
      <c r="H1101" s="592"/>
      <c r="I1101" s="592"/>
      <c r="J1101" s="359"/>
      <c r="K1101" s="369"/>
      <c r="L1101" s="359"/>
      <c r="M1101" s="332"/>
      <c r="N1101" s="359"/>
      <c r="O1101" s="300"/>
      <c r="P1101" s="300"/>
      <c r="Q1101" s="301"/>
    </row>
    <row r="1102" spans="1:17">
      <c r="A1102" s="2175"/>
      <c r="B1102" s="13">
        <v>7</v>
      </c>
      <c r="C1102" s="331"/>
      <c r="D1102" s="295"/>
      <c r="E1102" s="295"/>
      <c r="F1102" s="592"/>
      <c r="G1102" s="592"/>
      <c r="H1102" s="592"/>
      <c r="I1102" s="592"/>
      <c r="J1102" s="359"/>
      <c r="K1102" s="369"/>
      <c r="L1102" s="359"/>
      <c r="M1102" s="332"/>
      <c r="N1102" s="359"/>
      <c r="O1102" s="300"/>
      <c r="P1102" s="300"/>
      <c r="Q1102" s="301"/>
    </row>
    <row r="1103" spans="1:17">
      <c r="A1103" s="2175"/>
      <c r="B1103" s="13">
        <v>8</v>
      </c>
      <c r="C1103" s="331"/>
      <c r="D1103" s="295"/>
      <c r="E1103" s="295"/>
      <c r="F1103" s="592"/>
      <c r="G1103" s="592"/>
      <c r="H1103" s="592"/>
      <c r="I1103" s="592"/>
      <c r="J1103" s="359"/>
      <c r="K1103" s="369"/>
      <c r="L1103" s="359"/>
      <c r="M1103" s="332"/>
      <c r="N1103" s="359"/>
      <c r="O1103" s="300"/>
      <c r="P1103" s="300"/>
      <c r="Q1103" s="301"/>
    </row>
    <row r="1104" spans="1:17">
      <c r="A1104" s="2175"/>
      <c r="B1104" s="13">
        <v>9</v>
      </c>
      <c r="C1104" s="331"/>
      <c r="D1104" s="295"/>
      <c r="E1104" s="295"/>
      <c r="F1104" s="592"/>
      <c r="G1104" s="592"/>
      <c r="H1104" s="592"/>
      <c r="I1104" s="592"/>
      <c r="J1104" s="359"/>
      <c r="K1104" s="369"/>
      <c r="L1104" s="359"/>
      <c r="M1104" s="332"/>
      <c r="N1104" s="359"/>
      <c r="O1104" s="300"/>
      <c r="P1104" s="300"/>
      <c r="Q1104" s="301"/>
    </row>
    <row r="1105" spans="1:17" ht="12" thickBot="1">
      <c r="A1105" s="2176"/>
      <c r="B1105" s="33">
        <v>10</v>
      </c>
      <c r="C1105" s="333"/>
      <c r="D1105" s="334"/>
      <c r="E1105" s="334"/>
      <c r="F1105" s="593"/>
      <c r="G1105" s="593"/>
      <c r="H1105" s="593"/>
      <c r="I1105" s="593"/>
      <c r="J1105" s="336"/>
      <c r="K1105" s="370"/>
      <c r="L1105" s="336"/>
      <c r="M1105" s="335"/>
      <c r="N1105" s="336"/>
      <c r="O1105" s="337"/>
      <c r="P1105" s="337"/>
      <c r="Q1105" s="338"/>
    </row>
    <row r="1106" spans="1:17">
      <c r="A1106" s="2111" t="s">
        <v>26</v>
      </c>
      <c r="B1106" s="214">
        <v>1</v>
      </c>
      <c r="C1106" s="756" t="s">
        <v>831</v>
      </c>
      <c r="D1106" s="749">
        <v>20</v>
      </c>
      <c r="E1106" s="749">
        <v>1995</v>
      </c>
      <c r="F1106" s="751">
        <v>22.2</v>
      </c>
      <c r="G1106" s="751">
        <v>2.1800000000000002</v>
      </c>
      <c r="H1106" s="751">
        <v>3.2</v>
      </c>
      <c r="I1106" s="750">
        <v>16.809999999999999</v>
      </c>
      <c r="J1106" s="751">
        <v>1108.2</v>
      </c>
      <c r="K1106" s="752">
        <v>16.809999999999999</v>
      </c>
      <c r="L1106" s="751">
        <v>1108.2</v>
      </c>
      <c r="M1106" s="753">
        <f>K1106/L1106</f>
        <v>1.5168742104313298E-2</v>
      </c>
      <c r="N1106" s="862">
        <v>84.3</v>
      </c>
      <c r="O1106" s="754">
        <f t="shared" ref="O1106:O1115" si="146">M1106*N1106</f>
        <v>1.278724959393611</v>
      </c>
      <c r="P1106" s="754">
        <f t="shared" ref="P1106:P1115" si="147">M1106*60*1000</f>
        <v>910.12452625879791</v>
      </c>
      <c r="Q1106" s="755">
        <f t="shared" ref="Q1106:Q1115" si="148">P1106*N1106/1000</f>
        <v>76.723497563616661</v>
      </c>
    </row>
    <row r="1107" spans="1:17">
      <c r="A1107" s="2210"/>
      <c r="B1107" s="208">
        <v>2</v>
      </c>
      <c r="C1107" s="865" t="s">
        <v>832</v>
      </c>
      <c r="D1107" s="749">
        <v>22</v>
      </c>
      <c r="E1107" s="749">
        <v>1991</v>
      </c>
      <c r="F1107" s="750">
        <v>23.4</v>
      </c>
      <c r="G1107" s="750">
        <v>1.82</v>
      </c>
      <c r="H1107" s="750">
        <v>3.52</v>
      </c>
      <c r="I1107" s="750">
        <v>18.05</v>
      </c>
      <c r="J1107" s="750">
        <v>1170.17</v>
      </c>
      <c r="K1107" s="757">
        <v>18.05</v>
      </c>
      <c r="L1107" s="750">
        <v>1170.17</v>
      </c>
      <c r="M1107" s="753">
        <f>K1107/L1107</f>
        <v>1.5425109172171565E-2</v>
      </c>
      <c r="N1107" s="862">
        <v>84.3</v>
      </c>
      <c r="O1107" s="754">
        <f t="shared" si="146"/>
        <v>1.3003367032140629</v>
      </c>
      <c r="P1107" s="754">
        <f t="shared" si="147"/>
        <v>925.50655033029386</v>
      </c>
      <c r="Q1107" s="755">
        <f t="shared" si="148"/>
        <v>78.020202192843769</v>
      </c>
    </row>
    <row r="1108" spans="1:17">
      <c r="A1108" s="2210"/>
      <c r="B1108" s="208">
        <v>3</v>
      </c>
      <c r="C1108" s="865" t="s">
        <v>833</v>
      </c>
      <c r="D1108" s="749">
        <v>70</v>
      </c>
      <c r="E1108" s="749">
        <v>1977</v>
      </c>
      <c r="F1108" s="750">
        <v>68.5</v>
      </c>
      <c r="G1108" s="750">
        <v>4.9800000000000004</v>
      </c>
      <c r="H1108" s="750">
        <v>11.2</v>
      </c>
      <c r="I1108" s="750">
        <v>52.31</v>
      </c>
      <c r="J1108" s="750">
        <v>3369.42</v>
      </c>
      <c r="K1108" s="757">
        <v>52.31</v>
      </c>
      <c r="L1108" s="750">
        <v>3369.42</v>
      </c>
      <c r="M1108" s="758">
        <f t="shared" ref="M1108:M1115" si="149">K1108/L1108</f>
        <v>1.5524927138795401E-2</v>
      </c>
      <c r="N1108" s="862">
        <v>84.3</v>
      </c>
      <c r="O1108" s="754">
        <f t="shared" si="146"/>
        <v>1.3087513578004524</v>
      </c>
      <c r="P1108" s="754">
        <f t="shared" si="147"/>
        <v>931.49562832772403</v>
      </c>
      <c r="Q1108" s="759">
        <f t="shared" si="148"/>
        <v>78.525081468027125</v>
      </c>
    </row>
    <row r="1109" spans="1:17">
      <c r="A1109" s="2210"/>
      <c r="B1109" s="208">
        <v>4</v>
      </c>
      <c r="C1109" s="865" t="s">
        <v>834</v>
      </c>
      <c r="D1109" s="749">
        <v>8</v>
      </c>
      <c r="E1109" s="749">
        <v>1975</v>
      </c>
      <c r="F1109" s="750">
        <v>11.21</v>
      </c>
      <c r="G1109" s="750">
        <v>0.98</v>
      </c>
      <c r="H1109" s="750">
        <v>1.28</v>
      </c>
      <c r="I1109" s="750">
        <v>8.9499999999999993</v>
      </c>
      <c r="J1109" s="750">
        <v>574.41</v>
      </c>
      <c r="K1109" s="757">
        <v>8.9499999999999993</v>
      </c>
      <c r="L1109" s="750">
        <v>574.41</v>
      </c>
      <c r="M1109" s="758">
        <f t="shared" si="149"/>
        <v>1.5581205062585958E-2</v>
      </c>
      <c r="N1109" s="862">
        <v>84.3</v>
      </c>
      <c r="O1109" s="866">
        <f t="shared" si="146"/>
        <v>1.3134955867759963</v>
      </c>
      <c r="P1109" s="754">
        <f t="shared" si="147"/>
        <v>934.87230375515753</v>
      </c>
      <c r="Q1109" s="759">
        <f t="shared" si="148"/>
        <v>78.809735206559779</v>
      </c>
    </row>
    <row r="1110" spans="1:17">
      <c r="A1110" s="2210"/>
      <c r="B1110" s="208">
        <v>5</v>
      </c>
      <c r="C1110" s="865" t="s">
        <v>835</v>
      </c>
      <c r="D1110" s="749">
        <v>52</v>
      </c>
      <c r="E1110" s="749">
        <v>1976</v>
      </c>
      <c r="F1110" s="750">
        <v>40.4</v>
      </c>
      <c r="G1110" s="750">
        <v>3.97</v>
      </c>
      <c r="H1110" s="750">
        <v>8</v>
      </c>
      <c r="I1110" s="750">
        <v>28.42</v>
      </c>
      <c r="J1110" s="750">
        <v>1817.28</v>
      </c>
      <c r="K1110" s="757">
        <v>28.42</v>
      </c>
      <c r="L1110" s="750">
        <v>1817.28</v>
      </c>
      <c r="M1110" s="758">
        <f t="shared" si="149"/>
        <v>1.5638756823384399E-2</v>
      </c>
      <c r="N1110" s="862">
        <v>84.3</v>
      </c>
      <c r="O1110" s="866">
        <f t="shared" si="146"/>
        <v>1.3183472002113048</v>
      </c>
      <c r="P1110" s="754">
        <f t="shared" si="147"/>
        <v>938.32540940306399</v>
      </c>
      <c r="Q1110" s="759">
        <f t="shared" si="148"/>
        <v>79.100832012678296</v>
      </c>
    </row>
    <row r="1111" spans="1:17">
      <c r="A1111" s="2210"/>
      <c r="B1111" s="208">
        <v>6</v>
      </c>
      <c r="C1111" s="865" t="s">
        <v>836</v>
      </c>
      <c r="D1111" s="749">
        <v>20</v>
      </c>
      <c r="E1111" s="749">
        <v>1971</v>
      </c>
      <c r="F1111" s="750">
        <v>19.48</v>
      </c>
      <c r="G1111" s="750">
        <v>0.92</v>
      </c>
      <c r="H1111" s="750">
        <v>2.8</v>
      </c>
      <c r="I1111" s="750">
        <v>15.76</v>
      </c>
      <c r="J1111" s="750">
        <v>1001.53</v>
      </c>
      <c r="K1111" s="757">
        <v>15.76</v>
      </c>
      <c r="L1111" s="750">
        <v>1001.53</v>
      </c>
      <c r="M1111" s="758">
        <f t="shared" si="149"/>
        <v>1.5735924036224577E-2</v>
      </c>
      <c r="N1111" s="862">
        <v>84.3</v>
      </c>
      <c r="O1111" s="866">
        <f t="shared" si="146"/>
        <v>1.3265383962537318</v>
      </c>
      <c r="P1111" s="754">
        <f t="shared" si="147"/>
        <v>944.15544217347463</v>
      </c>
      <c r="Q1111" s="759">
        <f t="shared" si="148"/>
        <v>79.592303775223897</v>
      </c>
    </row>
    <row r="1112" spans="1:17">
      <c r="A1112" s="2210"/>
      <c r="B1112" s="208">
        <v>7</v>
      </c>
      <c r="C1112" s="865" t="s">
        <v>837</v>
      </c>
      <c r="D1112" s="749">
        <v>41</v>
      </c>
      <c r="E1112" s="749">
        <v>1974</v>
      </c>
      <c r="F1112" s="750">
        <v>45.7</v>
      </c>
      <c r="G1112" s="750">
        <v>4.16</v>
      </c>
      <c r="H1112" s="750">
        <v>5.94</v>
      </c>
      <c r="I1112" s="750">
        <v>35.590000000000003</v>
      </c>
      <c r="J1112" s="750">
        <v>2255.44</v>
      </c>
      <c r="K1112" s="757">
        <v>35.590000000000003</v>
      </c>
      <c r="L1112" s="750">
        <v>2255.44</v>
      </c>
      <c r="M1112" s="758">
        <f t="shared" si="149"/>
        <v>1.5779626148334693E-2</v>
      </c>
      <c r="N1112" s="862">
        <v>84.3</v>
      </c>
      <c r="O1112" s="866">
        <f t="shared" si="146"/>
        <v>1.3302224843046146</v>
      </c>
      <c r="P1112" s="754">
        <f t="shared" si="147"/>
        <v>946.77756890008163</v>
      </c>
      <c r="Q1112" s="759">
        <f t="shared" si="148"/>
        <v>79.81334905827687</v>
      </c>
    </row>
    <row r="1113" spans="1:17">
      <c r="A1113" s="2210"/>
      <c r="B1113" s="208">
        <v>8</v>
      </c>
      <c r="C1113" s="865" t="s">
        <v>838</v>
      </c>
      <c r="D1113" s="749">
        <v>23</v>
      </c>
      <c r="E1113" s="749">
        <v>1983</v>
      </c>
      <c r="F1113" s="750">
        <v>24.44</v>
      </c>
      <c r="G1113" s="750">
        <v>2.08</v>
      </c>
      <c r="H1113" s="750">
        <v>3.52</v>
      </c>
      <c r="I1113" s="750">
        <v>18.829999999999998</v>
      </c>
      <c r="J1113" s="750">
        <v>1192.3399999999999</v>
      </c>
      <c r="K1113" s="757">
        <v>18.829999999999998</v>
      </c>
      <c r="L1113" s="750">
        <v>1192.3399999999999</v>
      </c>
      <c r="M1113" s="758">
        <f t="shared" si="149"/>
        <v>1.5792475300669271E-2</v>
      </c>
      <c r="N1113" s="862">
        <v>84.3</v>
      </c>
      <c r="O1113" s="866">
        <f t="shared" si="146"/>
        <v>1.3313056678464195</v>
      </c>
      <c r="P1113" s="754">
        <f t="shared" si="147"/>
        <v>947.5485180401563</v>
      </c>
      <c r="Q1113" s="759">
        <f t="shared" si="148"/>
        <v>79.878340070785171</v>
      </c>
    </row>
    <row r="1114" spans="1:17">
      <c r="A1114" s="2210"/>
      <c r="B1114" s="208">
        <v>9</v>
      </c>
      <c r="C1114" s="865" t="s">
        <v>839</v>
      </c>
      <c r="D1114" s="749">
        <v>12</v>
      </c>
      <c r="E1114" s="749">
        <v>1976</v>
      </c>
      <c r="F1114" s="750">
        <v>13.87</v>
      </c>
      <c r="G1114" s="750">
        <v>1.1599999999999999</v>
      </c>
      <c r="H1114" s="750">
        <v>1.76</v>
      </c>
      <c r="I1114" s="750">
        <v>10.94</v>
      </c>
      <c r="J1114" s="750">
        <v>686.4</v>
      </c>
      <c r="K1114" s="757">
        <v>10.94</v>
      </c>
      <c r="L1114" s="750">
        <v>686.4</v>
      </c>
      <c r="M1114" s="758">
        <f t="shared" si="149"/>
        <v>1.5938228438228438E-2</v>
      </c>
      <c r="N1114" s="862">
        <v>84.3</v>
      </c>
      <c r="O1114" s="866">
        <f t="shared" si="146"/>
        <v>1.3435926573426573</v>
      </c>
      <c r="P1114" s="754">
        <f t="shared" si="147"/>
        <v>956.29370629370624</v>
      </c>
      <c r="Q1114" s="759">
        <f t="shared" si="148"/>
        <v>80.615559440559437</v>
      </c>
    </row>
    <row r="1115" spans="1:17" ht="12" thickBot="1">
      <c r="A1115" s="2218"/>
      <c r="B1115" s="220">
        <v>10</v>
      </c>
      <c r="C1115" s="1728" t="s">
        <v>840</v>
      </c>
      <c r="D1115" s="1729">
        <v>18</v>
      </c>
      <c r="E1115" s="1729">
        <v>1961</v>
      </c>
      <c r="F1115" s="1730">
        <v>17.510000000000002</v>
      </c>
      <c r="G1115" s="1730">
        <v>1.68</v>
      </c>
      <c r="H1115" s="1730">
        <v>2.4</v>
      </c>
      <c r="I1115" s="1730">
        <v>13.42</v>
      </c>
      <c r="J1115" s="1730">
        <v>839.24</v>
      </c>
      <c r="K1115" s="1731">
        <v>13.42</v>
      </c>
      <c r="L1115" s="1730">
        <v>839.24</v>
      </c>
      <c r="M1115" s="1732">
        <f t="shared" si="149"/>
        <v>1.5990658214575092E-2</v>
      </c>
      <c r="N1115" s="1687">
        <v>84.3</v>
      </c>
      <c r="O1115" s="1733">
        <f t="shared" si="146"/>
        <v>1.3480124874886801</v>
      </c>
      <c r="P1115" s="1733">
        <f t="shared" si="147"/>
        <v>959.4394928745055</v>
      </c>
      <c r="Q1115" s="1734">
        <f t="shared" si="148"/>
        <v>80.880749249320814</v>
      </c>
    </row>
    <row r="1116" spans="1:17">
      <c r="A1116" s="2219" t="s">
        <v>27</v>
      </c>
      <c r="B1116" s="230">
        <v>1</v>
      </c>
      <c r="C1116" s="822" t="s">
        <v>841</v>
      </c>
      <c r="D1116" s="875">
        <v>27</v>
      </c>
      <c r="E1116" s="875">
        <v>1987</v>
      </c>
      <c r="F1116" s="602">
        <v>27.3</v>
      </c>
      <c r="G1116" s="602">
        <v>1.89</v>
      </c>
      <c r="H1116" s="602">
        <v>3.52</v>
      </c>
      <c r="I1116" s="602">
        <v>21.88</v>
      </c>
      <c r="J1116" s="602">
        <v>1110.1500000000001</v>
      </c>
      <c r="K1116" s="760">
        <v>21.88</v>
      </c>
      <c r="L1116" s="602">
        <v>1110.1500000000001</v>
      </c>
      <c r="M1116" s="601">
        <f>K1116/L1116</f>
        <v>1.9709048326802682E-2</v>
      </c>
      <c r="N1116" s="823">
        <v>84.3</v>
      </c>
      <c r="O1116" s="603">
        <f>M1116*N1116</f>
        <v>1.6614727739494661</v>
      </c>
      <c r="P1116" s="603">
        <f>M1116*60*1000</f>
        <v>1182.5428996081607</v>
      </c>
      <c r="Q1116" s="604">
        <f>P1116*N1116/1000</f>
        <v>99.688366436967939</v>
      </c>
    </row>
    <row r="1117" spans="1:17">
      <c r="A1117" s="2207"/>
      <c r="B1117" s="225">
        <v>2</v>
      </c>
      <c r="C1117" s="824" t="s">
        <v>842</v>
      </c>
      <c r="D1117" s="878">
        <v>37</v>
      </c>
      <c r="E1117" s="878">
        <v>1980</v>
      </c>
      <c r="F1117" s="606">
        <v>50.8</v>
      </c>
      <c r="G1117" s="606">
        <v>4.59</v>
      </c>
      <c r="H1117" s="606">
        <v>5.77</v>
      </c>
      <c r="I1117" s="606">
        <v>40.43</v>
      </c>
      <c r="J1117" s="606">
        <v>2029.66</v>
      </c>
      <c r="K1117" s="765">
        <v>40.43</v>
      </c>
      <c r="L1117" s="606">
        <v>2029.66</v>
      </c>
      <c r="M1117" s="605">
        <f t="shared" ref="M1117:M1125" si="150">K1117/L1117</f>
        <v>1.9919592444054668E-2</v>
      </c>
      <c r="N1117" s="836">
        <v>84.3</v>
      </c>
      <c r="O1117" s="607">
        <f t="shared" ref="O1117:O1125" si="151">M1117*N1117</f>
        <v>1.6792216430338085</v>
      </c>
      <c r="P1117" s="607">
        <f t="shared" ref="P1117:P1125" si="152">M1117*60*1000</f>
        <v>1195.1755466432801</v>
      </c>
      <c r="Q1117" s="608">
        <f t="shared" ref="Q1117:Q1125" si="153">P1117*N1117/1000</f>
        <v>100.75329858202851</v>
      </c>
    </row>
    <row r="1118" spans="1:17">
      <c r="A1118" s="2207"/>
      <c r="B1118" s="225">
        <v>3</v>
      </c>
      <c r="C1118" s="824" t="s">
        <v>843</v>
      </c>
      <c r="D1118" s="878">
        <v>24</v>
      </c>
      <c r="E1118" s="878">
        <v>1967</v>
      </c>
      <c r="F1118" s="606">
        <v>20.100000000000001</v>
      </c>
      <c r="G1118" s="606">
        <v>1.57</v>
      </c>
      <c r="H1118" s="606">
        <v>0.24</v>
      </c>
      <c r="I1118" s="606">
        <v>18.28</v>
      </c>
      <c r="J1118" s="606">
        <v>908.47</v>
      </c>
      <c r="K1118" s="765">
        <v>18.28</v>
      </c>
      <c r="L1118" s="606">
        <v>908.47</v>
      </c>
      <c r="M1118" s="605">
        <f t="shared" si="150"/>
        <v>2.0121743150571841E-2</v>
      </c>
      <c r="N1118" s="836">
        <v>84.3</v>
      </c>
      <c r="O1118" s="607">
        <f t="shared" si="151"/>
        <v>1.6962629475932061</v>
      </c>
      <c r="P1118" s="607">
        <f t="shared" si="152"/>
        <v>1207.3045890343103</v>
      </c>
      <c r="Q1118" s="608">
        <f t="shared" si="153"/>
        <v>101.77577685559235</v>
      </c>
    </row>
    <row r="1119" spans="1:17">
      <c r="A1119" s="2207"/>
      <c r="B1119" s="225">
        <v>4</v>
      </c>
      <c r="C1119" s="824" t="s">
        <v>844</v>
      </c>
      <c r="D1119" s="878">
        <v>53</v>
      </c>
      <c r="E1119" s="878">
        <v>1964</v>
      </c>
      <c r="F1119" s="606">
        <v>35.51</v>
      </c>
      <c r="G1119" s="606">
        <v>2.93</v>
      </c>
      <c r="H1119" s="606">
        <v>0.5</v>
      </c>
      <c r="I1119" s="606">
        <v>32.07</v>
      </c>
      <c r="J1119" s="606">
        <v>1592.43</v>
      </c>
      <c r="K1119" s="765">
        <v>32.07</v>
      </c>
      <c r="L1119" s="606">
        <v>1592.43</v>
      </c>
      <c r="M1119" s="605">
        <f t="shared" si="150"/>
        <v>2.0139032798929937E-2</v>
      </c>
      <c r="N1119" s="836">
        <v>84.3</v>
      </c>
      <c r="O1119" s="607">
        <f t="shared" si="151"/>
        <v>1.6977204649497937</v>
      </c>
      <c r="P1119" s="607">
        <f t="shared" si="152"/>
        <v>1208.3419679357962</v>
      </c>
      <c r="Q1119" s="608">
        <f t="shared" si="153"/>
        <v>101.86322789698762</v>
      </c>
    </row>
    <row r="1120" spans="1:17">
      <c r="A1120" s="2207"/>
      <c r="B1120" s="225">
        <v>5</v>
      </c>
      <c r="C1120" s="824" t="s">
        <v>845</v>
      </c>
      <c r="D1120" s="878">
        <v>35</v>
      </c>
      <c r="E1120" s="878">
        <v>1985</v>
      </c>
      <c r="F1120" s="606">
        <v>47</v>
      </c>
      <c r="G1120" s="606">
        <v>4.03</v>
      </c>
      <c r="H1120" s="606">
        <v>5.6</v>
      </c>
      <c r="I1120" s="606">
        <v>37.36</v>
      </c>
      <c r="J1120" s="606">
        <v>1839.17</v>
      </c>
      <c r="K1120" s="765">
        <v>37.36</v>
      </c>
      <c r="L1120" s="606">
        <v>1839.17</v>
      </c>
      <c r="M1120" s="605">
        <f t="shared" si="150"/>
        <v>2.0313510985933873E-2</v>
      </c>
      <c r="N1120" s="836">
        <v>84.3</v>
      </c>
      <c r="O1120" s="607">
        <f t="shared" si="151"/>
        <v>1.7124289761142255</v>
      </c>
      <c r="P1120" s="607">
        <f t="shared" si="152"/>
        <v>1218.8106591560324</v>
      </c>
      <c r="Q1120" s="608">
        <f t="shared" si="153"/>
        <v>102.74573856685353</v>
      </c>
    </row>
    <row r="1121" spans="1:17">
      <c r="A1121" s="2207"/>
      <c r="B1121" s="225">
        <v>6</v>
      </c>
      <c r="C1121" s="824" t="s">
        <v>846</v>
      </c>
      <c r="D1121" s="878">
        <v>55</v>
      </c>
      <c r="E1121" s="878">
        <v>1966</v>
      </c>
      <c r="F1121" s="606">
        <v>64.8</v>
      </c>
      <c r="G1121" s="606">
        <v>4.4000000000000004</v>
      </c>
      <c r="H1121" s="606">
        <v>8.8000000000000007</v>
      </c>
      <c r="I1121" s="606">
        <v>51.59</v>
      </c>
      <c r="J1121" s="606">
        <v>2512.12</v>
      </c>
      <c r="K1121" s="765">
        <v>51.59</v>
      </c>
      <c r="L1121" s="606">
        <v>2512.12</v>
      </c>
      <c r="M1121" s="605">
        <f t="shared" si="150"/>
        <v>2.0536439342069647E-2</v>
      </c>
      <c r="N1121" s="836">
        <v>84.3</v>
      </c>
      <c r="O1121" s="607">
        <f t="shared" si="151"/>
        <v>1.7312218365364711</v>
      </c>
      <c r="P1121" s="607">
        <f t="shared" si="152"/>
        <v>1232.1863605241788</v>
      </c>
      <c r="Q1121" s="608">
        <f t="shared" si="153"/>
        <v>103.87331019218826</v>
      </c>
    </row>
    <row r="1122" spans="1:17">
      <c r="A1122" s="2207"/>
      <c r="B1122" s="225">
        <v>7</v>
      </c>
      <c r="C1122" s="824" t="s">
        <v>847</v>
      </c>
      <c r="D1122" s="878">
        <v>10</v>
      </c>
      <c r="E1122" s="878">
        <v>1978</v>
      </c>
      <c r="F1122" s="606">
        <v>14.43</v>
      </c>
      <c r="G1122" s="606">
        <v>1.57</v>
      </c>
      <c r="H1122" s="606">
        <v>1.52</v>
      </c>
      <c r="I1122" s="606">
        <v>11.33</v>
      </c>
      <c r="J1122" s="606">
        <v>550</v>
      </c>
      <c r="K1122" s="765">
        <v>11.3</v>
      </c>
      <c r="L1122" s="606">
        <v>550</v>
      </c>
      <c r="M1122" s="605">
        <f t="shared" si="150"/>
        <v>2.0545454545454547E-2</v>
      </c>
      <c r="N1122" s="836">
        <v>84.3</v>
      </c>
      <c r="O1122" s="607">
        <f t="shared" si="151"/>
        <v>1.7319818181818183</v>
      </c>
      <c r="P1122" s="607">
        <f t="shared" si="152"/>
        <v>1232.727272727273</v>
      </c>
      <c r="Q1122" s="608">
        <f t="shared" si="153"/>
        <v>103.9189090909091</v>
      </c>
    </row>
    <row r="1123" spans="1:17">
      <c r="A1123" s="2207"/>
      <c r="B1123" s="225">
        <v>8</v>
      </c>
      <c r="C1123" s="824" t="s">
        <v>848</v>
      </c>
      <c r="D1123" s="878">
        <v>10</v>
      </c>
      <c r="E1123" s="878">
        <v>1977</v>
      </c>
      <c r="F1123" s="606">
        <v>13.17</v>
      </c>
      <c r="G1123" s="606">
        <v>0.92</v>
      </c>
      <c r="H1123" s="606">
        <v>1.28</v>
      </c>
      <c r="I1123" s="606">
        <v>10.96</v>
      </c>
      <c r="J1123" s="606">
        <v>530.1</v>
      </c>
      <c r="K1123" s="765">
        <v>10.96</v>
      </c>
      <c r="L1123" s="606">
        <v>530.1</v>
      </c>
      <c r="M1123" s="605">
        <f t="shared" si="150"/>
        <v>2.0675344274665157E-2</v>
      </c>
      <c r="N1123" s="836">
        <v>84.3</v>
      </c>
      <c r="O1123" s="607">
        <f t="shared" si="151"/>
        <v>1.7429315223542727</v>
      </c>
      <c r="P1123" s="607">
        <f t="shared" si="152"/>
        <v>1240.5206564799093</v>
      </c>
      <c r="Q1123" s="608">
        <f t="shared" si="153"/>
        <v>104.57589134125635</v>
      </c>
    </row>
    <row r="1124" spans="1:17">
      <c r="A1124" s="2207"/>
      <c r="B1124" s="225">
        <v>9</v>
      </c>
      <c r="C1124" s="824" t="s">
        <v>849</v>
      </c>
      <c r="D1124" s="878">
        <v>12</v>
      </c>
      <c r="E1124" s="878">
        <v>1961</v>
      </c>
      <c r="F1124" s="606">
        <v>14.68</v>
      </c>
      <c r="G1124" s="606">
        <v>1.23</v>
      </c>
      <c r="H1124" s="606">
        <v>1.77</v>
      </c>
      <c r="I1124" s="606">
        <v>11.67</v>
      </c>
      <c r="J1124" s="606">
        <v>554.91</v>
      </c>
      <c r="K1124" s="765">
        <v>11.67</v>
      </c>
      <c r="L1124" s="606">
        <v>554.91</v>
      </c>
      <c r="M1124" s="605">
        <f t="shared" si="150"/>
        <v>2.1030437368221876E-2</v>
      </c>
      <c r="N1124" s="836">
        <v>84.3</v>
      </c>
      <c r="O1124" s="607">
        <f t="shared" si="151"/>
        <v>1.772865870141104</v>
      </c>
      <c r="P1124" s="607">
        <f t="shared" si="152"/>
        <v>1261.8262420933127</v>
      </c>
      <c r="Q1124" s="608">
        <f t="shared" si="153"/>
        <v>106.37195220846625</v>
      </c>
    </row>
    <row r="1125" spans="1:17" ht="12" thickBot="1">
      <c r="A1125" s="2208"/>
      <c r="B1125" s="226">
        <v>10</v>
      </c>
      <c r="C1125" s="826" t="s">
        <v>850</v>
      </c>
      <c r="D1125" s="881">
        <v>12</v>
      </c>
      <c r="E1125" s="881">
        <v>1975</v>
      </c>
      <c r="F1125" s="905">
        <v>18.27</v>
      </c>
      <c r="G1125" s="905">
        <v>1.41</v>
      </c>
      <c r="H1125" s="905">
        <v>1.92</v>
      </c>
      <c r="I1125" s="905">
        <v>14.93</v>
      </c>
      <c r="J1125" s="905">
        <v>707.11</v>
      </c>
      <c r="K1125" s="927">
        <v>14.9</v>
      </c>
      <c r="L1125" s="905">
        <v>707.1</v>
      </c>
      <c r="M1125" s="845">
        <f t="shared" si="150"/>
        <v>2.1071984160656202E-2</v>
      </c>
      <c r="N1125" s="846">
        <v>84.3</v>
      </c>
      <c r="O1125" s="827">
        <f t="shared" si="151"/>
        <v>1.7763682647433179</v>
      </c>
      <c r="P1125" s="827">
        <f t="shared" si="152"/>
        <v>1264.3190496393722</v>
      </c>
      <c r="Q1125" s="828">
        <f t="shared" si="153"/>
        <v>106.58209588459907</v>
      </c>
    </row>
    <row r="1126" spans="1:17">
      <c r="A1126" s="2114" t="s">
        <v>82</v>
      </c>
      <c r="B1126" s="40">
        <v>1</v>
      </c>
      <c r="C1126" s="1436" t="s">
        <v>851</v>
      </c>
      <c r="D1126" s="773">
        <v>18</v>
      </c>
      <c r="E1126" s="773">
        <v>1981</v>
      </c>
      <c r="F1126" s="769">
        <v>26</v>
      </c>
      <c r="G1126" s="769">
        <v>1.36</v>
      </c>
      <c r="H1126" s="769">
        <v>2.88</v>
      </c>
      <c r="I1126" s="769">
        <v>21.76</v>
      </c>
      <c r="J1126" s="769">
        <v>955.32</v>
      </c>
      <c r="K1126" s="1452">
        <v>21.76</v>
      </c>
      <c r="L1126" s="769">
        <v>955.32</v>
      </c>
      <c r="M1126" s="770">
        <f>K1126/L1126</f>
        <v>2.2777707993133191E-2</v>
      </c>
      <c r="N1126" s="739">
        <v>84.3</v>
      </c>
      <c r="O1126" s="771">
        <f>M1126*N1126</f>
        <v>1.9201607838211279</v>
      </c>
      <c r="P1126" s="771">
        <f>M1126*60*1000</f>
        <v>1366.6624795879916</v>
      </c>
      <c r="Q1126" s="772">
        <f>P1126*N1126/1000</f>
        <v>115.20964702926769</v>
      </c>
    </row>
    <row r="1127" spans="1:17">
      <c r="A1127" s="2106"/>
      <c r="B1127" s="20">
        <v>2</v>
      </c>
      <c r="C1127" s="832" t="s">
        <v>852</v>
      </c>
      <c r="D1127" s="886">
        <v>25</v>
      </c>
      <c r="E1127" s="886">
        <v>1990</v>
      </c>
      <c r="F1127" s="610">
        <v>34.19</v>
      </c>
      <c r="G1127" s="610">
        <v>1.55</v>
      </c>
      <c r="H1127" s="610">
        <v>3.85</v>
      </c>
      <c r="I1127" s="610">
        <v>28.79</v>
      </c>
      <c r="J1127" s="610">
        <v>1223.22</v>
      </c>
      <c r="K1127" s="774">
        <v>28.79</v>
      </c>
      <c r="L1127" s="610">
        <v>1223.22</v>
      </c>
      <c r="M1127" s="609">
        <f t="shared" ref="M1127:M1135" si="154">K1127/L1127</f>
        <v>2.3536240414643316E-2</v>
      </c>
      <c r="N1127" s="739">
        <v>84.3</v>
      </c>
      <c r="O1127" s="611">
        <f t="shared" ref="O1127:O1135" si="155">M1127*N1127</f>
        <v>1.9841050669544316</v>
      </c>
      <c r="P1127" s="771">
        <f t="shared" ref="P1127:P1135" si="156">M1127*60*1000</f>
        <v>1412.174424878599</v>
      </c>
      <c r="Q1127" s="612">
        <f t="shared" ref="Q1127:Q1135" si="157">P1127*N1127/1000</f>
        <v>119.0463040172659</v>
      </c>
    </row>
    <row r="1128" spans="1:17">
      <c r="A1128" s="2106"/>
      <c r="B1128" s="20">
        <v>3</v>
      </c>
      <c r="C1128" s="832" t="s">
        <v>853</v>
      </c>
      <c r="D1128" s="886">
        <v>22</v>
      </c>
      <c r="E1128" s="886">
        <v>1983</v>
      </c>
      <c r="F1128" s="610">
        <v>34.1</v>
      </c>
      <c r="G1128" s="610">
        <v>1.78</v>
      </c>
      <c r="H1128" s="610">
        <v>3.52</v>
      </c>
      <c r="I1128" s="610">
        <v>28.79</v>
      </c>
      <c r="J1128" s="610">
        <v>1182.51</v>
      </c>
      <c r="K1128" s="774">
        <v>28.72</v>
      </c>
      <c r="L1128" s="610">
        <v>1182.51</v>
      </c>
      <c r="M1128" s="609">
        <f t="shared" si="154"/>
        <v>2.4287321037454228E-2</v>
      </c>
      <c r="N1128" s="739">
        <v>84.3</v>
      </c>
      <c r="O1128" s="611">
        <f t="shared" si="155"/>
        <v>2.0474211634573916</v>
      </c>
      <c r="P1128" s="771">
        <f t="shared" si="156"/>
        <v>1457.2392622472537</v>
      </c>
      <c r="Q1128" s="612">
        <f t="shared" si="157"/>
        <v>122.84526980744349</v>
      </c>
    </row>
    <row r="1129" spans="1:17">
      <c r="A1129" s="2106"/>
      <c r="B1129" s="20">
        <v>4</v>
      </c>
      <c r="C1129" s="832" t="s">
        <v>622</v>
      </c>
      <c r="D1129" s="886">
        <v>10</v>
      </c>
      <c r="E1129" s="886">
        <v>1979</v>
      </c>
      <c r="F1129" s="610">
        <v>14.4</v>
      </c>
      <c r="G1129" s="610">
        <v>0.43</v>
      </c>
      <c r="H1129" s="610">
        <v>1.44</v>
      </c>
      <c r="I1129" s="610">
        <v>12.52</v>
      </c>
      <c r="J1129" s="610">
        <v>513.1</v>
      </c>
      <c r="K1129" s="774">
        <v>12.52</v>
      </c>
      <c r="L1129" s="610">
        <v>513.1</v>
      </c>
      <c r="M1129" s="609">
        <f t="shared" si="154"/>
        <v>2.4400701617618398E-2</v>
      </c>
      <c r="N1129" s="739">
        <v>84.3</v>
      </c>
      <c r="O1129" s="611">
        <f t="shared" si="155"/>
        <v>2.0569791463652307</v>
      </c>
      <c r="P1129" s="771">
        <f t="shared" si="156"/>
        <v>1464.0420970571038</v>
      </c>
      <c r="Q1129" s="612">
        <f t="shared" si="157"/>
        <v>123.41874878191385</v>
      </c>
    </row>
    <row r="1130" spans="1:17">
      <c r="A1130" s="2106"/>
      <c r="B1130" s="20">
        <v>5</v>
      </c>
      <c r="C1130" s="832" t="s">
        <v>394</v>
      </c>
      <c r="D1130" s="886">
        <v>20</v>
      </c>
      <c r="E1130" s="886">
        <v>1962</v>
      </c>
      <c r="F1130" s="610">
        <v>23.7</v>
      </c>
      <c r="G1130" s="610">
        <v>1.32</v>
      </c>
      <c r="H1130" s="610">
        <v>2.3199999999999998</v>
      </c>
      <c r="I1130" s="610">
        <v>20.05</v>
      </c>
      <c r="J1130" s="610">
        <v>804.39</v>
      </c>
      <c r="K1130" s="774">
        <v>20.05</v>
      </c>
      <c r="L1130" s="610">
        <v>804.39</v>
      </c>
      <c r="M1130" s="609">
        <f t="shared" si="154"/>
        <v>2.4925720110891485E-2</v>
      </c>
      <c r="N1130" s="739">
        <v>84.3</v>
      </c>
      <c r="O1130" s="611">
        <f t="shared" si="155"/>
        <v>2.1012382053481522</v>
      </c>
      <c r="P1130" s="771">
        <f t="shared" si="156"/>
        <v>1495.5432066534891</v>
      </c>
      <c r="Q1130" s="612">
        <f t="shared" si="157"/>
        <v>126.07429232088913</v>
      </c>
    </row>
    <row r="1131" spans="1:17">
      <c r="A1131" s="2106"/>
      <c r="B1131" s="20">
        <v>6</v>
      </c>
      <c r="C1131" s="889" t="s">
        <v>624</v>
      </c>
      <c r="D1131" s="886">
        <v>9</v>
      </c>
      <c r="E1131" s="886">
        <v>1977</v>
      </c>
      <c r="F1131" s="610">
        <v>13.8</v>
      </c>
      <c r="G1131" s="610">
        <v>0.28000000000000003</v>
      </c>
      <c r="H1131" s="610">
        <v>1.44</v>
      </c>
      <c r="I1131" s="610">
        <v>12.07</v>
      </c>
      <c r="J1131" s="610">
        <v>460.02</v>
      </c>
      <c r="K1131" s="774">
        <v>12.07</v>
      </c>
      <c r="L1131" s="610">
        <v>460.02</v>
      </c>
      <c r="M1131" s="609">
        <f t="shared" si="154"/>
        <v>2.6237989652623802E-2</v>
      </c>
      <c r="N1131" s="739">
        <v>84.3</v>
      </c>
      <c r="O1131" s="611">
        <f t="shared" si="155"/>
        <v>2.2118625277161863</v>
      </c>
      <c r="P1131" s="771">
        <f t="shared" si="156"/>
        <v>1574.2793791574281</v>
      </c>
      <c r="Q1131" s="612">
        <f t="shared" si="157"/>
        <v>132.71175166297118</v>
      </c>
    </row>
    <row r="1132" spans="1:17">
      <c r="A1132" s="2106"/>
      <c r="B1132" s="20">
        <v>7</v>
      </c>
      <c r="C1132" s="832" t="s">
        <v>625</v>
      </c>
      <c r="D1132" s="886">
        <v>8</v>
      </c>
      <c r="E1132" s="886">
        <v>1955</v>
      </c>
      <c r="F1132" s="610">
        <v>12.4</v>
      </c>
      <c r="G1132" s="610">
        <v>0.87</v>
      </c>
      <c r="H1132" s="610">
        <v>1.2</v>
      </c>
      <c r="I1132" s="610">
        <v>10.32</v>
      </c>
      <c r="J1132" s="610">
        <v>390.37</v>
      </c>
      <c r="K1132" s="774">
        <v>10.32</v>
      </c>
      <c r="L1132" s="610">
        <v>390.37</v>
      </c>
      <c r="M1132" s="609">
        <f t="shared" si="154"/>
        <v>2.6436457719599356E-2</v>
      </c>
      <c r="N1132" s="739">
        <v>84.3</v>
      </c>
      <c r="O1132" s="611">
        <f t="shared" si="155"/>
        <v>2.2285933857622258</v>
      </c>
      <c r="P1132" s="771">
        <f t="shared" si="156"/>
        <v>1586.1874631759613</v>
      </c>
      <c r="Q1132" s="612">
        <f t="shared" si="157"/>
        <v>133.71560314573352</v>
      </c>
    </row>
    <row r="1133" spans="1:17">
      <c r="A1133" s="2106"/>
      <c r="B1133" s="20">
        <v>8</v>
      </c>
      <c r="C1133" s="832" t="s">
        <v>623</v>
      </c>
      <c r="D1133" s="886">
        <v>6</v>
      </c>
      <c r="E1133" s="886">
        <v>1986</v>
      </c>
      <c r="F1133" s="610">
        <v>11.66</v>
      </c>
      <c r="G1133" s="610">
        <v>0.59</v>
      </c>
      <c r="H1133" s="610">
        <v>0.88</v>
      </c>
      <c r="I1133" s="610">
        <v>10.18</v>
      </c>
      <c r="J1133" s="610">
        <v>378.43</v>
      </c>
      <c r="K1133" s="774">
        <v>10.18</v>
      </c>
      <c r="L1133" s="610">
        <v>378.43</v>
      </c>
      <c r="M1133" s="609">
        <f t="shared" si="154"/>
        <v>2.6900615701714981E-2</v>
      </c>
      <c r="N1133" s="739">
        <v>84.3</v>
      </c>
      <c r="O1133" s="611">
        <f t="shared" si="155"/>
        <v>2.2677219036545728</v>
      </c>
      <c r="P1133" s="771">
        <f t="shared" si="156"/>
        <v>1614.0369421028988</v>
      </c>
      <c r="Q1133" s="612">
        <f t="shared" si="157"/>
        <v>136.06331421927436</v>
      </c>
    </row>
    <row r="1134" spans="1:17">
      <c r="A1134" s="2106"/>
      <c r="B1134" s="20">
        <v>9</v>
      </c>
      <c r="C1134" s="889" t="s">
        <v>463</v>
      </c>
      <c r="D1134" s="886">
        <v>12</v>
      </c>
      <c r="E1134" s="886">
        <v>1959</v>
      </c>
      <c r="F1134" s="832">
        <v>16.3</v>
      </c>
      <c r="G1134" s="832">
        <v>0.54</v>
      </c>
      <c r="H1134" s="832">
        <v>0.61</v>
      </c>
      <c r="I1134" s="832">
        <v>15.14</v>
      </c>
      <c r="J1134" s="832">
        <v>527.71</v>
      </c>
      <c r="K1134" s="832">
        <v>15.14</v>
      </c>
      <c r="L1134" s="832">
        <v>527.71</v>
      </c>
      <c r="M1134" s="609">
        <f t="shared" si="154"/>
        <v>2.8690000189498018E-2</v>
      </c>
      <c r="N1134" s="739">
        <v>84.3</v>
      </c>
      <c r="O1134" s="611">
        <f t="shared" si="155"/>
        <v>2.4185670159746828</v>
      </c>
      <c r="P1134" s="771">
        <f t="shared" si="156"/>
        <v>1721.400011369881</v>
      </c>
      <c r="Q1134" s="612">
        <f t="shared" si="157"/>
        <v>145.11402095848095</v>
      </c>
    </row>
    <row r="1135" spans="1:17" ht="12" thickBot="1">
      <c r="A1135" s="2107"/>
      <c r="B1135" s="21">
        <v>10</v>
      </c>
      <c r="C1135" s="890" t="s">
        <v>854</v>
      </c>
      <c r="D1135" s="891">
        <v>12</v>
      </c>
      <c r="E1135" s="891">
        <v>1960</v>
      </c>
      <c r="F1135" s="833">
        <v>19.600000000000001</v>
      </c>
      <c r="G1135" s="833">
        <v>0.73</v>
      </c>
      <c r="H1135" s="833">
        <v>0.09</v>
      </c>
      <c r="I1135" s="833">
        <v>18.77</v>
      </c>
      <c r="J1135" s="833">
        <v>550.28</v>
      </c>
      <c r="K1135" s="833">
        <v>18.77</v>
      </c>
      <c r="L1135" s="833">
        <v>550.28</v>
      </c>
      <c r="M1135" s="838">
        <f t="shared" si="154"/>
        <v>3.4109907683361196E-2</v>
      </c>
      <c r="N1135" s="739">
        <v>84.3</v>
      </c>
      <c r="O1135" s="834">
        <f t="shared" si="155"/>
        <v>2.8754652177073488</v>
      </c>
      <c r="P1135" s="834">
        <f t="shared" si="156"/>
        <v>2046.5944610016718</v>
      </c>
      <c r="Q1135" s="835">
        <f t="shared" si="157"/>
        <v>172.52791306244092</v>
      </c>
    </row>
    <row r="1138" spans="1:17" ht="15">
      <c r="A1138" s="2059" t="s">
        <v>328</v>
      </c>
      <c r="B1138" s="2059"/>
      <c r="C1138" s="2059"/>
      <c r="D1138" s="2059"/>
      <c r="E1138" s="2059"/>
      <c r="F1138" s="2059"/>
      <c r="G1138" s="2059"/>
      <c r="H1138" s="2059"/>
      <c r="I1138" s="2059"/>
      <c r="J1138" s="2059"/>
      <c r="K1138" s="2059"/>
      <c r="L1138" s="2059"/>
      <c r="M1138" s="2059"/>
      <c r="N1138" s="2059"/>
      <c r="O1138" s="2059"/>
      <c r="P1138" s="2059"/>
      <c r="Q1138" s="2059"/>
    </row>
    <row r="1139" spans="1:17" ht="13.5" thickBot="1">
      <c r="A1139" s="945"/>
      <c r="B1139" s="945"/>
      <c r="C1139" s="945"/>
      <c r="D1139" s="945"/>
      <c r="E1139" s="2043" t="s">
        <v>404</v>
      </c>
      <c r="F1139" s="2043"/>
      <c r="G1139" s="2043"/>
      <c r="H1139" s="2043"/>
      <c r="I1139" s="945">
        <v>-0.2</v>
      </c>
      <c r="J1139" s="945" t="s">
        <v>403</v>
      </c>
      <c r="K1139" s="945" t="s">
        <v>405</v>
      </c>
      <c r="L1139" s="945">
        <v>510</v>
      </c>
      <c r="M1139" s="945"/>
      <c r="N1139" s="945"/>
      <c r="O1139" s="945"/>
      <c r="P1139" s="945"/>
      <c r="Q1139" s="945"/>
    </row>
    <row r="1140" spans="1:17">
      <c r="A1140" s="2060" t="s">
        <v>1</v>
      </c>
      <c r="B1140" s="2063" t="s">
        <v>0</v>
      </c>
      <c r="C1140" s="2066" t="s">
        <v>2</v>
      </c>
      <c r="D1140" s="2066" t="s">
        <v>3</v>
      </c>
      <c r="E1140" s="2066" t="s">
        <v>12</v>
      </c>
      <c r="F1140" s="2070" t="s">
        <v>13</v>
      </c>
      <c r="G1140" s="2071"/>
      <c r="H1140" s="2071"/>
      <c r="I1140" s="2072"/>
      <c r="J1140" s="2066" t="s">
        <v>4</v>
      </c>
      <c r="K1140" s="2066" t="s">
        <v>14</v>
      </c>
      <c r="L1140" s="2066" t="s">
        <v>5</v>
      </c>
      <c r="M1140" s="2066" t="s">
        <v>6</v>
      </c>
      <c r="N1140" s="2066" t="s">
        <v>15</v>
      </c>
      <c r="O1140" s="2086" t="s">
        <v>16</v>
      </c>
      <c r="P1140" s="2066" t="s">
        <v>23</v>
      </c>
      <c r="Q1140" s="2075" t="s">
        <v>24</v>
      </c>
    </row>
    <row r="1141" spans="1:17" ht="33.75">
      <c r="A1141" s="2061"/>
      <c r="B1141" s="2064"/>
      <c r="C1141" s="2067"/>
      <c r="D1141" s="2069"/>
      <c r="E1141" s="2069"/>
      <c r="F1141" s="618" t="s">
        <v>17</v>
      </c>
      <c r="G1141" s="618" t="s">
        <v>18</v>
      </c>
      <c r="H1141" s="618" t="s">
        <v>19</v>
      </c>
      <c r="I1141" s="618" t="s">
        <v>20</v>
      </c>
      <c r="J1141" s="2069"/>
      <c r="K1141" s="2069"/>
      <c r="L1141" s="2069"/>
      <c r="M1141" s="2069"/>
      <c r="N1141" s="2069"/>
      <c r="O1141" s="2087"/>
      <c r="P1141" s="2069"/>
      <c r="Q1141" s="2076"/>
    </row>
    <row r="1142" spans="1:17" ht="12" thickBot="1">
      <c r="A1142" s="2061"/>
      <c r="B1142" s="2064"/>
      <c r="C1142" s="2067"/>
      <c r="D1142" s="8" t="s">
        <v>7</v>
      </c>
      <c r="E1142" s="8" t="s">
        <v>8</v>
      </c>
      <c r="F1142" s="8" t="s">
        <v>9</v>
      </c>
      <c r="G1142" s="8" t="s">
        <v>9</v>
      </c>
      <c r="H1142" s="8" t="s">
        <v>9</v>
      </c>
      <c r="I1142" s="8" t="s">
        <v>9</v>
      </c>
      <c r="J1142" s="8" t="s">
        <v>21</v>
      </c>
      <c r="K1142" s="8" t="s">
        <v>9</v>
      </c>
      <c r="L1142" s="8" t="s">
        <v>21</v>
      </c>
      <c r="M1142" s="8" t="s">
        <v>22</v>
      </c>
      <c r="N1142" s="8" t="s">
        <v>519</v>
      </c>
      <c r="O1142" s="8" t="s">
        <v>520</v>
      </c>
      <c r="P1142" s="1519" t="s">
        <v>25</v>
      </c>
      <c r="Q1142" s="1520" t="s">
        <v>521</v>
      </c>
    </row>
    <row r="1143" spans="1:17">
      <c r="A1143" s="2217" t="s">
        <v>10</v>
      </c>
      <c r="B1143" s="12">
        <v>1</v>
      </c>
      <c r="C1143" s="11" t="s">
        <v>329</v>
      </c>
      <c r="D1143" s="12">
        <v>40</v>
      </c>
      <c r="E1143" s="12">
        <v>1990</v>
      </c>
      <c r="F1143" s="119">
        <f>G1143+H1143+I1143</f>
        <v>25.1</v>
      </c>
      <c r="G1143" s="119">
        <v>2.96</v>
      </c>
      <c r="H1143" s="117">
        <v>6.4</v>
      </c>
      <c r="I1143" s="1567">
        <v>15.74</v>
      </c>
      <c r="J1143" s="117">
        <v>2290.61</v>
      </c>
      <c r="K1143" s="1567">
        <v>15.74</v>
      </c>
      <c r="L1143" s="117">
        <v>2290.61</v>
      </c>
      <c r="M1143" s="118">
        <f>K1143/L1143</f>
        <v>6.8715320373175705E-3</v>
      </c>
      <c r="N1143" s="119">
        <v>60.5</v>
      </c>
      <c r="O1143" s="120">
        <f>M1143*N1143*1.09</f>
        <v>0.45314318020090721</v>
      </c>
      <c r="P1143" s="120">
        <f>M1143*60*1000</f>
        <v>412.29192223905426</v>
      </c>
      <c r="Q1143" s="121">
        <f>P1143*N1143/1000</f>
        <v>24.943661295462782</v>
      </c>
    </row>
    <row r="1144" spans="1:17">
      <c r="A1144" s="2175"/>
      <c r="B1144" s="13">
        <v>2</v>
      </c>
      <c r="C1144" s="9" t="s">
        <v>330</v>
      </c>
      <c r="D1144" s="13">
        <v>40</v>
      </c>
      <c r="E1144" s="13">
        <v>1983</v>
      </c>
      <c r="F1144" s="124">
        <f t="shared" ref="F1144:F1148" si="158">G1144+H1144+I1144</f>
        <v>30.08</v>
      </c>
      <c r="G1144" s="122">
        <v>2.59</v>
      </c>
      <c r="H1144" s="122">
        <v>6.24</v>
      </c>
      <c r="I1144" s="79">
        <v>21.25</v>
      </c>
      <c r="J1144" s="122">
        <v>2190.15</v>
      </c>
      <c r="K1144" s="79">
        <v>21.25</v>
      </c>
      <c r="L1144" s="122">
        <v>2190.15</v>
      </c>
      <c r="M1144" s="123">
        <f t="shared" ref="M1144:M1149" si="159">K1144/L1144</f>
        <v>9.7025317900600403E-3</v>
      </c>
      <c r="N1144" s="124">
        <v>60.5</v>
      </c>
      <c r="O1144" s="125">
        <f t="shared" ref="O1144:O1149" si="160">M1144*N1144*1.09</f>
        <v>0.63983345889550935</v>
      </c>
      <c r="P1144" s="125">
        <f t="shared" ref="P1144:P1149" si="161">M1144*60*1000</f>
        <v>582.15190740360242</v>
      </c>
      <c r="Q1144" s="126">
        <f t="shared" ref="Q1144:Q1149" si="162">P1144*N1144/1000</f>
        <v>35.220190397917946</v>
      </c>
    </row>
    <row r="1145" spans="1:17">
      <c r="A1145" s="2175"/>
      <c r="B1145" s="13">
        <v>3</v>
      </c>
      <c r="C1145" s="9" t="s">
        <v>331</v>
      </c>
      <c r="D1145" s="13">
        <v>40</v>
      </c>
      <c r="E1145" s="13">
        <v>1992</v>
      </c>
      <c r="F1145" s="124">
        <f t="shared" si="158"/>
        <v>26.6</v>
      </c>
      <c r="G1145" s="122">
        <v>3.57</v>
      </c>
      <c r="H1145" s="122">
        <v>6.4</v>
      </c>
      <c r="I1145" s="79">
        <v>16.63</v>
      </c>
      <c r="J1145" s="122">
        <v>2169.38</v>
      </c>
      <c r="K1145" s="79">
        <v>16.63</v>
      </c>
      <c r="L1145" s="122">
        <v>2169.38</v>
      </c>
      <c r="M1145" s="123">
        <f t="shared" si="159"/>
        <v>7.6657846942444373E-3</v>
      </c>
      <c r="N1145" s="124">
        <v>60.5</v>
      </c>
      <c r="O1145" s="125">
        <f t="shared" si="160"/>
        <v>0.5055201716619494</v>
      </c>
      <c r="P1145" s="125">
        <f t="shared" si="161"/>
        <v>459.94708165466625</v>
      </c>
      <c r="Q1145" s="126">
        <f t="shared" si="162"/>
        <v>27.826798440107307</v>
      </c>
    </row>
    <row r="1146" spans="1:17">
      <c r="A1146" s="2175"/>
      <c r="B1146" s="13">
        <v>4</v>
      </c>
      <c r="C1146" s="9" t="s">
        <v>332</v>
      </c>
      <c r="D1146" s="13">
        <v>20</v>
      </c>
      <c r="E1146" s="13">
        <v>1993</v>
      </c>
      <c r="F1146" s="124">
        <f t="shared" si="158"/>
        <v>16.600000000000001</v>
      </c>
      <c r="G1146" s="122">
        <v>1.0900000000000001</v>
      </c>
      <c r="H1146" s="122">
        <v>3.2</v>
      </c>
      <c r="I1146" s="79">
        <v>12.31</v>
      </c>
      <c r="J1146" s="122">
        <v>1238.6099999999999</v>
      </c>
      <c r="K1146" s="79">
        <v>12.31</v>
      </c>
      <c r="L1146" s="122">
        <v>1238.6099999999999</v>
      </c>
      <c r="M1146" s="123">
        <f t="shared" si="159"/>
        <v>9.9385601601795579E-3</v>
      </c>
      <c r="N1146" s="124">
        <v>60.5</v>
      </c>
      <c r="O1146" s="125">
        <f t="shared" si="160"/>
        <v>0.65539834976304101</v>
      </c>
      <c r="P1146" s="125">
        <f t="shared" si="161"/>
        <v>596.31360961077348</v>
      </c>
      <c r="Q1146" s="126">
        <f t="shared" si="162"/>
        <v>36.076973381451793</v>
      </c>
    </row>
    <row r="1147" spans="1:17">
      <c r="A1147" s="2175"/>
      <c r="B1147" s="13">
        <v>5</v>
      </c>
      <c r="C1147" s="9" t="s">
        <v>352</v>
      </c>
      <c r="D1147" s="13">
        <v>6</v>
      </c>
      <c r="E1147" s="13">
        <v>1970</v>
      </c>
      <c r="F1147" s="124">
        <f t="shared" si="158"/>
        <v>6.6999999999999993</v>
      </c>
      <c r="G1147" s="122">
        <v>0.73</v>
      </c>
      <c r="H1147" s="122">
        <v>0</v>
      </c>
      <c r="I1147" s="79">
        <v>5.97</v>
      </c>
      <c r="J1147" s="122">
        <v>379.07</v>
      </c>
      <c r="K1147" s="79">
        <v>5.97</v>
      </c>
      <c r="L1147" s="122">
        <v>379.07</v>
      </c>
      <c r="M1147" s="123">
        <f t="shared" si="159"/>
        <v>1.5749070092595036E-2</v>
      </c>
      <c r="N1147" s="124">
        <v>60.5</v>
      </c>
      <c r="O1147" s="125">
        <f t="shared" si="160"/>
        <v>1.0385724272561798</v>
      </c>
      <c r="P1147" s="125">
        <f t="shared" si="161"/>
        <v>944.94420555570218</v>
      </c>
      <c r="Q1147" s="126">
        <f t="shared" si="162"/>
        <v>57.169124436119979</v>
      </c>
    </row>
    <row r="1148" spans="1:17">
      <c r="A1148" s="2175"/>
      <c r="B1148" s="13">
        <v>6</v>
      </c>
      <c r="C1148" s="9" t="s">
        <v>353</v>
      </c>
      <c r="D1148" s="13">
        <v>9</v>
      </c>
      <c r="E1148" s="13">
        <v>1980</v>
      </c>
      <c r="F1148" s="124">
        <f t="shared" si="158"/>
        <v>14.2</v>
      </c>
      <c r="G1148" s="122">
        <v>1.47</v>
      </c>
      <c r="H1148" s="122">
        <v>1.44</v>
      </c>
      <c r="I1148" s="79">
        <v>11.29</v>
      </c>
      <c r="J1148" s="122">
        <v>553.67999999999995</v>
      </c>
      <c r="K1148" s="79">
        <v>11.29</v>
      </c>
      <c r="L1148" s="122">
        <v>553.67999999999995</v>
      </c>
      <c r="M1148" s="123">
        <f t="shared" si="159"/>
        <v>2.0390839474064441E-2</v>
      </c>
      <c r="N1148" s="124">
        <v>60.5</v>
      </c>
      <c r="O1148" s="125">
        <f t="shared" si="160"/>
        <v>1.3446739091171795</v>
      </c>
      <c r="P1148" s="125">
        <f t="shared" si="161"/>
        <v>1223.4503684438664</v>
      </c>
      <c r="Q1148" s="126">
        <f t="shared" si="162"/>
        <v>74.018747290853923</v>
      </c>
    </row>
    <row r="1149" spans="1:17">
      <c r="A1149" s="2175"/>
      <c r="B1149" s="13">
        <v>7</v>
      </c>
      <c r="C1149" s="9" t="s">
        <v>591</v>
      </c>
      <c r="D1149" s="13">
        <v>20</v>
      </c>
      <c r="E1149" s="13">
        <v>1985</v>
      </c>
      <c r="F1149" s="122">
        <f>G1149+H1149+I1149</f>
        <v>15.299999999999999</v>
      </c>
      <c r="G1149" s="124">
        <v>2.3199999999999998</v>
      </c>
      <c r="H1149" s="124">
        <v>3.04</v>
      </c>
      <c r="I1149" s="79">
        <v>9.94</v>
      </c>
      <c r="J1149" s="122">
        <v>1056.8699999999999</v>
      </c>
      <c r="K1149" s="79">
        <v>9.94</v>
      </c>
      <c r="L1149" s="122">
        <v>1056.8699999999999</v>
      </c>
      <c r="M1149" s="123">
        <f t="shared" si="159"/>
        <v>9.4051302430762547E-3</v>
      </c>
      <c r="N1149" s="124">
        <v>60.5</v>
      </c>
      <c r="O1149" s="125">
        <f t="shared" si="160"/>
        <v>0.62022131387966373</v>
      </c>
      <c r="P1149" s="125">
        <f t="shared" si="161"/>
        <v>564.30781458457523</v>
      </c>
      <c r="Q1149" s="126">
        <f t="shared" si="162"/>
        <v>34.140622782366805</v>
      </c>
    </row>
    <row r="1150" spans="1:17">
      <c r="A1150" s="2175"/>
      <c r="B1150" s="13">
        <v>8</v>
      </c>
      <c r="C1150" s="9"/>
      <c r="D1150" s="13"/>
      <c r="E1150" s="13"/>
      <c r="F1150" s="122"/>
      <c r="G1150" s="122"/>
      <c r="H1150" s="122"/>
      <c r="I1150" s="122"/>
      <c r="J1150" s="122"/>
      <c r="K1150" s="122"/>
      <c r="L1150" s="122"/>
      <c r="M1150" s="123"/>
      <c r="N1150" s="124"/>
      <c r="O1150" s="125"/>
      <c r="P1150" s="125"/>
      <c r="Q1150" s="126"/>
    </row>
    <row r="1151" spans="1:17">
      <c r="A1151" s="2175"/>
      <c r="B1151" s="13">
        <v>9</v>
      </c>
      <c r="C1151" s="9"/>
      <c r="D1151" s="13"/>
      <c r="E1151" s="13"/>
      <c r="F1151" s="122"/>
      <c r="G1151" s="122"/>
      <c r="H1151" s="122"/>
      <c r="I1151" s="122"/>
      <c r="J1151" s="122"/>
      <c r="K1151" s="122"/>
      <c r="L1151" s="122"/>
      <c r="M1151" s="123"/>
      <c r="N1151" s="124"/>
      <c r="O1151" s="125"/>
      <c r="P1151" s="125"/>
      <c r="Q1151" s="126"/>
    </row>
    <row r="1152" spans="1:17" ht="12" thickBot="1">
      <c r="A1152" s="2176"/>
      <c r="B1152" s="33">
        <v>10</v>
      </c>
      <c r="C1152" s="34"/>
      <c r="D1152" s="33"/>
      <c r="E1152" s="33"/>
      <c r="F1152" s="1454"/>
      <c r="G1152" s="1454"/>
      <c r="H1152" s="1454"/>
      <c r="I1152" s="1454"/>
      <c r="J1152" s="1454"/>
      <c r="K1152" s="1454"/>
      <c r="L1152" s="1454"/>
      <c r="M1152" s="1455"/>
      <c r="N1152" s="1456"/>
      <c r="O1152" s="218"/>
      <c r="P1152" s="218"/>
      <c r="Q1152" s="219"/>
    </row>
    <row r="1153" spans="1:17">
      <c r="A1153" s="2111" t="s">
        <v>26</v>
      </c>
      <c r="B1153" s="214">
        <v>1</v>
      </c>
      <c r="C1153" s="848" t="s">
        <v>333</v>
      </c>
      <c r="D1153" s="214">
        <v>40</v>
      </c>
      <c r="E1153" s="214">
        <v>1992</v>
      </c>
      <c r="F1153" s="243">
        <f t="shared" ref="F1153:F1159" si="163">G1153+H1153+I1153</f>
        <v>39.799999999999997</v>
      </c>
      <c r="G1153" s="243">
        <v>3.71</v>
      </c>
      <c r="H1153" s="243">
        <v>6.4</v>
      </c>
      <c r="I1153" s="989">
        <v>29.69</v>
      </c>
      <c r="J1153" s="243">
        <v>2256.0300000000002</v>
      </c>
      <c r="K1153" s="989">
        <v>29.69</v>
      </c>
      <c r="L1153" s="243">
        <v>2256.0300000000002</v>
      </c>
      <c r="M1153" s="806">
        <f>K1153/L1153</f>
        <v>1.3160285989104754E-2</v>
      </c>
      <c r="N1153" s="849">
        <v>60.5</v>
      </c>
      <c r="O1153" s="807">
        <f>M1153*N1153*1.09</f>
        <v>0.8678550595515131</v>
      </c>
      <c r="P1153" s="807">
        <f>M1153*60*1000</f>
        <v>789.61715934628523</v>
      </c>
      <c r="Q1153" s="808">
        <f t="shared" ref="Q1153:Q1159" si="164">P1153*N1153/1000</f>
        <v>47.771838140450257</v>
      </c>
    </row>
    <row r="1154" spans="1:17">
      <c r="A1154" s="2210"/>
      <c r="B1154" s="208">
        <v>2</v>
      </c>
      <c r="C1154" s="209" t="s">
        <v>334</v>
      </c>
      <c r="D1154" s="208">
        <v>40</v>
      </c>
      <c r="E1154" s="208">
        <v>1992</v>
      </c>
      <c r="F1154" s="239">
        <f t="shared" si="163"/>
        <v>38</v>
      </c>
      <c r="G1154" s="241">
        <v>3.66</v>
      </c>
      <c r="H1154" s="241">
        <v>6.4</v>
      </c>
      <c r="I1154" s="224">
        <v>27.94</v>
      </c>
      <c r="J1154" s="241">
        <v>2289.4899999999998</v>
      </c>
      <c r="K1154" s="224">
        <v>27.94</v>
      </c>
      <c r="L1154" s="241">
        <v>2289.4899999999998</v>
      </c>
      <c r="M1154" s="625">
        <f>K1154/L1154</f>
        <v>1.2203591192798399E-2</v>
      </c>
      <c r="N1154" s="626">
        <v>60.5</v>
      </c>
      <c r="O1154" s="623">
        <f t="shared" ref="O1154:O1159" si="165">M1154*N1154*1.09</f>
        <v>0.80476582120909046</v>
      </c>
      <c r="P1154" s="623">
        <f t="shared" ref="P1154:P1159" si="166">M1154*60*1000</f>
        <v>732.21547156790393</v>
      </c>
      <c r="Q1154" s="624">
        <f t="shared" si="164"/>
        <v>44.299036029858186</v>
      </c>
    </row>
    <row r="1155" spans="1:17">
      <c r="A1155" s="2210"/>
      <c r="B1155" s="208">
        <v>3</v>
      </c>
      <c r="C1155" s="209" t="s">
        <v>335</v>
      </c>
      <c r="D1155" s="208">
        <v>39</v>
      </c>
      <c r="E1155" s="208">
        <v>1988</v>
      </c>
      <c r="F1155" s="239">
        <f t="shared" si="163"/>
        <v>41.4</v>
      </c>
      <c r="G1155" s="241">
        <v>4.25</v>
      </c>
      <c r="H1155" s="241">
        <v>6.24</v>
      </c>
      <c r="I1155" s="224">
        <v>30.91</v>
      </c>
      <c r="J1155" s="241">
        <v>2275.19</v>
      </c>
      <c r="K1155" s="224">
        <v>30.91</v>
      </c>
      <c r="L1155" s="241">
        <v>2275.19</v>
      </c>
      <c r="M1155" s="210">
        <f t="shared" ref="M1155:M1159" si="167">K1155/L1155</f>
        <v>1.3585678558713777E-2</v>
      </c>
      <c r="N1155" s="626">
        <v>60.5</v>
      </c>
      <c r="O1155" s="623">
        <f t="shared" si="165"/>
        <v>0.89590757255438003</v>
      </c>
      <c r="P1155" s="623">
        <f t="shared" si="166"/>
        <v>815.14071352282656</v>
      </c>
      <c r="Q1155" s="213">
        <f t="shared" si="164"/>
        <v>49.316013168131008</v>
      </c>
    </row>
    <row r="1156" spans="1:17">
      <c r="A1156" s="2210"/>
      <c r="B1156" s="208">
        <v>4</v>
      </c>
      <c r="C1156" s="209" t="s">
        <v>336</v>
      </c>
      <c r="D1156" s="208">
        <v>50</v>
      </c>
      <c r="E1156" s="208">
        <v>1980</v>
      </c>
      <c r="F1156" s="239">
        <f t="shared" si="163"/>
        <v>47</v>
      </c>
      <c r="G1156" s="241">
        <v>3.74</v>
      </c>
      <c r="H1156" s="241">
        <v>8</v>
      </c>
      <c r="I1156" s="224">
        <v>35.26</v>
      </c>
      <c r="J1156" s="241">
        <v>2615.04</v>
      </c>
      <c r="K1156" s="224">
        <v>35.26</v>
      </c>
      <c r="L1156" s="241">
        <v>2615.04</v>
      </c>
      <c r="M1156" s="210">
        <f t="shared" si="167"/>
        <v>1.3483541360744004E-2</v>
      </c>
      <c r="N1156" s="626">
        <v>60.5</v>
      </c>
      <c r="O1156" s="623">
        <f t="shared" si="165"/>
        <v>0.8891721350342634</v>
      </c>
      <c r="P1156" s="623">
        <f t="shared" si="166"/>
        <v>809.01248164464027</v>
      </c>
      <c r="Q1156" s="213">
        <f t="shared" si="164"/>
        <v>48.945255139500738</v>
      </c>
    </row>
    <row r="1157" spans="1:17">
      <c r="A1157" s="2210"/>
      <c r="B1157" s="208">
        <v>5</v>
      </c>
      <c r="C1157" s="209" t="s">
        <v>337</v>
      </c>
      <c r="D1157" s="208">
        <v>40</v>
      </c>
      <c r="E1157" s="208">
        <v>1987</v>
      </c>
      <c r="F1157" s="239">
        <f t="shared" si="163"/>
        <v>41</v>
      </c>
      <c r="G1157" s="241">
        <v>2.2799999999999998</v>
      </c>
      <c r="H1157" s="241">
        <v>6.4</v>
      </c>
      <c r="I1157" s="224">
        <v>32.32</v>
      </c>
      <c r="J1157" s="241">
        <v>2272</v>
      </c>
      <c r="K1157" s="224">
        <v>32.32</v>
      </c>
      <c r="L1157" s="241">
        <v>2272</v>
      </c>
      <c r="M1157" s="210">
        <f t="shared" si="167"/>
        <v>1.4225352112676056E-2</v>
      </c>
      <c r="N1157" s="626">
        <v>60.5</v>
      </c>
      <c r="O1157" s="623">
        <f t="shared" si="165"/>
        <v>0.93809084507042262</v>
      </c>
      <c r="P1157" s="623">
        <f t="shared" si="166"/>
        <v>853.52112676056333</v>
      </c>
      <c r="Q1157" s="213">
        <f t="shared" si="164"/>
        <v>51.638028169014085</v>
      </c>
    </row>
    <row r="1158" spans="1:17">
      <c r="A1158" s="2210"/>
      <c r="B1158" s="208">
        <v>6</v>
      </c>
      <c r="C1158" s="209" t="s">
        <v>338</v>
      </c>
      <c r="D1158" s="208">
        <v>24</v>
      </c>
      <c r="E1158" s="208">
        <v>1993</v>
      </c>
      <c r="F1158" s="239">
        <f t="shared" si="163"/>
        <v>23.56</v>
      </c>
      <c r="G1158" s="241"/>
      <c r="H1158" s="241">
        <v>0</v>
      </c>
      <c r="I1158" s="224">
        <v>23.56</v>
      </c>
      <c r="J1158" s="241">
        <v>1614.06</v>
      </c>
      <c r="K1158" s="224">
        <v>23.56</v>
      </c>
      <c r="L1158" s="241">
        <v>1614.06</v>
      </c>
      <c r="M1158" s="210">
        <f t="shared" si="167"/>
        <v>1.4596731224365885E-2</v>
      </c>
      <c r="N1158" s="626">
        <v>60.5</v>
      </c>
      <c r="O1158" s="623">
        <f t="shared" si="165"/>
        <v>0.96258144059080841</v>
      </c>
      <c r="P1158" s="623">
        <f t="shared" si="166"/>
        <v>875.80387346195312</v>
      </c>
      <c r="Q1158" s="213">
        <f t="shared" si="164"/>
        <v>52.986134344448161</v>
      </c>
    </row>
    <row r="1159" spans="1:17">
      <c r="A1159" s="2210"/>
      <c r="B1159" s="208">
        <v>7</v>
      </c>
      <c r="C1159" s="209" t="s">
        <v>72</v>
      </c>
      <c r="D1159" s="208">
        <v>39</v>
      </c>
      <c r="E1159" s="208">
        <v>1973</v>
      </c>
      <c r="F1159" s="239">
        <f t="shared" si="163"/>
        <v>35.590000000000003</v>
      </c>
      <c r="G1159" s="241">
        <v>3.87</v>
      </c>
      <c r="H1159" s="241">
        <v>6.24</v>
      </c>
      <c r="I1159" s="224">
        <v>25.48</v>
      </c>
      <c r="J1159" s="241">
        <v>1882.15</v>
      </c>
      <c r="K1159" s="224">
        <v>25.48</v>
      </c>
      <c r="L1159" s="241">
        <v>1882.15</v>
      </c>
      <c r="M1159" s="210">
        <f t="shared" si="167"/>
        <v>1.3537709534309167E-2</v>
      </c>
      <c r="N1159" s="626">
        <v>60.5</v>
      </c>
      <c r="O1159" s="623">
        <f t="shared" si="165"/>
        <v>0.8927442552400181</v>
      </c>
      <c r="P1159" s="623">
        <f t="shared" si="166"/>
        <v>812.26257205855006</v>
      </c>
      <c r="Q1159" s="213">
        <f t="shared" si="164"/>
        <v>49.141885609542278</v>
      </c>
    </row>
    <row r="1160" spans="1:17">
      <c r="A1160" s="2210"/>
      <c r="B1160" s="208">
        <v>8</v>
      </c>
      <c r="C1160" s="209"/>
      <c r="D1160" s="208"/>
      <c r="E1160" s="208"/>
      <c r="F1160" s="239"/>
      <c r="G1160" s="241"/>
      <c r="H1160" s="241"/>
      <c r="I1160" s="241"/>
      <c r="J1160" s="241"/>
      <c r="K1160" s="241"/>
      <c r="L1160" s="241"/>
      <c r="M1160" s="210"/>
      <c r="N1160" s="211"/>
      <c r="O1160" s="212"/>
      <c r="P1160" s="623"/>
      <c r="Q1160" s="213"/>
    </row>
    <row r="1161" spans="1:17">
      <c r="A1161" s="2210"/>
      <c r="B1161" s="208">
        <v>9</v>
      </c>
      <c r="C1161" s="209"/>
      <c r="D1161" s="208"/>
      <c r="E1161" s="208"/>
      <c r="F1161" s="239"/>
      <c r="G1161" s="241"/>
      <c r="H1161" s="241"/>
      <c r="I1161" s="241"/>
      <c r="J1161" s="241"/>
      <c r="K1161" s="241"/>
      <c r="L1161" s="241"/>
      <c r="M1161" s="210"/>
      <c r="N1161" s="211"/>
      <c r="O1161" s="212"/>
      <c r="P1161" s="623"/>
      <c r="Q1161" s="213"/>
    </row>
    <row r="1162" spans="1:17" ht="12" thickBot="1">
      <c r="A1162" s="2211"/>
      <c r="B1162" s="215">
        <v>10</v>
      </c>
      <c r="C1162" s="231"/>
      <c r="D1162" s="215"/>
      <c r="E1162" s="215"/>
      <c r="F1162" s="1568"/>
      <c r="G1162" s="1562"/>
      <c r="H1162" s="1562"/>
      <c r="I1162" s="1562"/>
      <c r="J1162" s="1562"/>
      <c r="K1162" s="1562"/>
      <c r="L1162" s="1562"/>
      <c r="M1162" s="249"/>
      <c r="N1162" s="1563"/>
      <c r="O1162" s="216"/>
      <c r="P1162" s="216"/>
      <c r="Q1162" s="217"/>
    </row>
    <row r="1163" spans="1:17">
      <c r="A1163" s="2051" t="s">
        <v>27</v>
      </c>
      <c r="B1163" s="74">
        <v>1</v>
      </c>
      <c r="C1163" s="1065" t="s">
        <v>339</v>
      </c>
      <c r="D1163" s="74">
        <v>39</v>
      </c>
      <c r="E1163" s="74">
        <v>1982</v>
      </c>
      <c r="F1163" s="1492">
        <f t="shared" ref="F1163:F1167" si="168">G1163+H1163+I1163</f>
        <v>38.54</v>
      </c>
      <c r="G1163" s="1066">
        <v>2.9</v>
      </c>
      <c r="H1163" s="1066">
        <v>5.76</v>
      </c>
      <c r="I1163" s="1569">
        <v>29.88</v>
      </c>
      <c r="J1163" s="1492">
        <v>2093.63</v>
      </c>
      <c r="K1163" s="1569">
        <v>29.88</v>
      </c>
      <c r="L1163" s="1492">
        <v>1965</v>
      </c>
      <c r="M1163" s="1570">
        <f>K1163/L1163</f>
        <v>1.5206106870229007E-2</v>
      </c>
      <c r="N1163" s="1066">
        <v>60.5</v>
      </c>
      <c r="O1163" s="1067">
        <f>M1163*N1163*1.09</f>
        <v>1.0027667175572519</v>
      </c>
      <c r="P1163" s="1067">
        <f>M1163*60*1000</f>
        <v>912.36641221374043</v>
      </c>
      <c r="Q1163" s="1068">
        <f>P1163*N1163/1000</f>
        <v>55.198167938931299</v>
      </c>
    </row>
    <row r="1164" spans="1:17">
      <c r="A1164" s="2052"/>
      <c r="B1164" s="75">
        <v>2</v>
      </c>
      <c r="C1164" s="82" t="s">
        <v>340</v>
      </c>
      <c r="D1164" s="75">
        <v>20</v>
      </c>
      <c r="E1164" s="75">
        <v>1970</v>
      </c>
      <c r="F1164" s="154">
        <f t="shared" si="168"/>
        <v>21.5</v>
      </c>
      <c r="G1164" s="355">
        <v>1.1599999999999999</v>
      </c>
      <c r="H1164" s="355">
        <v>3.2</v>
      </c>
      <c r="I1164" s="1566">
        <v>17.14</v>
      </c>
      <c r="J1164" s="352">
        <v>957.46</v>
      </c>
      <c r="K1164" s="1566">
        <v>17.14</v>
      </c>
      <c r="L1164" s="352">
        <v>957.46</v>
      </c>
      <c r="M1164" s="354">
        <f t="shared" ref="M1164:M1167" si="169">K1164/L1164</f>
        <v>1.7901531134459924E-2</v>
      </c>
      <c r="N1164" s="1564">
        <v>60.5</v>
      </c>
      <c r="O1164" s="155">
        <f t="shared" ref="O1164:O1168" si="170">M1164*N1164*1.09</f>
        <v>1.1805164706619597</v>
      </c>
      <c r="P1164" s="155">
        <f t="shared" ref="P1164:P1167" si="171">M1164*60*1000</f>
        <v>1074.0918680675954</v>
      </c>
      <c r="Q1164" s="1031">
        <f t="shared" ref="Q1164:Q1167" si="172">P1164*N1164/1000</f>
        <v>64.98255801808952</v>
      </c>
    </row>
    <row r="1165" spans="1:17">
      <c r="A1165" s="2052"/>
      <c r="B1165" s="75">
        <v>3</v>
      </c>
      <c r="C1165" s="82" t="s">
        <v>341</v>
      </c>
      <c r="D1165" s="75">
        <v>20</v>
      </c>
      <c r="E1165" s="75">
        <v>1986</v>
      </c>
      <c r="F1165" s="154">
        <f>G1165+H1165+I1165</f>
        <v>21.3</v>
      </c>
      <c r="G1165" s="355">
        <v>1.89</v>
      </c>
      <c r="H1165" s="355">
        <v>3.2</v>
      </c>
      <c r="I1165" s="1566">
        <v>16.21</v>
      </c>
      <c r="J1165" s="352">
        <v>1062.4000000000001</v>
      </c>
      <c r="K1165" s="1566">
        <v>16.21</v>
      </c>
      <c r="L1165" s="352">
        <v>1062.4000000000001</v>
      </c>
      <c r="M1165" s="354">
        <f t="shared" si="169"/>
        <v>1.5257906626506024E-2</v>
      </c>
      <c r="N1165" s="1564">
        <v>60.5</v>
      </c>
      <c r="O1165" s="155">
        <f t="shared" si="170"/>
        <v>1.00618265248494</v>
      </c>
      <c r="P1165" s="155">
        <f t="shared" si="171"/>
        <v>915.47439759036138</v>
      </c>
      <c r="Q1165" s="1031">
        <f t="shared" si="172"/>
        <v>55.386201054216862</v>
      </c>
    </row>
    <row r="1166" spans="1:17">
      <c r="A1166" s="2052"/>
      <c r="B1166" s="75">
        <v>4</v>
      </c>
      <c r="C1166" s="82" t="s">
        <v>342</v>
      </c>
      <c r="D1166" s="75">
        <v>18</v>
      </c>
      <c r="E1166" s="75">
        <v>1977</v>
      </c>
      <c r="F1166" s="154">
        <f t="shared" si="168"/>
        <v>17.649999999999999</v>
      </c>
      <c r="G1166" s="355">
        <v>1.26</v>
      </c>
      <c r="H1166" s="355">
        <v>2.88</v>
      </c>
      <c r="I1166" s="1566">
        <v>13.51</v>
      </c>
      <c r="J1166" s="352">
        <v>787</v>
      </c>
      <c r="K1166" s="1566">
        <v>13.51</v>
      </c>
      <c r="L1166" s="352">
        <v>787</v>
      </c>
      <c r="M1166" s="354">
        <f t="shared" si="169"/>
        <v>1.7166454891994917E-2</v>
      </c>
      <c r="N1166" s="1564">
        <v>60.5</v>
      </c>
      <c r="O1166" s="155">
        <f t="shared" si="170"/>
        <v>1.1320418678526047</v>
      </c>
      <c r="P1166" s="155">
        <f t="shared" si="171"/>
        <v>1029.987293519695</v>
      </c>
      <c r="Q1166" s="1031">
        <f t="shared" si="172"/>
        <v>62.314231257941543</v>
      </c>
    </row>
    <row r="1167" spans="1:17">
      <c r="A1167" s="2052"/>
      <c r="B1167" s="75">
        <v>5</v>
      </c>
      <c r="C1167" s="82" t="s">
        <v>343</v>
      </c>
      <c r="D1167" s="75">
        <v>20</v>
      </c>
      <c r="E1167" s="75">
        <v>1976</v>
      </c>
      <c r="F1167" s="154">
        <f t="shared" si="168"/>
        <v>19.617999999999999</v>
      </c>
      <c r="G1167" s="355">
        <v>1.01</v>
      </c>
      <c r="H1167" s="355">
        <v>3.2</v>
      </c>
      <c r="I1167" s="1566">
        <v>15.407999999999999</v>
      </c>
      <c r="J1167" s="355">
        <v>712.76</v>
      </c>
      <c r="K1167" s="1566">
        <v>15.407999999999999</v>
      </c>
      <c r="L1167" s="355">
        <v>712.76</v>
      </c>
      <c r="M1167" s="354">
        <f t="shared" si="169"/>
        <v>2.1617374712385656E-2</v>
      </c>
      <c r="N1167" s="1564">
        <v>60.5</v>
      </c>
      <c r="O1167" s="155">
        <f t="shared" si="170"/>
        <v>1.4255577754082722</v>
      </c>
      <c r="P1167" s="155">
        <f t="shared" si="171"/>
        <v>1297.0424827431393</v>
      </c>
      <c r="Q1167" s="1031">
        <f t="shared" si="172"/>
        <v>78.471070205959933</v>
      </c>
    </row>
    <row r="1168" spans="1:17">
      <c r="A1168" s="2052"/>
      <c r="B1168" s="75">
        <v>6</v>
      </c>
      <c r="C1168" s="82" t="s">
        <v>344</v>
      </c>
      <c r="D1168" s="75">
        <v>33</v>
      </c>
      <c r="E1168" s="75">
        <v>1968</v>
      </c>
      <c r="F1168" s="154">
        <f>G1168+H1168+I1168</f>
        <v>35.21</v>
      </c>
      <c r="G1168" s="355">
        <v>2.34</v>
      </c>
      <c r="H1168" s="355">
        <v>5.44</v>
      </c>
      <c r="I1168" s="1566">
        <v>27.43</v>
      </c>
      <c r="J1168" s="352">
        <v>1439.65</v>
      </c>
      <c r="K1168" s="1566">
        <v>27.43</v>
      </c>
      <c r="L1168" s="352">
        <v>1439.65</v>
      </c>
      <c r="M1168" s="354">
        <f>K1168/L1168</f>
        <v>1.9053242107456674E-2</v>
      </c>
      <c r="N1168" s="1564">
        <v>60.5</v>
      </c>
      <c r="O1168" s="155">
        <f t="shared" si="170"/>
        <v>1.2564660507762304</v>
      </c>
      <c r="P1168" s="155">
        <f>M1168*60*1000</f>
        <v>1143.1945264474004</v>
      </c>
      <c r="Q1168" s="1031">
        <f>P1168*N1168/1000</f>
        <v>69.163268850067738</v>
      </c>
    </row>
    <row r="1169" spans="1:17">
      <c r="A1169" s="2052"/>
      <c r="B1169" s="75">
        <v>7</v>
      </c>
      <c r="C1169" s="82"/>
      <c r="D1169" s="75"/>
      <c r="E1169" s="75"/>
      <c r="F1169" s="352"/>
      <c r="G1169" s="355"/>
      <c r="H1169" s="355"/>
      <c r="I1169" s="352"/>
      <c r="J1169" s="352"/>
      <c r="K1169" s="352"/>
      <c r="L1169" s="352"/>
      <c r="M1169" s="354"/>
      <c r="N1169" s="355"/>
      <c r="O1169" s="356"/>
      <c r="P1169" s="356"/>
      <c r="Q1169" s="1031"/>
    </row>
    <row r="1170" spans="1:17">
      <c r="A1170" s="2052"/>
      <c r="B1170" s="75">
        <v>8</v>
      </c>
      <c r="C1170" s="82"/>
      <c r="D1170" s="75"/>
      <c r="E1170" s="75"/>
      <c r="F1170" s="352"/>
      <c r="G1170" s="352"/>
      <c r="H1170" s="352"/>
      <c r="I1170" s="352"/>
      <c r="J1170" s="352"/>
      <c r="K1170" s="352"/>
      <c r="L1170" s="352"/>
      <c r="M1170" s="354"/>
      <c r="N1170" s="355"/>
      <c r="O1170" s="356"/>
      <c r="P1170" s="356"/>
      <c r="Q1170" s="1031"/>
    </row>
    <row r="1171" spans="1:17">
      <c r="A1171" s="2052"/>
      <c r="B1171" s="75">
        <v>9</v>
      </c>
      <c r="C1171" s="82"/>
      <c r="D1171" s="75"/>
      <c r="E1171" s="75"/>
      <c r="F1171" s="352"/>
      <c r="G1171" s="352"/>
      <c r="H1171" s="352"/>
      <c r="I1171" s="352"/>
      <c r="J1171" s="352"/>
      <c r="K1171" s="352"/>
      <c r="L1171" s="352"/>
      <c r="M1171" s="354"/>
      <c r="N1171" s="355"/>
      <c r="O1171" s="356"/>
      <c r="P1171" s="356"/>
      <c r="Q1171" s="1031"/>
    </row>
    <row r="1172" spans="1:17" ht="12" thickBot="1">
      <c r="A1172" s="2053"/>
      <c r="B1172" s="78">
        <v>10</v>
      </c>
      <c r="C1172" s="1032"/>
      <c r="D1172" s="78"/>
      <c r="E1172" s="78"/>
      <c r="F1172" s="1033"/>
      <c r="G1172" s="1033"/>
      <c r="H1172" s="1033"/>
      <c r="I1172" s="1033"/>
      <c r="J1172" s="1033"/>
      <c r="K1172" s="1033"/>
      <c r="L1172" s="1033"/>
      <c r="M1172" s="1493"/>
      <c r="N1172" s="1034"/>
      <c r="O1172" s="1035"/>
      <c r="P1172" s="1035"/>
      <c r="Q1172" s="1036"/>
    </row>
    <row r="1173" spans="1:17">
      <c r="A1173" s="2222" t="s">
        <v>82</v>
      </c>
      <c r="B1173" s="18">
        <v>1</v>
      </c>
      <c r="C1173" s="617" t="s">
        <v>345</v>
      </c>
      <c r="D1173" s="18">
        <v>6</v>
      </c>
      <c r="E1173" s="18">
        <v>1965</v>
      </c>
      <c r="F1173" s="245">
        <f t="shared" ref="F1173:F1179" si="173">G1173+H1173+I1173</f>
        <v>8.1300000000000008</v>
      </c>
      <c r="G1173" s="245">
        <v>0.22</v>
      </c>
      <c r="H1173" s="245">
        <v>0</v>
      </c>
      <c r="I1173" s="619">
        <v>7.91</v>
      </c>
      <c r="J1173" s="245">
        <v>326.74</v>
      </c>
      <c r="K1173" s="619">
        <v>7.91</v>
      </c>
      <c r="L1173" s="245">
        <v>326.74</v>
      </c>
      <c r="M1173" s="726">
        <f>K1173/L1173</f>
        <v>2.4208851074248638E-2</v>
      </c>
      <c r="N1173" s="620">
        <v>60.5</v>
      </c>
      <c r="O1173" s="696">
        <f t="shared" ref="O1173:O1179" si="174">M1173*N1173*1.09</f>
        <v>1.5964526840913267</v>
      </c>
      <c r="P1173" s="696">
        <f>M1173*60*1000</f>
        <v>1452.5310644549184</v>
      </c>
      <c r="Q1173" s="697">
        <f>P1173*N1173/1000</f>
        <v>87.878129399522564</v>
      </c>
    </row>
    <row r="1174" spans="1:17">
      <c r="A1174" s="2106"/>
      <c r="B1174" s="20">
        <v>2</v>
      </c>
      <c r="C1174" s="24" t="s">
        <v>346</v>
      </c>
      <c r="D1174" s="20">
        <v>8</v>
      </c>
      <c r="E1174" s="20">
        <v>1962</v>
      </c>
      <c r="F1174" s="252">
        <f t="shared" si="173"/>
        <v>9.44</v>
      </c>
      <c r="G1174" s="240">
        <v>0.4</v>
      </c>
      <c r="H1174" s="240">
        <v>1.1200000000000001</v>
      </c>
      <c r="I1174" s="94">
        <v>7.92</v>
      </c>
      <c r="J1174" s="240">
        <v>318.54000000000002</v>
      </c>
      <c r="K1174" s="94">
        <v>7.92</v>
      </c>
      <c r="L1174" s="240">
        <v>318.54000000000002</v>
      </c>
      <c r="M1174" s="28">
        <f t="shared" ref="M1174:M1179" si="175">K1174/L1174</f>
        <v>2.4863439442456205E-2</v>
      </c>
      <c r="N1174" s="253">
        <v>60.5</v>
      </c>
      <c r="O1174" s="254">
        <f t="shared" si="174"/>
        <v>1.6396195140327745</v>
      </c>
      <c r="P1174" s="254">
        <f t="shared" ref="P1174:P1179" si="176">M1174*60*1000</f>
        <v>1491.8063665473721</v>
      </c>
      <c r="Q1174" s="38">
        <f t="shared" ref="Q1174:Q1179" si="177">P1174*N1174/1000</f>
        <v>90.254285176116014</v>
      </c>
    </row>
    <row r="1175" spans="1:17">
      <c r="A1175" s="2106"/>
      <c r="B1175" s="20">
        <v>3</v>
      </c>
      <c r="C1175" s="24" t="s">
        <v>347</v>
      </c>
      <c r="D1175" s="20">
        <v>24</v>
      </c>
      <c r="E1175" s="20">
        <v>1972</v>
      </c>
      <c r="F1175" s="252">
        <f t="shared" si="173"/>
        <v>33.200000000000003</v>
      </c>
      <c r="G1175" s="240">
        <v>1.86</v>
      </c>
      <c r="H1175" s="240">
        <v>0.24</v>
      </c>
      <c r="I1175" s="94">
        <v>31.1</v>
      </c>
      <c r="J1175" s="240">
        <v>1271.24</v>
      </c>
      <c r="K1175" s="94">
        <v>31.1</v>
      </c>
      <c r="L1175" s="240">
        <v>1271.24</v>
      </c>
      <c r="M1175" s="28">
        <f t="shared" si="175"/>
        <v>2.4464302570718355E-2</v>
      </c>
      <c r="N1175" s="253">
        <v>60.5</v>
      </c>
      <c r="O1175" s="254">
        <f t="shared" si="174"/>
        <v>1.613298433026022</v>
      </c>
      <c r="P1175" s="254">
        <f t="shared" si="176"/>
        <v>1467.8581542431014</v>
      </c>
      <c r="Q1175" s="38">
        <f t="shared" si="177"/>
        <v>88.805418331707642</v>
      </c>
    </row>
    <row r="1176" spans="1:17">
      <c r="A1176" s="2106"/>
      <c r="B1176" s="20">
        <v>4</v>
      </c>
      <c r="C1176" s="24" t="s">
        <v>348</v>
      </c>
      <c r="D1176" s="20">
        <v>48</v>
      </c>
      <c r="E1176" s="20">
        <v>1957</v>
      </c>
      <c r="F1176" s="252">
        <f t="shared" si="173"/>
        <v>32.950000000000003</v>
      </c>
      <c r="G1176" s="240">
        <v>0.87</v>
      </c>
      <c r="H1176" s="240">
        <v>0.01</v>
      </c>
      <c r="I1176" s="94">
        <v>32.07</v>
      </c>
      <c r="J1176" s="240">
        <v>1114.8599999999999</v>
      </c>
      <c r="K1176" s="94">
        <v>32.07</v>
      </c>
      <c r="L1176" s="240">
        <v>1114.8599999999999</v>
      </c>
      <c r="M1176" s="28">
        <f t="shared" si="175"/>
        <v>2.8765943705936173E-2</v>
      </c>
      <c r="N1176" s="253">
        <v>60.5</v>
      </c>
      <c r="O1176" s="254">
        <f t="shared" si="174"/>
        <v>1.896970157687961</v>
      </c>
      <c r="P1176" s="254">
        <f t="shared" si="176"/>
        <v>1725.9566223561703</v>
      </c>
      <c r="Q1176" s="38">
        <f t="shared" si="177"/>
        <v>104.4203756525483</v>
      </c>
    </row>
    <row r="1177" spans="1:17">
      <c r="A1177" s="2106"/>
      <c r="B1177" s="20">
        <v>5</v>
      </c>
      <c r="C1177" s="24" t="s">
        <v>349</v>
      </c>
      <c r="D1177" s="20">
        <v>8</v>
      </c>
      <c r="E1177" s="20">
        <v>1964</v>
      </c>
      <c r="F1177" s="252">
        <f t="shared" si="173"/>
        <v>9.56</v>
      </c>
      <c r="G1177" s="240">
        <v>0.66</v>
      </c>
      <c r="H1177" s="240">
        <v>1.28</v>
      </c>
      <c r="I1177" s="94">
        <v>7.62</v>
      </c>
      <c r="J1177" s="240">
        <v>371.23</v>
      </c>
      <c r="K1177" s="94">
        <v>7.62</v>
      </c>
      <c r="L1177" s="240">
        <v>273.02999999999997</v>
      </c>
      <c r="M1177" s="28">
        <f t="shared" si="175"/>
        <v>2.7909020986704759E-2</v>
      </c>
      <c r="N1177" s="253">
        <v>60.5</v>
      </c>
      <c r="O1177" s="254">
        <f t="shared" si="174"/>
        <v>1.8404603889682456</v>
      </c>
      <c r="P1177" s="254">
        <f t="shared" si="176"/>
        <v>1674.5412592022856</v>
      </c>
      <c r="Q1177" s="38">
        <f t="shared" si="177"/>
        <v>101.30974618173828</v>
      </c>
    </row>
    <row r="1178" spans="1:17">
      <c r="A1178" s="2106"/>
      <c r="B1178" s="20">
        <v>6</v>
      </c>
      <c r="C1178" s="24" t="s">
        <v>350</v>
      </c>
      <c r="D1178" s="20">
        <v>9</v>
      </c>
      <c r="E1178" s="20">
        <v>1979</v>
      </c>
      <c r="F1178" s="252">
        <f t="shared" si="173"/>
        <v>13.84</v>
      </c>
      <c r="G1178" s="240">
        <v>0.82</v>
      </c>
      <c r="H1178" s="240">
        <v>1.44</v>
      </c>
      <c r="I1178" s="94">
        <v>11.58</v>
      </c>
      <c r="J1178" s="240">
        <v>475.45</v>
      </c>
      <c r="K1178" s="94">
        <v>11.58</v>
      </c>
      <c r="L1178" s="240">
        <v>475.45</v>
      </c>
      <c r="M1178" s="28">
        <f t="shared" si="175"/>
        <v>2.4355873383110738E-2</v>
      </c>
      <c r="N1178" s="253">
        <v>60.5</v>
      </c>
      <c r="O1178" s="254">
        <f t="shared" si="174"/>
        <v>1.6061480702492377</v>
      </c>
      <c r="P1178" s="254">
        <f t="shared" si="176"/>
        <v>1461.3524029866442</v>
      </c>
      <c r="Q1178" s="38">
        <f t="shared" si="177"/>
        <v>88.411820380691978</v>
      </c>
    </row>
    <row r="1179" spans="1:17">
      <c r="A1179" s="2106"/>
      <c r="B1179" s="20">
        <v>7</v>
      </c>
      <c r="C1179" s="24" t="s">
        <v>351</v>
      </c>
      <c r="D1179" s="20">
        <v>2</v>
      </c>
      <c r="E1179" s="20">
        <v>1985</v>
      </c>
      <c r="F1179" s="252">
        <f t="shared" si="173"/>
        <v>4.3499999999999996</v>
      </c>
      <c r="G1179" s="240">
        <v>0.11</v>
      </c>
      <c r="H1179" s="240">
        <v>0.32</v>
      </c>
      <c r="I1179" s="94">
        <v>3.92</v>
      </c>
      <c r="J1179" s="240">
        <v>121.2</v>
      </c>
      <c r="K1179" s="94">
        <v>3.92</v>
      </c>
      <c r="L1179" s="240">
        <v>121.2</v>
      </c>
      <c r="M1179" s="28">
        <f t="shared" si="175"/>
        <v>3.2343234323432342E-2</v>
      </c>
      <c r="N1179" s="253">
        <v>60.5</v>
      </c>
      <c r="O1179" s="254">
        <f t="shared" si="174"/>
        <v>2.1328745874587458</v>
      </c>
      <c r="P1179" s="254">
        <f t="shared" si="176"/>
        <v>1940.5940594059405</v>
      </c>
      <c r="Q1179" s="38">
        <f t="shared" si="177"/>
        <v>117.4059405940594</v>
      </c>
    </row>
    <row r="1180" spans="1:17">
      <c r="A1180" s="2106"/>
      <c r="B1180" s="20">
        <v>8</v>
      </c>
      <c r="C1180" s="24"/>
      <c r="D1180" s="20"/>
      <c r="E1180" s="20"/>
      <c r="F1180" s="240"/>
      <c r="G1180" s="240"/>
      <c r="H1180" s="240"/>
      <c r="I1180" s="240"/>
      <c r="J1180" s="240"/>
      <c r="K1180" s="251"/>
      <c r="L1180" s="240"/>
      <c r="M1180" s="28"/>
      <c r="N1180" s="27"/>
      <c r="O1180" s="37"/>
      <c r="P1180" s="37"/>
      <c r="Q1180" s="38"/>
    </row>
    <row r="1181" spans="1:17">
      <c r="A1181" s="2106"/>
      <c r="B1181" s="20">
        <v>9</v>
      </c>
      <c r="C1181" s="42"/>
      <c r="D1181" s="20"/>
      <c r="E1181" s="20"/>
      <c r="F1181" s="240"/>
      <c r="G1181" s="240"/>
      <c r="H1181" s="240"/>
      <c r="I1181" s="240"/>
      <c r="J1181" s="240"/>
      <c r="K1181" s="240"/>
      <c r="L1181" s="240"/>
      <c r="M1181" s="28"/>
      <c r="N1181" s="27"/>
      <c r="O1181" s="37"/>
      <c r="P1181" s="37"/>
      <c r="Q1181" s="38"/>
    </row>
    <row r="1182" spans="1:17" ht="12" thickBot="1">
      <c r="A1182" s="2107"/>
      <c r="B1182" s="21">
        <v>10</v>
      </c>
      <c r="C1182" s="627"/>
      <c r="D1182" s="21"/>
      <c r="E1182" s="21"/>
      <c r="F1182" s="258"/>
      <c r="G1182" s="258"/>
      <c r="H1182" s="258"/>
      <c r="I1182" s="258"/>
      <c r="J1182" s="258"/>
      <c r="K1182" s="258"/>
      <c r="L1182" s="258"/>
      <c r="M1182" s="41"/>
      <c r="N1182" s="29"/>
      <c r="O1182" s="39"/>
      <c r="P1182" s="39"/>
      <c r="Q1182" s="236"/>
    </row>
    <row r="1184" spans="1:17" ht="15">
      <c r="A1184" s="2220" t="s">
        <v>406</v>
      </c>
      <c r="B1184" s="2220"/>
      <c r="C1184" s="2220"/>
      <c r="D1184" s="2220"/>
      <c r="E1184" s="2220"/>
      <c r="F1184" s="2220"/>
      <c r="G1184" s="2220"/>
      <c r="H1184" s="2220"/>
      <c r="I1184" s="2220"/>
      <c r="J1184" s="2220"/>
      <c r="K1184" s="2220"/>
      <c r="L1184" s="2220"/>
      <c r="M1184" s="2220"/>
      <c r="N1184" s="2220"/>
      <c r="O1184" s="2220"/>
      <c r="P1184" s="2220"/>
      <c r="Q1184" s="2220"/>
    </row>
    <row r="1185" spans="1:17" ht="13.5" thickBot="1">
      <c r="A1185" s="945"/>
      <c r="B1185" s="945"/>
      <c r="C1185" s="945"/>
      <c r="D1185" s="945"/>
      <c r="E1185" s="2043" t="s">
        <v>404</v>
      </c>
      <c r="F1185" s="2043"/>
      <c r="G1185" s="2043"/>
      <c r="H1185" s="2043"/>
      <c r="I1185" s="945">
        <v>-0.1</v>
      </c>
      <c r="J1185" s="945" t="s">
        <v>403</v>
      </c>
      <c r="K1185" s="945" t="s">
        <v>405</v>
      </c>
      <c r="L1185" s="945">
        <v>507</v>
      </c>
      <c r="M1185" s="945"/>
      <c r="N1185" s="945"/>
      <c r="O1185" s="945"/>
      <c r="P1185" s="945"/>
      <c r="Q1185" s="945"/>
    </row>
    <row r="1186" spans="1:17">
      <c r="A1186" s="2060" t="s">
        <v>1</v>
      </c>
      <c r="B1186" s="2063" t="s">
        <v>0</v>
      </c>
      <c r="C1186" s="2066" t="s">
        <v>2</v>
      </c>
      <c r="D1186" s="2066" t="s">
        <v>3</v>
      </c>
      <c r="E1186" s="2066" t="s">
        <v>12</v>
      </c>
      <c r="F1186" s="2070" t="s">
        <v>13</v>
      </c>
      <c r="G1186" s="2071"/>
      <c r="H1186" s="2071"/>
      <c r="I1186" s="2072"/>
      <c r="J1186" s="2066" t="s">
        <v>4</v>
      </c>
      <c r="K1186" s="2066" t="s">
        <v>14</v>
      </c>
      <c r="L1186" s="2066" t="s">
        <v>5</v>
      </c>
      <c r="M1186" s="2066" t="s">
        <v>6</v>
      </c>
      <c r="N1186" s="2066" t="s">
        <v>15</v>
      </c>
      <c r="O1186" s="2086" t="s">
        <v>16</v>
      </c>
      <c r="P1186" s="2066" t="s">
        <v>23</v>
      </c>
      <c r="Q1186" s="2075" t="s">
        <v>24</v>
      </c>
    </row>
    <row r="1187" spans="1:17" ht="33.75">
      <c r="A1187" s="2061"/>
      <c r="B1187" s="2064"/>
      <c r="C1187" s="2067"/>
      <c r="D1187" s="2069"/>
      <c r="E1187" s="2069"/>
      <c r="F1187" s="944" t="s">
        <v>17</v>
      </c>
      <c r="G1187" s="944" t="s">
        <v>18</v>
      </c>
      <c r="H1187" s="944" t="s">
        <v>19</v>
      </c>
      <c r="I1187" s="944" t="s">
        <v>20</v>
      </c>
      <c r="J1187" s="2069"/>
      <c r="K1187" s="2069"/>
      <c r="L1187" s="2069"/>
      <c r="M1187" s="2069"/>
      <c r="N1187" s="2069"/>
      <c r="O1187" s="2087"/>
      <c r="P1187" s="2069"/>
      <c r="Q1187" s="2076"/>
    </row>
    <row r="1188" spans="1:17" ht="12" thickBot="1">
      <c r="A1188" s="2061"/>
      <c r="B1188" s="2064"/>
      <c r="C1188" s="2067"/>
      <c r="D1188" s="8" t="s">
        <v>7</v>
      </c>
      <c r="E1188" s="8" t="s">
        <v>8</v>
      </c>
      <c r="F1188" s="8" t="s">
        <v>9</v>
      </c>
      <c r="G1188" s="8" t="s">
        <v>9</v>
      </c>
      <c r="H1188" s="8" t="s">
        <v>9</v>
      </c>
      <c r="I1188" s="8" t="s">
        <v>9</v>
      </c>
      <c r="J1188" s="8" t="s">
        <v>21</v>
      </c>
      <c r="K1188" s="8" t="s">
        <v>9</v>
      </c>
      <c r="L1188" s="8" t="s">
        <v>21</v>
      </c>
      <c r="M1188" s="8" t="s">
        <v>60</v>
      </c>
      <c r="N1188" s="99" t="s">
        <v>519</v>
      </c>
      <c r="O1188" s="99" t="s">
        <v>520</v>
      </c>
      <c r="P1188" s="100" t="s">
        <v>25</v>
      </c>
      <c r="Q1188" s="101" t="s">
        <v>521</v>
      </c>
    </row>
    <row r="1189" spans="1:17">
      <c r="A1189" s="2219" t="s">
        <v>313</v>
      </c>
      <c r="B1189" s="230">
        <v>1</v>
      </c>
      <c r="C1189" s="822" t="s">
        <v>566</v>
      </c>
      <c r="D1189" s="875">
        <v>9</v>
      </c>
      <c r="E1189" s="875">
        <v>1992</v>
      </c>
      <c r="F1189" s="602">
        <f>G1189+H1189+I1189</f>
        <v>11.706999</v>
      </c>
      <c r="G1189" s="602">
        <v>0.62780100000000005</v>
      </c>
      <c r="H1189" s="602">
        <v>1.44</v>
      </c>
      <c r="I1189" s="602">
        <v>9.6391980000000004</v>
      </c>
      <c r="J1189" s="602">
        <v>464.1</v>
      </c>
      <c r="K1189" s="760">
        <f>I1189</f>
        <v>9.6391980000000004</v>
      </c>
      <c r="L1189" s="761">
        <f>J1189</f>
        <v>464.1</v>
      </c>
      <c r="M1189" s="762">
        <f>K1189/L1189</f>
        <v>2.0769657401422108E-2</v>
      </c>
      <c r="N1189" s="825">
        <v>81</v>
      </c>
      <c r="O1189" s="763">
        <f>M1189*N1189</f>
        <v>1.6823422495151907</v>
      </c>
      <c r="P1189" s="763">
        <f>M1189*60*1000</f>
        <v>1246.1794440853264</v>
      </c>
      <c r="Q1189" s="764">
        <f>P1189*N1189/1000</f>
        <v>100.94053497091144</v>
      </c>
    </row>
    <row r="1190" spans="1:17">
      <c r="A1190" s="2207"/>
      <c r="B1190" s="225">
        <v>2</v>
      </c>
      <c r="C1190" s="824" t="s">
        <v>475</v>
      </c>
      <c r="D1190" s="878">
        <v>44</v>
      </c>
      <c r="E1190" s="878">
        <v>1966</v>
      </c>
      <c r="F1190" s="606">
        <f>G1190+H1190+I1190</f>
        <v>41.135995999999999</v>
      </c>
      <c r="G1190" s="606">
        <v>2.2362690000000001</v>
      </c>
      <c r="H1190" s="606">
        <v>7.04</v>
      </c>
      <c r="I1190" s="606">
        <v>31.859726999999999</v>
      </c>
      <c r="J1190" s="606">
        <v>1849.2</v>
      </c>
      <c r="K1190" s="765">
        <f>I1190</f>
        <v>31.859726999999999</v>
      </c>
      <c r="L1190" s="606">
        <f>J1190</f>
        <v>1849.2</v>
      </c>
      <c r="M1190" s="605">
        <f t="shared" ref="M1190:M1198" si="178">K1190/L1190</f>
        <v>1.7228924399740428E-2</v>
      </c>
      <c r="N1190" s="836">
        <v>81</v>
      </c>
      <c r="O1190" s="607">
        <f t="shared" ref="O1190:O1198" si="179">M1190*N1190</f>
        <v>1.3955428763789746</v>
      </c>
      <c r="P1190" s="763">
        <f t="shared" ref="P1190:P1198" si="180">M1190*60*1000</f>
        <v>1033.7354639844257</v>
      </c>
      <c r="Q1190" s="608">
        <f t="shared" ref="Q1190:Q1198" si="181">P1190*N1190/1000</f>
        <v>83.73257258273847</v>
      </c>
    </row>
    <row r="1191" spans="1:17">
      <c r="A1191" s="2207"/>
      <c r="B1191" s="225">
        <v>3</v>
      </c>
      <c r="C1191" s="824" t="s">
        <v>567</v>
      </c>
      <c r="D1191" s="878">
        <v>44</v>
      </c>
      <c r="E1191" s="878">
        <v>1966</v>
      </c>
      <c r="F1191" s="606">
        <f t="shared" ref="F1191:F1197" si="182">G1191+H1191+I1191</f>
        <v>41.171005999999998</v>
      </c>
      <c r="G1191" s="606">
        <v>2.086897</v>
      </c>
      <c r="H1191" s="606">
        <v>7.04</v>
      </c>
      <c r="I1191" s="606">
        <v>32.044108999999999</v>
      </c>
      <c r="J1191" s="606">
        <v>1845.5</v>
      </c>
      <c r="K1191" s="765">
        <f t="shared" ref="K1191:L1197" si="183">I1191</f>
        <v>32.044108999999999</v>
      </c>
      <c r="L1191" s="606">
        <f t="shared" si="183"/>
        <v>1845.5</v>
      </c>
      <c r="M1191" s="605">
        <f t="shared" si="178"/>
        <v>1.7363375237063126E-2</v>
      </c>
      <c r="N1191" s="836">
        <v>81</v>
      </c>
      <c r="O1191" s="607">
        <f t="shared" si="179"/>
        <v>1.4064333942021132</v>
      </c>
      <c r="P1191" s="763">
        <f t="shared" si="180"/>
        <v>1041.8025142237877</v>
      </c>
      <c r="Q1191" s="608">
        <f t="shared" si="181"/>
        <v>84.386003652126803</v>
      </c>
    </row>
    <row r="1192" spans="1:17">
      <c r="A1192" s="2207"/>
      <c r="B1192" s="225">
        <v>4</v>
      </c>
      <c r="C1192" s="824" t="s">
        <v>476</v>
      </c>
      <c r="D1192" s="878">
        <v>22</v>
      </c>
      <c r="E1192" s="878">
        <v>1985</v>
      </c>
      <c r="F1192" s="606">
        <f t="shared" si="182"/>
        <v>25.081002999999999</v>
      </c>
      <c r="G1192" s="606">
        <v>2.2502330000000001</v>
      </c>
      <c r="H1192" s="606">
        <v>3.74</v>
      </c>
      <c r="I1192" s="606">
        <v>19.090769999999999</v>
      </c>
      <c r="J1192" s="606">
        <v>1124.8</v>
      </c>
      <c r="K1192" s="765">
        <f t="shared" si="183"/>
        <v>19.090769999999999</v>
      </c>
      <c r="L1192" s="606">
        <f t="shared" si="183"/>
        <v>1124.8</v>
      </c>
      <c r="M1192" s="605">
        <f t="shared" si="178"/>
        <v>1.6972590682788051E-2</v>
      </c>
      <c r="N1192" s="836">
        <v>81</v>
      </c>
      <c r="O1192" s="607">
        <f t="shared" si="179"/>
        <v>1.3747798453058322</v>
      </c>
      <c r="P1192" s="763">
        <f t="shared" si="180"/>
        <v>1018.355440967283</v>
      </c>
      <c r="Q1192" s="608">
        <f t="shared" si="181"/>
        <v>82.486790718349923</v>
      </c>
    </row>
    <row r="1193" spans="1:17">
      <c r="A1193" s="2207"/>
      <c r="B1193" s="225">
        <v>5</v>
      </c>
      <c r="C1193" s="824" t="s">
        <v>477</v>
      </c>
      <c r="D1193" s="878">
        <v>22</v>
      </c>
      <c r="E1193" s="878">
        <v>1987</v>
      </c>
      <c r="F1193" s="606">
        <f t="shared" si="182"/>
        <v>30.256005000000002</v>
      </c>
      <c r="G1193" s="606">
        <v>2.0700340000000002</v>
      </c>
      <c r="H1193" s="606">
        <v>3.80579</v>
      </c>
      <c r="I1193" s="606">
        <v>24.380181</v>
      </c>
      <c r="J1193" s="606">
        <v>1206.5</v>
      </c>
      <c r="K1193" s="765">
        <f t="shared" si="183"/>
        <v>24.380181</v>
      </c>
      <c r="L1193" s="606">
        <f t="shared" si="183"/>
        <v>1206.5</v>
      </c>
      <c r="M1193" s="605">
        <f t="shared" si="178"/>
        <v>2.0207360961458764E-2</v>
      </c>
      <c r="N1193" s="836">
        <v>81</v>
      </c>
      <c r="O1193" s="607">
        <f t="shared" si="179"/>
        <v>1.63679623787816</v>
      </c>
      <c r="P1193" s="763">
        <f t="shared" si="180"/>
        <v>1212.4416576875258</v>
      </c>
      <c r="Q1193" s="608">
        <f t="shared" si="181"/>
        <v>98.207774272689576</v>
      </c>
    </row>
    <row r="1194" spans="1:17">
      <c r="A1194" s="2207"/>
      <c r="B1194" s="225">
        <v>6</v>
      </c>
      <c r="C1194" s="824" t="s">
        <v>407</v>
      </c>
      <c r="D1194" s="878">
        <v>20</v>
      </c>
      <c r="E1194" s="878">
        <v>1987</v>
      </c>
      <c r="F1194" s="606">
        <f t="shared" si="182"/>
        <v>24.274001999999999</v>
      </c>
      <c r="G1194" s="606">
        <v>1.4424410000000001</v>
      </c>
      <c r="H1194" s="606">
        <v>3.4</v>
      </c>
      <c r="I1194" s="606">
        <v>19.431560999999999</v>
      </c>
      <c r="J1194" s="606">
        <v>1081.5999999999999</v>
      </c>
      <c r="K1194" s="765">
        <f t="shared" si="183"/>
        <v>19.431560999999999</v>
      </c>
      <c r="L1194" s="606">
        <f t="shared" si="183"/>
        <v>1081.5999999999999</v>
      </c>
      <c r="M1194" s="605">
        <f t="shared" si="178"/>
        <v>1.7965570451183431E-2</v>
      </c>
      <c r="N1194" s="836">
        <v>81</v>
      </c>
      <c r="O1194" s="607">
        <f t="shared" si="179"/>
        <v>1.455211206545858</v>
      </c>
      <c r="P1194" s="763">
        <f t="shared" si="180"/>
        <v>1077.934227071006</v>
      </c>
      <c r="Q1194" s="608">
        <f t="shared" si="181"/>
        <v>87.31267239275148</v>
      </c>
    </row>
    <row r="1195" spans="1:17">
      <c r="A1195" s="2207"/>
      <c r="B1195" s="225">
        <v>7</v>
      </c>
      <c r="C1195" s="824" t="s">
        <v>672</v>
      </c>
      <c r="D1195" s="878">
        <v>12</v>
      </c>
      <c r="E1195" s="878">
        <v>1988</v>
      </c>
      <c r="F1195" s="606">
        <f t="shared" si="182"/>
        <v>13.748000000000001</v>
      </c>
      <c r="G1195" s="606">
        <v>0.88066</v>
      </c>
      <c r="H1195" s="606">
        <v>1.92</v>
      </c>
      <c r="I1195" s="606">
        <v>10.947340000000001</v>
      </c>
      <c r="J1195" s="606">
        <v>597.29999999999995</v>
      </c>
      <c r="K1195" s="765">
        <f t="shared" si="183"/>
        <v>10.947340000000001</v>
      </c>
      <c r="L1195" s="606">
        <f t="shared" si="183"/>
        <v>597.29999999999995</v>
      </c>
      <c r="M1195" s="605">
        <f t="shared" si="178"/>
        <v>1.8328042859534575E-2</v>
      </c>
      <c r="N1195" s="836">
        <v>81</v>
      </c>
      <c r="O1195" s="607">
        <f t="shared" si="179"/>
        <v>1.4845714716223006</v>
      </c>
      <c r="P1195" s="763">
        <f t="shared" si="180"/>
        <v>1099.6825715720745</v>
      </c>
      <c r="Q1195" s="608">
        <f t="shared" si="181"/>
        <v>89.074288297338029</v>
      </c>
    </row>
    <row r="1196" spans="1:17">
      <c r="A1196" s="2207"/>
      <c r="B1196" s="225">
        <v>8</v>
      </c>
      <c r="C1196" s="824" t="s">
        <v>568</v>
      </c>
      <c r="D1196" s="878">
        <v>20</v>
      </c>
      <c r="E1196" s="878">
        <v>1983</v>
      </c>
      <c r="F1196" s="606">
        <f t="shared" si="182"/>
        <v>25.893000999999998</v>
      </c>
      <c r="G1196" s="606">
        <v>1.6287020000000001</v>
      </c>
      <c r="H1196" s="606">
        <v>3.2</v>
      </c>
      <c r="I1196" s="606">
        <v>21.064298999999998</v>
      </c>
      <c r="J1196" s="606">
        <v>1123.9000000000001</v>
      </c>
      <c r="K1196" s="765">
        <f t="shared" si="183"/>
        <v>21.064298999999998</v>
      </c>
      <c r="L1196" s="606">
        <f t="shared" si="183"/>
        <v>1123.9000000000001</v>
      </c>
      <c r="M1196" s="605">
        <f t="shared" si="178"/>
        <v>1.8742146988166203E-2</v>
      </c>
      <c r="N1196" s="836">
        <v>81</v>
      </c>
      <c r="O1196" s="607">
        <f t="shared" si="179"/>
        <v>1.5181139060414623</v>
      </c>
      <c r="P1196" s="763">
        <f t="shared" si="180"/>
        <v>1124.528819289972</v>
      </c>
      <c r="Q1196" s="608">
        <f t="shared" si="181"/>
        <v>91.086834362487735</v>
      </c>
    </row>
    <row r="1197" spans="1:17">
      <c r="A1197" s="2207"/>
      <c r="B1197" s="225">
        <v>9</v>
      </c>
      <c r="C1197" s="824" t="s">
        <v>569</v>
      </c>
      <c r="D1197" s="878">
        <v>8</v>
      </c>
      <c r="E1197" s="878">
        <v>1988</v>
      </c>
      <c r="F1197" s="606">
        <f t="shared" si="182"/>
        <v>13.533999999999999</v>
      </c>
      <c r="G1197" s="606">
        <v>0.52874399999999999</v>
      </c>
      <c r="H1197" s="606">
        <v>1.28</v>
      </c>
      <c r="I1197" s="606">
        <v>11.725256</v>
      </c>
      <c r="J1197" s="606">
        <v>524.4</v>
      </c>
      <c r="K1197" s="765">
        <f t="shared" si="183"/>
        <v>11.725256</v>
      </c>
      <c r="L1197" s="606">
        <f t="shared" si="183"/>
        <v>524.4</v>
      </c>
      <c r="M1197" s="605">
        <f t="shared" si="178"/>
        <v>2.2359374523264683E-2</v>
      </c>
      <c r="N1197" s="836">
        <v>81</v>
      </c>
      <c r="O1197" s="607">
        <f t="shared" si="179"/>
        <v>1.8111093363844393</v>
      </c>
      <c r="P1197" s="763">
        <f t="shared" si="180"/>
        <v>1341.5624713958809</v>
      </c>
      <c r="Q1197" s="608">
        <f t="shared" si="181"/>
        <v>108.66656018306635</v>
      </c>
    </row>
    <row r="1198" spans="1:17" ht="12" thickBot="1">
      <c r="A1198" s="2208"/>
      <c r="B1198" s="226">
        <v>10</v>
      </c>
      <c r="C1198" s="826" t="s">
        <v>570</v>
      </c>
      <c r="D1198" s="881">
        <v>15</v>
      </c>
      <c r="E1198" s="881">
        <v>1984</v>
      </c>
      <c r="F1198" s="905">
        <f>G1198+H1198+I1198</f>
        <v>13.556001</v>
      </c>
      <c r="G1198" s="905">
        <v>0.88809000000000005</v>
      </c>
      <c r="H1198" s="905">
        <v>0.15</v>
      </c>
      <c r="I1198" s="905">
        <v>12.517911</v>
      </c>
      <c r="J1198" s="905">
        <v>691.4</v>
      </c>
      <c r="K1198" s="927">
        <f>I1198</f>
        <v>12.517911</v>
      </c>
      <c r="L1198" s="905">
        <f>J1198</f>
        <v>691.4</v>
      </c>
      <c r="M1198" s="845">
        <f t="shared" si="178"/>
        <v>1.81051648828464E-2</v>
      </c>
      <c r="N1198" s="846">
        <v>81</v>
      </c>
      <c r="O1198" s="827">
        <f t="shared" si="179"/>
        <v>1.4665183555105583</v>
      </c>
      <c r="P1198" s="827">
        <f t="shared" si="180"/>
        <v>1086.3098929707839</v>
      </c>
      <c r="Q1198" s="828">
        <f t="shared" si="181"/>
        <v>87.991101330633498</v>
      </c>
    </row>
    <row r="1201" spans="1:17" ht="15">
      <c r="A1201" s="2115" t="s">
        <v>918</v>
      </c>
      <c r="B1201" s="2115"/>
      <c r="C1201" s="2115"/>
      <c r="D1201" s="2115"/>
      <c r="E1201" s="2115"/>
      <c r="F1201" s="2115"/>
      <c r="G1201" s="2115"/>
      <c r="H1201" s="2115"/>
      <c r="I1201" s="2115"/>
      <c r="J1201" s="2115"/>
      <c r="K1201" s="2115"/>
      <c r="L1201" s="2115"/>
      <c r="M1201" s="2115"/>
      <c r="N1201" s="2115"/>
      <c r="O1201" s="2115"/>
      <c r="P1201" s="2115"/>
      <c r="Q1201" s="2115"/>
    </row>
    <row r="1202" spans="1:17" ht="13.5" thickBot="1">
      <c r="A1202" s="945"/>
      <c r="B1202" s="945"/>
      <c r="C1202" s="945"/>
      <c r="D1202" s="945"/>
      <c r="E1202" s="2043" t="s">
        <v>404</v>
      </c>
      <c r="F1202" s="2043"/>
      <c r="G1202" s="2043"/>
      <c r="H1202" s="2043"/>
      <c r="I1202" s="945"/>
      <c r="J1202" s="945" t="s">
        <v>403</v>
      </c>
      <c r="K1202" s="945" t="s">
        <v>405</v>
      </c>
      <c r="L1202" s="945"/>
      <c r="M1202" s="945"/>
      <c r="N1202" s="945"/>
      <c r="O1202" s="945"/>
      <c r="P1202" s="945"/>
      <c r="Q1202" s="945"/>
    </row>
    <row r="1203" spans="1:17">
      <c r="A1203" s="2116" t="s">
        <v>1</v>
      </c>
      <c r="B1203" s="2063" t="s">
        <v>0</v>
      </c>
      <c r="C1203" s="2119" t="s">
        <v>2</v>
      </c>
      <c r="D1203" s="2119" t="s">
        <v>3</v>
      </c>
      <c r="E1203" s="2119" t="s">
        <v>34</v>
      </c>
      <c r="F1203" s="2122" t="s">
        <v>13</v>
      </c>
      <c r="G1203" s="2122"/>
      <c r="H1203" s="2122"/>
      <c r="I1203" s="2122"/>
      <c r="J1203" s="2119" t="s">
        <v>4</v>
      </c>
      <c r="K1203" s="2119" t="s">
        <v>14</v>
      </c>
      <c r="L1203" s="2119" t="s">
        <v>5</v>
      </c>
      <c r="M1203" s="2119" t="s">
        <v>6</v>
      </c>
      <c r="N1203" s="2119" t="s">
        <v>15</v>
      </c>
      <c r="O1203" s="2119" t="s">
        <v>16</v>
      </c>
      <c r="P1203" s="2073" t="s">
        <v>23</v>
      </c>
      <c r="Q1203" s="2075" t="s">
        <v>24</v>
      </c>
    </row>
    <row r="1204" spans="1:17" ht="33.75">
      <c r="A1204" s="2117"/>
      <c r="B1204" s="2064"/>
      <c r="C1204" s="2120"/>
      <c r="D1204" s="2120"/>
      <c r="E1204" s="2120"/>
      <c r="F1204" s="944" t="s">
        <v>17</v>
      </c>
      <c r="G1204" s="944" t="s">
        <v>18</v>
      </c>
      <c r="H1204" s="944" t="s">
        <v>29</v>
      </c>
      <c r="I1204" s="944" t="s">
        <v>20</v>
      </c>
      <c r="J1204" s="2120"/>
      <c r="K1204" s="2120"/>
      <c r="L1204" s="2120"/>
      <c r="M1204" s="2120"/>
      <c r="N1204" s="2120"/>
      <c r="O1204" s="2120"/>
      <c r="P1204" s="2074"/>
      <c r="Q1204" s="2076"/>
    </row>
    <row r="1205" spans="1:17" ht="12" thickBot="1">
      <c r="A1205" s="2118"/>
      <c r="B1205" s="2065"/>
      <c r="C1205" s="2121"/>
      <c r="D1205" s="31" t="s">
        <v>7</v>
      </c>
      <c r="E1205" s="31" t="s">
        <v>8</v>
      </c>
      <c r="F1205" s="31" t="s">
        <v>9</v>
      </c>
      <c r="G1205" s="31" t="s">
        <v>9</v>
      </c>
      <c r="H1205" s="31" t="s">
        <v>9</v>
      </c>
      <c r="I1205" s="31" t="s">
        <v>9</v>
      </c>
      <c r="J1205" s="31" t="s">
        <v>21</v>
      </c>
      <c r="K1205" s="31" t="s">
        <v>9</v>
      </c>
      <c r="L1205" s="31" t="s">
        <v>21</v>
      </c>
      <c r="M1205" s="31" t="s">
        <v>22</v>
      </c>
      <c r="N1205" s="99" t="s">
        <v>519</v>
      </c>
      <c r="O1205" s="99" t="s">
        <v>520</v>
      </c>
      <c r="P1205" s="100" t="s">
        <v>25</v>
      </c>
      <c r="Q1205" s="101" t="s">
        <v>521</v>
      </c>
    </row>
    <row r="1206" spans="1:17">
      <c r="A1206" s="2108" t="s">
        <v>321</v>
      </c>
      <c r="B1206" s="12">
        <v>1</v>
      </c>
      <c r="C1206" s="786"/>
      <c r="D1206" s="736"/>
      <c r="E1206" s="736"/>
      <c r="F1206" s="695"/>
      <c r="G1206" s="695"/>
      <c r="H1206" s="695"/>
      <c r="I1206" s="695"/>
      <c r="J1206" s="1475"/>
      <c r="K1206" s="737"/>
      <c r="L1206" s="695"/>
      <c r="M1206" s="738"/>
      <c r="N1206" s="787"/>
      <c r="O1206" s="740"/>
      <c r="P1206" s="740"/>
      <c r="Q1206" s="741"/>
    </row>
    <row r="1207" spans="1:17">
      <c r="A1207" s="2109"/>
      <c r="B1207" s="13">
        <v>2</v>
      </c>
      <c r="C1207" s="789"/>
      <c r="D1207" s="743"/>
      <c r="E1207" s="743"/>
      <c r="F1207" s="695"/>
      <c r="G1207" s="597"/>
      <c r="H1207" s="597"/>
      <c r="I1207" s="597"/>
      <c r="J1207" s="1476"/>
      <c r="K1207" s="737"/>
      <c r="L1207" s="695"/>
      <c r="M1207" s="598"/>
      <c r="N1207" s="787"/>
      <c r="O1207" s="746"/>
      <c r="P1207" s="740"/>
      <c r="Q1207" s="747"/>
    </row>
    <row r="1208" spans="1:17">
      <c r="A1208" s="2109"/>
      <c r="B1208" s="13">
        <v>3</v>
      </c>
      <c r="C1208" s="789"/>
      <c r="D1208" s="743"/>
      <c r="E1208" s="743"/>
      <c r="F1208" s="695"/>
      <c r="G1208" s="597"/>
      <c r="H1208" s="597"/>
      <c r="I1208" s="597"/>
      <c r="J1208" s="1476"/>
      <c r="K1208" s="737"/>
      <c r="L1208" s="695"/>
      <c r="M1208" s="598"/>
      <c r="N1208" s="787"/>
      <c r="O1208" s="746"/>
      <c r="P1208" s="740"/>
      <c r="Q1208" s="747"/>
    </row>
    <row r="1209" spans="1:17">
      <c r="A1209" s="2109"/>
      <c r="B1209" s="13">
        <v>4</v>
      </c>
      <c r="C1209" s="789"/>
      <c r="D1209" s="743"/>
      <c r="E1209" s="743"/>
      <c r="F1209" s="695"/>
      <c r="G1209" s="597"/>
      <c r="H1209" s="597"/>
      <c r="I1209" s="597"/>
      <c r="J1209" s="1476"/>
      <c r="K1209" s="737"/>
      <c r="L1209" s="695"/>
      <c r="M1209" s="598"/>
      <c r="N1209" s="787"/>
      <c r="O1209" s="746"/>
      <c r="P1209" s="740"/>
      <c r="Q1209" s="747"/>
    </row>
    <row r="1210" spans="1:17">
      <c r="A1210" s="2109"/>
      <c r="B1210" s="13">
        <v>5</v>
      </c>
      <c r="C1210" s="789"/>
      <c r="D1210" s="743"/>
      <c r="E1210" s="743"/>
      <c r="F1210" s="597"/>
      <c r="G1210" s="597"/>
      <c r="H1210" s="597"/>
      <c r="I1210" s="597"/>
      <c r="J1210" s="597"/>
      <c r="K1210" s="745"/>
      <c r="L1210" s="597"/>
      <c r="M1210" s="598"/>
      <c r="N1210" s="790"/>
      <c r="O1210" s="746"/>
      <c r="P1210" s="746"/>
      <c r="Q1210" s="747"/>
    </row>
    <row r="1211" spans="1:17">
      <c r="A1211" s="2109"/>
      <c r="B1211" s="13">
        <v>6</v>
      </c>
      <c r="C1211" s="789"/>
      <c r="D1211" s="743"/>
      <c r="E1211" s="743"/>
      <c r="F1211" s="597"/>
      <c r="G1211" s="597"/>
      <c r="H1211" s="597"/>
      <c r="I1211" s="597"/>
      <c r="J1211" s="597"/>
      <c r="K1211" s="745"/>
      <c r="L1211" s="597"/>
      <c r="M1211" s="598"/>
      <c r="N1211" s="790"/>
      <c r="O1211" s="746"/>
      <c r="P1211" s="746"/>
      <c r="Q1211" s="747"/>
    </row>
    <row r="1212" spans="1:17">
      <c r="A1212" s="2109"/>
      <c r="B1212" s="13">
        <v>7</v>
      </c>
      <c r="C1212" s="789"/>
      <c r="D1212" s="743"/>
      <c r="E1212" s="743"/>
      <c r="F1212" s="597"/>
      <c r="G1212" s="597"/>
      <c r="H1212" s="597"/>
      <c r="I1212" s="597"/>
      <c r="J1212" s="597"/>
      <c r="K1212" s="745"/>
      <c r="L1212" s="597"/>
      <c r="M1212" s="598"/>
      <c r="N1212" s="790"/>
      <c r="O1212" s="746"/>
      <c r="P1212" s="746"/>
      <c r="Q1212" s="747"/>
    </row>
    <row r="1213" spans="1:17">
      <c r="A1213" s="2109"/>
      <c r="B1213" s="13">
        <v>8</v>
      </c>
      <c r="C1213" s="789"/>
      <c r="D1213" s="743"/>
      <c r="E1213" s="743"/>
      <c r="F1213" s="597"/>
      <c r="G1213" s="597"/>
      <c r="H1213" s="597"/>
      <c r="I1213" s="597"/>
      <c r="J1213" s="597"/>
      <c r="K1213" s="745"/>
      <c r="L1213" s="597"/>
      <c r="M1213" s="598"/>
      <c r="N1213" s="790"/>
      <c r="O1213" s="746"/>
      <c r="P1213" s="746"/>
      <c r="Q1213" s="747"/>
    </row>
    <row r="1214" spans="1:17">
      <c r="A1214" s="2109"/>
      <c r="B1214" s="13">
        <v>9</v>
      </c>
      <c r="C1214" s="789"/>
      <c r="D1214" s="743"/>
      <c r="E1214" s="743"/>
      <c r="F1214" s="597"/>
      <c r="G1214" s="597"/>
      <c r="H1214" s="597"/>
      <c r="I1214" s="597"/>
      <c r="J1214" s="597"/>
      <c r="K1214" s="745"/>
      <c r="L1214" s="597"/>
      <c r="M1214" s="598"/>
      <c r="N1214" s="790"/>
      <c r="O1214" s="746"/>
      <c r="P1214" s="746"/>
      <c r="Q1214" s="747"/>
    </row>
    <row r="1215" spans="1:17" ht="12" thickBot="1">
      <c r="A1215" s="2110"/>
      <c r="B1215" s="48">
        <v>10</v>
      </c>
      <c r="C1215" s="821"/>
      <c r="D1215" s="854"/>
      <c r="E1215" s="854"/>
      <c r="F1215" s="948"/>
      <c r="G1215" s="948"/>
      <c r="H1215" s="948"/>
      <c r="I1215" s="948"/>
      <c r="J1215" s="948"/>
      <c r="K1215" s="949"/>
      <c r="L1215" s="948"/>
      <c r="M1215" s="841"/>
      <c r="N1215" s="842"/>
      <c r="O1215" s="856"/>
      <c r="P1215" s="856"/>
      <c r="Q1215" s="857"/>
    </row>
    <row r="1216" spans="1:17">
      <c r="A1216" s="2111" t="s">
        <v>314</v>
      </c>
      <c r="B1216" s="214">
        <v>1</v>
      </c>
      <c r="C1216" s="621" t="s">
        <v>919</v>
      </c>
      <c r="D1216" s="803">
        <v>75</v>
      </c>
      <c r="E1216" s="803">
        <v>1983</v>
      </c>
      <c r="F1216" s="804">
        <f t="shared" ref="F1216" si="184">SUM(G1216:I1216)</f>
        <v>66.766999999999996</v>
      </c>
      <c r="G1216" s="243">
        <v>4.59</v>
      </c>
      <c r="H1216" s="243">
        <v>12</v>
      </c>
      <c r="I1216" s="243">
        <v>50.177</v>
      </c>
      <c r="J1216" s="243">
        <v>3467.27</v>
      </c>
      <c r="K1216" s="805">
        <v>50.177</v>
      </c>
      <c r="L1216" s="243">
        <v>3467.27</v>
      </c>
      <c r="M1216" s="806">
        <f t="shared" ref="M1216:M1218" si="185">K1216/L1216</f>
        <v>1.4471615997600417E-2</v>
      </c>
      <c r="N1216" s="849">
        <v>70.599999999999994</v>
      </c>
      <c r="O1216" s="807">
        <f t="shared" ref="O1216:O1218" si="186">M1216*N1216</f>
        <v>1.0216960894305893</v>
      </c>
      <c r="P1216" s="623">
        <f t="shared" ref="P1216:P1218" si="187">M1216*60*1000</f>
        <v>868.29695985602507</v>
      </c>
      <c r="Q1216" s="808">
        <f t="shared" ref="Q1216:Q1218" si="188">P1216*N1216/1000</f>
        <v>61.301765365835365</v>
      </c>
    </row>
    <row r="1217" spans="1:17">
      <c r="A1217" s="2112"/>
      <c r="B1217" s="208">
        <v>2</v>
      </c>
      <c r="C1217" s="622" t="s">
        <v>920</v>
      </c>
      <c r="D1217" s="809">
        <v>75</v>
      </c>
      <c r="E1217" s="809">
        <v>1990</v>
      </c>
      <c r="F1217" s="241">
        <f>SUM(G1217:I1217)</f>
        <v>68.876000000000005</v>
      </c>
      <c r="G1217" s="241">
        <v>4.1820000000000004</v>
      </c>
      <c r="H1217" s="241">
        <v>10.94</v>
      </c>
      <c r="I1217" s="241">
        <v>53.753999999999998</v>
      </c>
      <c r="J1217" s="241">
        <v>3527.11</v>
      </c>
      <c r="K1217" s="248">
        <v>53.753999999999998</v>
      </c>
      <c r="L1217" s="241">
        <v>3527.11</v>
      </c>
      <c r="M1217" s="210">
        <f t="shared" si="185"/>
        <v>1.5240239175982603E-2</v>
      </c>
      <c r="N1217" s="211">
        <v>70.599999999999994</v>
      </c>
      <c r="O1217" s="212">
        <f t="shared" si="186"/>
        <v>1.0759608858243717</v>
      </c>
      <c r="P1217" s="212">
        <f t="shared" si="187"/>
        <v>914.41435055895613</v>
      </c>
      <c r="Q1217" s="213">
        <f t="shared" si="188"/>
        <v>64.557653149462297</v>
      </c>
    </row>
    <row r="1218" spans="1:17">
      <c r="A1218" s="2112"/>
      <c r="B1218" s="261">
        <v>3</v>
      </c>
      <c r="C1218" s="209" t="s">
        <v>921</v>
      </c>
      <c r="D1218" s="208">
        <v>19</v>
      </c>
      <c r="E1218" s="208">
        <v>1978</v>
      </c>
      <c r="F1218" s="241">
        <f t="shared" ref="F1218" si="189">SUM(G1218:I1218)</f>
        <v>15.368</v>
      </c>
      <c r="G1218" s="241">
        <v>0</v>
      </c>
      <c r="H1218" s="241">
        <v>0</v>
      </c>
      <c r="I1218" s="241">
        <v>15.368</v>
      </c>
      <c r="J1218" s="241">
        <v>961.74</v>
      </c>
      <c r="K1218" s="248">
        <v>15.368</v>
      </c>
      <c r="L1218" s="241">
        <v>961.74</v>
      </c>
      <c r="M1218" s="210">
        <f t="shared" si="185"/>
        <v>1.5979370723896272E-2</v>
      </c>
      <c r="N1218" s="211">
        <v>70.599999999999994</v>
      </c>
      <c r="O1218" s="212">
        <f t="shared" si="186"/>
        <v>1.1281435731070768</v>
      </c>
      <c r="P1218" s="212">
        <f t="shared" si="187"/>
        <v>958.76224343377635</v>
      </c>
      <c r="Q1218" s="213">
        <f t="shared" si="188"/>
        <v>67.688614386424618</v>
      </c>
    </row>
    <row r="1219" spans="1:17">
      <c r="A1219" s="2112"/>
      <c r="B1219" s="208">
        <v>4</v>
      </c>
      <c r="C1219" s="209" t="s">
        <v>922</v>
      </c>
      <c r="D1219" s="208">
        <v>46</v>
      </c>
      <c r="E1219" s="208">
        <v>1960</v>
      </c>
      <c r="F1219" s="241">
        <f>SUM(G1219:I1219)</f>
        <v>31.638999999999999</v>
      </c>
      <c r="G1219" s="241">
        <v>0</v>
      </c>
      <c r="H1219" s="241">
        <v>0</v>
      </c>
      <c r="I1219" s="241">
        <v>31.638999999999999</v>
      </c>
      <c r="J1219" s="241">
        <v>1833.82</v>
      </c>
      <c r="K1219" s="248">
        <v>31.638999999999999</v>
      </c>
      <c r="L1219" s="241">
        <v>1833.82</v>
      </c>
      <c r="M1219" s="210">
        <f>K1219/L1219</f>
        <v>1.7253056461375708E-2</v>
      </c>
      <c r="N1219" s="211">
        <v>70.599999999999994</v>
      </c>
      <c r="O1219" s="212">
        <f>M1219*N1219</f>
        <v>1.2180657861731248</v>
      </c>
      <c r="P1219" s="212">
        <f>M1219*60*1000</f>
        <v>1035.1833876825424</v>
      </c>
      <c r="Q1219" s="213">
        <f>P1219*N1219/1000</f>
        <v>73.083947170387489</v>
      </c>
    </row>
    <row r="1220" spans="1:17">
      <c r="A1220" s="2112"/>
      <c r="B1220" s="208">
        <v>5</v>
      </c>
      <c r="C1220" s="209" t="s">
        <v>923</v>
      </c>
      <c r="D1220" s="208">
        <v>85</v>
      </c>
      <c r="E1220" s="208">
        <v>1969</v>
      </c>
      <c r="F1220" s="241">
        <f>SUM(G1220:I1220)</f>
        <v>68.917000000000002</v>
      </c>
      <c r="G1220" s="241">
        <v>0</v>
      </c>
      <c r="H1220" s="241">
        <v>0</v>
      </c>
      <c r="I1220" s="241">
        <v>68.917000000000002</v>
      </c>
      <c r="J1220" s="241">
        <v>3919.55</v>
      </c>
      <c r="K1220" s="248">
        <v>68.917000000000002</v>
      </c>
      <c r="L1220" s="241">
        <v>3919.55</v>
      </c>
      <c r="M1220" s="210">
        <f>K1220/L1220</f>
        <v>1.7582885790460641E-2</v>
      </c>
      <c r="N1220" s="211">
        <v>70.599999999999994</v>
      </c>
      <c r="O1220" s="212">
        <f>M1220*N1220</f>
        <v>1.2413517368065212</v>
      </c>
      <c r="P1220" s="212">
        <f>M1220*60*1000</f>
        <v>1054.9731474276384</v>
      </c>
      <c r="Q1220" s="213">
        <f>P1220*N1220/1000</f>
        <v>74.481104208391258</v>
      </c>
    </row>
    <row r="1221" spans="1:17">
      <c r="A1221" s="2112"/>
      <c r="B1221" s="208">
        <v>6</v>
      </c>
      <c r="C1221" s="209" t="s">
        <v>924</v>
      </c>
      <c r="D1221" s="208">
        <v>45</v>
      </c>
      <c r="E1221" s="208">
        <v>1972</v>
      </c>
      <c r="F1221" s="241">
        <f t="shared" ref="F1221" si="190">SUM(G1221:I1221)</f>
        <v>25.222000000000001</v>
      </c>
      <c r="G1221" s="241">
        <v>0</v>
      </c>
      <c r="H1221" s="241">
        <v>0</v>
      </c>
      <c r="I1221" s="241">
        <v>25.222000000000001</v>
      </c>
      <c r="J1221" s="241">
        <v>1424.91</v>
      </c>
      <c r="K1221" s="248">
        <v>25.222000000000001</v>
      </c>
      <c r="L1221" s="241">
        <v>1424.91</v>
      </c>
      <c r="M1221" s="210">
        <f t="shared" ref="M1221" si="191">K1221/L1221</f>
        <v>1.7700767065990133E-2</v>
      </c>
      <c r="N1221" s="626">
        <v>70.599999999999994</v>
      </c>
      <c r="O1221" s="623">
        <f t="shared" ref="O1221" si="192">M1221*N1221</f>
        <v>1.2496741548589032</v>
      </c>
      <c r="P1221" s="623">
        <f t="shared" ref="P1221" si="193">M1221*60*1000</f>
        <v>1062.0460239594081</v>
      </c>
      <c r="Q1221" s="213">
        <f t="shared" ref="Q1221" si="194">P1221*N1221/1000</f>
        <v>74.980449291534214</v>
      </c>
    </row>
    <row r="1222" spans="1:17">
      <c r="A1222" s="2112"/>
      <c r="B1222" s="208">
        <v>7</v>
      </c>
      <c r="C1222" s="209" t="s">
        <v>925</v>
      </c>
      <c r="D1222" s="208">
        <v>50</v>
      </c>
      <c r="E1222" s="208">
        <v>1973</v>
      </c>
      <c r="F1222" s="241">
        <f>SUM(G1222:I1222)</f>
        <v>49.787999999999997</v>
      </c>
      <c r="G1222" s="241">
        <v>2.601</v>
      </c>
      <c r="H1222" s="241">
        <v>0.5</v>
      </c>
      <c r="I1222" s="241">
        <v>46.686999999999998</v>
      </c>
      <c r="J1222" s="241">
        <v>2549.69</v>
      </c>
      <c r="K1222" s="248">
        <v>46.686999999999998</v>
      </c>
      <c r="L1222" s="241">
        <v>2549.69</v>
      </c>
      <c r="M1222" s="210">
        <f>K1222/L1222</f>
        <v>1.8310853476304963E-2</v>
      </c>
      <c r="N1222" s="211">
        <v>70.599999999999994</v>
      </c>
      <c r="O1222" s="212">
        <f>M1222*N1222</f>
        <v>1.2927462554271303</v>
      </c>
      <c r="P1222" s="212">
        <f>M1222*60*1000</f>
        <v>1098.6512085782979</v>
      </c>
      <c r="Q1222" s="213">
        <f>P1222*N1222/1000</f>
        <v>77.564775325627821</v>
      </c>
    </row>
    <row r="1223" spans="1:17">
      <c r="A1223" s="2112"/>
      <c r="B1223" s="208">
        <v>8</v>
      </c>
      <c r="C1223" s="865"/>
      <c r="D1223" s="749"/>
      <c r="E1223" s="749"/>
      <c r="F1223" s="750"/>
      <c r="G1223" s="750"/>
      <c r="H1223" s="750"/>
      <c r="I1223" s="750"/>
      <c r="J1223" s="1477"/>
      <c r="K1223" s="914"/>
      <c r="L1223" s="750"/>
      <c r="M1223" s="758"/>
      <c r="N1223" s="914"/>
      <c r="O1223" s="866"/>
      <c r="P1223" s="754"/>
      <c r="Q1223" s="759"/>
    </row>
    <row r="1224" spans="1:17">
      <c r="A1224" s="2112"/>
      <c r="B1224" s="208">
        <v>9</v>
      </c>
      <c r="C1224" s="865"/>
      <c r="D1224" s="749"/>
      <c r="E1224" s="749"/>
      <c r="F1224" s="750"/>
      <c r="G1224" s="750"/>
      <c r="H1224" s="750"/>
      <c r="I1224" s="750"/>
      <c r="J1224" s="1477"/>
      <c r="K1224" s="914"/>
      <c r="L1224" s="750"/>
      <c r="M1224" s="758"/>
      <c r="N1224" s="914"/>
      <c r="O1224" s="866"/>
      <c r="P1224" s="754"/>
      <c r="Q1224" s="759"/>
    </row>
    <row r="1225" spans="1:17" ht="12" thickBot="1">
      <c r="A1225" s="2113"/>
      <c r="B1225" s="215">
        <v>10</v>
      </c>
      <c r="C1225" s="868"/>
      <c r="D1225" s="869"/>
      <c r="E1225" s="869"/>
      <c r="F1225" s="925"/>
      <c r="G1225" s="925"/>
      <c r="H1225" s="925"/>
      <c r="I1225" s="925"/>
      <c r="J1225" s="1478"/>
      <c r="K1225" s="915"/>
      <c r="L1225" s="925"/>
      <c r="M1225" s="872"/>
      <c r="N1225" s="915"/>
      <c r="O1225" s="873"/>
      <c r="P1225" s="873"/>
      <c r="Q1225" s="874"/>
    </row>
    <row r="1226" spans="1:17" ht="11.25" customHeight="1">
      <c r="A1226" s="2051" t="s">
        <v>313</v>
      </c>
      <c r="B1226" s="74">
        <v>1</v>
      </c>
      <c r="C1226" s="814" t="s">
        <v>926</v>
      </c>
      <c r="D1226" s="691">
        <v>47</v>
      </c>
      <c r="E1226" s="691">
        <v>1964</v>
      </c>
      <c r="F1226" s="810">
        <f>SUM(G1226:I1226)</f>
        <v>38.752000000000002</v>
      </c>
      <c r="G1226" s="810">
        <v>1.224</v>
      </c>
      <c r="H1226" s="810">
        <v>0.48</v>
      </c>
      <c r="I1226" s="810">
        <v>37.048000000000002</v>
      </c>
      <c r="J1226" s="810">
        <v>2011.69</v>
      </c>
      <c r="K1226" s="811">
        <v>37.048000000000002</v>
      </c>
      <c r="L1226" s="810">
        <v>2011.69</v>
      </c>
      <c r="M1226" s="812">
        <f>K1226/L1226</f>
        <v>1.8416356396860352E-2</v>
      </c>
      <c r="N1226" s="847">
        <v>70.599999999999994</v>
      </c>
      <c r="O1226" s="784">
        <f>M1226*N1226</f>
        <v>1.3001947616183407</v>
      </c>
      <c r="P1226" s="784">
        <f>M1226*60*1000</f>
        <v>1104.9813838116211</v>
      </c>
      <c r="Q1226" s="813">
        <f>P1226*N1226/1000</f>
        <v>78.011685697100447</v>
      </c>
    </row>
    <row r="1227" spans="1:17">
      <c r="A1227" s="2052"/>
      <c r="B1227" s="75">
        <v>2</v>
      </c>
      <c r="C1227" s="814" t="s">
        <v>927</v>
      </c>
      <c r="D1227" s="691">
        <v>17</v>
      </c>
      <c r="E1227" s="691">
        <v>1975</v>
      </c>
      <c r="F1227" s="810">
        <f>SUM(G1227:I1227)</f>
        <v>24.538</v>
      </c>
      <c r="G1227" s="810">
        <v>0</v>
      </c>
      <c r="H1227" s="810">
        <v>0</v>
      </c>
      <c r="I1227" s="810">
        <v>24.538</v>
      </c>
      <c r="J1227" s="810">
        <v>1315.92</v>
      </c>
      <c r="K1227" s="811">
        <v>24.538</v>
      </c>
      <c r="L1227" s="810">
        <v>1315.92</v>
      </c>
      <c r="M1227" s="812">
        <f>K1227/L1227</f>
        <v>1.8647030214602709E-2</v>
      </c>
      <c r="N1227" s="847">
        <v>70.599999999999994</v>
      </c>
      <c r="O1227" s="784">
        <f>M1227*N1227</f>
        <v>1.3164803331509511</v>
      </c>
      <c r="P1227" s="784">
        <f>M1227*60*1000</f>
        <v>1118.8218128761625</v>
      </c>
      <c r="Q1227" s="813">
        <f>P1227*N1227/1000</f>
        <v>78.988819989057063</v>
      </c>
    </row>
    <row r="1228" spans="1:17">
      <c r="A1228" s="2052"/>
      <c r="B1228" s="75">
        <v>3</v>
      </c>
      <c r="C1228" s="207" t="s">
        <v>928</v>
      </c>
      <c r="D1228" s="225">
        <v>10</v>
      </c>
      <c r="E1228" s="225">
        <v>1973</v>
      </c>
      <c r="F1228" s="779">
        <f>SUM(G1228:I1228)</f>
        <v>15.37</v>
      </c>
      <c r="G1228" s="779">
        <v>0</v>
      </c>
      <c r="H1228" s="779">
        <v>0</v>
      </c>
      <c r="I1228" s="779">
        <v>15.37</v>
      </c>
      <c r="J1228" s="779">
        <v>804.68</v>
      </c>
      <c r="K1228" s="780">
        <v>15.37</v>
      </c>
      <c r="L1228" s="779">
        <v>804.68</v>
      </c>
      <c r="M1228" s="781">
        <f t="shared" ref="M1228" si="195">K1228/L1228</f>
        <v>1.9100760550777949E-2</v>
      </c>
      <c r="N1228" s="847">
        <v>70.599999999999994</v>
      </c>
      <c r="O1228" s="783">
        <f t="shared" ref="O1228" si="196">M1228*N1228</f>
        <v>1.348513694884923</v>
      </c>
      <c r="P1228" s="783">
        <f t="shared" ref="P1228" si="197">M1228*60*1000</f>
        <v>1146.0456330466768</v>
      </c>
      <c r="Q1228" s="785">
        <f t="shared" ref="Q1228" si="198">P1228*N1228/1000</f>
        <v>80.910821693095372</v>
      </c>
    </row>
    <row r="1229" spans="1:17">
      <c r="A1229" s="2052"/>
      <c r="B1229" s="75">
        <v>4</v>
      </c>
      <c r="C1229" s="207" t="s">
        <v>929</v>
      </c>
      <c r="D1229" s="225">
        <v>6</v>
      </c>
      <c r="E1229" s="225">
        <v>1995</v>
      </c>
      <c r="F1229" s="779">
        <f t="shared" ref="F1229" si="199">SUM(G1229:I1229)</f>
        <v>5.16</v>
      </c>
      <c r="G1229" s="779">
        <v>0</v>
      </c>
      <c r="H1229" s="779">
        <v>0</v>
      </c>
      <c r="I1229" s="779">
        <v>5.16</v>
      </c>
      <c r="J1229" s="779">
        <v>267.45</v>
      </c>
      <c r="K1229" s="780">
        <v>5.16</v>
      </c>
      <c r="L1229" s="779">
        <v>267.45</v>
      </c>
      <c r="M1229" s="781">
        <f>K1229/L1229</f>
        <v>1.9293325855300057E-2</v>
      </c>
      <c r="N1229" s="847">
        <v>70.599999999999994</v>
      </c>
      <c r="O1229" s="783">
        <f>M1229*N1229</f>
        <v>1.3621088053841839</v>
      </c>
      <c r="P1229" s="783">
        <f>M1229*60*1000</f>
        <v>1157.5995513180033</v>
      </c>
      <c r="Q1229" s="785">
        <f>P1229*N1229/1000</f>
        <v>81.726528323051028</v>
      </c>
    </row>
    <row r="1230" spans="1:17">
      <c r="A1230" s="2052"/>
      <c r="B1230" s="75">
        <v>5</v>
      </c>
      <c r="C1230" s="207" t="s">
        <v>930</v>
      </c>
      <c r="D1230" s="225">
        <v>55</v>
      </c>
      <c r="E1230" s="225">
        <v>1966</v>
      </c>
      <c r="F1230" s="779">
        <f>SUM(G1230:I1230)</f>
        <v>50.646000000000001</v>
      </c>
      <c r="G1230" s="779">
        <v>0</v>
      </c>
      <c r="H1230" s="779">
        <v>0</v>
      </c>
      <c r="I1230" s="779">
        <v>50.646000000000001</v>
      </c>
      <c r="J1230" s="779">
        <v>2582.66</v>
      </c>
      <c r="K1230" s="780">
        <v>50.646000000000001</v>
      </c>
      <c r="L1230" s="779">
        <v>2582.66</v>
      </c>
      <c r="M1230" s="781">
        <f>K1230/L1230</f>
        <v>1.9610014481193809E-2</v>
      </c>
      <c r="N1230" s="847">
        <v>70.599999999999994</v>
      </c>
      <c r="O1230" s="783">
        <f>M1230*N1230</f>
        <v>1.3844670223722828</v>
      </c>
      <c r="P1230" s="783">
        <f>M1230*60*1000</f>
        <v>1176.6008688716286</v>
      </c>
      <c r="Q1230" s="785">
        <f>P1230*N1230/1000</f>
        <v>83.068021342336976</v>
      </c>
    </row>
    <row r="1231" spans="1:17">
      <c r="A1231" s="2052"/>
      <c r="B1231" s="75">
        <v>6</v>
      </c>
      <c r="C1231" s="814" t="s">
        <v>931</v>
      </c>
      <c r="D1231" s="691">
        <v>17</v>
      </c>
      <c r="E1231" s="691">
        <v>1973</v>
      </c>
      <c r="F1231" s="810">
        <f>SUM(G1231:I1231)</f>
        <v>26.018000000000001</v>
      </c>
      <c r="G1231" s="810">
        <v>0</v>
      </c>
      <c r="H1231" s="810">
        <v>0</v>
      </c>
      <c r="I1231" s="810">
        <v>26.018000000000001</v>
      </c>
      <c r="J1231" s="810">
        <v>1317.97</v>
      </c>
      <c r="K1231" s="811">
        <v>26.018000000000001</v>
      </c>
      <c r="L1231" s="810">
        <v>1317.97</v>
      </c>
      <c r="M1231" s="812">
        <f>K1231/L1231</f>
        <v>1.9740965272350662E-2</v>
      </c>
      <c r="N1231" s="847">
        <v>70.599999999999994</v>
      </c>
      <c r="O1231" s="784">
        <f>M1231*N1231</f>
        <v>1.3937121482279566</v>
      </c>
      <c r="P1231" s="784">
        <f>M1231*60*1000</f>
        <v>1184.4579163410399</v>
      </c>
      <c r="Q1231" s="813">
        <f>P1231*N1231/1000</f>
        <v>83.622728893677419</v>
      </c>
    </row>
    <row r="1232" spans="1:17">
      <c r="A1232" s="2052"/>
      <c r="B1232" s="75">
        <v>7</v>
      </c>
      <c r="C1232" s="207" t="s">
        <v>932</v>
      </c>
      <c r="D1232" s="225">
        <v>19</v>
      </c>
      <c r="E1232" s="225">
        <v>1986</v>
      </c>
      <c r="F1232" s="779">
        <f t="shared" ref="F1232" si="200">SUM(G1232:I1232)</f>
        <v>17.46</v>
      </c>
      <c r="G1232" s="779">
        <v>0</v>
      </c>
      <c r="H1232" s="779">
        <v>0</v>
      </c>
      <c r="I1232" s="779">
        <v>17.46</v>
      </c>
      <c r="J1232" s="779">
        <v>850.94</v>
      </c>
      <c r="K1232" s="780">
        <v>17.46</v>
      </c>
      <c r="L1232" s="779">
        <v>850.94</v>
      </c>
      <c r="M1232" s="781">
        <f t="shared" ref="M1232" si="201">K1232/L1232</f>
        <v>2.0518485439631466E-2</v>
      </c>
      <c r="N1232" s="847">
        <v>70.599999999999994</v>
      </c>
      <c r="O1232" s="783">
        <f t="shared" ref="O1232" si="202">M1232*N1232</f>
        <v>1.4486050720379815</v>
      </c>
      <c r="P1232" s="783">
        <f t="shared" ref="P1232" si="203">M1232*60*1000</f>
        <v>1231.1091263778878</v>
      </c>
      <c r="Q1232" s="1090">
        <f t="shared" ref="Q1232" si="204">P1232*N1232/1000</f>
        <v>86.916304322278876</v>
      </c>
    </row>
    <row r="1233" spans="1:17">
      <c r="A1233" s="2052"/>
      <c r="B1233" s="75">
        <v>8</v>
      </c>
      <c r="C1233" s="207" t="s">
        <v>933</v>
      </c>
      <c r="D1233" s="225">
        <v>8</v>
      </c>
      <c r="E1233" s="225">
        <v>1975</v>
      </c>
      <c r="F1233" s="779">
        <f>SUM(G1233:I1233)</f>
        <v>10.227</v>
      </c>
      <c r="G1233" s="779">
        <v>0</v>
      </c>
      <c r="H1233" s="779">
        <v>0</v>
      </c>
      <c r="I1233" s="779">
        <v>10.227</v>
      </c>
      <c r="J1233" s="779">
        <v>488.96</v>
      </c>
      <c r="K1233" s="780">
        <v>10.227</v>
      </c>
      <c r="L1233" s="779">
        <v>488.96</v>
      </c>
      <c r="M1233" s="781">
        <f>K1233/L1233</f>
        <v>2.0915821335078535E-2</v>
      </c>
      <c r="N1233" s="847">
        <v>70.599999999999994</v>
      </c>
      <c r="O1233" s="783">
        <f>M1233*N1233</f>
        <v>1.4766569862565444</v>
      </c>
      <c r="P1233" s="783">
        <f>M1233*60*1000</f>
        <v>1254.9492801047122</v>
      </c>
      <c r="Q1233" s="813">
        <f>P1233*N1233/1000</f>
        <v>88.599419175392669</v>
      </c>
    </row>
    <row r="1234" spans="1:17">
      <c r="A1234" s="2052"/>
      <c r="B1234" s="75">
        <v>9</v>
      </c>
      <c r="C1234" s="207" t="s">
        <v>934</v>
      </c>
      <c r="D1234" s="225">
        <v>8</v>
      </c>
      <c r="E1234" s="225">
        <v>1970</v>
      </c>
      <c r="F1234" s="779">
        <f>SUM(G1234:I1234)</f>
        <v>9.2569999999999997</v>
      </c>
      <c r="G1234" s="779">
        <v>0</v>
      </c>
      <c r="H1234" s="779">
        <v>0</v>
      </c>
      <c r="I1234" s="779">
        <v>9.2569999999999997</v>
      </c>
      <c r="J1234" s="779">
        <v>412.7</v>
      </c>
      <c r="K1234" s="780">
        <v>9.2569999999999997</v>
      </c>
      <c r="L1234" s="779">
        <v>412.7</v>
      </c>
      <c r="M1234" s="781">
        <f>K1234/L1234</f>
        <v>2.2430336806396899E-2</v>
      </c>
      <c r="N1234" s="782">
        <v>70.599999999999994</v>
      </c>
      <c r="O1234" s="783">
        <f>M1234*N1234</f>
        <v>1.5835817785316209</v>
      </c>
      <c r="P1234" s="783">
        <f>M1234*60*1000</f>
        <v>1345.8202083838139</v>
      </c>
      <c r="Q1234" s="785">
        <f>P1234*N1234/1000</f>
        <v>95.014906711897254</v>
      </c>
    </row>
    <row r="1235" spans="1:17" ht="11.25" customHeight="1" thickBot="1">
      <c r="A1235" s="2053"/>
      <c r="B1235" s="78">
        <v>10</v>
      </c>
      <c r="C1235" s="222" t="s">
        <v>935</v>
      </c>
      <c r="D1235" s="226">
        <v>48</v>
      </c>
      <c r="E1235" s="226">
        <v>1962</v>
      </c>
      <c r="F1235" s="815">
        <f>SUM(G1235:I1235)</f>
        <v>43.369</v>
      </c>
      <c r="G1235" s="815">
        <v>0</v>
      </c>
      <c r="H1235" s="815">
        <v>0</v>
      </c>
      <c r="I1235" s="815">
        <v>43.369</v>
      </c>
      <c r="J1235" s="815">
        <v>1908.69</v>
      </c>
      <c r="K1235" s="2038">
        <v>43.369</v>
      </c>
      <c r="L1235" s="815">
        <v>1908.69</v>
      </c>
      <c r="M1235" s="816">
        <f>K1235/L1235</f>
        <v>2.2721866830129566E-2</v>
      </c>
      <c r="N1235" s="817">
        <v>70.599999999999994</v>
      </c>
      <c r="O1235" s="818">
        <f>M1235*N1235</f>
        <v>1.6041637982071473</v>
      </c>
      <c r="P1235" s="818">
        <f>M1235*60*1000</f>
        <v>1363.3120098077741</v>
      </c>
      <c r="Q1235" s="819">
        <f>P1235*N1235/1000</f>
        <v>96.24982789242884</v>
      </c>
    </row>
    <row r="1236" spans="1:17">
      <c r="A1236" s="2114" t="s">
        <v>320</v>
      </c>
      <c r="B1236" s="40">
        <v>1</v>
      </c>
      <c r="C1236" s="24" t="s">
        <v>936</v>
      </c>
      <c r="D1236" s="20">
        <v>6</v>
      </c>
      <c r="E1236" s="20">
        <v>1971</v>
      </c>
      <c r="F1236" s="240">
        <f>SUM(G1236:I1236)</f>
        <v>7.5890000000000004</v>
      </c>
      <c r="G1236" s="240">
        <v>0</v>
      </c>
      <c r="H1236" s="240">
        <v>0</v>
      </c>
      <c r="I1236" s="240">
        <v>7.5890000000000004</v>
      </c>
      <c r="J1236" s="240">
        <v>328.45</v>
      </c>
      <c r="K1236" s="251">
        <v>7.5890000000000004</v>
      </c>
      <c r="L1236" s="240">
        <v>328.45</v>
      </c>
      <c r="M1236" s="28">
        <f>K1236/L1236</f>
        <v>2.3105495509209928E-2</v>
      </c>
      <c r="N1236" s="253">
        <v>70.599999999999994</v>
      </c>
      <c r="O1236" s="37">
        <f>M1236*N1236</f>
        <v>1.6312479829502209</v>
      </c>
      <c r="P1236" s="37">
        <f>M1236*60*1000</f>
        <v>1386.3297305525957</v>
      </c>
      <c r="Q1236" s="38">
        <f>P1236*N1236/1000</f>
        <v>97.874878977013253</v>
      </c>
    </row>
    <row r="1237" spans="1:17">
      <c r="A1237" s="2106"/>
      <c r="B1237" s="20">
        <v>2</v>
      </c>
      <c r="C1237" s="24" t="s">
        <v>937</v>
      </c>
      <c r="D1237" s="20">
        <v>7</v>
      </c>
      <c r="E1237" s="20">
        <v>1984</v>
      </c>
      <c r="F1237" s="240">
        <f>SUM(G1237:I1237)</f>
        <v>8.3260000000000005</v>
      </c>
      <c r="G1237" s="240">
        <v>0</v>
      </c>
      <c r="H1237" s="240">
        <v>0</v>
      </c>
      <c r="I1237" s="2039">
        <v>8.3260000000000005</v>
      </c>
      <c r="J1237" s="2039">
        <v>349.29</v>
      </c>
      <c r="K1237" s="251">
        <v>8.3260000000000005</v>
      </c>
      <c r="L1237" s="240">
        <v>349.29</v>
      </c>
      <c r="M1237" s="28">
        <f>K1237/L1237</f>
        <v>2.3836926336282174E-2</v>
      </c>
      <c r="N1237" s="253">
        <v>70.599999999999994</v>
      </c>
      <c r="O1237" s="37">
        <f>M1237*N1237</f>
        <v>1.6828869993415214</v>
      </c>
      <c r="P1237" s="2040">
        <f>M1237*60*1000</f>
        <v>1430.2155801769304</v>
      </c>
      <c r="Q1237" s="38">
        <f>P1237*N1237/1000</f>
        <v>100.97321996049128</v>
      </c>
    </row>
    <row r="1238" spans="1:17">
      <c r="A1238" s="2106"/>
      <c r="B1238" s="20">
        <v>3</v>
      </c>
      <c r="C1238" s="24" t="s">
        <v>938</v>
      </c>
      <c r="D1238" s="20">
        <v>8</v>
      </c>
      <c r="E1238" s="20">
        <v>1966</v>
      </c>
      <c r="F1238" s="240">
        <f t="shared" ref="F1238:F1239" si="205">SUM(G1238:I1238)</f>
        <v>8.6140000000000008</v>
      </c>
      <c r="G1238" s="240">
        <v>0</v>
      </c>
      <c r="H1238" s="240">
        <v>0</v>
      </c>
      <c r="I1238" s="240">
        <v>8.6140000000000008</v>
      </c>
      <c r="J1238" s="240">
        <v>353.96</v>
      </c>
      <c r="K1238" s="251">
        <v>8.6140000000000008</v>
      </c>
      <c r="L1238" s="240">
        <v>353.96</v>
      </c>
      <c r="M1238" s="28">
        <f t="shared" ref="M1238" si="206">K1238/L1238</f>
        <v>2.4336083173239917E-2</v>
      </c>
      <c r="N1238" s="253">
        <v>70.599999999999994</v>
      </c>
      <c r="O1238" s="37">
        <f t="shared" ref="O1238:O1239" si="207">M1238*N1238</f>
        <v>1.718127472030738</v>
      </c>
      <c r="P1238" s="254">
        <f t="shared" ref="P1238:P1239" si="208">M1238*60*1000</f>
        <v>1460.1649903943949</v>
      </c>
      <c r="Q1238" s="38">
        <f t="shared" ref="Q1238:Q1239" si="209">P1238*N1238/1000</f>
        <v>103.08764832184427</v>
      </c>
    </row>
    <row r="1239" spans="1:17">
      <c r="A1239" s="2106"/>
      <c r="B1239" s="20">
        <v>4</v>
      </c>
      <c r="C1239" s="24" t="s">
        <v>939</v>
      </c>
      <c r="D1239" s="20">
        <v>8</v>
      </c>
      <c r="E1239" s="20">
        <v>1966</v>
      </c>
      <c r="F1239" s="240">
        <f t="shared" si="205"/>
        <v>8.8780000000000001</v>
      </c>
      <c r="G1239" s="240">
        <v>0</v>
      </c>
      <c r="H1239" s="240">
        <v>0</v>
      </c>
      <c r="I1239" s="240">
        <v>8.8780000000000001</v>
      </c>
      <c r="J1239" s="240">
        <v>350.82</v>
      </c>
      <c r="K1239" s="251">
        <v>8.8780000000000001</v>
      </c>
      <c r="L1239" s="240">
        <v>350.82</v>
      </c>
      <c r="M1239" s="28">
        <f>K1239/L1239</f>
        <v>2.5306424947266405E-2</v>
      </c>
      <c r="N1239" s="27">
        <v>70.599999999999994</v>
      </c>
      <c r="O1239" s="37">
        <f t="shared" si="207"/>
        <v>1.7866336012770081</v>
      </c>
      <c r="P1239" s="37">
        <f t="shared" si="208"/>
        <v>1518.3854968359842</v>
      </c>
      <c r="Q1239" s="38">
        <f t="shared" si="209"/>
        <v>107.19801607662048</v>
      </c>
    </row>
    <row r="1240" spans="1:17">
      <c r="A1240" s="2106"/>
      <c r="B1240" s="20">
        <v>5</v>
      </c>
      <c r="C1240" s="24" t="s">
        <v>940</v>
      </c>
      <c r="D1240" s="20">
        <v>12</v>
      </c>
      <c r="E1240" s="20">
        <v>1984</v>
      </c>
      <c r="F1240" s="240">
        <f>SUM(G1240:I1240)</f>
        <v>7.95</v>
      </c>
      <c r="G1240" s="240">
        <v>0</v>
      </c>
      <c r="H1240" s="240">
        <v>0</v>
      </c>
      <c r="I1240" s="240">
        <v>7.95</v>
      </c>
      <c r="J1240" s="240">
        <v>307.22000000000003</v>
      </c>
      <c r="K1240" s="251">
        <v>7.95</v>
      </c>
      <c r="L1240" s="240">
        <v>307.22000000000003</v>
      </c>
      <c r="M1240" s="28">
        <f>K1240/L1240</f>
        <v>2.5877221535056311E-2</v>
      </c>
      <c r="N1240" s="27">
        <v>70.599999999999994</v>
      </c>
      <c r="O1240" s="37">
        <f>M1240*N1240</f>
        <v>1.8269318403749755</v>
      </c>
      <c r="P1240" s="37">
        <f>M1240*60*1000</f>
        <v>1552.6332921033786</v>
      </c>
      <c r="Q1240" s="38">
        <f>P1240*N1240/1000</f>
        <v>109.61591042249852</v>
      </c>
    </row>
    <row r="1241" spans="1:17">
      <c r="A1241" s="2106"/>
      <c r="B1241" s="20">
        <v>6</v>
      </c>
      <c r="C1241" s="24" t="s">
        <v>941</v>
      </c>
      <c r="D1241" s="20">
        <v>14</v>
      </c>
      <c r="E1241" s="20">
        <v>1966</v>
      </c>
      <c r="F1241" s="240">
        <f>SUM(G1241:I1241)</f>
        <v>12.148999999999999</v>
      </c>
      <c r="G1241" s="240">
        <v>0</v>
      </c>
      <c r="H1241" s="240">
        <v>0</v>
      </c>
      <c r="I1241" s="240">
        <v>12.148999999999999</v>
      </c>
      <c r="J1241" s="240">
        <v>466.51</v>
      </c>
      <c r="K1241" s="251">
        <v>12.148999999999999</v>
      </c>
      <c r="L1241" s="240">
        <v>466.51</v>
      </c>
      <c r="M1241" s="28">
        <f>K1241/L1241</f>
        <v>2.604231420548327E-2</v>
      </c>
      <c r="N1241" s="27">
        <v>70.599999999999994</v>
      </c>
      <c r="O1241" s="37">
        <f>M1241*N1241</f>
        <v>1.8385873829071187</v>
      </c>
      <c r="P1241" s="37">
        <f>M1241*60*1000</f>
        <v>1562.5388523289962</v>
      </c>
      <c r="Q1241" s="38">
        <f>P1241*N1241/1000</f>
        <v>110.31524297442712</v>
      </c>
    </row>
    <row r="1242" spans="1:17">
      <c r="A1242" s="2106"/>
      <c r="B1242" s="20">
        <v>7</v>
      </c>
      <c r="C1242" s="24" t="s">
        <v>942</v>
      </c>
      <c r="D1242" s="20">
        <v>8</v>
      </c>
      <c r="E1242" s="20">
        <v>1965</v>
      </c>
      <c r="F1242" s="240">
        <f t="shared" ref="F1242" si="210">SUM(G1242:I1242)</f>
        <v>11.157</v>
      </c>
      <c r="G1242" s="240">
        <v>0</v>
      </c>
      <c r="H1242" s="240">
        <v>0</v>
      </c>
      <c r="I1242" s="240">
        <v>11.157</v>
      </c>
      <c r="J1242" s="240">
        <v>398.85</v>
      </c>
      <c r="K1242" s="251">
        <v>11.157</v>
      </c>
      <c r="L1242" s="240">
        <v>398.85</v>
      </c>
      <c r="M1242" s="28">
        <f t="shared" ref="M1242" si="211">K1242/L1242</f>
        <v>2.7972922151184656E-2</v>
      </c>
      <c r="N1242" s="253">
        <v>70.599999999999994</v>
      </c>
      <c r="O1242" s="37">
        <f t="shared" ref="O1242" si="212">M1242*N1242</f>
        <v>1.9748883038736365</v>
      </c>
      <c r="P1242" s="254">
        <f t="shared" ref="P1242" si="213">M1242*60*1000</f>
        <v>1678.3753290710795</v>
      </c>
      <c r="Q1242" s="38">
        <f t="shared" ref="Q1242" si="214">P1242*N1242/1000</f>
        <v>118.49329823241821</v>
      </c>
    </row>
    <row r="1243" spans="1:17">
      <c r="A1243" s="2106"/>
      <c r="B1243" s="20">
        <v>8</v>
      </c>
      <c r="C1243" s="24" t="s">
        <v>943</v>
      </c>
      <c r="D1243" s="20">
        <v>4</v>
      </c>
      <c r="E1243" s="20">
        <v>1973</v>
      </c>
      <c r="F1243" s="240">
        <f>SUM(G1243:I1243)</f>
        <v>4.9859999999999998</v>
      </c>
      <c r="G1243" s="240">
        <v>0</v>
      </c>
      <c r="H1243" s="240">
        <v>0</v>
      </c>
      <c r="I1243" s="240">
        <v>4.9859999999999998</v>
      </c>
      <c r="J1243" s="240">
        <v>174.77</v>
      </c>
      <c r="K1243" s="251">
        <v>4.9859999999999998</v>
      </c>
      <c r="L1243" s="240">
        <v>174.77</v>
      </c>
      <c r="M1243" s="28">
        <f>K1243/L1243</f>
        <v>2.8528923728328659E-2</v>
      </c>
      <c r="N1243" s="253">
        <v>70.599999999999994</v>
      </c>
      <c r="O1243" s="37">
        <f>M1243*N1243</f>
        <v>2.0141420152200031</v>
      </c>
      <c r="P1243" s="254">
        <f>M1243*60*1000</f>
        <v>1711.7354236997196</v>
      </c>
      <c r="Q1243" s="38">
        <f>P1243*N1243/1000</f>
        <v>120.84852091320019</v>
      </c>
    </row>
    <row r="1244" spans="1:17">
      <c r="A1244" s="2106"/>
      <c r="B1244" s="20">
        <v>9</v>
      </c>
      <c r="C1244" s="24" t="s">
        <v>944</v>
      </c>
      <c r="D1244" s="20">
        <v>16</v>
      </c>
      <c r="E1244" s="20">
        <v>1978</v>
      </c>
      <c r="F1244" s="240">
        <f t="shared" ref="F1244:F1245" si="215">SUM(G1244:I1244)</f>
        <v>14.192</v>
      </c>
      <c r="G1244" s="240">
        <v>0</v>
      </c>
      <c r="H1244" s="240">
        <v>0</v>
      </c>
      <c r="I1244" s="240">
        <v>14.192</v>
      </c>
      <c r="J1244" s="240">
        <v>461.27</v>
      </c>
      <c r="K1244" s="251">
        <v>14.192</v>
      </c>
      <c r="L1244" s="240">
        <v>461.27</v>
      </c>
      <c r="M1244" s="28">
        <f t="shared" ref="M1244:M1245" si="216">K1244/L1244</f>
        <v>3.076722960522037E-2</v>
      </c>
      <c r="N1244" s="253">
        <v>70.599999999999994</v>
      </c>
      <c r="O1244" s="37">
        <f t="shared" ref="O1244:O1245" si="217">M1244*N1244</f>
        <v>2.172166410128558</v>
      </c>
      <c r="P1244" s="37">
        <f t="shared" ref="P1244:P1245" si="218">M1244*60*1000</f>
        <v>1846.0337763132222</v>
      </c>
      <c r="Q1244" s="38">
        <f t="shared" ref="Q1244:Q1245" si="219">P1244*N1244/1000</f>
        <v>130.3299846077135</v>
      </c>
    </row>
    <row r="1245" spans="1:17" ht="12" thickBot="1">
      <c r="A1245" s="2107"/>
      <c r="B1245" s="21">
        <v>10</v>
      </c>
      <c r="C1245" s="358" t="s">
        <v>945</v>
      </c>
      <c r="D1245" s="273">
        <v>7</v>
      </c>
      <c r="E1245" s="273">
        <v>1985</v>
      </c>
      <c r="F1245" s="162">
        <f t="shared" si="215"/>
        <v>4.58</v>
      </c>
      <c r="G1245" s="162">
        <v>0</v>
      </c>
      <c r="H1245" s="162">
        <v>0</v>
      </c>
      <c r="I1245" s="272">
        <v>4.58</v>
      </c>
      <c r="J1245" s="272">
        <v>108.3</v>
      </c>
      <c r="K1245" s="820">
        <v>4.58</v>
      </c>
      <c r="L1245" s="272">
        <v>108.3</v>
      </c>
      <c r="M1245" s="2041">
        <f t="shared" si="216"/>
        <v>4.228993536472761E-2</v>
      </c>
      <c r="N1245" s="29">
        <v>70.599999999999994</v>
      </c>
      <c r="O1245" s="278">
        <f t="shared" si="217"/>
        <v>2.9856694367497689</v>
      </c>
      <c r="P1245" s="278">
        <f t="shared" si="218"/>
        <v>2537.3961218836566</v>
      </c>
      <c r="Q1245" s="163">
        <f t="shared" si="219"/>
        <v>179.14016620498614</v>
      </c>
    </row>
    <row r="1248" spans="1:17" ht="15">
      <c r="A1248" s="2059" t="s">
        <v>408</v>
      </c>
      <c r="B1248" s="2059"/>
      <c r="C1248" s="2059"/>
      <c r="D1248" s="2059"/>
      <c r="E1248" s="2059"/>
      <c r="F1248" s="2059"/>
      <c r="G1248" s="2059"/>
      <c r="H1248" s="2059"/>
      <c r="I1248" s="2059"/>
      <c r="J1248" s="2059"/>
      <c r="K1248" s="2059"/>
      <c r="L1248" s="2059"/>
      <c r="M1248" s="2059"/>
      <c r="N1248" s="2059"/>
      <c r="O1248" s="2059"/>
      <c r="P1248" s="2059"/>
      <c r="Q1248" s="2059"/>
    </row>
    <row r="1249" spans="1:17" ht="13.5" thickBot="1">
      <c r="A1249" s="945"/>
      <c r="B1249" s="945"/>
      <c r="C1249" s="945"/>
      <c r="D1249" s="945"/>
      <c r="E1249" s="2043" t="s">
        <v>404</v>
      </c>
      <c r="F1249" s="2043"/>
      <c r="G1249" s="2043"/>
      <c r="H1249" s="2043"/>
      <c r="I1249" s="945">
        <v>-0.9</v>
      </c>
      <c r="J1249" s="945" t="s">
        <v>403</v>
      </c>
      <c r="K1249" s="945" t="s">
        <v>405</v>
      </c>
      <c r="L1249" s="946">
        <v>529</v>
      </c>
      <c r="M1249" s="945"/>
      <c r="N1249" s="945"/>
      <c r="O1249" s="945"/>
      <c r="P1249" s="945"/>
      <c r="Q1249" s="945"/>
    </row>
    <row r="1250" spans="1:17">
      <c r="A1250" s="2060" t="s">
        <v>1</v>
      </c>
      <c r="B1250" s="2063" t="s">
        <v>0</v>
      </c>
      <c r="C1250" s="2066" t="s">
        <v>2</v>
      </c>
      <c r="D1250" s="2066" t="s">
        <v>3</v>
      </c>
      <c r="E1250" s="2066" t="s">
        <v>12</v>
      </c>
      <c r="F1250" s="2070" t="s">
        <v>13</v>
      </c>
      <c r="G1250" s="2071"/>
      <c r="H1250" s="2071"/>
      <c r="I1250" s="2072"/>
      <c r="J1250" s="2066" t="s">
        <v>4</v>
      </c>
      <c r="K1250" s="2066" t="s">
        <v>14</v>
      </c>
      <c r="L1250" s="2066" t="s">
        <v>5</v>
      </c>
      <c r="M1250" s="2066" t="s">
        <v>6</v>
      </c>
      <c r="N1250" s="2066" t="s">
        <v>15</v>
      </c>
      <c r="O1250" s="2066" t="s">
        <v>16</v>
      </c>
      <c r="P1250" s="2073" t="s">
        <v>23</v>
      </c>
      <c r="Q1250" s="2075" t="s">
        <v>24</v>
      </c>
    </row>
    <row r="1251" spans="1:17" ht="33.75">
      <c r="A1251" s="2061"/>
      <c r="B1251" s="2064"/>
      <c r="C1251" s="2067"/>
      <c r="D1251" s="2069"/>
      <c r="E1251" s="2069"/>
      <c r="F1251" s="944" t="s">
        <v>17</v>
      </c>
      <c r="G1251" s="944" t="s">
        <v>18</v>
      </c>
      <c r="H1251" s="944" t="s">
        <v>19</v>
      </c>
      <c r="I1251" s="944" t="s">
        <v>20</v>
      </c>
      <c r="J1251" s="2069"/>
      <c r="K1251" s="2069"/>
      <c r="L1251" s="2069"/>
      <c r="M1251" s="2069"/>
      <c r="N1251" s="2069"/>
      <c r="O1251" s="2069"/>
      <c r="P1251" s="2074"/>
      <c r="Q1251" s="2076"/>
    </row>
    <row r="1252" spans="1:17" ht="12" thickBot="1">
      <c r="A1252" s="2061"/>
      <c r="B1252" s="2064"/>
      <c r="C1252" s="2067"/>
      <c r="D1252" s="8" t="s">
        <v>7</v>
      </c>
      <c r="E1252" s="8" t="s">
        <v>8</v>
      </c>
      <c r="F1252" s="8" t="s">
        <v>9</v>
      </c>
      <c r="G1252" s="8" t="s">
        <v>9</v>
      </c>
      <c r="H1252" s="8" t="s">
        <v>9</v>
      </c>
      <c r="I1252" s="8" t="s">
        <v>9</v>
      </c>
      <c r="J1252" s="8" t="s">
        <v>21</v>
      </c>
      <c r="K1252" s="8" t="s">
        <v>9</v>
      </c>
      <c r="L1252" s="8" t="s">
        <v>21</v>
      </c>
      <c r="M1252" s="8" t="s">
        <v>22</v>
      </c>
      <c r="N1252" s="8" t="s">
        <v>519</v>
      </c>
      <c r="O1252" s="8" t="s">
        <v>520</v>
      </c>
      <c r="P1252" s="1519" t="s">
        <v>25</v>
      </c>
      <c r="Q1252" s="1520" t="s">
        <v>521</v>
      </c>
    </row>
    <row r="1253" spans="1:17">
      <c r="A1253" s="2058" t="s">
        <v>322</v>
      </c>
      <c r="B1253" s="47">
        <v>1</v>
      </c>
      <c r="C1253" s="994" t="s">
        <v>683</v>
      </c>
      <c r="D1253" s="995">
        <v>40</v>
      </c>
      <c r="E1253" s="995">
        <v>1985</v>
      </c>
      <c r="F1253" s="996">
        <v>23.151</v>
      </c>
      <c r="G1253" s="996">
        <v>3.875</v>
      </c>
      <c r="H1253" s="996">
        <v>6.4</v>
      </c>
      <c r="I1253" s="996">
        <v>12.875999999999999</v>
      </c>
      <c r="J1253" s="996">
        <v>2266.1799999999998</v>
      </c>
      <c r="K1253" s="997">
        <v>12.875999999999999</v>
      </c>
      <c r="L1253" s="996">
        <v>2266.1799999999998</v>
      </c>
      <c r="M1253" s="998">
        <f>K1253/L1253</f>
        <v>5.6818081529269523E-3</v>
      </c>
      <c r="N1253" s="999">
        <v>59.4</v>
      </c>
      <c r="O1253" s="1000">
        <f>M1253*N1253</f>
        <v>0.33749940428386094</v>
      </c>
      <c r="P1253" s="1000">
        <f>M1253*60*1000</f>
        <v>340.90848917561709</v>
      </c>
      <c r="Q1253" s="741">
        <f>P1253*N1253/1000</f>
        <v>20.249964257031653</v>
      </c>
    </row>
    <row r="1254" spans="1:17">
      <c r="A1254" s="2045"/>
      <c r="B1254" s="45">
        <v>2</v>
      </c>
      <c r="C1254" s="789" t="s">
        <v>684</v>
      </c>
      <c r="D1254" s="743">
        <v>50</v>
      </c>
      <c r="E1254" s="743">
        <v>1980</v>
      </c>
      <c r="F1254" s="597">
        <v>28.024999999999999</v>
      </c>
      <c r="G1254" s="597">
        <v>4.1109999999999998</v>
      </c>
      <c r="H1254" s="597">
        <v>7.92</v>
      </c>
      <c r="I1254" s="597">
        <v>15.994</v>
      </c>
      <c r="J1254" s="597">
        <v>2544.91</v>
      </c>
      <c r="K1254" s="745">
        <v>15.994</v>
      </c>
      <c r="L1254" s="597">
        <v>2544.91</v>
      </c>
      <c r="M1254" s="598">
        <f t="shared" ref="M1254:M1255" si="220">K1254/L1254</f>
        <v>6.2847016200965854E-3</v>
      </c>
      <c r="N1254" s="790">
        <v>59.4</v>
      </c>
      <c r="O1254" s="746">
        <f t="shared" ref="O1254:O1255" si="221">M1254*N1254</f>
        <v>0.37331127623373717</v>
      </c>
      <c r="P1254" s="740">
        <f t="shared" ref="P1254:P1255" si="222">M1254*60*1000</f>
        <v>377.08209720579509</v>
      </c>
      <c r="Q1254" s="747">
        <f t="shared" ref="Q1254:Q1255" si="223">P1254*N1254/1000</f>
        <v>22.398676574024226</v>
      </c>
    </row>
    <row r="1255" spans="1:17">
      <c r="A1255" s="2045"/>
      <c r="B1255" s="45">
        <v>3</v>
      </c>
      <c r="C1255" s="789" t="s">
        <v>685</v>
      </c>
      <c r="D1255" s="743">
        <v>15</v>
      </c>
      <c r="E1255" s="743">
        <v>1980</v>
      </c>
      <c r="F1255" s="597">
        <v>9.141</v>
      </c>
      <c r="G1255" s="597">
        <v>1.0680000000000001</v>
      </c>
      <c r="H1255" s="597">
        <v>2.4</v>
      </c>
      <c r="I1255" s="597">
        <v>5.673</v>
      </c>
      <c r="J1255" s="597">
        <v>833.65</v>
      </c>
      <c r="K1255" s="745">
        <v>5.673</v>
      </c>
      <c r="L1255" s="597">
        <v>833.65</v>
      </c>
      <c r="M1255" s="598">
        <f t="shared" si="220"/>
        <v>6.8050140946440355E-3</v>
      </c>
      <c r="N1255" s="790">
        <v>59.4</v>
      </c>
      <c r="O1255" s="746">
        <f t="shared" si="221"/>
        <v>0.40421783722185572</v>
      </c>
      <c r="P1255" s="740">
        <f t="shared" si="222"/>
        <v>408.30084567864213</v>
      </c>
      <c r="Q1255" s="747">
        <f t="shared" si="223"/>
        <v>24.253070233311341</v>
      </c>
    </row>
    <row r="1256" spans="1:17">
      <c r="A1256" s="2045"/>
      <c r="B1256" s="13">
        <v>4</v>
      </c>
      <c r="C1256" s="789"/>
      <c r="D1256" s="743"/>
      <c r="E1256" s="743"/>
      <c r="F1256" s="695"/>
      <c r="G1256" s="597"/>
      <c r="H1256" s="597"/>
      <c r="I1256" s="597"/>
      <c r="J1256" s="597"/>
      <c r="K1256" s="745"/>
      <c r="L1256" s="597"/>
      <c r="M1256" s="598"/>
      <c r="N1256" s="790"/>
      <c r="O1256" s="746"/>
      <c r="P1256" s="740"/>
      <c r="Q1256" s="747"/>
    </row>
    <row r="1257" spans="1:17">
      <c r="A1257" s="2045"/>
      <c r="B1257" s="13">
        <v>5</v>
      </c>
      <c r="C1257" s="789"/>
      <c r="D1257" s="743"/>
      <c r="E1257" s="743"/>
      <c r="F1257" s="695"/>
      <c r="G1257" s="597"/>
      <c r="H1257" s="597"/>
      <c r="I1257" s="597"/>
      <c r="J1257" s="597"/>
      <c r="K1257" s="745"/>
      <c r="L1257" s="597"/>
      <c r="M1257" s="598"/>
      <c r="N1257" s="790"/>
      <c r="O1257" s="746"/>
      <c r="P1257" s="740"/>
      <c r="Q1257" s="747"/>
    </row>
    <row r="1258" spans="1:17">
      <c r="A1258" s="2045"/>
      <c r="B1258" s="13">
        <v>6</v>
      </c>
      <c r="C1258" s="789"/>
      <c r="D1258" s="743"/>
      <c r="E1258" s="743"/>
      <c r="F1258" s="695"/>
      <c r="G1258" s="597"/>
      <c r="H1258" s="597"/>
      <c r="I1258" s="597"/>
      <c r="J1258" s="597"/>
      <c r="K1258" s="745"/>
      <c r="L1258" s="597"/>
      <c r="M1258" s="598"/>
      <c r="N1258" s="790"/>
      <c r="O1258" s="746"/>
      <c r="P1258" s="740"/>
      <c r="Q1258" s="747"/>
    </row>
    <row r="1259" spans="1:17">
      <c r="A1259" s="2045"/>
      <c r="B1259" s="13">
        <v>7</v>
      </c>
      <c r="C1259" s="789"/>
      <c r="D1259" s="743"/>
      <c r="E1259" s="743"/>
      <c r="F1259" s="695"/>
      <c r="G1259" s="597"/>
      <c r="H1259" s="597"/>
      <c r="I1259" s="597"/>
      <c r="J1259" s="597"/>
      <c r="K1259" s="745"/>
      <c r="L1259" s="597"/>
      <c r="M1259" s="598"/>
      <c r="N1259" s="790"/>
      <c r="O1259" s="746"/>
      <c r="P1259" s="740"/>
      <c r="Q1259" s="747"/>
    </row>
    <row r="1260" spans="1:17">
      <c r="A1260" s="2045"/>
      <c r="B1260" s="13">
        <v>8</v>
      </c>
      <c r="C1260" s="789"/>
      <c r="D1260" s="743"/>
      <c r="E1260" s="743"/>
      <c r="F1260" s="695"/>
      <c r="G1260" s="597"/>
      <c r="H1260" s="597"/>
      <c r="I1260" s="597"/>
      <c r="J1260" s="597"/>
      <c r="K1260" s="745"/>
      <c r="L1260" s="597"/>
      <c r="M1260" s="598"/>
      <c r="N1260" s="790"/>
      <c r="O1260" s="746"/>
      <c r="P1260" s="740"/>
      <c r="Q1260" s="747"/>
    </row>
    <row r="1261" spans="1:17">
      <c r="A1261" s="2045"/>
      <c r="B1261" s="13">
        <v>9</v>
      </c>
      <c r="C1261" s="789"/>
      <c r="D1261" s="743"/>
      <c r="E1261" s="743"/>
      <c r="F1261" s="695"/>
      <c r="G1261" s="597"/>
      <c r="H1261" s="597"/>
      <c r="I1261" s="597"/>
      <c r="J1261" s="597"/>
      <c r="K1261" s="745"/>
      <c r="L1261" s="597"/>
      <c r="M1261" s="598"/>
      <c r="N1261" s="790"/>
      <c r="O1261" s="746"/>
      <c r="P1261" s="740"/>
      <c r="Q1261" s="747"/>
    </row>
    <row r="1262" spans="1:17" ht="12" thickBot="1">
      <c r="A1262" s="2046"/>
      <c r="B1262" s="44">
        <v>10</v>
      </c>
      <c r="C1262" s="799"/>
      <c r="D1262" s="800"/>
      <c r="E1262" s="800"/>
      <c r="F1262" s="930"/>
      <c r="G1262" s="701"/>
      <c r="H1262" s="701"/>
      <c r="I1262" s="701"/>
      <c r="J1262" s="701"/>
      <c r="K1262" s="931"/>
      <c r="L1262" s="701"/>
      <c r="M1262" s="702"/>
      <c r="N1262" s="801"/>
      <c r="O1262" s="932"/>
      <c r="P1262" s="933"/>
      <c r="Q1262" s="934"/>
    </row>
    <row r="1263" spans="1:17">
      <c r="A1263" s="2047" t="s">
        <v>314</v>
      </c>
      <c r="B1263" s="214">
        <v>1</v>
      </c>
      <c r="C1263" s="748" t="s">
        <v>686</v>
      </c>
      <c r="D1263" s="935">
        <v>35</v>
      </c>
      <c r="E1263" s="935">
        <v>1976</v>
      </c>
      <c r="F1263" s="751">
        <v>31.12</v>
      </c>
      <c r="G1263" s="751">
        <v>3.097</v>
      </c>
      <c r="H1263" s="751">
        <v>5.6</v>
      </c>
      <c r="I1263" s="751">
        <v>22.422999999999998</v>
      </c>
      <c r="J1263" s="751">
        <v>1823.43</v>
      </c>
      <c r="K1263" s="752">
        <v>22.434999999999999</v>
      </c>
      <c r="L1263" s="751">
        <v>1823.4</v>
      </c>
      <c r="M1263" s="937">
        <f>K1263/L1263</f>
        <v>1.230393769880443E-2</v>
      </c>
      <c r="N1263" s="860">
        <v>59.4</v>
      </c>
      <c r="O1263" s="938">
        <f t="shared" ref="O1263:O1265" si="224">M1263*N1263</f>
        <v>0.73085389930898315</v>
      </c>
      <c r="P1263" s="938">
        <f t="shared" ref="P1263:P1265" si="225">M1263*60*1000</f>
        <v>738.23626192826589</v>
      </c>
      <c r="Q1263" s="939">
        <f t="shared" ref="Q1263:Q1265" si="226">P1263*N1263/1000</f>
        <v>43.851233958538991</v>
      </c>
    </row>
    <row r="1264" spans="1:17">
      <c r="A1264" s="2048"/>
      <c r="B1264" s="261">
        <v>2</v>
      </c>
      <c r="C1264" s="756" t="s">
        <v>479</v>
      </c>
      <c r="D1264" s="749">
        <v>40</v>
      </c>
      <c r="E1264" s="749">
        <v>1987</v>
      </c>
      <c r="F1264" s="750">
        <v>34.002000000000002</v>
      </c>
      <c r="G1264" s="750">
        <v>2.83</v>
      </c>
      <c r="H1264" s="750">
        <v>6.4</v>
      </c>
      <c r="I1264" s="750">
        <v>24.771999999999998</v>
      </c>
      <c r="J1264" s="750">
        <v>1895.27</v>
      </c>
      <c r="K1264" s="757">
        <v>24.771999999999998</v>
      </c>
      <c r="L1264" s="750">
        <v>1895.27</v>
      </c>
      <c r="M1264" s="753">
        <f>K1264/L1264</f>
        <v>1.3070433236425417E-2</v>
      </c>
      <c r="N1264" s="863">
        <v>59.4</v>
      </c>
      <c r="O1264" s="754">
        <f t="shared" si="224"/>
        <v>0.77638373424366969</v>
      </c>
      <c r="P1264" s="754">
        <f t="shared" si="225"/>
        <v>784.225994185525</v>
      </c>
      <c r="Q1264" s="755">
        <f t="shared" si="226"/>
        <v>46.583024054620182</v>
      </c>
    </row>
    <row r="1265" spans="1:17">
      <c r="A1265" s="2048"/>
      <c r="B1265" s="208">
        <v>3</v>
      </c>
      <c r="C1265" s="865" t="s">
        <v>480</v>
      </c>
      <c r="D1265" s="749">
        <v>12</v>
      </c>
      <c r="E1265" s="749">
        <v>1973</v>
      </c>
      <c r="F1265" s="750">
        <v>12.526</v>
      </c>
      <c r="G1265" s="750">
        <v>1.121</v>
      </c>
      <c r="H1265" s="750">
        <v>1.92</v>
      </c>
      <c r="I1265" s="750">
        <v>9.4849999999999994</v>
      </c>
      <c r="J1265" s="750">
        <v>595.97</v>
      </c>
      <c r="K1265" s="757">
        <v>9.4849999999999994</v>
      </c>
      <c r="L1265" s="750">
        <v>597.97</v>
      </c>
      <c r="M1265" s="758">
        <f t="shared" ref="M1265" si="227">K1265/L1265</f>
        <v>1.5861999765874539E-2</v>
      </c>
      <c r="N1265" s="863">
        <v>59.4</v>
      </c>
      <c r="O1265" s="754">
        <f t="shared" si="224"/>
        <v>0.94220278609294761</v>
      </c>
      <c r="P1265" s="754">
        <f t="shared" si="225"/>
        <v>951.71998595247237</v>
      </c>
      <c r="Q1265" s="759">
        <f t="shared" si="226"/>
        <v>56.532167165576858</v>
      </c>
    </row>
    <row r="1266" spans="1:17">
      <c r="A1266" s="2048"/>
      <c r="B1266" s="208">
        <v>4</v>
      </c>
      <c r="C1266" s="795"/>
      <c r="D1266" s="987"/>
      <c r="E1266" s="1441"/>
      <c r="F1266" s="1077"/>
      <c r="G1266" s="1442"/>
      <c r="H1266" s="1077"/>
      <c r="I1266" s="1077"/>
      <c r="J1266" s="1077"/>
      <c r="K1266" s="1081"/>
      <c r="L1266" s="1077"/>
      <c r="M1266" s="778"/>
      <c r="N1266" s="796"/>
      <c r="O1266" s="797"/>
      <c r="P1266" s="777"/>
      <c r="Q1266" s="798"/>
    </row>
    <row r="1267" spans="1:17">
      <c r="A1267" s="2048"/>
      <c r="B1267" s="208">
        <v>5</v>
      </c>
      <c r="C1267" s="795"/>
      <c r="D1267" s="987"/>
      <c r="E1267" s="1441"/>
      <c r="F1267" s="1077"/>
      <c r="G1267" s="1442"/>
      <c r="H1267" s="1077"/>
      <c r="I1267" s="1077"/>
      <c r="J1267" s="1077"/>
      <c r="K1267" s="1081"/>
      <c r="L1267" s="1077"/>
      <c r="M1267" s="778"/>
      <c r="N1267" s="796"/>
      <c r="O1267" s="797"/>
      <c r="P1267" s="777"/>
      <c r="Q1267" s="798"/>
    </row>
    <row r="1268" spans="1:17">
      <c r="A1268" s="2048"/>
      <c r="B1268" s="208">
        <v>6</v>
      </c>
      <c r="C1268" s="795"/>
      <c r="D1268" s="987"/>
      <c r="E1268" s="1441"/>
      <c r="F1268" s="1077"/>
      <c r="G1268" s="1442"/>
      <c r="H1268" s="1077"/>
      <c r="I1268" s="1077"/>
      <c r="J1268" s="1077"/>
      <c r="K1268" s="1081"/>
      <c r="L1268" s="1077"/>
      <c r="M1268" s="778"/>
      <c r="N1268" s="796"/>
      <c r="O1268" s="797"/>
      <c r="P1268" s="777"/>
      <c r="Q1268" s="798"/>
    </row>
    <row r="1269" spans="1:17">
      <c r="A1269" s="2048"/>
      <c r="B1269" s="208">
        <v>7</v>
      </c>
      <c r="C1269" s="795"/>
      <c r="D1269" s="987"/>
      <c r="E1269" s="1441"/>
      <c r="F1269" s="1077"/>
      <c r="G1269" s="1442"/>
      <c r="H1269" s="1077"/>
      <c r="I1269" s="1077"/>
      <c r="J1269" s="1077"/>
      <c r="K1269" s="1081"/>
      <c r="L1269" s="1077"/>
      <c r="M1269" s="778"/>
      <c r="N1269" s="796"/>
      <c r="O1269" s="797"/>
      <c r="P1269" s="777"/>
      <c r="Q1269" s="798"/>
    </row>
    <row r="1270" spans="1:17">
      <c r="A1270" s="2048"/>
      <c r="B1270" s="208">
        <v>8</v>
      </c>
      <c r="C1270" s="795"/>
      <c r="D1270" s="987"/>
      <c r="E1270" s="1441"/>
      <c r="F1270" s="1077"/>
      <c r="G1270" s="1442"/>
      <c r="H1270" s="1077"/>
      <c r="I1270" s="1077"/>
      <c r="J1270" s="1077"/>
      <c r="K1270" s="1081"/>
      <c r="L1270" s="1077"/>
      <c r="M1270" s="778"/>
      <c r="N1270" s="796"/>
      <c r="O1270" s="797"/>
      <c r="P1270" s="777"/>
      <c r="Q1270" s="798"/>
    </row>
    <row r="1271" spans="1:17">
      <c r="A1271" s="2049"/>
      <c r="B1271" s="220">
        <v>9</v>
      </c>
      <c r="C1271" s="795"/>
      <c r="D1271" s="987"/>
      <c r="E1271" s="1441"/>
      <c r="F1271" s="1077"/>
      <c r="G1271" s="1442"/>
      <c r="H1271" s="1077"/>
      <c r="I1271" s="1077"/>
      <c r="J1271" s="1077"/>
      <c r="K1271" s="1081"/>
      <c r="L1271" s="1077"/>
      <c r="M1271" s="778"/>
      <c r="N1271" s="796"/>
      <c r="O1271" s="797"/>
      <c r="P1271" s="777"/>
      <c r="Q1271" s="798"/>
    </row>
    <row r="1272" spans="1:17" ht="12" thickBot="1">
      <c r="A1272" s="2050"/>
      <c r="B1272" s="215">
        <v>10</v>
      </c>
      <c r="C1272" s="1443"/>
      <c r="D1272" s="1444"/>
      <c r="E1272" s="1444"/>
      <c r="F1272" s="1445"/>
      <c r="G1272" s="1446"/>
      <c r="H1272" s="1446"/>
      <c r="I1272" s="1446"/>
      <c r="J1272" s="1446"/>
      <c r="K1272" s="1447"/>
      <c r="L1272" s="1446"/>
      <c r="M1272" s="1448"/>
      <c r="N1272" s="1046"/>
      <c r="O1272" s="1449"/>
      <c r="P1272" s="1449"/>
      <c r="Q1272" s="1450"/>
    </row>
    <row r="1273" spans="1:17">
      <c r="A1273" s="2051" t="s">
        <v>315</v>
      </c>
      <c r="B1273" s="74">
        <v>1</v>
      </c>
      <c r="C1273" s="822" t="s">
        <v>687</v>
      </c>
      <c r="D1273" s="875">
        <v>12</v>
      </c>
      <c r="E1273" s="875">
        <v>1987</v>
      </c>
      <c r="F1273" s="602">
        <v>17.48</v>
      </c>
      <c r="G1273" s="602">
        <v>0.26700000000000002</v>
      </c>
      <c r="H1273" s="602">
        <v>1.76</v>
      </c>
      <c r="I1273" s="602">
        <v>15.452999999999999</v>
      </c>
      <c r="J1273" s="602">
        <v>741.3</v>
      </c>
      <c r="K1273" s="760">
        <v>15.452999999999999</v>
      </c>
      <c r="L1273" s="761">
        <v>741.3</v>
      </c>
      <c r="M1273" s="762">
        <f>K1273/L1273</f>
        <v>2.084581141238365E-2</v>
      </c>
      <c r="N1273" s="825">
        <v>59.4</v>
      </c>
      <c r="O1273" s="763">
        <f>M1273*N1273</f>
        <v>1.2382411978955887</v>
      </c>
      <c r="P1273" s="763">
        <f>M1273*60*1000</f>
        <v>1250.7486847430189</v>
      </c>
      <c r="Q1273" s="764">
        <f>P1273*N1273/1000</f>
        <v>74.294471873735318</v>
      </c>
    </row>
    <row r="1274" spans="1:17">
      <c r="A1274" s="2052"/>
      <c r="B1274" s="75">
        <v>2</v>
      </c>
      <c r="C1274" s="824" t="s">
        <v>582</v>
      </c>
      <c r="D1274" s="878">
        <v>24</v>
      </c>
      <c r="E1274" s="878">
        <v>1981</v>
      </c>
      <c r="F1274" s="606">
        <v>27.143999999999998</v>
      </c>
      <c r="G1274" s="606">
        <v>1.74</v>
      </c>
      <c r="H1274" s="606">
        <v>3.84</v>
      </c>
      <c r="I1274" s="606">
        <v>22.129000000000001</v>
      </c>
      <c r="J1274" s="606">
        <v>996.81</v>
      </c>
      <c r="K1274" s="765">
        <v>22.129000000000001</v>
      </c>
      <c r="L1274" s="606">
        <v>996.81</v>
      </c>
      <c r="M1274" s="605">
        <f t="shared" ref="M1274:M1275" si="228">K1274/L1274</f>
        <v>2.2199817417562027E-2</v>
      </c>
      <c r="N1274" s="836">
        <v>59.4</v>
      </c>
      <c r="O1274" s="607">
        <f t="shared" ref="O1274:O1275" si="229">M1274*N1274</f>
        <v>1.3186691546031843</v>
      </c>
      <c r="P1274" s="763">
        <f t="shared" ref="P1274:P1275" si="230">M1274*60*1000</f>
        <v>1331.9890450537216</v>
      </c>
      <c r="Q1274" s="608">
        <f t="shared" ref="Q1274:Q1275" si="231">P1274*N1274/1000</f>
        <v>79.120149276191057</v>
      </c>
    </row>
    <row r="1275" spans="1:17">
      <c r="A1275" s="2052"/>
      <c r="B1275" s="75">
        <v>3</v>
      </c>
      <c r="C1275" s="824" t="s">
        <v>688</v>
      </c>
      <c r="D1275" s="878">
        <v>8</v>
      </c>
      <c r="E1275" s="878">
        <v>1974</v>
      </c>
      <c r="F1275" s="606">
        <v>9.2210000000000001</v>
      </c>
      <c r="G1275" s="606">
        <v>0.58699999999999997</v>
      </c>
      <c r="H1275" s="606">
        <v>0.08</v>
      </c>
      <c r="I1275" s="606">
        <v>8.5540000000000003</v>
      </c>
      <c r="J1275" s="606">
        <v>400.81</v>
      </c>
      <c r="K1275" s="765">
        <v>8.5540000000000003</v>
      </c>
      <c r="L1275" s="606">
        <v>400.81</v>
      </c>
      <c r="M1275" s="605">
        <f t="shared" si="228"/>
        <v>2.1341782889648463E-2</v>
      </c>
      <c r="N1275" s="836">
        <v>59.4</v>
      </c>
      <c r="O1275" s="607">
        <f t="shared" si="229"/>
        <v>1.2677019036451187</v>
      </c>
      <c r="P1275" s="763">
        <f t="shared" si="230"/>
        <v>1280.5069733789078</v>
      </c>
      <c r="Q1275" s="608">
        <f t="shared" si="231"/>
        <v>76.062114218707123</v>
      </c>
    </row>
    <row r="1276" spans="1:17">
      <c r="A1276" s="2052"/>
      <c r="B1276" s="75">
        <v>4</v>
      </c>
      <c r="C1276" s="824"/>
      <c r="D1276" s="878"/>
      <c r="E1276" s="878"/>
      <c r="F1276" s="606"/>
      <c r="G1276" s="606"/>
      <c r="H1276" s="606"/>
      <c r="I1276" s="606"/>
      <c r="J1276" s="606"/>
      <c r="K1276" s="765"/>
      <c r="L1276" s="606"/>
      <c r="M1276" s="605"/>
      <c r="N1276" s="836"/>
      <c r="O1276" s="607"/>
      <c r="P1276" s="763"/>
      <c r="Q1276" s="608"/>
    </row>
    <row r="1277" spans="1:17">
      <c r="A1277" s="2052"/>
      <c r="B1277" s="75">
        <v>5</v>
      </c>
      <c r="C1277" s="824"/>
      <c r="D1277" s="878"/>
      <c r="E1277" s="878"/>
      <c r="F1277" s="606"/>
      <c r="G1277" s="606"/>
      <c r="H1277" s="606"/>
      <c r="I1277" s="606"/>
      <c r="J1277" s="606"/>
      <c r="K1277" s="765"/>
      <c r="L1277" s="606"/>
      <c r="M1277" s="605"/>
      <c r="N1277" s="836"/>
      <c r="O1277" s="607"/>
      <c r="P1277" s="763"/>
      <c r="Q1277" s="608"/>
    </row>
    <row r="1278" spans="1:17">
      <c r="A1278" s="2052"/>
      <c r="B1278" s="75">
        <v>6</v>
      </c>
      <c r="C1278" s="824"/>
      <c r="D1278" s="878"/>
      <c r="E1278" s="878"/>
      <c r="F1278" s="606"/>
      <c r="G1278" s="606"/>
      <c r="H1278" s="606"/>
      <c r="I1278" s="606"/>
      <c r="J1278" s="606"/>
      <c r="K1278" s="765"/>
      <c r="L1278" s="606"/>
      <c r="M1278" s="605"/>
      <c r="N1278" s="836"/>
      <c r="O1278" s="607"/>
      <c r="P1278" s="763"/>
      <c r="Q1278" s="608"/>
    </row>
    <row r="1279" spans="1:17">
      <c r="A1279" s="2052"/>
      <c r="B1279" s="75">
        <v>7</v>
      </c>
      <c r="C1279" s="824"/>
      <c r="D1279" s="878"/>
      <c r="E1279" s="878"/>
      <c r="F1279" s="606"/>
      <c r="G1279" s="606"/>
      <c r="H1279" s="606"/>
      <c r="I1279" s="606"/>
      <c r="J1279" s="606"/>
      <c r="K1279" s="765"/>
      <c r="L1279" s="606"/>
      <c r="M1279" s="605"/>
      <c r="N1279" s="836"/>
      <c r="O1279" s="607"/>
      <c r="P1279" s="763"/>
      <c r="Q1279" s="608"/>
    </row>
    <row r="1280" spans="1:17">
      <c r="A1280" s="2052"/>
      <c r="B1280" s="75">
        <v>8</v>
      </c>
      <c r="C1280" s="824"/>
      <c r="D1280" s="878"/>
      <c r="E1280" s="878"/>
      <c r="F1280" s="606"/>
      <c r="G1280" s="606"/>
      <c r="H1280" s="606"/>
      <c r="I1280" s="606"/>
      <c r="J1280" s="606"/>
      <c r="K1280" s="765"/>
      <c r="L1280" s="606"/>
      <c r="M1280" s="605"/>
      <c r="N1280" s="836"/>
      <c r="O1280" s="607"/>
      <c r="P1280" s="763"/>
      <c r="Q1280" s="608"/>
    </row>
    <row r="1281" spans="1:17">
      <c r="A1281" s="2052"/>
      <c r="B1281" s="75">
        <v>9</v>
      </c>
      <c r="C1281" s="824"/>
      <c r="D1281" s="878"/>
      <c r="E1281" s="878"/>
      <c r="F1281" s="606"/>
      <c r="G1281" s="606"/>
      <c r="H1281" s="606"/>
      <c r="I1281" s="606"/>
      <c r="J1281" s="606"/>
      <c r="K1281" s="765"/>
      <c r="L1281" s="606"/>
      <c r="M1281" s="605"/>
      <c r="N1281" s="836"/>
      <c r="O1281" s="607"/>
      <c r="P1281" s="763"/>
      <c r="Q1281" s="608"/>
    </row>
    <row r="1282" spans="1:17" ht="12" thickBot="1">
      <c r="A1282" s="2053"/>
      <c r="B1282" s="78">
        <v>10</v>
      </c>
      <c r="C1282" s="826"/>
      <c r="D1282" s="881"/>
      <c r="E1282" s="881"/>
      <c r="F1282" s="905"/>
      <c r="G1282" s="905"/>
      <c r="H1282" s="905"/>
      <c r="I1282" s="905"/>
      <c r="J1282" s="905"/>
      <c r="K1282" s="927"/>
      <c r="L1282" s="905"/>
      <c r="M1282" s="845"/>
      <c r="N1282" s="846"/>
      <c r="O1282" s="827"/>
      <c r="P1282" s="827"/>
      <c r="Q1282" s="828"/>
    </row>
    <row r="1283" spans="1:17">
      <c r="A1283" s="2055" t="s">
        <v>323</v>
      </c>
      <c r="B1283" s="40">
        <v>1</v>
      </c>
      <c r="C1283" s="766" t="s">
        <v>689</v>
      </c>
      <c r="D1283" s="767">
        <v>8</v>
      </c>
      <c r="E1283" s="767">
        <v>1981</v>
      </c>
      <c r="F1283" s="704">
        <v>9.6489999999999991</v>
      </c>
      <c r="G1283" s="704">
        <v>0.374</v>
      </c>
      <c r="H1283" s="704">
        <v>1.82</v>
      </c>
      <c r="I1283" s="704">
        <v>7.9950000000000001</v>
      </c>
      <c r="J1283" s="704">
        <v>361.53</v>
      </c>
      <c r="K1283" s="768">
        <v>7.9950000000000001</v>
      </c>
      <c r="L1283" s="769">
        <v>361.53</v>
      </c>
      <c r="M1283" s="770">
        <f>K1283/L1283</f>
        <v>2.2114347357065807E-2</v>
      </c>
      <c r="N1283" s="739">
        <v>59.4</v>
      </c>
      <c r="O1283" s="771">
        <f>M1283*N1283</f>
        <v>1.313592233009709</v>
      </c>
      <c r="P1283" s="771">
        <f>M1283*60*1000</f>
        <v>1326.8608414239484</v>
      </c>
      <c r="Q1283" s="772">
        <f>P1283*N1283/1000</f>
        <v>78.815533980582529</v>
      </c>
    </row>
    <row r="1284" spans="1:17">
      <c r="A1284" s="2055"/>
      <c r="B1284" s="40">
        <v>2</v>
      </c>
      <c r="C1284" s="832" t="s">
        <v>690</v>
      </c>
      <c r="D1284" s="886">
        <v>15</v>
      </c>
      <c r="E1284" s="886">
        <v>1983</v>
      </c>
      <c r="F1284" s="610">
        <v>17.821000000000002</v>
      </c>
      <c r="G1284" s="610">
        <v>0.85399999999999998</v>
      </c>
      <c r="H1284" s="610">
        <v>2.4</v>
      </c>
      <c r="I1284" s="610">
        <v>14.567</v>
      </c>
      <c r="J1284" s="610">
        <v>622.54</v>
      </c>
      <c r="K1284" s="774">
        <v>14.567</v>
      </c>
      <c r="L1284" s="610">
        <v>622.54</v>
      </c>
      <c r="M1284" s="609">
        <f t="shared" ref="M1284:M1285" si="232">K1284/L1284</f>
        <v>2.3399299643396411E-2</v>
      </c>
      <c r="N1284" s="837">
        <v>59.4</v>
      </c>
      <c r="O1284" s="611">
        <f t="shared" ref="O1284:O1285" si="233">M1284*N1284</f>
        <v>1.3899183988177468</v>
      </c>
      <c r="P1284" s="771">
        <f t="shared" ref="P1284:P1285" si="234">M1284*60*1000</f>
        <v>1403.9579786037846</v>
      </c>
      <c r="Q1284" s="612">
        <f t="shared" ref="Q1284:Q1285" si="235">P1284*N1284/1000</f>
        <v>83.395103929064803</v>
      </c>
    </row>
    <row r="1285" spans="1:17">
      <c r="A1285" s="2055"/>
      <c r="B1285" s="40">
        <v>3</v>
      </c>
      <c r="C1285" s="832" t="s">
        <v>691</v>
      </c>
      <c r="D1285" s="886">
        <v>7</v>
      </c>
      <c r="E1285" s="886">
        <v>1980</v>
      </c>
      <c r="F1285" s="610">
        <v>6.8659999999999997</v>
      </c>
      <c r="G1285" s="610"/>
      <c r="H1285" s="610"/>
      <c r="I1285" s="610">
        <v>6.8659999999999997</v>
      </c>
      <c r="J1285" s="610">
        <v>225.47</v>
      </c>
      <c r="K1285" s="774">
        <v>6.8659999999999997</v>
      </c>
      <c r="L1285" s="610">
        <v>225.47</v>
      </c>
      <c r="M1285" s="609">
        <f t="shared" si="232"/>
        <v>3.0451944826362709E-2</v>
      </c>
      <c r="N1285" s="837">
        <v>59.4</v>
      </c>
      <c r="O1285" s="611">
        <f t="shared" si="233"/>
        <v>1.8088455226859448</v>
      </c>
      <c r="P1285" s="771">
        <f t="shared" si="234"/>
        <v>1827.1166895817626</v>
      </c>
      <c r="Q1285" s="612">
        <f t="shared" si="235"/>
        <v>108.5307313611567</v>
      </c>
    </row>
    <row r="1286" spans="1:17">
      <c r="A1286" s="2056"/>
      <c r="B1286" s="20">
        <v>4</v>
      </c>
      <c r="C1286" s="832"/>
      <c r="D1286" s="886"/>
      <c r="E1286" s="886"/>
      <c r="F1286" s="610"/>
      <c r="G1286" s="610"/>
      <c r="H1286" s="610"/>
      <c r="I1286" s="610"/>
      <c r="J1286" s="610"/>
      <c r="K1286" s="774"/>
      <c r="L1286" s="610"/>
      <c r="M1286" s="609"/>
      <c r="N1286" s="837"/>
      <c r="O1286" s="611"/>
      <c r="P1286" s="771"/>
      <c r="Q1286" s="612"/>
    </row>
    <row r="1287" spans="1:17">
      <c r="A1287" s="2056"/>
      <c r="B1287" s="20">
        <v>5</v>
      </c>
      <c r="C1287" s="832"/>
      <c r="D1287" s="886"/>
      <c r="E1287" s="886"/>
      <c r="F1287" s="610"/>
      <c r="G1287" s="610"/>
      <c r="H1287" s="610"/>
      <c r="I1287" s="610"/>
      <c r="J1287" s="610"/>
      <c r="K1287" s="774"/>
      <c r="L1287" s="610"/>
      <c r="M1287" s="609"/>
      <c r="N1287" s="837"/>
      <c r="O1287" s="611"/>
      <c r="P1287" s="771"/>
      <c r="Q1287" s="612"/>
    </row>
    <row r="1288" spans="1:17">
      <c r="A1288" s="2056"/>
      <c r="B1288" s="20">
        <v>6</v>
      </c>
      <c r="C1288" s="832"/>
      <c r="D1288" s="886"/>
      <c r="E1288" s="886"/>
      <c r="F1288" s="610"/>
      <c r="G1288" s="610"/>
      <c r="H1288" s="610"/>
      <c r="I1288" s="610"/>
      <c r="J1288" s="610"/>
      <c r="K1288" s="774"/>
      <c r="L1288" s="610"/>
      <c r="M1288" s="609"/>
      <c r="N1288" s="837"/>
      <c r="O1288" s="611"/>
      <c r="P1288" s="771"/>
      <c r="Q1288" s="612"/>
    </row>
    <row r="1289" spans="1:17">
      <c r="A1289" s="2056"/>
      <c r="B1289" s="20">
        <v>7</v>
      </c>
      <c r="C1289" s="832"/>
      <c r="D1289" s="886"/>
      <c r="E1289" s="886"/>
      <c r="F1289" s="610"/>
      <c r="G1289" s="610"/>
      <c r="H1289" s="610"/>
      <c r="I1289" s="610"/>
      <c r="J1289" s="610"/>
      <c r="K1289" s="774"/>
      <c r="L1289" s="610"/>
      <c r="M1289" s="609"/>
      <c r="N1289" s="837"/>
      <c r="O1289" s="611"/>
      <c r="P1289" s="771"/>
      <c r="Q1289" s="612"/>
    </row>
    <row r="1290" spans="1:17">
      <c r="A1290" s="2056"/>
      <c r="B1290" s="20">
        <v>8</v>
      </c>
      <c r="C1290" s="832"/>
      <c r="D1290" s="886"/>
      <c r="E1290" s="886"/>
      <c r="F1290" s="610"/>
      <c r="G1290" s="610"/>
      <c r="H1290" s="610"/>
      <c r="I1290" s="610"/>
      <c r="J1290" s="610"/>
      <c r="K1290" s="774"/>
      <c r="L1290" s="610"/>
      <c r="M1290" s="609"/>
      <c r="N1290" s="837"/>
      <c r="O1290" s="611"/>
      <c r="P1290" s="771"/>
      <c r="Q1290" s="612"/>
    </row>
    <row r="1291" spans="1:17">
      <c r="A1291" s="2056"/>
      <c r="B1291" s="20">
        <v>9</v>
      </c>
      <c r="C1291" s="832"/>
      <c r="D1291" s="886"/>
      <c r="E1291" s="886"/>
      <c r="F1291" s="832"/>
      <c r="G1291" s="832"/>
      <c r="H1291" s="832"/>
      <c r="I1291" s="832"/>
      <c r="J1291" s="832"/>
      <c r="K1291" s="886"/>
      <c r="L1291" s="832"/>
      <c r="M1291" s="609"/>
      <c r="N1291" s="837"/>
      <c r="O1291" s="611"/>
      <c r="P1291" s="771"/>
      <c r="Q1291" s="612"/>
    </row>
    <row r="1292" spans="1:17" ht="12" thickBot="1">
      <c r="A1292" s="2057"/>
      <c r="B1292" s="21">
        <v>10</v>
      </c>
      <c r="C1292" s="833"/>
      <c r="D1292" s="891"/>
      <c r="E1292" s="891"/>
      <c r="F1292" s="833"/>
      <c r="G1292" s="833"/>
      <c r="H1292" s="833"/>
      <c r="I1292" s="833"/>
      <c r="J1292" s="833"/>
      <c r="K1292" s="891"/>
      <c r="L1292" s="833"/>
      <c r="M1292" s="838"/>
      <c r="N1292" s="833"/>
      <c r="O1292" s="834"/>
      <c r="P1292" s="834"/>
      <c r="Q1292" s="835"/>
    </row>
    <row r="1294" spans="1:17" ht="15">
      <c r="A1294" s="2059" t="s">
        <v>409</v>
      </c>
      <c r="B1294" s="2059"/>
      <c r="C1294" s="2059"/>
      <c r="D1294" s="2059"/>
      <c r="E1294" s="2059"/>
      <c r="F1294" s="2059"/>
      <c r="G1294" s="2059"/>
      <c r="H1294" s="2059"/>
      <c r="I1294" s="2059"/>
      <c r="J1294" s="2059"/>
      <c r="K1294" s="2059"/>
      <c r="L1294" s="2059"/>
      <c r="M1294" s="2059"/>
      <c r="N1294" s="2059"/>
      <c r="O1294" s="2059"/>
      <c r="P1294" s="2059"/>
      <c r="Q1294" s="2059"/>
    </row>
    <row r="1295" spans="1:17" ht="13.5" thickBot="1">
      <c r="A1295" s="945"/>
      <c r="B1295" s="945"/>
      <c r="C1295" s="945"/>
      <c r="D1295" s="945"/>
      <c r="E1295" s="2043" t="s">
        <v>404</v>
      </c>
      <c r="F1295" s="2043"/>
      <c r="G1295" s="2043"/>
      <c r="H1295" s="2043"/>
      <c r="I1295" s="945">
        <v>0</v>
      </c>
      <c r="J1295" s="945" t="s">
        <v>403</v>
      </c>
      <c r="K1295" s="945" t="s">
        <v>405</v>
      </c>
      <c r="L1295" s="946">
        <v>504</v>
      </c>
      <c r="M1295" s="945"/>
      <c r="N1295" s="945"/>
      <c r="O1295" s="945"/>
      <c r="P1295" s="945"/>
      <c r="Q1295" s="945"/>
    </row>
    <row r="1296" spans="1:17">
      <c r="A1296" s="2060" t="s">
        <v>1</v>
      </c>
      <c r="B1296" s="2063" t="s">
        <v>0</v>
      </c>
      <c r="C1296" s="2066" t="s">
        <v>2</v>
      </c>
      <c r="D1296" s="2066" t="s">
        <v>3</v>
      </c>
      <c r="E1296" s="2066" t="s">
        <v>12</v>
      </c>
      <c r="F1296" s="2070" t="s">
        <v>13</v>
      </c>
      <c r="G1296" s="2071"/>
      <c r="H1296" s="2071"/>
      <c r="I1296" s="2072"/>
      <c r="J1296" s="2066" t="s">
        <v>4</v>
      </c>
      <c r="K1296" s="2066" t="s">
        <v>14</v>
      </c>
      <c r="L1296" s="2066" t="s">
        <v>5</v>
      </c>
      <c r="M1296" s="2066" t="s">
        <v>6</v>
      </c>
      <c r="N1296" s="2066" t="s">
        <v>15</v>
      </c>
      <c r="O1296" s="2066" t="s">
        <v>16</v>
      </c>
      <c r="P1296" s="2073" t="s">
        <v>23</v>
      </c>
      <c r="Q1296" s="2075" t="s">
        <v>24</v>
      </c>
    </row>
    <row r="1297" spans="1:17" ht="33.75">
      <c r="A1297" s="2061"/>
      <c r="B1297" s="2064"/>
      <c r="C1297" s="2067"/>
      <c r="D1297" s="2069"/>
      <c r="E1297" s="2069"/>
      <c r="F1297" s="944" t="s">
        <v>17</v>
      </c>
      <c r="G1297" s="944" t="s">
        <v>18</v>
      </c>
      <c r="H1297" s="944" t="s">
        <v>19</v>
      </c>
      <c r="I1297" s="944" t="s">
        <v>20</v>
      </c>
      <c r="J1297" s="2069"/>
      <c r="K1297" s="2069"/>
      <c r="L1297" s="2069"/>
      <c r="M1297" s="2069"/>
      <c r="N1297" s="2069"/>
      <c r="O1297" s="2069"/>
      <c r="P1297" s="2074"/>
      <c r="Q1297" s="2076"/>
    </row>
    <row r="1298" spans="1:17" ht="12" thickBot="1">
      <c r="A1298" s="2061"/>
      <c r="B1298" s="2064"/>
      <c r="C1298" s="2068"/>
      <c r="D1298" s="31" t="s">
        <v>7</v>
      </c>
      <c r="E1298" s="31" t="s">
        <v>8</v>
      </c>
      <c r="F1298" s="31" t="s">
        <v>9</v>
      </c>
      <c r="G1298" s="31" t="s">
        <v>9</v>
      </c>
      <c r="H1298" s="31" t="s">
        <v>9</v>
      </c>
      <c r="I1298" s="31" t="s">
        <v>9</v>
      </c>
      <c r="J1298" s="31" t="s">
        <v>21</v>
      </c>
      <c r="K1298" s="31" t="s">
        <v>9</v>
      </c>
      <c r="L1298" s="31" t="s">
        <v>21</v>
      </c>
      <c r="M1298" s="31" t="s">
        <v>22</v>
      </c>
      <c r="N1298" s="99" t="s">
        <v>519</v>
      </c>
      <c r="O1298" s="99" t="s">
        <v>520</v>
      </c>
      <c r="P1298" s="100" t="s">
        <v>25</v>
      </c>
      <c r="Q1298" s="101" t="s">
        <v>521</v>
      </c>
    </row>
    <row r="1299" spans="1:17">
      <c r="A1299" s="2058" t="s">
        <v>322</v>
      </c>
      <c r="B1299" s="47">
        <v>1</v>
      </c>
      <c r="C1299" s="786" t="s">
        <v>692</v>
      </c>
      <c r="D1299" s="736">
        <v>20</v>
      </c>
      <c r="E1299" s="743" t="s">
        <v>39</v>
      </c>
      <c r="F1299" s="695">
        <f t="shared" ref="F1299:F1337" si="236">G1299+H1299+I1299</f>
        <v>10.922699999999999</v>
      </c>
      <c r="G1299" s="695">
        <v>2.3797200000000003</v>
      </c>
      <c r="H1299" s="695">
        <v>3.1999979999999999</v>
      </c>
      <c r="I1299" s="695">
        <v>5.3429819999999992</v>
      </c>
      <c r="J1299" s="695">
        <v>1298.9000000000001</v>
      </c>
      <c r="K1299" s="737">
        <v>5.3429819999999992</v>
      </c>
      <c r="L1299" s="695">
        <v>1298.9000000000001</v>
      </c>
      <c r="M1299" s="738">
        <f>K1299/L1299</f>
        <v>4.1134667795827227E-3</v>
      </c>
      <c r="N1299" s="787">
        <v>56.244</v>
      </c>
      <c r="O1299" s="740">
        <f>M1299*N1299</f>
        <v>0.23135782555085066</v>
      </c>
      <c r="P1299" s="740">
        <f>M1299*60*1000</f>
        <v>246.80800677496336</v>
      </c>
      <c r="Q1299" s="741">
        <f>P1299*N1299/1000</f>
        <v>13.881469533051039</v>
      </c>
    </row>
    <row r="1300" spans="1:17">
      <c r="A1300" s="2045"/>
      <c r="B1300" s="45">
        <v>2</v>
      </c>
      <c r="C1300" s="789" t="s">
        <v>693</v>
      </c>
      <c r="D1300" s="743">
        <v>60</v>
      </c>
      <c r="E1300" s="743">
        <v>1965</v>
      </c>
      <c r="F1300" s="597">
        <f t="shared" si="236"/>
        <v>29.038</v>
      </c>
      <c r="G1300" s="597">
        <v>5.4393600000000006</v>
      </c>
      <c r="H1300" s="597">
        <v>9.6</v>
      </c>
      <c r="I1300" s="597">
        <v>13.99864</v>
      </c>
      <c r="J1300" s="597">
        <v>2701.31</v>
      </c>
      <c r="K1300" s="745">
        <v>13.99864</v>
      </c>
      <c r="L1300" s="597">
        <v>2701.31</v>
      </c>
      <c r="M1300" s="598">
        <f t="shared" ref="M1300:M1308" si="237">K1300/L1300</f>
        <v>5.1821671707430843E-3</v>
      </c>
      <c r="N1300" s="787">
        <v>56.244</v>
      </c>
      <c r="O1300" s="746">
        <f t="shared" ref="O1300:O1317" si="238">M1300*N1300</f>
        <v>0.29146581035127406</v>
      </c>
      <c r="P1300" s="740">
        <f t="shared" ref="P1300:P1317" si="239">M1300*60*1000</f>
        <v>310.93003024458505</v>
      </c>
      <c r="Q1300" s="747">
        <f t="shared" ref="Q1300:Q1317" si="240">P1300*N1300/1000</f>
        <v>17.487948621076441</v>
      </c>
    </row>
    <row r="1301" spans="1:17">
      <c r="A1301" s="2045"/>
      <c r="B1301" s="45">
        <v>3</v>
      </c>
      <c r="C1301" s="789" t="s">
        <v>694</v>
      </c>
      <c r="D1301" s="743">
        <v>45</v>
      </c>
      <c r="E1301" s="743">
        <v>1977</v>
      </c>
      <c r="F1301" s="597">
        <f t="shared" si="236"/>
        <v>25.885000000000002</v>
      </c>
      <c r="G1301" s="597">
        <v>5.504632</v>
      </c>
      <c r="H1301" s="597">
        <v>7.2</v>
      </c>
      <c r="I1301" s="597">
        <v>13.180368000000001</v>
      </c>
      <c r="J1301" s="597">
        <v>2328.87</v>
      </c>
      <c r="K1301" s="745">
        <v>13.180368000000001</v>
      </c>
      <c r="L1301" s="597">
        <v>2328.87</v>
      </c>
      <c r="M1301" s="598">
        <f t="shared" si="237"/>
        <v>5.6595550631851508E-3</v>
      </c>
      <c r="N1301" s="787">
        <v>56.244</v>
      </c>
      <c r="O1301" s="746">
        <f t="shared" si="238"/>
        <v>0.31831601497378564</v>
      </c>
      <c r="P1301" s="740">
        <f t="shared" si="239"/>
        <v>339.57330379110908</v>
      </c>
      <c r="Q1301" s="747">
        <f t="shared" si="240"/>
        <v>19.098960898427141</v>
      </c>
    </row>
    <row r="1302" spans="1:17">
      <c r="A1302" s="2045"/>
      <c r="B1302" s="13">
        <v>4</v>
      </c>
      <c r="C1302" s="789" t="s">
        <v>695</v>
      </c>
      <c r="D1302" s="743">
        <v>60</v>
      </c>
      <c r="E1302" s="743">
        <v>1964</v>
      </c>
      <c r="F1302" s="597">
        <f t="shared" si="236"/>
        <v>31.312999999999999</v>
      </c>
      <c r="G1302" s="597">
        <v>6.1759400000000007</v>
      </c>
      <c r="H1302" s="597">
        <v>9.6</v>
      </c>
      <c r="I1302" s="597">
        <v>15.537059999999999</v>
      </c>
      <c r="J1302" s="597">
        <v>2701.1</v>
      </c>
      <c r="K1302" s="745">
        <v>15.537059999999999</v>
      </c>
      <c r="L1302" s="597">
        <v>2701.1</v>
      </c>
      <c r="M1302" s="598">
        <f t="shared" si="237"/>
        <v>5.752123209062974E-3</v>
      </c>
      <c r="N1302" s="787">
        <v>56.244</v>
      </c>
      <c r="O1302" s="746">
        <f t="shared" si="238"/>
        <v>0.32352241777053792</v>
      </c>
      <c r="P1302" s="740">
        <f t="shared" si="239"/>
        <v>345.12739254377846</v>
      </c>
      <c r="Q1302" s="747">
        <f t="shared" si="240"/>
        <v>19.411345066232276</v>
      </c>
    </row>
    <row r="1303" spans="1:17">
      <c r="A1303" s="2045"/>
      <c r="B1303" s="13">
        <v>5</v>
      </c>
      <c r="C1303" s="789" t="s">
        <v>696</v>
      </c>
      <c r="D1303" s="743">
        <v>22</v>
      </c>
      <c r="E1303" s="743" t="s">
        <v>39</v>
      </c>
      <c r="F1303" s="597">
        <f t="shared" si="236"/>
        <v>14.295959999999999</v>
      </c>
      <c r="G1303" s="597">
        <v>3.1729599999999998</v>
      </c>
      <c r="H1303" s="597">
        <v>3.52</v>
      </c>
      <c r="I1303" s="597">
        <v>7.6029999999999998</v>
      </c>
      <c r="J1303" s="597">
        <v>1230.47</v>
      </c>
      <c r="K1303" s="745">
        <v>7.6029999999999998</v>
      </c>
      <c r="L1303" s="597">
        <v>1230.47</v>
      </c>
      <c r="M1303" s="598">
        <f t="shared" si="237"/>
        <v>6.1789397547278675E-3</v>
      </c>
      <c r="N1303" s="787">
        <v>56.244</v>
      </c>
      <c r="O1303" s="746">
        <f t="shared" si="238"/>
        <v>0.34752828756491416</v>
      </c>
      <c r="P1303" s="740">
        <f t="shared" si="239"/>
        <v>370.73638528367201</v>
      </c>
      <c r="Q1303" s="747">
        <f t="shared" si="240"/>
        <v>20.851697253894848</v>
      </c>
    </row>
    <row r="1304" spans="1:17">
      <c r="A1304" s="2045"/>
      <c r="B1304" s="13">
        <v>6</v>
      </c>
      <c r="C1304" s="789" t="s">
        <v>697</v>
      </c>
      <c r="D1304" s="743">
        <v>28</v>
      </c>
      <c r="E1304" s="743" t="s">
        <v>39</v>
      </c>
      <c r="F1304" s="597">
        <f t="shared" si="236"/>
        <v>14.431000000000001</v>
      </c>
      <c r="G1304" s="597">
        <v>1.7564599999999999</v>
      </c>
      <c r="H1304" s="597">
        <v>4</v>
      </c>
      <c r="I1304" s="597">
        <v>8.6745400000000004</v>
      </c>
      <c r="J1304" s="597">
        <v>1401.78</v>
      </c>
      <c r="K1304" s="745">
        <v>8.6745400000000004</v>
      </c>
      <c r="L1304" s="597">
        <v>1401.78</v>
      </c>
      <c r="M1304" s="598">
        <f t="shared" si="237"/>
        <v>6.1882321048952055E-3</v>
      </c>
      <c r="N1304" s="787">
        <v>56.244</v>
      </c>
      <c r="O1304" s="746">
        <f t="shared" si="238"/>
        <v>0.34805092650772596</v>
      </c>
      <c r="P1304" s="740">
        <f t="shared" si="239"/>
        <v>371.29392629371233</v>
      </c>
      <c r="Q1304" s="747">
        <f t="shared" si="240"/>
        <v>20.883055590463556</v>
      </c>
    </row>
    <row r="1305" spans="1:17">
      <c r="A1305" s="2045"/>
      <c r="B1305" s="13">
        <v>7</v>
      </c>
      <c r="C1305" s="789" t="s">
        <v>698</v>
      </c>
      <c r="D1305" s="743">
        <v>60</v>
      </c>
      <c r="E1305" s="743">
        <v>1966</v>
      </c>
      <c r="F1305" s="597">
        <f t="shared" si="236"/>
        <v>31.909000000000002</v>
      </c>
      <c r="G1305" s="597">
        <v>5.4375469999999995</v>
      </c>
      <c r="H1305" s="597">
        <v>9.2571600000000007</v>
      </c>
      <c r="I1305" s="597">
        <v>17.214293000000001</v>
      </c>
      <c r="J1305" s="597">
        <v>2708.28</v>
      </c>
      <c r="K1305" s="745">
        <v>17.214293000000001</v>
      </c>
      <c r="L1305" s="597">
        <v>2708.28</v>
      </c>
      <c r="M1305" s="598">
        <f t="shared" si="237"/>
        <v>6.3561718138449496E-3</v>
      </c>
      <c r="N1305" s="787">
        <v>56.244</v>
      </c>
      <c r="O1305" s="746">
        <f t="shared" si="238"/>
        <v>0.35749652749789534</v>
      </c>
      <c r="P1305" s="740">
        <f t="shared" si="239"/>
        <v>381.37030883069701</v>
      </c>
      <c r="Q1305" s="747">
        <f t="shared" si="240"/>
        <v>21.44979164987372</v>
      </c>
    </row>
    <row r="1306" spans="1:17">
      <c r="A1306" s="2045"/>
      <c r="B1306" s="13">
        <v>8</v>
      </c>
      <c r="C1306" s="789" t="s">
        <v>699</v>
      </c>
      <c r="D1306" s="743">
        <v>60</v>
      </c>
      <c r="E1306" s="743">
        <v>1964</v>
      </c>
      <c r="F1306" s="597">
        <f t="shared" si="236"/>
        <v>33.582999999999998</v>
      </c>
      <c r="G1306" s="597">
        <v>4.8161000000000005</v>
      </c>
      <c r="H1306" s="597">
        <v>9.6</v>
      </c>
      <c r="I1306" s="597">
        <v>19.166900000000002</v>
      </c>
      <c r="J1306" s="597">
        <v>2880.44</v>
      </c>
      <c r="K1306" s="745">
        <v>19.166900000000002</v>
      </c>
      <c r="L1306" s="597">
        <v>2880.44</v>
      </c>
      <c r="M1306" s="598">
        <f t="shared" si="237"/>
        <v>6.6541570037910881E-3</v>
      </c>
      <c r="N1306" s="787">
        <v>56.244</v>
      </c>
      <c r="O1306" s="746">
        <f t="shared" si="238"/>
        <v>0.37425640652122594</v>
      </c>
      <c r="P1306" s="740">
        <f t="shared" si="239"/>
        <v>399.24942022746529</v>
      </c>
      <c r="Q1306" s="747">
        <f t="shared" si="240"/>
        <v>22.455384391273558</v>
      </c>
    </row>
    <row r="1307" spans="1:17">
      <c r="A1307" s="2045"/>
      <c r="B1307" s="13">
        <v>9</v>
      </c>
      <c r="C1307" s="789" t="s">
        <v>700</v>
      </c>
      <c r="D1307" s="743">
        <v>45</v>
      </c>
      <c r="E1307" s="743" t="s">
        <v>39</v>
      </c>
      <c r="F1307" s="597">
        <f t="shared" si="236"/>
        <v>27.427</v>
      </c>
      <c r="G1307" s="597">
        <v>4.47614</v>
      </c>
      <c r="H1307" s="597">
        <v>7.2</v>
      </c>
      <c r="I1307" s="597">
        <v>15.750860000000001</v>
      </c>
      <c r="J1307" s="597">
        <v>2324.67</v>
      </c>
      <c r="K1307" s="745">
        <v>15.750860000000001</v>
      </c>
      <c r="L1307" s="597">
        <v>2324.67</v>
      </c>
      <c r="M1307" s="598">
        <f t="shared" si="237"/>
        <v>6.7755251282977805E-3</v>
      </c>
      <c r="N1307" s="787">
        <v>56.244</v>
      </c>
      <c r="O1307" s="746">
        <f t="shared" si="238"/>
        <v>0.38108263531598036</v>
      </c>
      <c r="P1307" s="740">
        <f t="shared" si="239"/>
        <v>406.53150769786686</v>
      </c>
      <c r="Q1307" s="747">
        <f t="shared" si="240"/>
        <v>22.864958118958825</v>
      </c>
    </row>
    <row r="1308" spans="1:17" ht="12" thickBot="1">
      <c r="A1308" s="2046"/>
      <c r="B1308" s="44">
        <v>10</v>
      </c>
      <c r="C1308" s="821" t="s">
        <v>701</v>
      </c>
      <c r="D1308" s="854">
        <v>60</v>
      </c>
      <c r="E1308" s="854">
        <v>1966</v>
      </c>
      <c r="F1308" s="597">
        <f t="shared" si="236"/>
        <v>33.590000000000003</v>
      </c>
      <c r="G1308" s="948">
        <v>5.6660000000000004</v>
      </c>
      <c r="H1308" s="948">
        <v>9.6</v>
      </c>
      <c r="I1308" s="948">
        <v>18.324000000000002</v>
      </c>
      <c r="J1308" s="948">
        <v>2701.9900000000002</v>
      </c>
      <c r="K1308" s="949">
        <v>18.324000000000002</v>
      </c>
      <c r="L1308" s="948">
        <v>2701.9900000000002</v>
      </c>
      <c r="M1308" s="841">
        <f t="shared" si="237"/>
        <v>6.7816683259375498E-3</v>
      </c>
      <c r="N1308" s="842">
        <v>56.244</v>
      </c>
      <c r="O1308" s="855">
        <f t="shared" si="238"/>
        <v>0.38142815332403157</v>
      </c>
      <c r="P1308" s="856">
        <f t="shared" si="239"/>
        <v>406.900099556253</v>
      </c>
      <c r="Q1308" s="857">
        <f t="shared" si="240"/>
        <v>22.885689199441895</v>
      </c>
    </row>
    <row r="1309" spans="1:17">
      <c r="A1309" s="2099" t="s">
        <v>314</v>
      </c>
      <c r="B1309" s="14">
        <v>1</v>
      </c>
      <c r="C1309" s="756" t="s">
        <v>702</v>
      </c>
      <c r="D1309" s="749">
        <v>60</v>
      </c>
      <c r="E1309" s="749">
        <v>1971</v>
      </c>
      <c r="F1309" s="751">
        <f t="shared" si="236"/>
        <v>45.326999999999998</v>
      </c>
      <c r="G1309" s="751">
        <v>5.0316350000000005</v>
      </c>
      <c r="H1309" s="751">
        <v>9.52</v>
      </c>
      <c r="I1309" s="750">
        <v>30.775365000000001</v>
      </c>
      <c r="J1309" s="751">
        <v>2701.05</v>
      </c>
      <c r="K1309" s="752">
        <v>30.775365000000001</v>
      </c>
      <c r="L1309" s="751">
        <v>2701.05</v>
      </c>
      <c r="M1309" s="753">
        <f>K1309/L1309</f>
        <v>1.1393852390736935E-2</v>
      </c>
      <c r="N1309" s="862">
        <v>56.244</v>
      </c>
      <c r="O1309" s="754">
        <f t="shared" si="238"/>
        <v>0.64083583386460818</v>
      </c>
      <c r="P1309" s="754">
        <f t="shared" si="239"/>
        <v>683.63114344421615</v>
      </c>
      <c r="Q1309" s="755">
        <f t="shared" si="240"/>
        <v>38.450150031876497</v>
      </c>
    </row>
    <row r="1310" spans="1:17">
      <c r="A1310" s="2100"/>
      <c r="B1310" s="51">
        <v>2</v>
      </c>
      <c r="C1310" s="756" t="s">
        <v>703</v>
      </c>
      <c r="D1310" s="749">
        <v>25</v>
      </c>
      <c r="E1310" s="749">
        <v>1972</v>
      </c>
      <c r="F1310" s="750">
        <f t="shared" si="236"/>
        <v>20.788</v>
      </c>
      <c r="G1310" s="750">
        <v>2.3797200000000003</v>
      </c>
      <c r="H1310" s="750">
        <v>3.7142750000000002</v>
      </c>
      <c r="I1310" s="750">
        <v>14.694005000000001</v>
      </c>
      <c r="J1310" s="750">
        <v>1286.01</v>
      </c>
      <c r="K1310" s="757">
        <v>14.694005000000001</v>
      </c>
      <c r="L1310" s="750">
        <v>1286.01</v>
      </c>
      <c r="M1310" s="753">
        <f>K1310/L1310</f>
        <v>1.142604256576543E-2</v>
      </c>
      <c r="N1310" s="863">
        <v>56.244</v>
      </c>
      <c r="O1310" s="754">
        <f t="shared" si="238"/>
        <v>0.64264633806891081</v>
      </c>
      <c r="P1310" s="754">
        <f t="shared" si="239"/>
        <v>685.56255394592586</v>
      </c>
      <c r="Q1310" s="755">
        <f t="shared" si="240"/>
        <v>38.558780284134656</v>
      </c>
    </row>
    <row r="1311" spans="1:17">
      <c r="A1311" s="2100"/>
      <c r="B1311" s="15">
        <v>3</v>
      </c>
      <c r="C1311" s="865" t="s">
        <v>704</v>
      </c>
      <c r="D1311" s="749">
        <v>60</v>
      </c>
      <c r="E1311" s="749">
        <v>1967</v>
      </c>
      <c r="F1311" s="750">
        <f t="shared" si="236"/>
        <v>46.628</v>
      </c>
      <c r="G1311" s="750">
        <v>6.0626199999999999</v>
      </c>
      <c r="H1311" s="750">
        <v>9.6</v>
      </c>
      <c r="I1311" s="750">
        <v>30.96538</v>
      </c>
      <c r="J1311" s="750">
        <v>2699.69</v>
      </c>
      <c r="K1311" s="757">
        <v>30.96538</v>
      </c>
      <c r="L1311" s="750">
        <v>2699.69</v>
      </c>
      <c r="M1311" s="758">
        <f t="shared" ref="M1311:M1317" si="241">K1311/L1311</f>
        <v>1.1469976182450577E-2</v>
      </c>
      <c r="N1311" s="863">
        <v>56.244</v>
      </c>
      <c r="O1311" s="754">
        <f t="shared" si="238"/>
        <v>0.64511734040575019</v>
      </c>
      <c r="P1311" s="754">
        <f t="shared" si="239"/>
        <v>688.19857094703468</v>
      </c>
      <c r="Q1311" s="759">
        <f t="shared" si="240"/>
        <v>38.707040424345017</v>
      </c>
    </row>
    <row r="1312" spans="1:17">
      <c r="A1312" s="2100"/>
      <c r="B1312" s="15">
        <v>4</v>
      </c>
      <c r="C1312" s="865" t="s">
        <v>705</v>
      </c>
      <c r="D1312" s="749">
        <v>60</v>
      </c>
      <c r="E1312" s="749">
        <v>1970</v>
      </c>
      <c r="F1312" s="750">
        <f t="shared" si="236"/>
        <v>47.504000000000005</v>
      </c>
      <c r="G1312" s="750">
        <v>6.7031050000000008</v>
      </c>
      <c r="H1312" s="750">
        <v>9.6</v>
      </c>
      <c r="I1312" s="750">
        <v>31.200895000000003</v>
      </c>
      <c r="J1312" s="750">
        <v>2700.7400000000002</v>
      </c>
      <c r="K1312" s="757">
        <v>31.200895000000003</v>
      </c>
      <c r="L1312" s="750">
        <v>2700.7400000000002</v>
      </c>
      <c r="M1312" s="758">
        <f t="shared" si="241"/>
        <v>1.1552720735798336E-2</v>
      </c>
      <c r="N1312" s="863">
        <v>56.244</v>
      </c>
      <c r="O1312" s="866">
        <f t="shared" si="238"/>
        <v>0.64977122506424156</v>
      </c>
      <c r="P1312" s="754">
        <f t="shared" si="239"/>
        <v>693.16324414790017</v>
      </c>
      <c r="Q1312" s="759">
        <f t="shared" si="240"/>
        <v>38.986273503854498</v>
      </c>
    </row>
    <row r="1313" spans="1:17">
      <c r="A1313" s="2100"/>
      <c r="B1313" s="15">
        <v>5</v>
      </c>
      <c r="C1313" s="865" t="s">
        <v>706</v>
      </c>
      <c r="D1313" s="749">
        <v>40</v>
      </c>
      <c r="E1313" s="749" t="s">
        <v>39</v>
      </c>
      <c r="F1313" s="750">
        <f t="shared" si="236"/>
        <v>36.621700000000004</v>
      </c>
      <c r="G1313" s="750">
        <v>6.2892600000000005</v>
      </c>
      <c r="H1313" s="750">
        <v>6.4</v>
      </c>
      <c r="I1313" s="750">
        <v>23.932440000000003</v>
      </c>
      <c r="J1313" s="750">
        <v>2054.64</v>
      </c>
      <c r="K1313" s="757">
        <v>23.932440000000003</v>
      </c>
      <c r="L1313" s="750">
        <v>2054.64</v>
      </c>
      <c r="M1313" s="758">
        <f t="shared" si="241"/>
        <v>1.164799672935405E-2</v>
      </c>
      <c r="N1313" s="863">
        <v>56.244</v>
      </c>
      <c r="O1313" s="866">
        <f t="shared" si="238"/>
        <v>0.65512992804578918</v>
      </c>
      <c r="P1313" s="754">
        <f t="shared" si="239"/>
        <v>698.87980376124301</v>
      </c>
      <c r="Q1313" s="759">
        <f t="shared" si="240"/>
        <v>39.307795682747354</v>
      </c>
    </row>
    <row r="1314" spans="1:17">
      <c r="A1314" s="2100"/>
      <c r="B1314" s="15">
        <v>6</v>
      </c>
      <c r="C1314" s="865" t="s">
        <v>707</v>
      </c>
      <c r="D1314" s="749">
        <v>18</v>
      </c>
      <c r="E1314" s="749" t="s">
        <v>39</v>
      </c>
      <c r="F1314" s="750">
        <f t="shared" si="236"/>
        <v>17.184000000000001</v>
      </c>
      <c r="G1314" s="750">
        <v>2.7196800000000003</v>
      </c>
      <c r="H1314" s="750">
        <v>2.88</v>
      </c>
      <c r="I1314" s="750">
        <v>11.58432</v>
      </c>
      <c r="J1314" s="750">
        <v>989.4</v>
      </c>
      <c r="K1314" s="757">
        <v>11.58432</v>
      </c>
      <c r="L1314" s="750">
        <v>989.4</v>
      </c>
      <c r="M1314" s="758">
        <f t="shared" si="241"/>
        <v>1.1708429351121893E-2</v>
      </c>
      <c r="N1314" s="863">
        <v>56.244</v>
      </c>
      <c r="O1314" s="866">
        <f t="shared" si="238"/>
        <v>0.65852890042449974</v>
      </c>
      <c r="P1314" s="754">
        <f t="shared" si="239"/>
        <v>702.50576106731353</v>
      </c>
      <c r="Q1314" s="759">
        <f t="shared" si="240"/>
        <v>39.511734025469984</v>
      </c>
    </row>
    <row r="1315" spans="1:17">
      <c r="A1315" s="2100"/>
      <c r="B1315" s="15">
        <v>7</v>
      </c>
      <c r="C1315" s="865" t="s">
        <v>708</v>
      </c>
      <c r="D1315" s="749">
        <v>50</v>
      </c>
      <c r="E1315" s="749">
        <v>1969</v>
      </c>
      <c r="F1315" s="750">
        <f t="shared" si="236"/>
        <v>43.91</v>
      </c>
      <c r="G1315" s="750">
        <v>5.4393600000000006</v>
      </c>
      <c r="H1315" s="750">
        <v>8</v>
      </c>
      <c r="I1315" s="750">
        <v>30.47064</v>
      </c>
      <c r="J1315" s="750">
        <v>2597.4</v>
      </c>
      <c r="K1315" s="757">
        <v>30.47064</v>
      </c>
      <c r="L1315" s="750">
        <v>2597.4</v>
      </c>
      <c r="M1315" s="758">
        <f t="shared" si="241"/>
        <v>1.1731208131208131E-2</v>
      </c>
      <c r="N1315" s="863">
        <v>56.244</v>
      </c>
      <c r="O1315" s="866">
        <f t="shared" si="238"/>
        <v>0.65981007013167015</v>
      </c>
      <c r="P1315" s="754">
        <f t="shared" si="239"/>
        <v>703.87248787248791</v>
      </c>
      <c r="Q1315" s="759">
        <f t="shared" si="240"/>
        <v>39.588604207900204</v>
      </c>
    </row>
    <row r="1316" spans="1:17">
      <c r="A1316" s="2100"/>
      <c r="B1316" s="15">
        <v>8</v>
      </c>
      <c r="C1316" s="865" t="s">
        <v>709</v>
      </c>
      <c r="D1316" s="749">
        <v>40</v>
      </c>
      <c r="E1316" s="749" t="s">
        <v>39</v>
      </c>
      <c r="F1316" s="750">
        <f t="shared" si="236"/>
        <v>38.332340000000002</v>
      </c>
      <c r="G1316" s="750">
        <v>4.4194800000000001</v>
      </c>
      <c r="H1316" s="750">
        <v>6.4</v>
      </c>
      <c r="I1316" s="750">
        <v>27.51286</v>
      </c>
      <c r="J1316" s="750">
        <v>2332.92</v>
      </c>
      <c r="K1316" s="757">
        <v>27.51286</v>
      </c>
      <c r="L1316" s="750">
        <v>2332.92</v>
      </c>
      <c r="M1316" s="758">
        <f t="shared" si="241"/>
        <v>1.1793314815767364E-2</v>
      </c>
      <c r="N1316" s="863">
        <v>56.244</v>
      </c>
      <c r="O1316" s="866">
        <f t="shared" si="238"/>
        <v>0.66330319849801966</v>
      </c>
      <c r="P1316" s="754">
        <f t="shared" si="239"/>
        <v>707.59888894604182</v>
      </c>
      <c r="Q1316" s="759">
        <f t="shared" si="240"/>
        <v>39.798191909881176</v>
      </c>
    </row>
    <row r="1317" spans="1:17">
      <c r="A1317" s="2100"/>
      <c r="B1317" s="15">
        <v>9</v>
      </c>
      <c r="C1317" s="865" t="s">
        <v>710</v>
      </c>
      <c r="D1317" s="749">
        <v>60</v>
      </c>
      <c r="E1317" s="749">
        <v>1970</v>
      </c>
      <c r="F1317" s="750">
        <f t="shared" si="236"/>
        <v>47.290000000000006</v>
      </c>
      <c r="G1317" s="750">
        <v>5.5526800000000005</v>
      </c>
      <c r="H1317" s="750">
        <v>9.6</v>
      </c>
      <c r="I1317" s="750">
        <v>32.137320000000003</v>
      </c>
      <c r="J1317" s="750">
        <v>2701.02</v>
      </c>
      <c r="K1317" s="757">
        <v>32.137320000000003</v>
      </c>
      <c r="L1317" s="750">
        <v>2701.02</v>
      </c>
      <c r="M1317" s="758">
        <f t="shared" si="241"/>
        <v>1.1898216229424441E-2</v>
      </c>
      <c r="N1317" s="863">
        <v>56.244</v>
      </c>
      <c r="O1317" s="866">
        <f t="shared" si="238"/>
        <v>0.66920327360774823</v>
      </c>
      <c r="P1317" s="754">
        <f t="shared" si="239"/>
        <v>713.89297376546642</v>
      </c>
      <c r="Q1317" s="759">
        <f t="shared" si="240"/>
        <v>40.152196416464896</v>
      </c>
    </row>
    <row r="1318" spans="1:17" ht="12" thickBot="1">
      <c r="A1318" s="2101"/>
      <c r="B1318" s="17">
        <v>10</v>
      </c>
      <c r="C1318" s="868"/>
      <c r="D1318" s="869"/>
      <c r="E1318" s="869"/>
      <c r="F1318" s="925"/>
      <c r="G1318" s="925"/>
      <c r="H1318" s="925"/>
      <c r="I1318" s="925"/>
      <c r="J1318" s="925"/>
      <c r="K1318" s="926"/>
      <c r="L1318" s="925"/>
      <c r="M1318" s="872"/>
      <c r="N1318" s="870"/>
      <c r="O1318" s="873"/>
      <c r="P1318" s="873"/>
      <c r="Q1318" s="874"/>
    </row>
    <row r="1319" spans="1:17">
      <c r="A1319" s="2102" t="s">
        <v>315</v>
      </c>
      <c r="B1319" s="83">
        <v>1</v>
      </c>
      <c r="C1319" s="822" t="s">
        <v>711</v>
      </c>
      <c r="D1319" s="875">
        <v>18</v>
      </c>
      <c r="E1319" s="875" t="s">
        <v>39</v>
      </c>
      <c r="F1319" s="602">
        <f t="shared" si="236"/>
        <v>21</v>
      </c>
      <c r="G1319" s="602">
        <v>2.3797200000000003</v>
      </c>
      <c r="H1319" s="602">
        <v>2.88</v>
      </c>
      <c r="I1319" s="602">
        <v>15.74028</v>
      </c>
      <c r="J1319" s="602">
        <v>960.39</v>
      </c>
      <c r="K1319" s="760">
        <v>15.74028</v>
      </c>
      <c r="L1319" s="761">
        <v>960.39</v>
      </c>
      <c r="M1319" s="762">
        <f>K1319/L1319</f>
        <v>1.6389466779120981E-2</v>
      </c>
      <c r="N1319" s="825">
        <v>56.244</v>
      </c>
      <c r="O1319" s="763">
        <f>M1319*N1319</f>
        <v>0.92180916952488046</v>
      </c>
      <c r="P1319" s="763">
        <f>M1319*60*1000</f>
        <v>983.36800674725885</v>
      </c>
      <c r="Q1319" s="764">
        <f>P1319*N1319/1000</f>
        <v>55.308550171492826</v>
      </c>
    </row>
    <row r="1320" spans="1:17">
      <c r="A1320" s="2052"/>
      <c r="B1320" s="75">
        <v>2</v>
      </c>
      <c r="C1320" s="824" t="s">
        <v>712</v>
      </c>
      <c r="D1320" s="878">
        <v>60</v>
      </c>
      <c r="E1320" s="878">
        <v>1987</v>
      </c>
      <c r="F1320" s="606">
        <f t="shared" si="236"/>
        <v>51.9621</v>
      </c>
      <c r="G1320" s="606">
        <v>4.7027800000000006</v>
      </c>
      <c r="H1320" s="606">
        <v>9.6</v>
      </c>
      <c r="I1320" s="606">
        <v>37.659320000000001</v>
      </c>
      <c r="J1320" s="606">
        <v>2294.02</v>
      </c>
      <c r="K1320" s="765">
        <v>37.659320000000001</v>
      </c>
      <c r="L1320" s="606">
        <v>2294.02</v>
      </c>
      <c r="M1320" s="605">
        <f t="shared" ref="M1320:M1328" si="242">K1320/L1320</f>
        <v>1.641629977070819E-2</v>
      </c>
      <c r="N1320" s="836">
        <v>56.244</v>
      </c>
      <c r="O1320" s="607">
        <f t="shared" ref="O1320:O1328" si="243">M1320*N1320</f>
        <v>0.9233183643037115</v>
      </c>
      <c r="P1320" s="763">
        <f t="shared" ref="P1320:P1328" si="244">M1320*60*1000</f>
        <v>984.9779862424914</v>
      </c>
      <c r="Q1320" s="608">
        <f t="shared" ref="Q1320:Q1328" si="245">P1320*N1320/1000</f>
        <v>55.399101858222686</v>
      </c>
    </row>
    <row r="1321" spans="1:17">
      <c r="A1321" s="2052"/>
      <c r="B1321" s="75">
        <v>3</v>
      </c>
      <c r="C1321" s="824" t="s">
        <v>713</v>
      </c>
      <c r="D1321" s="878">
        <v>20</v>
      </c>
      <c r="E1321" s="878">
        <v>1987</v>
      </c>
      <c r="F1321" s="606">
        <f t="shared" si="236"/>
        <v>22.804000000000002</v>
      </c>
      <c r="G1321" s="606">
        <v>2.3230600000000003</v>
      </c>
      <c r="H1321" s="606">
        <v>3.2</v>
      </c>
      <c r="I1321" s="606">
        <v>17.280940000000001</v>
      </c>
      <c r="J1321" s="606">
        <v>1052.0899999999999</v>
      </c>
      <c r="K1321" s="765">
        <v>17.280940000000001</v>
      </c>
      <c r="L1321" s="606">
        <v>1052.0899999999999</v>
      </c>
      <c r="M1321" s="605">
        <f t="shared" si="242"/>
        <v>1.6425343839405377E-2</v>
      </c>
      <c r="N1321" s="836">
        <v>56.244</v>
      </c>
      <c r="O1321" s="607">
        <f t="shared" si="243"/>
        <v>0.92382703890351603</v>
      </c>
      <c r="P1321" s="763">
        <f t="shared" si="244"/>
        <v>985.52063036432253</v>
      </c>
      <c r="Q1321" s="608">
        <f t="shared" si="245"/>
        <v>55.429622334210961</v>
      </c>
    </row>
    <row r="1322" spans="1:17">
      <c r="A1322" s="2052"/>
      <c r="B1322" s="75">
        <v>4</v>
      </c>
      <c r="C1322" s="824" t="s">
        <v>583</v>
      </c>
      <c r="D1322" s="878">
        <v>45</v>
      </c>
      <c r="E1322" s="878">
        <v>1975</v>
      </c>
      <c r="F1322" s="606">
        <f t="shared" si="236"/>
        <v>51.265000000000001</v>
      </c>
      <c r="G1322" s="606">
        <v>5.6093399999999995</v>
      </c>
      <c r="H1322" s="606">
        <v>7.2</v>
      </c>
      <c r="I1322" s="606">
        <v>38.455660000000002</v>
      </c>
      <c r="J1322" s="606">
        <v>2335.41</v>
      </c>
      <c r="K1322" s="765">
        <v>38.455660000000002</v>
      </c>
      <c r="L1322" s="606">
        <v>2335.41</v>
      </c>
      <c r="M1322" s="605">
        <f t="shared" si="242"/>
        <v>1.646634209838958E-2</v>
      </c>
      <c r="N1322" s="836">
        <v>56.244</v>
      </c>
      <c r="O1322" s="607">
        <f t="shared" si="243"/>
        <v>0.92613294498182352</v>
      </c>
      <c r="P1322" s="763">
        <f t="shared" si="244"/>
        <v>987.98052590337477</v>
      </c>
      <c r="Q1322" s="608">
        <f t="shared" si="245"/>
        <v>55.567976698909412</v>
      </c>
    </row>
    <row r="1323" spans="1:17">
      <c r="A1323" s="2052"/>
      <c r="B1323" s="75">
        <v>5</v>
      </c>
      <c r="C1323" s="824" t="s">
        <v>714</v>
      </c>
      <c r="D1323" s="878">
        <v>45</v>
      </c>
      <c r="E1323" s="878">
        <v>1985</v>
      </c>
      <c r="F1323" s="606">
        <f t="shared" si="236"/>
        <v>50.061999999999998</v>
      </c>
      <c r="G1323" s="606">
        <v>4.4194800000000001</v>
      </c>
      <c r="H1323" s="606">
        <v>7.2</v>
      </c>
      <c r="I1323" s="606">
        <v>38.442520000000002</v>
      </c>
      <c r="J1323" s="606">
        <v>2329.63</v>
      </c>
      <c r="K1323" s="765">
        <v>38.442520000000002</v>
      </c>
      <c r="L1323" s="606">
        <v>2329.63</v>
      </c>
      <c r="M1323" s="605">
        <f t="shared" si="242"/>
        <v>1.6501556041088071E-2</v>
      </c>
      <c r="N1323" s="836">
        <v>56.244</v>
      </c>
      <c r="O1323" s="607">
        <f t="shared" si="243"/>
        <v>0.92811351797495745</v>
      </c>
      <c r="P1323" s="763">
        <f t="shared" si="244"/>
        <v>990.09336246528426</v>
      </c>
      <c r="Q1323" s="608">
        <f t="shared" si="245"/>
        <v>55.686811078497449</v>
      </c>
    </row>
    <row r="1324" spans="1:17">
      <c r="A1324" s="2052"/>
      <c r="B1324" s="75">
        <v>6</v>
      </c>
      <c r="C1324" s="824" t="s">
        <v>715</v>
      </c>
      <c r="D1324" s="878">
        <v>45</v>
      </c>
      <c r="E1324" s="878">
        <v>1986</v>
      </c>
      <c r="F1324" s="606">
        <f t="shared" si="236"/>
        <v>50.578000000000003</v>
      </c>
      <c r="G1324" s="606">
        <v>4.6461200000000007</v>
      </c>
      <c r="H1324" s="606">
        <v>7.12</v>
      </c>
      <c r="I1324" s="606">
        <v>38.811880000000002</v>
      </c>
      <c r="J1324" s="606">
        <v>2341.9299999999998</v>
      </c>
      <c r="K1324" s="765">
        <v>38.811880000000002</v>
      </c>
      <c r="L1324" s="606">
        <v>2341.9299999999998</v>
      </c>
      <c r="M1324" s="605">
        <f t="shared" si="242"/>
        <v>1.6572604646594904E-2</v>
      </c>
      <c r="N1324" s="836">
        <v>56.244</v>
      </c>
      <c r="O1324" s="607">
        <f t="shared" si="243"/>
        <v>0.93210957574308373</v>
      </c>
      <c r="P1324" s="763">
        <f t="shared" si="244"/>
        <v>994.35627879569427</v>
      </c>
      <c r="Q1324" s="608">
        <f t="shared" si="245"/>
        <v>55.926574544585023</v>
      </c>
    </row>
    <row r="1325" spans="1:17">
      <c r="A1325" s="2052"/>
      <c r="B1325" s="75">
        <v>7</v>
      </c>
      <c r="C1325" s="824" t="s">
        <v>716</v>
      </c>
      <c r="D1325" s="878">
        <v>38</v>
      </c>
      <c r="E1325" s="878">
        <v>1986</v>
      </c>
      <c r="F1325" s="606">
        <f t="shared" si="236"/>
        <v>44.66</v>
      </c>
      <c r="G1325" s="606">
        <v>4.3628200000000001</v>
      </c>
      <c r="H1325" s="606">
        <v>6.08</v>
      </c>
      <c r="I1325" s="606">
        <v>34.217179999999999</v>
      </c>
      <c r="J1325" s="606">
        <v>2058.4</v>
      </c>
      <c r="K1325" s="765">
        <v>34.217179999999999</v>
      </c>
      <c r="L1325" s="606">
        <v>2058.4</v>
      </c>
      <c r="M1325" s="605">
        <f t="shared" si="242"/>
        <v>1.6623192771084337E-2</v>
      </c>
      <c r="N1325" s="836">
        <v>56.244</v>
      </c>
      <c r="O1325" s="607">
        <f t="shared" si="243"/>
        <v>0.93495485421686741</v>
      </c>
      <c r="P1325" s="763">
        <f t="shared" si="244"/>
        <v>997.39156626506019</v>
      </c>
      <c r="Q1325" s="608">
        <f t="shared" si="245"/>
        <v>56.097291253012045</v>
      </c>
    </row>
    <row r="1326" spans="1:17">
      <c r="A1326" s="2052"/>
      <c r="B1326" s="75">
        <v>8</v>
      </c>
      <c r="C1326" s="824" t="s">
        <v>717</v>
      </c>
      <c r="D1326" s="878">
        <v>12</v>
      </c>
      <c r="E1326" s="878" t="s">
        <v>39</v>
      </c>
      <c r="F1326" s="606">
        <f t="shared" si="236"/>
        <v>11.280999999999999</v>
      </c>
      <c r="G1326" s="606">
        <v>0</v>
      </c>
      <c r="H1326" s="606">
        <v>0</v>
      </c>
      <c r="I1326" s="606">
        <v>11.280999999999999</v>
      </c>
      <c r="J1326" s="606">
        <v>671.81000000000006</v>
      </c>
      <c r="K1326" s="765">
        <v>11.280999999999999</v>
      </c>
      <c r="L1326" s="606">
        <v>671.81000000000006</v>
      </c>
      <c r="M1326" s="605">
        <f t="shared" si="242"/>
        <v>1.6791950104940383E-2</v>
      </c>
      <c r="N1326" s="836">
        <v>56.244</v>
      </c>
      <c r="O1326" s="607">
        <f t="shared" si="243"/>
        <v>0.94444644170226688</v>
      </c>
      <c r="P1326" s="763">
        <f t="shared" si="244"/>
        <v>1007.5170062964229</v>
      </c>
      <c r="Q1326" s="608">
        <f t="shared" si="245"/>
        <v>56.666786502136013</v>
      </c>
    </row>
    <row r="1327" spans="1:17">
      <c r="A1327" s="2052"/>
      <c r="B1327" s="75">
        <v>9</v>
      </c>
      <c r="C1327" s="824" t="s">
        <v>718</v>
      </c>
      <c r="D1327" s="878">
        <v>22</v>
      </c>
      <c r="E1327" s="878" t="s">
        <v>39</v>
      </c>
      <c r="F1327" s="606">
        <f t="shared" si="236"/>
        <v>26.030999999999999</v>
      </c>
      <c r="G1327" s="606">
        <v>2.8896600000000001</v>
      </c>
      <c r="H1327" s="606">
        <v>3.52</v>
      </c>
      <c r="I1327" s="606">
        <v>19.62134</v>
      </c>
      <c r="J1327" s="606">
        <v>1167.58</v>
      </c>
      <c r="K1327" s="765">
        <v>19.62134</v>
      </c>
      <c r="L1327" s="606">
        <v>1167.58</v>
      </c>
      <c r="M1327" s="605">
        <f t="shared" si="242"/>
        <v>1.6805135408280377E-2</v>
      </c>
      <c r="N1327" s="836">
        <v>56.244</v>
      </c>
      <c r="O1327" s="607">
        <f t="shared" si="243"/>
        <v>0.94518803590332157</v>
      </c>
      <c r="P1327" s="763">
        <f t="shared" si="244"/>
        <v>1008.3081244968226</v>
      </c>
      <c r="Q1327" s="608">
        <f t="shared" si="245"/>
        <v>56.711282154199289</v>
      </c>
    </row>
    <row r="1328" spans="1:17" ht="12" thickBot="1">
      <c r="A1328" s="2103"/>
      <c r="B1328" s="77">
        <v>10</v>
      </c>
      <c r="C1328" s="826" t="s">
        <v>719</v>
      </c>
      <c r="D1328" s="881">
        <v>34</v>
      </c>
      <c r="E1328" s="881" t="s">
        <v>39</v>
      </c>
      <c r="F1328" s="905">
        <f t="shared" si="236"/>
        <v>32.899000000000001</v>
      </c>
      <c r="G1328" s="905">
        <v>3.00298</v>
      </c>
      <c r="H1328" s="905">
        <v>0.33</v>
      </c>
      <c r="I1328" s="905">
        <v>29.566019999999998</v>
      </c>
      <c r="J1328" s="905">
        <v>1753.64</v>
      </c>
      <c r="K1328" s="927">
        <v>29.566019999999998</v>
      </c>
      <c r="L1328" s="905">
        <v>1753.64</v>
      </c>
      <c r="M1328" s="845">
        <f t="shared" si="242"/>
        <v>1.6859800187039527E-2</v>
      </c>
      <c r="N1328" s="846">
        <v>56.244</v>
      </c>
      <c r="O1328" s="827">
        <f t="shared" si="243"/>
        <v>0.94826260171985122</v>
      </c>
      <c r="P1328" s="827">
        <f t="shared" si="244"/>
        <v>1011.5880112223716</v>
      </c>
      <c r="Q1328" s="828">
        <f t="shared" si="245"/>
        <v>56.895756103191069</v>
      </c>
    </row>
    <row r="1329" spans="1:17">
      <c r="A1329" s="2104" t="s">
        <v>323</v>
      </c>
      <c r="B1329" s="18">
        <v>1</v>
      </c>
      <c r="C1329" s="766" t="s">
        <v>720</v>
      </c>
      <c r="D1329" s="767">
        <v>36</v>
      </c>
      <c r="E1329" s="767" t="s">
        <v>39</v>
      </c>
      <c r="F1329" s="704">
        <f t="shared" si="236"/>
        <v>48.775999999999996</v>
      </c>
      <c r="G1329" s="704">
        <v>4.47614</v>
      </c>
      <c r="H1329" s="704">
        <v>5.76</v>
      </c>
      <c r="I1329" s="704">
        <v>38.539859999999997</v>
      </c>
      <c r="J1329" s="704">
        <v>2009.0800000000002</v>
      </c>
      <c r="K1329" s="768">
        <v>38.539859999999997</v>
      </c>
      <c r="L1329" s="769">
        <v>2009.0800000000002</v>
      </c>
      <c r="M1329" s="770">
        <f>K1329/L1329</f>
        <v>1.918283990682302E-2</v>
      </c>
      <c r="N1329" s="739">
        <v>56.244</v>
      </c>
      <c r="O1329" s="771">
        <f>M1329*N1329</f>
        <v>1.0789196477193539</v>
      </c>
      <c r="P1329" s="771">
        <f>M1329*60*1000</f>
        <v>1150.9703944093812</v>
      </c>
      <c r="Q1329" s="772">
        <f>P1329*N1329/1000</f>
        <v>64.735178863161238</v>
      </c>
    </row>
    <row r="1330" spans="1:17">
      <c r="A1330" s="2105"/>
      <c r="B1330" s="20">
        <v>2</v>
      </c>
      <c r="C1330" s="832" t="s">
        <v>584</v>
      </c>
      <c r="D1330" s="886">
        <v>72</v>
      </c>
      <c r="E1330" s="886">
        <v>1982</v>
      </c>
      <c r="F1330" s="610">
        <f t="shared" si="236"/>
        <v>56.967999999999996</v>
      </c>
      <c r="G1330" s="610">
        <v>4.5894600000000008</v>
      </c>
      <c r="H1330" s="610">
        <v>11.52</v>
      </c>
      <c r="I1330" s="610">
        <v>40.858539999999998</v>
      </c>
      <c r="J1330" s="610">
        <v>2117.3200000000002</v>
      </c>
      <c r="K1330" s="774">
        <v>40.858539999999998</v>
      </c>
      <c r="L1330" s="610">
        <v>2117.3200000000002</v>
      </c>
      <c r="M1330" s="609">
        <f t="shared" ref="M1330:M1337" si="246">K1330/L1330</f>
        <v>1.9297290914930192E-2</v>
      </c>
      <c r="N1330" s="837">
        <v>56.244</v>
      </c>
      <c r="O1330" s="611">
        <f t="shared" ref="O1330:O1337" si="247">M1330*N1330</f>
        <v>1.0853568302193337</v>
      </c>
      <c r="P1330" s="771">
        <f t="shared" ref="P1330:P1337" si="248">M1330*60*1000</f>
        <v>1157.8374548958116</v>
      </c>
      <c r="Q1330" s="612">
        <f t="shared" ref="Q1330:Q1337" si="249">P1330*N1330/1000</f>
        <v>65.121409813160028</v>
      </c>
    </row>
    <row r="1331" spans="1:17">
      <c r="A1331" s="2105"/>
      <c r="B1331" s="20">
        <v>3</v>
      </c>
      <c r="C1331" s="832" t="s">
        <v>721</v>
      </c>
      <c r="D1331" s="886">
        <v>40</v>
      </c>
      <c r="E1331" s="886">
        <v>1985</v>
      </c>
      <c r="F1331" s="610">
        <f t="shared" si="236"/>
        <v>42.131</v>
      </c>
      <c r="G1331" s="610">
        <v>3.3996</v>
      </c>
      <c r="H1331" s="610">
        <v>6.4</v>
      </c>
      <c r="I1331" s="610">
        <v>32.331400000000002</v>
      </c>
      <c r="J1331" s="610">
        <v>1630.93</v>
      </c>
      <c r="K1331" s="774">
        <v>32.331400000000002</v>
      </c>
      <c r="L1331" s="610">
        <v>1630.93</v>
      </c>
      <c r="M1331" s="609">
        <f t="shared" si="246"/>
        <v>1.9823904152845309E-2</v>
      </c>
      <c r="N1331" s="837">
        <v>56.244</v>
      </c>
      <c r="O1331" s="611">
        <f t="shared" si="247"/>
        <v>1.1149756651726315</v>
      </c>
      <c r="P1331" s="771">
        <f t="shared" si="248"/>
        <v>1189.4342491707187</v>
      </c>
      <c r="Q1331" s="612">
        <f t="shared" si="249"/>
        <v>66.898539910357897</v>
      </c>
    </row>
    <row r="1332" spans="1:17">
      <c r="A1332" s="2106"/>
      <c r="B1332" s="20">
        <v>4</v>
      </c>
      <c r="C1332" s="832" t="s">
        <v>722</v>
      </c>
      <c r="D1332" s="886">
        <v>54</v>
      </c>
      <c r="E1332" s="886">
        <v>1987</v>
      </c>
      <c r="F1332" s="610">
        <f t="shared" si="236"/>
        <v>43.201999999999998</v>
      </c>
      <c r="G1332" s="610">
        <v>2.8330000000000002</v>
      </c>
      <c r="H1332" s="610">
        <v>7.36</v>
      </c>
      <c r="I1332" s="610">
        <v>33.009</v>
      </c>
      <c r="J1332" s="610">
        <v>1659.41</v>
      </c>
      <c r="K1332" s="774">
        <v>33.009</v>
      </c>
      <c r="L1332" s="610">
        <v>1659.41</v>
      </c>
      <c r="M1332" s="609">
        <f t="shared" si="246"/>
        <v>1.9892009810715858E-2</v>
      </c>
      <c r="N1332" s="837">
        <v>56.244</v>
      </c>
      <c r="O1332" s="611">
        <f t="shared" si="247"/>
        <v>1.1188061997939027</v>
      </c>
      <c r="P1332" s="771">
        <f t="shared" si="248"/>
        <v>1193.5205886429515</v>
      </c>
      <c r="Q1332" s="612">
        <f t="shared" si="249"/>
        <v>67.128371987634168</v>
      </c>
    </row>
    <row r="1333" spans="1:17">
      <c r="A1333" s="2106"/>
      <c r="B1333" s="20">
        <v>5</v>
      </c>
      <c r="C1333" s="832" t="s">
        <v>723</v>
      </c>
      <c r="D1333" s="886">
        <v>18</v>
      </c>
      <c r="E1333" s="886">
        <v>1982</v>
      </c>
      <c r="F1333" s="610">
        <f t="shared" si="236"/>
        <v>22.108000000000001</v>
      </c>
      <c r="G1333" s="610">
        <v>1.9831000000000001</v>
      </c>
      <c r="H1333" s="610">
        <v>0.18</v>
      </c>
      <c r="I1333" s="610">
        <v>19.944900000000001</v>
      </c>
      <c r="J1333" s="610">
        <v>954.24</v>
      </c>
      <c r="K1333" s="774">
        <v>19.944900000000001</v>
      </c>
      <c r="L1333" s="610">
        <v>954.24</v>
      </c>
      <c r="M1333" s="609">
        <f t="shared" si="246"/>
        <v>2.0901345573440644E-2</v>
      </c>
      <c r="N1333" s="837">
        <v>56.244</v>
      </c>
      <c r="O1333" s="611">
        <f t="shared" si="247"/>
        <v>1.1755752804325956</v>
      </c>
      <c r="P1333" s="771">
        <f t="shared" si="248"/>
        <v>1254.0807344064385</v>
      </c>
      <c r="Q1333" s="612">
        <f t="shared" si="249"/>
        <v>70.53451682595572</v>
      </c>
    </row>
    <row r="1334" spans="1:17">
      <c r="A1334" s="2106"/>
      <c r="B1334" s="20">
        <v>6</v>
      </c>
      <c r="C1334" s="832" t="s">
        <v>586</v>
      </c>
      <c r="D1334" s="886">
        <v>18</v>
      </c>
      <c r="E1334" s="886">
        <v>1959</v>
      </c>
      <c r="F1334" s="610">
        <f t="shared" si="236"/>
        <v>18</v>
      </c>
      <c r="G1334" s="610">
        <v>1.9264400000000002</v>
      </c>
      <c r="H1334" s="610">
        <v>0.18</v>
      </c>
      <c r="I1334" s="610">
        <v>15.893560000000001</v>
      </c>
      <c r="J1334" s="610">
        <v>749.42</v>
      </c>
      <c r="K1334" s="774">
        <v>15.893560000000001</v>
      </c>
      <c r="L1334" s="610">
        <v>749.42</v>
      </c>
      <c r="M1334" s="609">
        <f t="shared" si="246"/>
        <v>2.1207814042859815E-2</v>
      </c>
      <c r="N1334" s="837">
        <v>56.244</v>
      </c>
      <c r="O1334" s="611">
        <f t="shared" si="247"/>
        <v>1.1928122930266074</v>
      </c>
      <c r="P1334" s="771">
        <f t="shared" si="248"/>
        <v>1272.4688425715888</v>
      </c>
      <c r="Q1334" s="612">
        <f t="shared" si="249"/>
        <v>71.568737581596437</v>
      </c>
    </row>
    <row r="1335" spans="1:17">
      <c r="A1335" s="2106"/>
      <c r="B1335" s="20">
        <v>7</v>
      </c>
      <c r="C1335" s="832" t="s">
        <v>585</v>
      </c>
      <c r="D1335" s="886">
        <v>9</v>
      </c>
      <c r="E1335" s="886" t="s">
        <v>39</v>
      </c>
      <c r="F1335" s="610">
        <f t="shared" si="236"/>
        <v>11.042999999999999</v>
      </c>
      <c r="G1335" s="610">
        <v>0</v>
      </c>
      <c r="H1335" s="610">
        <v>0</v>
      </c>
      <c r="I1335" s="610">
        <v>11.042999999999999</v>
      </c>
      <c r="J1335" s="610">
        <v>513.61</v>
      </c>
      <c r="K1335" s="774">
        <v>11.042999999999999</v>
      </c>
      <c r="L1335" s="610">
        <v>513.61</v>
      </c>
      <c r="M1335" s="609">
        <f t="shared" si="246"/>
        <v>2.150074959599696E-2</v>
      </c>
      <c r="N1335" s="837">
        <v>56.244</v>
      </c>
      <c r="O1335" s="611">
        <f t="shared" si="247"/>
        <v>1.2092881602772529</v>
      </c>
      <c r="P1335" s="771">
        <f t="shared" si="248"/>
        <v>1290.0449757598176</v>
      </c>
      <c r="Q1335" s="612">
        <f t="shared" si="249"/>
        <v>72.557289616635188</v>
      </c>
    </row>
    <row r="1336" spans="1:17">
      <c r="A1336" s="2106"/>
      <c r="B1336" s="20">
        <v>8</v>
      </c>
      <c r="C1336" s="832" t="s">
        <v>410</v>
      </c>
      <c r="D1336" s="886">
        <v>60</v>
      </c>
      <c r="E1336" s="886">
        <v>1981</v>
      </c>
      <c r="F1336" s="610">
        <f t="shared" si="236"/>
        <v>46.348999999999997</v>
      </c>
      <c r="G1336" s="610">
        <v>0</v>
      </c>
      <c r="H1336" s="610">
        <v>0</v>
      </c>
      <c r="I1336" s="610">
        <v>46.348999999999997</v>
      </c>
      <c r="J1336" s="610">
        <v>1720.92</v>
      </c>
      <c r="K1336" s="774">
        <v>46.348999999999997</v>
      </c>
      <c r="L1336" s="610">
        <v>1720.92</v>
      </c>
      <c r="M1336" s="609">
        <f t="shared" si="246"/>
        <v>2.6932687167329099E-2</v>
      </c>
      <c r="N1336" s="837">
        <v>56.244</v>
      </c>
      <c r="O1336" s="611">
        <f t="shared" si="247"/>
        <v>1.5148020570392577</v>
      </c>
      <c r="P1336" s="771">
        <f t="shared" si="248"/>
        <v>1615.9612300397459</v>
      </c>
      <c r="Q1336" s="612">
        <f t="shared" si="249"/>
        <v>90.888123422355463</v>
      </c>
    </row>
    <row r="1337" spans="1:17">
      <c r="A1337" s="2106"/>
      <c r="B1337" s="20">
        <v>9</v>
      </c>
      <c r="C1337" s="889" t="s">
        <v>724</v>
      </c>
      <c r="D1337" s="886">
        <v>8</v>
      </c>
      <c r="E1337" s="886">
        <v>1955</v>
      </c>
      <c r="F1337" s="610">
        <f t="shared" si="236"/>
        <v>9.9928000000000008</v>
      </c>
      <c r="G1337" s="832">
        <v>0</v>
      </c>
      <c r="H1337" s="832">
        <v>0</v>
      </c>
      <c r="I1337" s="610">
        <v>9.9928000000000008</v>
      </c>
      <c r="J1337" s="610">
        <v>365.48</v>
      </c>
      <c r="K1337" s="928">
        <v>9.9928000000000008</v>
      </c>
      <c r="L1337" s="832">
        <v>365.48</v>
      </c>
      <c r="M1337" s="609">
        <f t="shared" si="246"/>
        <v>2.7341578198533438E-2</v>
      </c>
      <c r="N1337" s="837">
        <v>56.244</v>
      </c>
      <c r="O1337" s="611">
        <f t="shared" si="247"/>
        <v>1.5377997241983148</v>
      </c>
      <c r="P1337" s="771">
        <f t="shared" si="248"/>
        <v>1640.4946919120061</v>
      </c>
      <c r="Q1337" s="612">
        <f t="shared" si="249"/>
        <v>92.267983451898886</v>
      </c>
    </row>
    <row r="1338" spans="1:17" ht="12" thickBot="1">
      <c r="A1338" s="2107"/>
      <c r="B1338" s="21">
        <v>10</v>
      </c>
      <c r="C1338" s="890"/>
      <c r="D1338" s="891"/>
      <c r="E1338" s="891"/>
      <c r="F1338" s="833"/>
      <c r="G1338" s="833"/>
      <c r="H1338" s="833"/>
      <c r="I1338" s="833"/>
      <c r="J1338" s="833"/>
      <c r="K1338" s="833"/>
      <c r="L1338" s="833"/>
      <c r="M1338" s="838"/>
      <c r="N1338" s="833"/>
      <c r="O1338" s="834"/>
      <c r="P1338" s="834"/>
      <c r="Q1338" s="835"/>
    </row>
    <row r="1340" spans="1:17" ht="15">
      <c r="A1340" s="2059" t="s">
        <v>411</v>
      </c>
      <c r="B1340" s="2059"/>
      <c r="C1340" s="2059"/>
      <c r="D1340" s="2059"/>
      <c r="E1340" s="2059"/>
      <c r="F1340" s="2059"/>
      <c r="G1340" s="2059"/>
      <c r="H1340" s="2059"/>
      <c r="I1340" s="2059"/>
      <c r="J1340" s="2059"/>
      <c r="K1340" s="2059"/>
      <c r="L1340" s="2059"/>
      <c r="M1340" s="2059"/>
      <c r="N1340" s="2059"/>
      <c r="O1340" s="2059"/>
      <c r="P1340" s="2059"/>
      <c r="Q1340" s="2059"/>
    </row>
    <row r="1341" spans="1:17" ht="13.5" thickBot="1">
      <c r="A1341" s="945"/>
      <c r="B1341" s="945"/>
      <c r="C1341" s="945"/>
      <c r="D1341" s="945"/>
      <c r="E1341" s="2043" t="s">
        <v>404</v>
      </c>
      <c r="F1341" s="2043"/>
      <c r="G1341" s="2043"/>
      <c r="H1341" s="2043"/>
      <c r="I1341" s="945">
        <v>0</v>
      </c>
      <c r="J1341" s="945" t="s">
        <v>403</v>
      </c>
      <c r="K1341" s="945" t="s">
        <v>405</v>
      </c>
      <c r="L1341" s="946">
        <v>504</v>
      </c>
      <c r="M1341" s="945"/>
      <c r="N1341" s="945"/>
      <c r="O1341" s="945"/>
      <c r="P1341" s="945"/>
      <c r="Q1341" s="945"/>
    </row>
    <row r="1342" spans="1:17">
      <c r="A1342" s="2060" t="s">
        <v>1</v>
      </c>
      <c r="B1342" s="2063" t="s">
        <v>0</v>
      </c>
      <c r="C1342" s="2066" t="s">
        <v>2</v>
      </c>
      <c r="D1342" s="2066" t="s">
        <v>3</v>
      </c>
      <c r="E1342" s="2066" t="s">
        <v>12</v>
      </c>
      <c r="F1342" s="2070" t="s">
        <v>13</v>
      </c>
      <c r="G1342" s="2071"/>
      <c r="H1342" s="2071"/>
      <c r="I1342" s="2072"/>
      <c r="J1342" s="2066" t="s">
        <v>4</v>
      </c>
      <c r="K1342" s="2066" t="s">
        <v>14</v>
      </c>
      <c r="L1342" s="2066" t="s">
        <v>5</v>
      </c>
      <c r="M1342" s="2066" t="s">
        <v>6</v>
      </c>
      <c r="N1342" s="2066" t="s">
        <v>15</v>
      </c>
      <c r="O1342" s="2066" t="s">
        <v>16</v>
      </c>
      <c r="P1342" s="2073" t="s">
        <v>23</v>
      </c>
      <c r="Q1342" s="2075" t="s">
        <v>24</v>
      </c>
    </row>
    <row r="1343" spans="1:17" ht="33.75">
      <c r="A1343" s="2061"/>
      <c r="B1343" s="2064"/>
      <c r="C1343" s="2067"/>
      <c r="D1343" s="2069"/>
      <c r="E1343" s="2069"/>
      <c r="F1343" s="944" t="s">
        <v>17</v>
      </c>
      <c r="G1343" s="944" t="s">
        <v>18</v>
      </c>
      <c r="H1343" s="944" t="s">
        <v>19</v>
      </c>
      <c r="I1343" s="944" t="s">
        <v>20</v>
      </c>
      <c r="J1343" s="2069"/>
      <c r="K1343" s="2069"/>
      <c r="L1343" s="2069"/>
      <c r="M1343" s="2069"/>
      <c r="N1343" s="2069"/>
      <c r="O1343" s="2069"/>
      <c r="P1343" s="2074"/>
      <c r="Q1343" s="2076"/>
    </row>
    <row r="1344" spans="1:17" ht="12" thickBot="1">
      <c r="A1344" s="2061"/>
      <c r="B1344" s="2064"/>
      <c r="C1344" s="2068"/>
      <c r="D1344" s="31" t="s">
        <v>7</v>
      </c>
      <c r="E1344" s="31" t="s">
        <v>8</v>
      </c>
      <c r="F1344" s="31" t="s">
        <v>9</v>
      </c>
      <c r="G1344" s="31" t="s">
        <v>9</v>
      </c>
      <c r="H1344" s="31" t="s">
        <v>9</v>
      </c>
      <c r="I1344" s="31" t="s">
        <v>9</v>
      </c>
      <c r="J1344" s="31" t="s">
        <v>21</v>
      </c>
      <c r="K1344" s="31" t="s">
        <v>9</v>
      </c>
      <c r="L1344" s="31" t="s">
        <v>21</v>
      </c>
      <c r="M1344" s="31" t="s">
        <v>22</v>
      </c>
      <c r="N1344" s="99" t="s">
        <v>519</v>
      </c>
      <c r="O1344" s="99" t="s">
        <v>520</v>
      </c>
      <c r="P1344" s="100" t="s">
        <v>25</v>
      </c>
      <c r="Q1344" s="101" t="s">
        <v>521</v>
      </c>
    </row>
    <row r="1345" spans="1:17">
      <c r="A1345" s="2058" t="s">
        <v>322</v>
      </c>
      <c r="B1345" s="47">
        <v>1</v>
      </c>
      <c r="C1345" s="789"/>
      <c r="D1345" s="736"/>
      <c r="E1345" s="736"/>
      <c r="F1345" s="695"/>
      <c r="G1345" s="695"/>
      <c r="H1345" s="695"/>
      <c r="I1345" s="695"/>
      <c r="J1345" s="695"/>
      <c r="K1345" s="737"/>
      <c r="L1345" s="695"/>
      <c r="M1345" s="738"/>
      <c r="N1345" s="787"/>
      <c r="O1345" s="740"/>
      <c r="P1345" s="740"/>
      <c r="Q1345" s="741"/>
    </row>
    <row r="1346" spans="1:17">
      <c r="A1346" s="2045"/>
      <c r="B1346" s="45">
        <v>2</v>
      </c>
      <c r="C1346" s="789"/>
      <c r="D1346" s="743"/>
      <c r="E1346" s="743"/>
      <c r="F1346" s="695"/>
      <c r="G1346" s="597"/>
      <c r="H1346" s="597"/>
      <c r="I1346" s="597"/>
      <c r="J1346" s="597"/>
      <c r="K1346" s="745"/>
      <c r="L1346" s="597"/>
      <c r="M1346" s="598"/>
      <c r="N1346" s="790"/>
      <c r="O1346" s="746"/>
      <c r="P1346" s="740"/>
      <c r="Q1346" s="747"/>
    </row>
    <row r="1347" spans="1:17">
      <c r="A1347" s="2045"/>
      <c r="B1347" s="45">
        <v>3</v>
      </c>
      <c r="C1347" s="789"/>
      <c r="D1347" s="743"/>
      <c r="E1347" s="743"/>
      <c r="F1347" s="695"/>
      <c r="G1347" s="597"/>
      <c r="H1347" s="597"/>
      <c r="I1347" s="597"/>
      <c r="J1347" s="597"/>
      <c r="K1347" s="745"/>
      <c r="L1347" s="597"/>
      <c r="M1347" s="598"/>
      <c r="N1347" s="790"/>
      <c r="O1347" s="746"/>
      <c r="P1347" s="740"/>
      <c r="Q1347" s="747"/>
    </row>
    <row r="1348" spans="1:17">
      <c r="A1348" s="2045"/>
      <c r="B1348" s="13">
        <v>4</v>
      </c>
      <c r="C1348" s="789"/>
      <c r="D1348" s="743"/>
      <c r="E1348" s="743"/>
      <c r="F1348" s="695"/>
      <c r="G1348" s="597"/>
      <c r="H1348" s="597"/>
      <c r="I1348" s="597"/>
      <c r="J1348" s="597"/>
      <c r="K1348" s="745"/>
      <c r="L1348" s="597"/>
      <c r="M1348" s="598"/>
      <c r="N1348" s="790"/>
      <c r="O1348" s="746"/>
      <c r="P1348" s="740"/>
      <c r="Q1348" s="747"/>
    </row>
    <row r="1349" spans="1:17">
      <c r="A1349" s="2045"/>
      <c r="B1349" s="13">
        <v>5</v>
      </c>
      <c r="C1349" s="789"/>
      <c r="D1349" s="743"/>
      <c r="E1349" s="743"/>
      <c r="F1349" s="695"/>
      <c r="G1349" s="597"/>
      <c r="H1349" s="597"/>
      <c r="I1349" s="597"/>
      <c r="J1349" s="597"/>
      <c r="K1349" s="745"/>
      <c r="L1349" s="597"/>
      <c r="M1349" s="598"/>
      <c r="N1349" s="790"/>
      <c r="O1349" s="746"/>
      <c r="P1349" s="740"/>
      <c r="Q1349" s="747"/>
    </row>
    <row r="1350" spans="1:17">
      <c r="A1350" s="2045"/>
      <c r="B1350" s="13">
        <v>6</v>
      </c>
      <c r="C1350" s="789"/>
      <c r="D1350" s="743"/>
      <c r="E1350" s="743"/>
      <c r="F1350" s="695"/>
      <c r="G1350" s="597"/>
      <c r="H1350" s="597"/>
      <c r="I1350" s="597"/>
      <c r="J1350" s="597"/>
      <c r="K1350" s="745"/>
      <c r="L1350" s="597"/>
      <c r="M1350" s="598"/>
      <c r="N1350" s="790"/>
      <c r="O1350" s="746"/>
      <c r="P1350" s="740"/>
      <c r="Q1350" s="747"/>
    </row>
    <row r="1351" spans="1:17">
      <c r="A1351" s="2045"/>
      <c r="B1351" s="13">
        <v>7</v>
      </c>
      <c r="C1351" s="789"/>
      <c r="D1351" s="743"/>
      <c r="E1351" s="743"/>
      <c r="F1351" s="695"/>
      <c r="G1351" s="597"/>
      <c r="H1351" s="597"/>
      <c r="I1351" s="597"/>
      <c r="J1351" s="597"/>
      <c r="K1351" s="745"/>
      <c r="L1351" s="597"/>
      <c r="M1351" s="598"/>
      <c r="N1351" s="790"/>
      <c r="O1351" s="746"/>
      <c r="P1351" s="740"/>
      <c r="Q1351" s="747"/>
    </row>
    <row r="1352" spans="1:17">
      <c r="A1352" s="2045"/>
      <c r="B1352" s="13">
        <v>8</v>
      </c>
      <c r="C1352" s="789"/>
      <c r="D1352" s="743"/>
      <c r="E1352" s="743"/>
      <c r="F1352" s="695"/>
      <c r="G1352" s="597"/>
      <c r="H1352" s="597"/>
      <c r="I1352" s="597"/>
      <c r="J1352" s="597"/>
      <c r="K1352" s="745"/>
      <c r="L1352" s="597"/>
      <c r="M1352" s="598"/>
      <c r="N1352" s="790"/>
      <c r="O1352" s="746"/>
      <c r="P1352" s="740"/>
      <c r="Q1352" s="747"/>
    </row>
    <row r="1353" spans="1:17">
      <c r="A1353" s="2045"/>
      <c r="B1353" s="13">
        <v>9</v>
      </c>
      <c r="C1353" s="789"/>
      <c r="D1353" s="743"/>
      <c r="E1353" s="743"/>
      <c r="F1353" s="695"/>
      <c r="G1353" s="597"/>
      <c r="H1353" s="597"/>
      <c r="I1353" s="597"/>
      <c r="J1353" s="597"/>
      <c r="K1353" s="745"/>
      <c r="L1353" s="597"/>
      <c r="M1353" s="598"/>
      <c r="N1353" s="790"/>
      <c r="O1353" s="746"/>
      <c r="P1353" s="740"/>
      <c r="Q1353" s="747"/>
    </row>
    <row r="1354" spans="1:17" ht="12" thickBot="1">
      <c r="A1354" s="2077"/>
      <c r="B1354" s="33">
        <v>10</v>
      </c>
      <c r="C1354" s="799"/>
      <c r="D1354" s="800"/>
      <c r="E1354" s="800"/>
      <c r="F1354" s="930"/>
      <c r="G1354" s="701"/>
      <c r="H1354" s="701"/>
      <c r="I1354" s="701"/>
      <c r="J1354" s="701"/>
      <c r="K1354" s="931"/>
      <c r="L1354" s="701"/>
      <c r="M1354" s="702"/>
      <c r="N1354" s="801"/>
      <c r="O1354" s="932"/>
      <c r="P1354" s="933"/>
      <c r="Q1354" s="934"/>
    </row>
    <row r="1355" spans="1:17">
      <c r="A1355" s="2078" t="s">
        <v>314</v>
      </c>
      <c r="B1355" s="35">
        <v>1</v>
      </c>
      <c r="C1355" s="748"/>
      <c r="D1355" s="935"/>
      <c r="E1355" s="935"/>
      <c r="F1355" s="936"/>
      <c r="G1355" s="751"/>
      <c r="H1355" s="751"/>
      <c r="I1355" s="751"/>
      <c r="J1355" s="751"/>
      <c r="K1355" s="752"/>
      <c r="L1355" s="751"/>
      <c r="M1355" s="937"/>
      <c r="N1355" s="860"/>
      <c r="O1355" s="938"/>
      <c r="P1355" s="938"/>
      <c r="Q1355" s="939"/>
    </row>
    <row r="1356" spans="1:17">
      <c r="A1356" s="2079"/>
      <c r="B1356" s="51">
        <v>2</v>
      </c>
      <c r="C1356" s="756"/>
      <c r="D1356" s="749"/>
      <c r="E1356" s="940"/>
      <c r="F1356" s="941"/>
      <c r="G1356" s="942"/>
      <c r="H1356" s="750"/>
      <c r="I1356" s="750"/>
      <c r="J1356" s="750"/>
      <c r="K1356" s="757"/>
      <c r="L1356" s="750"/>
      <c r="M1356" s="753"/>
      <c r="N1356" s="863"/>
      <c r="O1356" s="754"/>
      <c r="P1356" s="754"/>
      <c r="Q1356" s="755"/>
    </row>
    <row r="1357" spans="1:17">
      <c r="A1357" s="2079"/>
      <c r="B1357" s="15">
        <v>3</v>
      </c>
      <c r="C1357" s="865"/>
      <c r="D1357" s="749"/>
      <c r="E1357" s="940"/>
      <c r="F1357" s="941"/>
      <c r="G1357" s="942"/>
      <c r="H1357" s="750"/>
      <c r="I1357" s="750"/>
      <c r="J1357" s="750"/>
      <c r="K1357" s="757"/>
      <c r="L1357" s="750"/>
      <c r="M1357" s="758"/>
      <c r="N1357" s="863"/>
      <c r="O1357" s="754"/>
      <c r="P1357" s="754"/>
      <c r="Q1357" s="759"/>
    </row>
    <row r="1358" spans="1:17">
      <c r="A1358" s="2079"/>
      <c r="B1358" s="15">
        <v>4</v>
      </c>
      <c r="C1358" s="865"/>
      <c r="D1358" s="749"/>
      <c r="E1358" s="940"/>
      <c r="F1358" s="941"/>
      <c r="G1358" s="942"/>
      <c r="H1358" s="750"/>
      <c r="I1358" s="750"/>
      <c r="J1358" s="750"/>
      <c r="K1358" s="757"/>
      <c r="L1358" s="750"/>
      <c r="M1358" s="758"/>
      <c r="N1358" s="863"/>
      <c r="O1358" s="866"/>
      <c r="P1358" s="754"/>
      <c r="Q1358" s="759"/>
    </row>
    <row r="1359" spans="1:17">
      <c r="A1359" s="2079"/>
      <c r="B1359" s="15">
        <v>5</v>
      </c>
      <c r="C1359" s="865"/>
      <c r="D1359" s="749"/>
      <c r="E1359" s="940"/>
      <c r="F1359" s="941"/>
      <c r="G1359" s="942"/>
      <c r="H1359" s="750"/>
      <c r="I1359" s="750"/>
      <c r="J1359" s="750"/>
      <c r="K1359" s="757"/>
      <c r="L1359" s="750"/>
      <c r="M1359" s="758"/>
      <c r="N1359" s="863"/>
      <c r="O1359" s="866"/>
      <c r="P1359" s="754"/>
      <c r="Q1359" s="759"/>
    </row>
    <row r="1360" spans="1:17">
      <c r="A1360" s="2079"/>
      <c r="B1360" s="15">
        <v>6</v>
      </c>
      <c r="C1360" s="865"/>
      <c r="D1360" s="749"/>
      <c r="E1360" s="940"/>
      <c r="F1360" s="941"/>
      <c r="G1360" s="942"/>
      <c r="H1360" s="750"/>
      <c r="I1360" s="750"/>
      <c r="J1360" s="750"/>
      <c r="K1360" s="757"/>
      <c r="L1360" s="750"/>
      <c r="M1360" s="758"/>
      <c r="N1360" s="863"/>
      <c r="O1360" s="866"/>
      <c r="P1360" s="754"/>
      <c r="Q1360" s="759"/>
    </row>
    <row r="1361" spans="1:17">
      <c r="A1361" s="2079"/>
      <c r="B1361" s="15">
        <v>7</v>
      </c>
      <c r="C1361" s="865"/>
      <c r="D1361" s="749"/>
      <c r="E1361" s="940"/>
      <c r="F1361" s="941"/>
      <c r="G1361" s="942"/>
      <c r="H1361" s="750"/>
      <c r="I1361" s="750"/>
      <c r="J1361" s="750"/>
      <c r="K1361" s="757"/>
      <c r="L1361" s="750"/>
      <c r="M1361" s="758"/>
      <c r="N1361" s="863"/>
      <c r="O1361" s="866"/>
      <c r="P1361" s="754"/>
      <c r="Q1361" s="759"/>
    </row>
    <row r="1362" spans="1:17">
      <c r="A1362" s="2079"/>
      <c r="B1362" s="15">
        <v>8</v>
      </c>
      <c r="C1362" s="865"/>
      <c r="D1362" s="749"/>
      <c r="E1362" s="940"/>
      <c r="F1362" s="941"/>
      <c r="G1362" s="942"/>
      <c r="H1362" s="750"/>
      <c r="I1362" s="750"/>
      <c r="J1362" s="750"/>
      <c r="K1362" s="757"/>
      <c r="L1362" s="750"/>
      <c r="M1362" s="758"/>
      <c r="N1362" s="863"/>
      <c r="O1362" s="866"/>
      <c r="P1362" s="754"/>
      <c r="Q1362" s="759"/>
    </row>
    <row r="1363" spans="1:17">
      <c r="A1363" s="2080"/>
      <c r="B1363" s="36">
        <v>9</v>
      </c>
      <c r="C1363" s="865"/>
      <c r="D1363" s="749"/>
      <c r="E1363" s="940"/>
      <c r="F1363" s="941"/>
      <c r="G1363" s="942"/>
      <c r="H1363" s="750"/>
      <c r="I1363" s="750"/>
      <c r="J1363" s="750"/>
      <c r="K1363" s="757"/>
      <c r="L1363" s="750"/>
      <c r="M1363" s="758"/>
      <c r="N1363" s="863"/>
      <c r="O1363" s="866"/>
      <c r="P1363" s="754"/>
      <c r="Q1363" s="759"/>
    </row>
    <row r="1364" spans="1:17" ht="12" thickBot="1">
      <c r="A1364" s="2080"/>
      <c r="B1364" s="36">
        <v>10</v>
      </c>
      <c r="C1364" s="868"/>
      <c r="D1364" s="869"/>
      <c r="E1364" s="869"/>
      <c r="F1364" s="943"/>
      <c r="G1364" s="925"/>
      <c r="H1364" s="925"/>
      <c r="I1364" s="925"/>
      <c r="J1364" s="925"/>
      <c r="K1364" s="926"/>
      <c r="L1364" s="925"/>
      <c r="M1364" s="872"/>
      <c r="N1364" s="870"/>
      <c r="O1364" s="873"/>
      <c r="P1364" s="873"/>
      <c r="Q1364" s="874"/>
    </row>
    <row r="1365" spans="1:17">
      <c r="A1365" s="2051" t="s">
        <v>315</v>
      </c>
      <c r="B1365" s="74">
        <v>1</v>
      </c>
      <c r="C1365" s="822" t="s">
        <v>481</v>
      </c>
      <c r="D1365" s="875">
        <v>18</v>
      </c>
      <c r="E1365" s="950" t="s">
        <v>725</v>
      </c>
      <c r="F1365" s="1451">
        <f>SUM(G1365,H1365,I1365)</f>
        <v>24.827999999999999</v>
      </c>
      <c r="G1365" s="876">
        <v>0.55000000000000004</v>
      </c>
      <c r="H1365" s="876">
        <v>2.88</v>
      </c>
      <c r="I1365" s="876">
        <v>21.398</v>
      </c>
      <c r="J1365" s="602"/>
      <c r="K1365" s="1521">
        <f>I1365</f>
        <v>21.398</v>
      </c>
      <c r="L1365" s="825">
        <v>1120.9000000000001</v>
      </c>
      <c r="M1365" s="762">
        <f>K1365/L1365</f>
        <v>1.9090016950664642E-2</v>
      </c>
      <c r="N1365" s="1451">
        <v>65.617999999999995</v>
      </c>
      <c r="O1365" s="763">
        <f>M1365*N1365</f>
        <v>1.2526487322687123</v>
      </c>
      <c r="P1365" s="763">
        <f>M1365*60*1000</f>
        <v>1145.4010170398785</v>
      </c>
      <c r="Q1365" s="764">
        <f>P1365*N1365/1000</f>
        <v>75.158923936122733</v>
      </c>
    </row>
    <row r="1366" spans="1:17">
      <c r="A1366" s="2052"/>
      <c r="B1366" s="75">
        <v>2</v>
      </c>
      <c r="C1366" s="1522" t="s">
        <v>412</v>
      </c>
      <c r="D1366" s="878">
        <v>20</v>
      </c>
      <c r="E1366" s="878" t="s">
        <v>725</v>
      </c>
      <c r="F1366" s="879">
        <f t="shared" ref="F1366:F1374" si="250">SUM(G1366,H1366,I1366)</f>
        <v>24.983999999999998</v>
      </c>
      <c r="G1366" s="879">
        <v>1.393</v>
      </c>
      <c r="H1366" s="879">
        <v>3.2</v>
      </c>
      <c r="I1366" s="879">
        <v>20.390999999999998</v>
      </c>
      <c r="J1366" s="606"/>
      <c r="K1366" s="947">
        <f t="shared" ref="K1366:K1374" si="251">I1366</f>
        <v>20.390999999999998</v>
      </c>
      <c r="L1366" s="836">
        <v>1061.52</v>
      </c>
      <c r="M1366" s="605">
        <f t="shared" ref="M1366:M1374" si="252">K1366/L1366</f>
        <v>1.920924711734117E-2</v>
      </c>
      <c r="N1366" s="1451">
        <v>65.617999999999995</v>
      </c>
      <c r="O1366" s="607">
        <f t="shared" ref="O1366:O1374" si="253">M1366*N1366</f>
        <v>1.2604723773456927</v>
      </c>
      <c r="P1366" s="763">
        <f t="shared" ref="P1366:P1374" si="254">M1366*60*1000</f>
        <v>1152.5548270404702</v>
      </c>
      <c r="Q1366" s="608">
        <f t="shared" ref="Q1366:Q1374" si="255">P1366*N1366/1000</f>
        <v>75.628342640741565</v>
      </c>
    </row>
    <row r="1367" spans="1:17">
      <c r="A1367" s="2052"/>
      <c r="B1367" s="75">
        <v>3</v>
      </c>
      <c r="C1367" s="824" t="s">
        <v>726</v>
      </c>
      <c r="D1367" s="878">
        <v>55</v>
      </c>
      <c r="E1367" s="878" t="s">
        <v>725</v>
      </c>
      <c r="F1367" s="879">
        <f t="shared" si="250"/>
        <v>52.537999999999997</v>
      </c>
      <c r="G1367" s="879">
        <v>4.5720000000000001</v>
      </c>
      <c r="H1367" s="879">
        <v>8.5820000000000007</v>
      </c>
      <c r="I1367" s="879">
        <v>39.384</v>
      </c>
      <c r="J1367" s="606"/>
      <c r="K1367" s="947">
        <f t="shared" si="251"/>
        <v>39.384</v>
      </c>
      <c r="L1367" s="836">
        <v>2555.09</v>
      </c>
      <c r="M1367" s="605">
        <f t="shared" si="252"/>
        <v>1.5413938452265869E-2</v>
      </c>
      <c r="N1367" s="1451">
        <v>65.617999999999995</v>
      </c>
      <c r="O1367" s="607">
        <f t="shared" si="253"/>
        <v>1.0114318133607818</v>
      </c>
      <c r="P1367" s="763">
        <f t="shared" si="254"/>
        <v>924.8363071359521</v>
      </c>
      <c r="Q1367" s="608">
        <f t="shared" si="255"/>
        <v>60.685908801646903</v>
      </c>
    </row>
    <row r="1368" spans="1:17">
      <c r="A1368" s="2052"/>
      <c r="B1368" s="75">
        <v>4</v>
      </c>
      <c r="C1368" s="824" t="s">
        <v>727</v>
      </c>
      <c r="D1368" s="878">
        <v>25</v>
      </c>
      <c r="E1368" s="878" t="s">
        <v>725</v>
      </c>
      <c r="F1368" s="879">
        <f t="shared" si="250"/>
        <v>32.726999999999997</v>
      </c>
      <c r="G1368" s="879">
        <v>3.5710000000000002</v>
      </c>
      <c r="H1368" s="879">
        <v>4</v>
      </c>
      <c r="I1368" s="879">
        <v>25.155999999999999</v>
      </c>
      <c r="J1368" s="606"/>
      <c r="K1368" s="947">
        <f t="shared" si="251"/>
        <v>25.155999999999999</v>
      </c>
      <c r="L1368" s="836">
        <v>1389.64</v>
      </c>
      <c r="M1368" s="605">
        <f t="shared" si="252"/>
        <v>1.8102530151693962E-2</v>
      </c>
      <c r="N1368" s="1451">
        <v>65.617999999999995</v>
      </c>
      <c r="O1368" s="607">
        <f t="shared" si="253"/>
        <v>1.1878518234938542</v>
      </c>
      <c r="P1368" s="763">
        <f t="shared" si="254"/>
        <v>1086.1518091016378</v>
      </c>
      <c r="Q1368" s="608">
        <f t="shared" si="255"/>
        <v>71.271109409631265</v>
      </c>
    </row>
    <row r="1369" spans="1:17">
      <c r="A1369" s="2052"/>
      <c r="B1369" s="75">
        <v>5</v>
      </c>
      <c r="C1369" s="824" t="s">
        <v>413</v>
      </c>
      <c r="D1369" s="878">
        <v>12</v>
      </c>
      <c r="E1369" s="878" t="s">
        <v>725</v>
      </c>
      <c r="F1369" s="879">
        <f t="shared" si="250"/>
        <v>13.434999999999999</v>
      </c>
      <c r="G1369" s="879">
        <v>0.8</v>
      </c>
      <c r="H1369" s="879">
        <v>1.92</v>
      </c>
      <c r="I1369" s="879">
        <v>10.715</v>
      </c>
      <c r="J1369" s="606"/>
      <c r="K1369" s="947">
        <f t="shared" si="251"/>
        <v>10.715</v>
      </c>
      <c r="L1369" s="836">
        <v>533.79999999999995</v>
      </c>
      <c r="M1369" s="605">
        <f t="shared" si="252"/>
        <v>2.0073061071562384E-2</v>
      </c>
      <c r="N1369" s="1451">
        <v>65.617999999999995</v>
      </c>
      <c r="O1369" s="607">
        <f t="shared" si="253"/>
        <v>1.3171541213937805</v>
      </c>
      <c r="P1369" s="763">
        <f t="shared" si="254"/>
        <v>1204.3836642937431</v>
      </c>
      <c r="Q1369" s="608">
        <f t="shared" si="255"/>
        <v>79.02924728362683</v>
      </c>
    </row>
    <row r="1370" spans="1:17">
      <c r="A1370" s="2052"/>
      <c r="B1370" s="75">
        <v>6</v>
      </c>
      <c r="C1370" s="824" t="s">
        <v>728</v>
      </c>
      <c r="D1370" s="878">
        <v>45</v>
      </c>
      <c r="E1370" s="878" t="s">
        <v>725</v>
      </c>
      <c r="F1370" s="879">
        <f t="shared" si="250"/>
        <v>57.253</v>
      </c>
      <c r="G1370" s="879">
        <v>5.649</v>
      </c>
      <c r="H1370" s="879">
        <v>7.2</v>
      </c>
      <c r="I1370" s="879">
        <v>44.404000000000003</v>
      </c>
      <c r="J1370" s="606"/>
      <c r="K1370" s="947">
        <f t="shared" si="251"/>
        <v>44.404000000000003</v>
      </c>
      <c r="L1370" s="836">
        <v>2197.71</v>
      </c>
      <c r="M1370" s="605">
        <f t="shared" si="252"/>
        <v>2.0204667585805226E-2</v>
      </c>
      <c r="N1370" s="1451">
        <v>65.617999999999995</v>
      </c>
      <c r="O1370" s="607">
        <f t="shared" si="253"/>
        <v>1.3257898776453672</v>
      </c>
      <c r="P1370" s="763">
        <f t="shared" si="254"/>
        <v>1212.2800551483135</v>
      </c>
      <c r="Q1370" s="608">
        <f t="shared" si="255"/>
        <v>79.547392658722032</v>
      </c>
    </row>
    <row r="1371" spans="1:17">
      <c r="A1371" s="2052"/>
      <c r="B1371" s="75">
        <v>7</v>
      </c>
      <c r="C1371" s="824" t="s">
        <v>729</v>
      </c>
      <c r="D1371" s="878">
        <v>50</v>
      </c>
      <c r="E1371" s="878" t="s">
        <v>725</v>
      </c>
      <c r="F1371" s="879">
        <f t="shared" si="250"/>
        <v>40.203000000000003</v>
      </c>
      <c r="G1371" s="879">
        <v>3.375</v>
      </c>
      <c r="H1371" s="879">
        <v>7.84</v>
      </c>
      <c r="I1371" s="879">
        <v>28.988</v>
      </c>
      <c r="J1371" s="606"/>
      <c r="K1371" s="947">
        <f t="shared" si="251"/>
        <v>28.988</v>
      </c>
      <c r="L1371" s="836">
        <v>1860.33</v>
      </c>
      <c r="M1371" s="605">
        <f t="shared" si="252"/>
        <v>1.5582181655942762E-2</v>
      </c>
      <c r="N1371" s="1451">
        <v>65.617999999999995</v>
      </c>
      <c r="O1371" s="607">
        <f t="shared" si="253"/>
        <v>1.0224715958996522</v>
      </c>
      <c r="P1371" s="763">
        <f t="shared" si="254"/>
        <v>934.93089935656576</v>
      </c>
      <c r="Q1371" s="608">
        <f t="shared" si="255"/>
        <v>61.348295753979123</v>
      </c>
    </row>
    <row r="1372" spans="1:17">
      <c r="A1372" s="2052"/>
      <c r="B1372" s="75">
        <v>8</v>
      </c>
      <c r="C1372" s="824" t="s">
        <v>730</v>
      </c>
      <c r="D1372" s="878">
        <v>50</v>
      </c>
      <c r="E1372" s="878" t="s">
        <v>725</v>
      </c>
      <c r="F1372" s="879">
        <f t="shared" si="250"/>
        <v>52.58</v>
      </c>
      <c r="G1372" s="879">
        <v>4.4089999999999998</v>
      </c>
      <c r="H1372" s="879">
        <v>8</v>
      </c>
      <c r="I1372" s="879">
        <v>40.170999999999999</v>
      </c>
      <c r="J1372" s="606"/>
      <c r="K1372" s="947">
        <f t="shared" si="251"/>
        <v>40.170999999999999</v>
      </c>
      <c r="L1372" s="836">
        <v>2660.12</v>
      </c>
      <c r="M1372" s="605">
        <f t="shared" si="252"/>
        <v>1.5101198442175541E-2</v>
      </c>
      <c r="N1372" s="1451">
        <v>65.617999999999995</v>
      </c>
      <c r="O1372" s="607">
        <f t="shared" si="253"/>
        <v>0.99091043937867451</v>
      </c>
      <c r="P1372" s="763">
        <f t="shared" si="254"/>
        <v>906.07190653053249</v>
      </c>
      <c r="Q1372" s="608">
        <f t="shared" si="255"/>
        <v>59.454626362720475</v>
      </c>
    </row>
    <row r="1373" spans="1:17">
      <c r="A1373" s="2052"/>
      <c r="B1373" s="75">
        <v>9</v>
      </c>
      <c r="C1373" s="824" t="s">
        <v>731</v>
      </c>
      <c r="D1373" s="878">
        <v>30</v>
      </c>
      <c r="E1373" s="878" t="s">
        <v>725</v>
      </c>
      <c r="F1373" s="879">
        <f t="shared" si="250"/>
        <v>33.977000000000004</v>
      </c>
      <c r="G1373" s="879">
        <v>3.6739999999999999</v>
      </c>
      <c r="H1373" s="879">
        <v>4.1870000000000003</v>
      </c>
      <c r="I1373" s="879">
        <v>26.116</v>
      </c>
      <c r="J1373" s="606"/>
      <c r="K1373" s="947">
        <f t="shared" si="251"/>
        <v>26.116</v>
      </c>
      <c r="L1373" s="836">
        <v>1593.55</v>
      </c>
      <c r="M1373" s="605">
        <f t="shared" si="252"/>
        <v>1.6388566408333596E-2</v>
      </c>
      <c r="N1373" s="1451">
        <v>65.617999999999995</v>
      </c>
      <c r="O1373" s="607">
        <f t="shared" si="253"/>
        <v>1.0753849505820339</v>
      </c>
      <c r="P1373" s="763">
        <f t="shared" si="254"/>
        <v>983.31398450001586</v>
      </c>
      <c r="Q1373" s="608">
        <f t="shared" si="255"/>
        <v>64.523097034922031</v>
      </c>
    </row>
    <row r="1374" spans="1:17" ht="12" thickBot="1">
      <c r="A1374" s="2053"/>
      <c r="B1374" s="78">
        <v>10</v>
      </c>
      <c r="C1374" s="824" t="s">
        <v>732</v>
      </c>
      <c r="D1374" s="881">
        <v>45</v>
      </c>
      <c r="E1374" s="881" t="s">
        <v>725</v>
      </c>
      <c r="F1374" s="882">
        <f t="shared" si="250"/>
        <v>43.969000000000001</v>
      </c>
      <c r="G1374" s="882">
        <v>4.9850000000000003</v>
      </c>
      <c r="H1374" s="882">
        <v>0.45</v>
      </c>
      <c r="I1374" s="882">
        <v>38.533999999999999</v>
      </c>
      <c r="J1374" s="905"/>
      <c r="K1374" s="951">
        <f t="shared" si="251"/>
        <v>38.533999999999999</v>
      </c>
      <c r="L1374" s="846">
        <v>1874.21</v>
      </c>
      <c r="M1374" s="845">
        <f t="shared" si="252"/>
        <v>2.0560129334492933E-2</v>
      </c>
      <c r="N1374" s="882">
        <v>65.617999999999995</v>
      </c>
      <c r="O1374" s="827">
        <f t="shared" si="253"/>
        <v>1.3491145666707571</v>
      </c>
      <c r="P1374" s="827">
        <f t="shared" si="254"/>
        <v>1233.607760069576</v>
      </c>
      <c r="Q1374" s="828">
        <f t="shared" si="255"/>
        <v>80.94687400024543</v>
      </c>
    </row>
    <row r="1375" spans="1:17">
      <c r="A1375" s="2055" t="s">
        <v>323</v>
      </c>
      <c r="B1375" s="40">
        <v>1</v>
      </c>
      <c r="C1375" s="766" t="s">
        <v>587</v>
      </c>
      <c r="D1375" s="767">
        <v>10</v>
      </c>
      <c r="E1375" s="773" t="s">
        <v>725</v>
      </c>
      <c r="F1375" s="1453">
        <f>SUM(G1375,H1375,I1375)</f>
        <v>10.316000000000001</v>
      </c>
      <c r="G1375" s="884">
        <v>0.76200000000000001</v>
      </c>
      <c r="H1375" s="884">
        <v>0.08</v>
      </c>
      <c r="I1375" s="884">
        <v>9.4740000000000002</v>
      </c>
      <c r="J1375" s="704"/>
      <c r="K1375" s="952">
        <f>I1375</f>
        <v>9.4740000000000002</v>
      </c>
      <c r="L1375" s="739">
        <v>400.21</v>
      </c>
      <c r="M1375" s="770">
        <f>K1375/L1375</f>
        <v>2.367257189975263E-2</v>
      </c>
      <c r="N1375" s="1453">
        <v>65.617999999999995</v>
      </c>
      <c r="O1375" s="771">
        <f>M1375*N1375</f>
        <v>1.5533468229179679</v>
      </c>
      <c r="P1375" s="771">
        <f>M1375*60*1000</f>
        <v>1420.3543139851577</v>
      </c>
      <c r="Q1375" s="772">
        <f>P1375*N1375/1000</f>
        <v>93.200809375078066</v>
      </c>
    </row>
    <row r="1376" spans="1:17">
      <c r="A1376" s="2055"/>
      <c r="B1376" s="40">
        <v>2</v>
      </c>
      <c r="C1376" s="832" t="s">
        <v>733</v>
      </c>
      <c r="D1376" s="886">
        <v>8</v>
      </c>
      <c r="E1376" s="773" t="s">
        <v>725</v>
      </c>
      <c r="F1376" s="1453">
        <f t="shared" ref="F1376:F1382" si="256">SUM(G1376,H1376,I1376)</f>
        <v>8.5909999999999993</v>
      </c>
      <c r="G1376" s="887">
        <v>0</v>
      </c>
      <c r="H1376" s="887">
        <v>0</v>
      </c>
      <c r="I1376" s="887">
        <v>8.5909999999999993</v>
      </c>
      <c r="J1376" s="610"/>
      <c r="K1376" s="952">
        <f t="shared" ref="K1376:K1382" si="257">I1376</f>
        <v>8.5909999999999993</v>
      </c>
      <c r="L1376" s="837">
        <v>342.1</v>
      </c>
      <c r="M1376" s="609">
        <f t="shared" ref="M1376:M1382" si="258">K1376/L1376</f>
        <v>2.5112540192926042E-2</v>
      </c>
      <c r="N1376" s="1453">
        <v>65.617999999999995</v>
      </c>
      <c r="O1376" s="611">
        <f t="shared" ref="O1376:O1382" si="259">M1376*N1376</f>
        <v>1.6478346623794209</v>
      </c>
      <c r="P1376" s="771">
        <f t="shared" ref="P1376:P1382" si="260">M1376*60*1000</f>
        <v>1506.7524115755625</v>
      </c>
      <c r="Q1376" s="612">
        <f t="shared" ref="Q1376:Q1382" si="261">P1376*N1376/1000</f>
        <v>98.870079742765256</v>
      </c>
    </row>
    <row r="1377" spans="1:17">
      <c r="A1377" s="2055"/>
      <c r="B1377" s="40">
        <v>3</v>
      </c>
      <c r="C1377" s="832" t="s">
        <v>734</v>
      </c>
      <c r="D1377" s="886">
        <v>12</v>
      </c>
      <c r="E1377" s="773" t="s">
        <v>725</v>
      </c>
      <c r="F1377" s="1453">
        <f t="shared" si="256"/>
        <v>17.672999999999998</v>
      </c>
      <c r="G1377" s="887">
        <v>0</v>
      </c>
      <c r="H1377" s="887">
        <v>0</v>
      </c>
      <c r="I1377" s="887">
        <v>17.672999999999998</v>
      </c>
      <c r="J1377" s="610"/>
      <c r="K1377" s="952">
        <f t="shared" si="257"/>
        <v>17.672999999999998</v>
      </c>
      <c r="L1377" s="837">
        <v>673.93</v>
      </c>
      <c r="M1377" s="609">
        <f t="shared" si="258"/>
        <v>2.6223791788464675E-2</v>
      </c>
      <c r="N1377" s="1453">
        <v>65.617999999999995</v>
      </c>
      <c r="O1377" s="611">
        <f t="shared" si="259"/>
        <v>1.720752769575475</v>
      </c>
      <c r="P1377" s="771">
        <f t="shared" si="260"/>
        <v>1573.4275073078804</v>
      </c>
      <c r="Q1377" s="612">
        <f t="shared" si="261"/>
        <v>103.24516617452849</v>
      </c>
    </row>
    <row r="1378" spans="1:17">
      <c r="A1378" s="2056"/>
      <c r="B1378" s="20">
        <v>4</v>
      </c>
      <c r="C1378" s="832" t="s">
        <v>414</v>
      </c>
      <c r="D1378" s="886">
        <v>35</v>
      </c>
      <c r="E1378" s="773" t="s">
        <v>725</v>
      </c>
      <c r="F1378" s="1453">
        <f t="shared" si="256"/>
        <v>28.71</v>
      </c>
      <c r="G1378" s="887">
        <v>0</v>
      </c>
      <c r="H1378" s="887">
        <v>0</v>
      </c>
      <c r="I1378" s="887">
        <v>28.71</v>
      </c>
      <c r="J1378" s="610"/>
      <c r="K1378" s="952">
        <f t="shared" si="257"/>
        <v>28.71</v>
      </c>
      <c r="L1378" s="837">
        <v>1228.48</v>
      </c>
      <c r="M1378" s="609">
        <f t="shared" si="258"/>
        <v>2.3370343839541549E-2</v>
      </c>
      <c r="N1378" s="1453">
        <v>65.617999999999995</v>
      </c>
      <c r="O1378" s="611">
        <f t="shared" si="259"/>
        <v>1.5335152220630373</v>
      </c>
      <c r="P1378" s="771">
        <f t="shared" si="260"/>
        <v>1402.2206303724929</v>
      </c>
      <c r="Q1378" s="612">
        <f t="shared" si="261"/>
        <v>92.010913323782233</v>
      </c>
    </row>
    <row r="1379" spans="1:17">
      <c r="A1379" s="2056"/>
      <c r="B1379" s="20">
        <v>5</v>
      </c>
      <c r="C1379" s="832" t="s">
        <v>735</v>
      </c>
      <c r="D1379" s="886">
        <v>9</v>
      </c>
      <c r="E1379" s="773" t="s">
        <v>725</v>
      </c>
      <c r="F1379" s="1453">
        <f t="shared" si="256"/>
        <v>14.395</v>
      </c>
      <c r="G1379" s="887">
        <v>0</v>
      </c>
      <c r="H1379" s="887">
        <v>0</v>
      </c>
      <c r="I1379" s="887">
        <v>14.395</v>
      </c>
      <c r="J1379" s="610"/>
      <c r="K1379" s="952">
        <f t="shared" si="257"/>
        <v>14.395</v>
      </c>
      <c r="L1379" s="837">
        <v>533.78</v>
      </c>
      <c r="M1379" s="609">
        <f t="shared" si="258"/>
        <v>2.6968039267113792E-2</v>
      </c>
      <c r="N1379" s="1453">
        <v>65.617999999999995</v>
      </c>
      <c r="O1379" s="611">
        <f t="shared" si="259"/>
        <v>1.7695888006294727</v>
      </c>
      <c r="P1379" s="771">
        <f t="shared" si="260"/>
        <v>1618.0823560268275</v>
      </c>
      <c r="Q1379" s="612">
        <f t="shared" si="261"/>
        <v>106.17532803776835</v>
      </c>
    </row>
    <row r="1380" spans="1:17">
      <c r="A1380" s="2056"/>
      <c r="B1380" s="20">
        <v>6</v>
      </c>
      <c r="C1380" s="832" t="s">
        <v>588</v>
      </c>
      <c r="D1380" s="886">
        <v>8</v>
      </c>
      <c r="E1380" s="773" t="s">
        <v>725</v>
      </c>
      <c r="F1380" s="1453">
        <f t="shared" si="256"/>
        <v>8.6219999999999999</v>
      </c>
      <c r="G1380" s="887">
        <v>0</v>
      </c>
      <c r="H1380" s="887">
        <v>0</v>
      </c>
      <c r="I1380" s="887">
        <v>8.6219999999999999</v>
      </c>
      <c r="J1380" s="610"/>
      <c r="K1380" s="952">
        <f t="shared" si="257"/>
        <v>8.6219999999999999</v>
      </c>
      <c r="L1380" s="837">
        <v>378.95</v>
      </c>
      <c r="M1380" s="609">
        <f t="shared" si="258"/>
        <v>2.2752341997625016E-2</v>
      </c>
      <c r="N1380" s="1453">
        <v>65.617999999999995</v>
      </c>
      <c r="O1380" s="611">
        <f t="shared" si="259"/>
        <v>1.4929631772001581</v>
      </c>
      <c r="P1380" s="771">
        <f t="shared" si="260"/>
        <v>1365.140519857501</v>
      </c>
      <c r="Q1380" s="612">
        <f t="shared" si="261"/>
        <v>89.577790632009496</v>
      </c>
    </row>
    <row r="1381" spans="1:17">
      <c r="A1381" s="2056"/>
      <c r="B1381" s="20">
        <v>7</v>
      </c>
      <c r="C1381" s="832" t="s">
        <v>589</v>
      </c>
      <c r="D1381" s="886">
        <v>8</v>
      </c>
      <c r="E1381" s="773" t="s">
        <v>725</v>
      </c>
      <c r="F1381" s="1453">
        <f t="shared" si="256"/>
        <v>10.244</v>
      </c>
      <c r="G1381" s="887">
        <v>5.3999999999999999E-2</v>
      </c>
      <c r="H1381" s="887">
        <v>0.02</v>
      </c>
      <c r="I1381" s="887">
        <v>10.17</v>
      </c>
      <c r="J1381" s="610"/>
      <c r="K1381" s="952">
        <f t="shared" si="257"/>
        <v>10.17</v>
      </c>
      <c r="L1381" s="837">
        <v>389.52</v>
      </c>
      <c r="M1381" s="609">
        <f t="shared" si="258"/>
        <v>2.6109057301293901E-2</v>
      </c>
      <c r="N1381" s="1453">
        <v>65.617999999999995</v>
      </c>
      <c r="O1381" s="611">
        <f t="shared" si="259"/>
        <v>1.7132241219963031</v>
      </c>
      <c r="P1381" s="771">
        <f t="shared" si="260"/>
        <v>1566.5434380776339</v>
      </c>
      <c r="Q1381" s="612">
        <f t="shared" si="261"/>
        <v>102.79344731977818</v>
      </c>
    </row>
    <row r="1382" spans="1:17">
      <c r="A1382" s="2056"/>
      <c r="B1382" s="20">
        <v>8</v>
      </c>
      <c r="C1382" s="832" t="s">
        <v>736</v>
      </c>
      <c r="D1382" s="886">
        <v>42</v>
      </c>
      <c r="E1382" s="773" t="s">
        <v>725</v>
      </c>
      <c r="F1382" s="1453">
        <f t="shared" si="256"/>
        <v>26.76</v>
      </c>
      <c r="G1382" s="887">
        <v>0</v>
      </c>
      <c r="H1382" s="887">
        <v>0</v>
      </c>
      <c r="I1382" s="887">
        <v>26.76</v>
      </c>
      <c r="J1382" s="610"/>
      <c r="K1382" s="952">
        <f t="shared" si="257"/>
        <v>26.76</v>
      </c>
      <c r="L1382" s="837">
        <v>1067.17</v>
      </c>
      <c r="M1382" s="609">
        <f t="shared" si="258"/>
        <v>2.5075667419436454E-2</v>
      </c>
      <c r="N1382" s="1453">
        <v>65.617999999999995</v>
      </c>
      <c r="O1382" s="611">
        <f t="shared" si="259"/>
        <v>1.6454151447285812</v>
      </c>
      <c r="P1382" s="771">
        <f t="shared" si="260"/>
        <v>1504.5400451661872</v>
      </c>
      <c r="Q1382" s="612">
        <f t="shared" si="261"/>
        <v>98.724908683714858</v>
      </c>
    </row>
    <row r="1383" spans="1:17">
      <c r="A1383" s="2056"/>
      <c r="B1383" s="20">
        <v>9</v>
      </c>
      <c r="C1383" s="889"/>
      <c r="D1383" s="886"/>
      <c r="E1383" s="773"/>
      <c r="F1383" s="769"/>
      <c r="G1383" s="887"/>
      <c r="H1383" s="887"/>
      <c r="I1383" s="887"/>
      <c r="J1383" s="832"/>
      <c r="K1383" s="1452"/>
      <c r="L1383" s="837"/>
      <c r="M1383" s="609"/>
      <c r="N1383" s="1453"/>
      <c r="O1383" s="611"/>
      <c r="P1383" s="771"/>
      <c r="Q1383" s="612"/>
    </row>
    <row r="1384" spans="1:17" ht="12" thickBot="1">
      <c r="A1384" s="2057"/>
      <c r="B1384" s="21">
        <v>10</v>
      </c>
      <c r="C1384" s="890"/>
      <c r="D1384" s="891"/>
      <c r="E1384" s="891"/>
      <c r="F1384" s="892"/>
      <c r="G1384" s="893"/>
      <c r="H1384" s="893"/>
      <c r="I1384" s="893"/>
      <c r="J1384" s="833"/>
      <c r="K1384" s="1030"/>
      <c r="L1384" s="839"/>
      <c r="M1384" s="838"/>
      <c r="N1384" s="893"/>
      <c r="O1384" s="834"/>
      <c r="P1384" s="834"/>
      <c r="Q1384" s="835"/>
    </row>
    <row r="1387" spans="1:17" ht="15">
      <c r="A1387" s="2059" t="s">
        <v>452</v>
      </c>
      <c r="B1387" s="2059"/>
      <c r="C1387" s="2059"/>
      <c r="D1387" s="2059"/>
      <c r="E1387" s="2059"/>
      <c r="F1387" s="2059"/>
      <c r="G1387" s="2059"/>
      <c r="H1387" s="2059"/>
      <c r="I1387" s="2059"/>
      <c r="J1387" s="2059"/>
      <c r="K1387" s="2059"/>
      <c r="L1387" s="2059"/>
      <c r="M1387" s="2059"/>
      <c r="N1387" s="2059"/>
      <c r="O1387" s="2059"/>
      <c r="P1387" s="2059"/>
      <c r="Q1387" s="2059"/>
    </row>
    <row r="1388" spans="1:17" ht="13.5" thickBot="1">
      <c r="A1388" s="945"/>
      <c r="B1388" s="945"/>
      <c r="C1388" s="945"/>
      <c r="D1388" s="945"/>
      <c r="E1388" s="2043" t="s">
        <v>404</v>
      </c>
      <c r="F1388" s="2043"/>
      <c r="G1388" s="2043"/>
      <c r="H1388" s="2043"/>
      <c r="I1388" s="945">
        <v>0</v>
      </c>
      <c r="J1388" s="945" t="s">
        <v>403</v>
      </c>
      <c r="K1388" s="945" t="s">
        <v>405</v>
      </c>
      <c r="L1388" s="946">
        <v>512</v>
      </c>
      <c r="M1388" s="945"/>
      <c r="N1388" s="945"/>
      <c r="O1388" s="945"/>
      <c r="P1388" s="945"/>
      <c r="Q1388" s="945"/>
    </row>
    <row r="1389" spans="1:17">
      <c r="A1389" s="2060" t="s">
        <v>1</v>
      </c>
      <c r="B1389" s="2063" t="s">
        <v>0</v>
      </c>
      <c r="C1389" s="2066" t="s">
        <v>2</v>
      </c>
      <c r="D1389" s="2066" t="s">
        <v>3</v>
      </c>
      <c r="E1389" s="2066" t="s">
        <v>12</v>
      </c>
      <c r="F1389" s="2070" t="s">
        <v>13</v>
      </c>
      <c r="G1389" s="2071"/>
      <c r="H1389" s="2071"/>
      <c r="I1389" s="2072"/>
      <c r="J1389" s="2066" t="s">
        <v>4</v>
      </c>
      <c r="K1389" s="2066" t="s">
        <v>14</v>
      </c>
      <c r="L1389" s="2066" t="s">
        <v>5</v>
      </c>
      <c r="M1389" s="2066" t="s">
        <v>6</v>
      </c>
      <c r="N1389" s="2066" t="s">
        <v>15</v>
      </c>
      <c r="O1389" s="2066" t="s">
        <v>16</v>
      </c>
      <c r="P1389" s="2073" t="s">
        <v>23</v>
      </c>
      <c r="Q1389" s="2075" t="s">
        <v>24</v>
      </c>
    </row>
    <row r="1390" spans="1:17" ht="33.75">
      <c r="A1390" s="2061"/>
      <c r="B1390" s="2064"/>
      <c r="C1390" s="2067"/>
      <c r="D1390" s="2069"/>
      <c r="E1390" s="2069"/>
      <c r="F1390" s="944" t="s">
        <v>17</v>
      </c>
      <c r="G1390" s="944" t="s">
        <v>18</v>
      </c>
      <c r="H1390" s="944" t="s">
        <v>19</v>
      </c>
      <c r="I1390" s="944" t="s">
        <v>20</v>
      </c>
      <c r="J1390" s="2069"/>
      <c r="K1390" s="2069"/>
      <c r="L1390" s="2069"/>
      <c r="M1390" s="2069"/>
      <c r="N1390" s="2069"/>
      <c r="O1390" s="2069"/>
      <c r="P1390" s="2074"/>
      <c r="Q1390" s="2076"/>
    </row>
    <row r="1391" spans="1:17" ht="12" thickBot="1">
      <c r="A1391" s="2061"/>
      <c r="B1391" s="2064"/>
      <c r="C1391" s="2068"/>
      <c r="D1391" s="31" t="s">
        <v>7</v>
      </c>
      <c r="E1391" s="31" t="s">
        <v>8</v>
      </c>
      <c r="F1391" s="31" t="s">
        <v>9</v>
      </c>
      <c r="G1391" s="31" t="s">
        <v>9</v>
      </c>
      <c r="H1391" s="31" t="s">
        <v>9</v>
      </c>
      <c r="I1391" s="31" t="s">
        <v>9</v>
      </c>
      <c r="J1391" s="31" t="s">
        <v>21</v>
      </c>
      <c r="K1391" s="31" t="s">
        <v>9</v>
      </c>
      <c r="L1391" s="31" t="s">
        <v>21</v>
      </c>
      <c r="M1391" s="31" t="s">
        <v>22</v>
      </c>
      <c r="N1391" s="99" t="s">
        <v>519</v>
      </c>
      <c r="O1391" s="99" t="s">
        <v>520</v>
      </c>
      <c r="P1391" s="100" t="s">
        <v>25</v>
      </c>
      <c r="Q1391" s="101" t="s">
        <v>521</v>
      </c>
    </row>
    <row r="1392" spans="1:17">
      <c r="A1392" s="2058" t="s">
        <v>322</v>
      </c>
      <c r="B1392" s="47">
        <v>1</v>
      </c>
      <c r="C1392" s="789"/>
      <c r="D1392" s="736"/>
      <c r="E1392" s="736"/>
      <c r="F1392" s="695"/>
      <c r="G1392" s="695"/>
      <c r="H1392" s="695"/>
      <c r="I1392" s="695"/>
      <c r="J1392" s="695"/>
      <c r="K1392" s="737"/>
      <c r="L1392" s="695"/>
      <c r="M1392" s="738"/>
      <c r="N1392" s="787"/>
      <c r="O1392" s="740"/>
      <c r="P1392" s="740"/>
      <c r="Q1392" s="741"/>
    </row>
    <row r="1393" spans="1:17">
      <c r="A1393" s="2045"/>
      <c r="B1393" s="45">
        <v>2</v>
      </c>
      <c r="C1393" s="789"/>
      <c r="D1393" s="743"/>
      <c r="E1393" s="743"/>
      <c r="F1393" s="695"/>
      <c r="G1393" s="597"/>
      <c r="H1393" s="597"/>
      <c r="I1393" s="597"/>
      <c r="J1393" s="597"/>
      <c r="K1393" s="745"/>
      <c r="L1393" s="597"/>
      <c r="M1393" s="598"/>
      <c r="N1393" s="790"/>
      <c r="O1393" s="746"/>
      <c r="P1393" s="740"/>
      <c r="Q1393" s="747"/>
    </row>
    <row r="1394" spans="1:17">
      <c r="A1394" s="2045"/>
      <c r="B1394" s="45">
        <v>3</v>
      </c>
      <c r="C1394" s="789"/>
      <c r="D1394" s="743"/>
      <c r="E1394" s="743"/>
      <c r="F1394" s="695"/>
      <c r="G1394" s="597"/>
      <c r="H1394" s="597"/>
      <c r="I1394" s="597"/>
      <c r="J1394" s="597"/>
      <c r="K1394" s="745"/>
      <c r="L1394" s="597"/>
      <c r="M1394" s="598"/>
      <c r="N1394" s="790"/>
      <c r="O1394" s="746"/>
      <c r="P1394" s="740"/>
      <c r="Q1394" s="747"/>
    </row>
    <row r="1395" spans="1:17">
      <c r="A1395" s="2045"/>
      <c r="B1395" s="13">
        <v>4</v>
      </c>
      <c r="C1395" s="789"/>
      <c r="D1395" s="743"/>
      <c r="E1395" s="743"/>
      <c r="F1395" s="695"/>
      <c r="G1395" s="597"/>
      <c r="H1395" s="597"/>
      <c r="I1395" s="597"/>
      <c r="J1395" s="597"/>
      <c r="K1395" s="745"/>
      <c r="L1395" s="597"/>
      <c r="M1395" s="598"/>
      <c r="N1395" s="790"/>
      <c r="O1395" s="746"/>
      <c r="P1395" s="740"/>
      <c r="Q1395" s="747"/>
    </row>
    <row r="1396" spans="1:17">
      <c r="A1396" s="2045"/>
      <c r="B1396" s="13">
        <v>5</v>
      </c>
      <c r="C1396" s="789"/>
      <c r="D1396" s="743"/>
      <c r="E1396" s="743"/>
      <c r="F1396" s="695"/>
      <c r="G1396" s="597"/>
      <c r="H1396" s="597"/>
      <c r="I1396" s="597"/>
      <c r="J1396" s="597"/>
      <c r="K1396" s="745"/>
      <c r="L1396" s="597"/>
      <c r="M1396" s="598"/>
      <c r="N1396" s="790"/>
      <c r="O1396" s="746"/>
      <c r="P1396" s="740"/>
      <c r="Q1396" s="747"/>
    </row>
    <row r="1397" spans="1:17">
      <c r="A1397" s="2045"/>
      <c r="B1397" s="13">
        <v>6</v>
      </c>
      <c r="C1397" s="789"/>
      <c r="D1397" s="743"/>
      <c r="E1397" s="743"/>
      <c r="F1397" s="695"/>
      <c r="G1397" s="597"/>
      <c r="H1397" s="597"/>
      <c r="I1397" s="597"/>
      <c r="J1397" s="597"/>
      <c r="K1397" s="745"/>
      <c r="L1397" s="597"/>
      <c r="M1397" s="598"/>
      <c r="N1397" s="790"/>
      <c r="O1397" s="746"/>
      <c r="P1397" s="740"/>
      <c r="Q1397" s="747"/>
    </row>
    <row r="1398" spans="1:17">
      <c r="A1398" s="2045"/>
      <c r="B1398" s="13">
        <v>7</v>
      </c>
      <c r="C1398" s="789"/>
      <c r="D1398" s="743"/>
      <c r="E1398" s="743"/>
      <c r="F1398" s="695"/>
      <c r="G1398" s="597"/>
      <c r="H1398" s="597"/>
      <c r="I1398" s="597"/>
      <c r="J1398" s="597"/>
      <c r="K1398" s="745"/>
      <c r="L1398" s="597"/>
      <c r="M1398" s="598"/>
      <c r="N1398" s="790"/>
      <c r="O1398" s="746"/>
      <c r="P1398" s="740"/>
      <c r="Q1398" s="747"/>
    </row>
    <row r="1399" spans="1:17">
      <c r="A1399" s="2045"/>
      <c r="B1399" s="13">
        <v>8</v>
      </c>
      <c r="C1399" s="789"/>
      <c r="D1399" s="743"/>
      <c r="E1399" s="743"/>
      <c r="F1399" s="695"/>
      <c r="G1399" s="597"/>
      <c r="H1399" s="597"/>
      <c r="I1399" s="597"/>
      <c r="J1399" s="597"/>
      <c r="K1399" s="745"/>
      <c r="L1399" s="597"/>
      <c r="M1399" s="598"/>
      <c r="N1399" s="790"/>
      <c r="O1399" s="746"/>
      <c r="P1399" s="740"/>
      <c r="Q1399" s="747"/>
    </row>
    <row r="1400" spans="1:17">
      <c r="A1400" s="2045"/>
      <c r="B1400" s="13">
        <v>9</v>
      </c>
      <c r="C1400" s="789"/>
      <c r="D1400" s="743"/>
      <c r="E1400" s="743"/>
      <c r="F1400" s="695"/>
      <c r="G1400" s="597"/>
      <c r="H1400" s="597"/>
      <c r="I1400" s="597"/>
      <c r="J1400" s="597"/>
      <c r="K1400" s="745"/>
      <c r="L1400" s="597"/>
      <c r="M1400" s="598"/>
      <c r="N1400" s="790"/>
      <c r="O1400" s="746"/>
      <c r="P1400" s="740"/>
      <c r="Q1400" s="747"/>
    </row>
    <row r="1401" spans="1:17" ht="12" thickBot="1">
      <c r="A1401" s="2046"/>
      <c r="B1401" s="44">
        <v>10</v>
      </c>
      <c r="C1401" s="799"/>
      <c r="D1401" s="800"/>
      <c r="E1401" s="800"/>
      <c r="F1401" s="930"/>
      <c r="G1401" s="701"/>
      <c r="H1401" s="701"/>
      <c r="I1401" s="701"/>
      <c r="J1401" s="701"/>
      <c r="K1401" s="931"/>
      <c r="L1401" s="701"/>
      <c r="M1401" s="702"/>
      <c r="N1401" s="801"/>
      <c r="O1401" s="932"/>
      <c r="P1401" s="933"/>
      <c r="Q1401" s="934"/>
    </row>
    <row r="1402" spans="1:17">
      <c r="A1402" s="2047" t="s">
        <v>314</v>
      </c>
      <c r="B1402" s="214">
        <v>1</v>
      </c>
      <c r="C1402" s="756" t="s">
        <v>483</v>
      </c>
      <c r="D1402" s="749">
        <v>75</v>
      </c>
      <c r="E1402" s="749" t="s">
        <v>39</v>
      </c>
      <c r="F1402" s="1070">
        <f>G1402+H1402+I1402</f>
        <v>46.760000000000005</v>
      </c>
      <c r="G1402" s="858">
        <v>6.6429999999999998</v>
      </c>
      <c r="H1402" s="858">
        <v>11.84</v>
      </c>
      <c r="I1402" s="859">
        <v>28.277000000000001</v>
      </c>
      <c r="J1402" s="860">
        <v>3389.14</v>
      </c>
      <c r="K1402" s="1072">
        <f>I1402</f>
        <v>28.277000000000001</v>
      </c>
      <c r="L1402" s="1071">
        <f>J1402</f>
        <v>3389.14</v>
      </c>
      <c r="M1402" s="753">
        <f>K1402/L1402</f>
        <v>8.3434145535445578E-3</v>
      </c>
      <c r="N1402" s="862">
        <v>89.59</v>
      </c>
      <c r="O1402" s="754">
        <f t="shared" ref="O1402:O1411" si="262">M1402*N1402</f>
        <v>0.747486509852057</v>
      </c>
      <c r="P1402" s="754">
        <f t="shared" ref="P1402:P1411" si="263">M1402*60*1000</f>
        <v>500.60487321267345</v>
      </c>
      <c r="Q1402" s="755">
        <f t="shared" ref="Q1402:Q1411" si="264">P1402*N1402/1000</f>
        <v>44.849190591123417</v>
      </c>
    </row>
    <row r="1403" spans="1:17">
      <c r="A1403" s="2048"/>
      <c r="B1403" s="261">
        <v>2</v>
      </c>
      <c r="C1403" s="756" t="s">
        <v>758</v>
      </c>
      <c r="D1403" s="749">
        <v>36</v>
      </c>
      <c r="E1403" s="749" t="s">
        <v>39</v>
      </c>
      <c r="F1403" s="1683">
        <f t="shared" ref="F1403:F1430" si="265">G1403+H1403+I1403</f>
        <v>21</v>
      </c>
      <c r="G1403" s="859">
        <v>2.1030000000000002</v>
      </c>
      <c r="H1403" s="859">
        <v>5.76</v>
      </c>
      <c r="I1403" s="859">
        <v>13.137</v>
      </c>
      <c r="J1403" s="863">
        <v>1540.77</v>
      </c>
      <c r="K1403" s="1684">
        <v>12.53</v>
      </c>
      <c r="L1403" s="863">
        <v>1469.64</v>
      </c>
      <c r="M1403" s="753">
        <f>K1403/L1403</f>
        <v>8.5258974987071651E-3</v>
      </c>
      <c r="N1403" s="862">
        <v>89.59</v>
      </c>
      <c r="O1403" s="754">
        <f t="shared" si="262"/>
        <v>0.76383515690917492</v>
      </c>
      <c r="P1403" s="754">
        <f t="shared" si="263"/>
        <v>511.55384992242989</v>
      </c>
      <c r="Q1403" s="755">
        <f t="shared" si="264"/>
        <v>45.830109414550499</v>
      </c>
    </row>
    <row r="1404" spans="1:17">
      <c r="A1404" s="2048"/>
      <c r="B1404" s="208">
        <v>3</v>
      </c>
      <c r="C1404" s="865" t="s">
        <v>453</v>
      </c>
      <c r="D1404" s="749">
        <v>8</v>
      </c>
      <c r="E1404" s="749" t="s">
        <v>39</v>
      </c>
      <c r="F1404" s="859">
        <f t="shared" si="265"/>
        <v>7.0389999999999997</v>
      </c>
      <c r="G1404" s="859">
        <v>0.77</v>
      </c>
      <c r="H1404" s="859">
        <v>0.64</v>
      </c>
      <c r="I1404" s="859">
        <v>5.6289999999999996</v>
      </c>
      <c r="J1404" s="863">
        <v>633.84</v>
      </c>
      <c r="K1404" s="864">
        <f t="shared" ref="K1404:L1421" si="266">I1404</f>
        <v>5.6289999999999996</v>
      </c>
      <c r="L1404" s="863">
        <f t="shared" si="266"/>
        <v>633.84</v>
      </c>
      <c r="M1404" s="758">
        <f t="shared" ref="M1404:M1411" si="267">K1404/L1404</f>
        <v>8.880790104758297E-3</v>
      </c>
      <c r="N1404" s="862">
        <v>89.59</v>
      </c>
      <c r="O1404" s="754">
        <f t="shared" si="262"/>
        <v>0.79562998548529584</v>
      </c>
      <c r="P1404" s="754">
        <f t="shared" si="263"/>
        <v>532.84740628549787</v>
      </c>
      <c r="Q1404" s="759">
        <f t="shared" si="264"/>
        <v>47.737799129117754</v>
      </c>
    </row>
    <row r="1405" spans="1:17">
      <c r="A1405" s="2048"/>
      <c r="B1405" s="208">
        <v>4</v>
      </c>
      <c r="C1405" s="865" t="s">
        <v>759</v>
      </c>
      <c r="D1405" s="749">
        <v>10</v>
      </c>
      <c r="E1405" s="749" t="s">
        <v>39</v>
      </c>
      <c r="F1405" s="1685">
        <f t="shared" si="265"/>
        <v>9</v>
      </c>
      <c r="G1405" s="859">
        <v>0.79700000000000004</v>
      </c>
      <c r="H1405" s="859">
        <v>1.6</v>
      </c>
      <c r="I1405" s="859">
        <v>6.6029999999999998</v>
      </c>
      <c r="J1405" s="863">
        <v>656.14</v>
      </c>
      <c r="K1405" s="1686">
        <v>6.0860000000000003</v>
      </c>
      <c r="L1405" s="1687">
        <v>604.77</v>
      </c>
      <c r="M1405" s="758">
        <f t="shared" si="267"/>
        <v>1.006332986093887E-2</v>
      </c>
      <c r="N1405" s="862">
        <v>89.59</v>
      </c>
      <c r="O1405" s="866">
        <f t="shared" si="262"/>
        <v>0.90157372224151333</v>
      </c>
      <c r="P1405" s="754">
        <f t="shared" si="263"/>
        <v>603.79979165633222</v>
      </c>
      <c r="Q1405" s="759">
        <f t="shared" si="264"/>
        <v>54.094423334490806</v>
      </c>
    </row>
    <row r="1406" spans="1:17">
      <c r="A1406" s="2048"/>
      <c r="B1406" s="208">
        <v>5</v>
      </c>
      <c r="C1406" s="865" t="s">
        <v>760</v>
      </c>
      <c r="D1406" s="749">
        <v>24</v>
      </c>
      <c r="E1406" s="749" t="s">
        <v>39</v>
      </c>
      <c r="F1406" s="1683">
        <f t="shared" si="265"/>
        <v>14.757000000000001</v>
      </c>
      <c r="G1406" s="859">
        <v>2.2000000000000002</v>
      </c>
      <c r="H1406" s="859">
        <v>0.24</v>
      </c>
      <c r="I1406" s="859">
        <v>12.317</v>
      </c>
      <c r="J1406" s="863">
        <v>1076.8800000000001</v>
      </c>
      <c r="K1406" s="864">
        <f t="shared" si="266"/>
        <v>12.317</v>
      </c>
      <c r="L1406" s="863">
        <f t="shared" si="266"/>
        <v>1076.8800000000001</v>
      </c>
      <c r="M1406" s="758">
        <f t="shared" si="267"/>
        <v>1.1437671792585988E-2</v>
      </c>
      <c r="N1406" s="862">
        <v>89.59</v>
      </c>
      <c r="O1406" s="866">
        <f t="shared" si="262"/>
        <v>1.0247010158977787</v>
      </c>
      <c r="P1406" s="754">
        <f t="shared" si="263"/>
        <v>686.26030755515933</v>
      </c>
      <c r="Q1406" s="759">
        <f t="shared" si="264"/>
        <v>61.482060953866728</v>
      </c>
    </row>
    <row r="1407" spans="1:17">
      <c r="A1407" s="2048"/>
      <c r="B1407" s="208">
        <v>6</v>
      </c>
      <c r="C1407" s="865" t="s">
        <v>761</v>
      </c>
      <c r="D1407" s="749">
        <v>8</v>
      </c>
      <c r="E1407" s="749" t="s">
        <v>39</v>
      </c>
      <c r="F1407" s="859">
        <f t="shared" si="265"/>
        <v>5.7050000000000001</v>
      </c>
      <c r="G1407" s="859">
        <v>0</v>
      </c>
      <c r="H1407" s="859">
        <v>0</v>
      </c>
      <c r="I1407" s="859">
        <v>5.7050000000000001</v>
      </c>
      <c r="J1407" s="863">
        <v>491.34</v>
      </c>
      <c r="K1407" s="1686">
        <f t="shared" si="266"/>
        <v>5.7050000000000001</v>
      </c>
      <c r="L1407" s="1687">
        <f t="shared" si="266"/>
        <v>491.34</v>
      </c>
      <c r="M1407" s="758">
        <f t="shared" si="267"/>
        <v>1.1611104326942647E-2</v>
      </c>
      <c r="N1407" s="862">
        <v>89.59</v>
      </c>
      <c r="O1407" s="866">
        <f t="shared" si="262"/>
        <v>1.0402388366507918</v>
      </c>
      <c r="P1407" s="754">
        <f t="shared" si="263"/>
        <v>696.66625961655882</v>
      </c>
      <c r="Q1407" s="759">
        <f t="shared" si="264"/>
        <v>62.414330199047505</v>
      </c>
    </row>
    <row r="1408" spans="1:17">
      <c r="A1408" s="2048"/>
      <c r="B1408" s="208">
        <v>7</v>
      </c>
      <c r="C1408" s="865" t="s">
        <v>762</v>
      </c>
      <c r="D1408" s="749">
        <v>58</v>
      </c>
      <c r="E1408" s="749" t="s">
        <v>39</v>
      </c>
      <c r="F1408" s="859">
        <f t="shared" si="265"/>
        <v>42.265999999999998</v>
      </c>
      <c r="G1408" s="859">
        <v>5.2789999999999999</v>
      </c>
      <c r="H1408" s="859">
        <v>9.2799999999999994</v>
      </c>
      <c r="I1408" s="859">
        <v>27.707000000000001</v>
      </c>
      <c r="J1408" s="863">
        <v>2346.98</v>
      </c>
      <c r="K1408" s="864">
        <f t="shared" si="266"/>
        <v>27.707000000000001</v>
      </c>
      <c r="L1408" s="863">
        <f t="shared" si="266"/>
        <v>2346.98</v>
      </c>
      <c r="M1408" s="758">
        <f t="shared" si="267"/>
        <v>1.1805383940212529E-2</v>
      </c>
      <c r="N1408" s="862">
        <v>89.59</v>
      </c>
      <c r="O1408" s="866">
        <f t="shared" si="262"/>
        <v>1.0576443472036405</v>
      </c>
      <c r="P1408" s="754">
        <f t="shared" si="263"/>
        <v>708.32303641275178</v>
      </c>
      <c r="Q1408" s="759">
        <f t="shared" si="264"/>
        <v>63.458660832218435</v>
      </c>
    </row>
    <row r="1409" spans="1:17">
      <c r="A1409" s="2048"/>
      <c r="B1409" s="208">
        <v>8</v>
      </c>
      <c r="C1409" s="865" t="s">
        <v>603</v>
      </c>
      <c r="D1409" s="749">
        <v>30</v>
      </c>
      <c r="E1409" s="749" t="s">
        <v>39</v>
      </c>
      <c r="F1409" s="1688">
        <f t="shared" si="265"/>
        <v>26.4</v>
      </c>
      <c r="G1409" s="859">
        <v>2.0459999999999998</v>
      </c>
      <c r="H1409" s="859">
        <v>4.6399999999999997</v>
      </c>
      <c r="I1409" s="859">
        <v>19.713999999999999</v>
      </c>
      <c r="J1409" s="863">
        <v>1612.1</v>
      </c>
      <c r="K1409" s="1686">
        <f t="shared" si="266"/>
        <v>19.713999999999999</v>
      </c>
      <c r="L1409" s="1687">
        <f t="shared" si="266"/>
        <v>1612.1</v>
      </c>
      <c r="M1409" s="758">
        <f t="shared" si="267"/>
        <v>1.2228769927423857E-2</v>
      </c>
      <c r="N1409" s="862">
        <v>89.59</v>
      </c>
      <c r="O1409" s="866">
        <f t="shared" si="262"/>
        <v>1.0955754977979033</v>
      </c>
      <c r="P1409" s="754">
        <f t="shared" si="263"/>
        <v>733.7261956454314</v>
      </c>
      <c r="Q1409" s="759">
        <f t="shared" si="264"/>
        <v>65.734529867874201</v>
      </c>
    </row>
    <row r="1410" spans="1:17">
      <c r="A1410" s="2049"/>
      <c r="B1410" s="220">
        <v>9</v>
      </c>
      <c r="C1410" s="865" t="s">
        <v>763</v>
      </c>
      <c r="D1410" s="749">
        <v>18</v>
      </c>
      <c r="E1410" s="749">
        <v>1996</v>
      </c>
      <c r="F1410" s="1688">
        <f t="shared" si="265"/>
        <v>16.2</v>
      </c>
      <c r="G1410" s="859">
        <v>0</v>
      </c>
      <c r="H1410" s="859">
        <v>0</v>
      </c>
      <c r="I1410" s="859">
        <v>16.2</v>
      </c>
      <c r="J1410" s="863">
        <v>1321.61</v>
      </c>
      <c r="K1410" s="864">
        <f t="shared" si="266"/>
        <v>16.2</v>
      </c>
      <c r="L1410" s="863">
        <f t="shared" si="266"/>
        <v>1321.61</v>
      </c>
      <c r="M1410" s="758">
        <f t="shared" si="267"/>
        <v>1.2257776499875153E-2</v>
      </c>
      <c r="N1410" s="862">
        <v>89.59</v>
      </c>
      <c r="O1410" s="866">
        <f t="shared" si="262"/>
        <v>1.098174196623815</v>
      </c>
      <c r="P1410" s="754">
        <f t="shared" si="263"/>
        <v>735.46658999250928</v>
      </c>
      <c r="Q1410" s="759">
        <f t="shared" si="264"/>
        <v>65.890451797428909</v>
      </c>
    </row>
    <row r="1411" spans="1:17" ht="12" thickBot="1">
      <c r="A1411" s="2050"/>
      <c r="B1411" s="215">
        <v>10</v>
      </c>
      <c r="C1411" s="868" t="s">
        <v>764</v>
      </c>
      <c r="D1411" s="869">
        <v>40</v>
      </c>
      <c r="E1411" s="869" t="s">
        <v>39</v>
      </c>
      <c r="F1411" s="1688">
        <f t="shared" si="265"/>
        <v>37.855000000000004</v>
      </c>
      <c r="G1411" s="1524">
        <v>3.7280000000000002</v>
      </c>
      <c r="H1411" s="1524">
        <v>6.4</v>
      </c>
      <c r="I1411" s="1524">
        <v>27.727</v>
      </c>
      <c r="J1411" s="870">
        <v>2185.81</v>
      </c>
      <c r="K1411" s="990">
        <f t="shared" si="266"/>
        <v>27.727</v>
      </c>
      <c r="L1411" s="870">
        <f t="shared" si="266"/>
        <v>2185.81</v>
      </c>
      <c r="M1411" s="872">
        <f t="shared" si="267"/>
        <v>1.2685000068624446E-2</v>
      </c>
      <c r="N1411" s="870">
        <v>89.59</v>
      </c>
      <c r="O1411" s="873">
        <f t="shared" si="262"/>
        <v>1.1364491561480643</v>
      </c>
      <c r="P1411" s="873">
        <f t="shared" si="263"/>
        <v>761.10000411746682</v>
      </c>
      <c r="Q1411" s="874">
        <f t="shared" si="264"/>
        <v>68.186949368883859</v>
      </c>
    </row>
    <row r="1412" spans="1:17">
      <c r="A1412" s="2051" t="s">
        <v>315</v>
      </c>
      <c r="B1412" s="74">
        <v>1</v>
      </c>
      <c r="C1412" s="822" t="s">
        <v>765</v>
      </c>
      <c r="D1412" s="875">
        <v>20</v>
      </c>
      <c r="E1412" s="875" t="s">
        <v>39</v>
      </c>
      <c r="F1412" s="876">
        <f t="shared" si="265"/>
        <v>22.666</v>
      </c>
      <c r="G1412" s="876">
        <v>1.92</v>
      </c>
      <c r="H1412" s="876">
        <v>2.72</v>
      </c>
      <c r="I1412" s="876">
        <v>18.026</v>
      </c>
      <c r="J1412" s="823">
        <v>1057.54</v>
      </c>
      <c r="K1412" s="877">
        <f t="shared" si="266"/>
        <v>18.026</v>
      </c>
      <c r="L1412" s="825">
        <f t="shared" si="266"/>
        <v>1057.54</v>
      </c>
      <c r="M1412" s="762">
        <f>K1412/L1412</f>
        <v>1.7045218147776917E-2</v>
      </c>
      <c r="N1412" s="825">
        <v>89.59</v>
      </c>
      <c r="O1412" s="763">
        <f>M1412*N1412</f>
        <v>1.527081093859334</v>
      </c>
      <c r="P1412" s="763">
        <f>M1412*60*1000</f>
        <v>1022.713088866615</v>
      </c>
      <c r="Q1412" s="764">
        <f>P1412*N1412/1000</f>
        <v>91.624865631560041</v>
      </c>
    </row>
    <row r="1413" spans="1:17">
      <c r="A1413" s="2052"/>
      <c r="B1413" s="75">
        <v>2</v>
      </c>
      <c r="C1413" s="824" t="s">
        <v>766</v>
      </c>
      <c r="D1413" s="878">
        <v>18</v>
      </c>
      <c r="E1413" s="878" t="s">
        <v>39</v>
      </c>
      <c r="F1413" s="879">
        <f t="shared" si="265"/>
        <v>21</v>
      </c>
      <c r="G1413" s="879">
        <v>1.677</v>
      </c>
      <c r="H1413" s="879">
        <v>2.88</v>
      </c>
      <c r="I1413" s="879">
        <v>16.443000000000001</v>
      </c>
      <c r="J1413" s="836">
        <v>955.53</v>
      </c>
      <c r="K1413" s="880">
        <f t="shared" si="266"/>
        <v>16.443000000000001</v>
      </c>
      <c r="L1413" s="836">
        <f t="shared" si="266"/>
        <v>955.53</v>
      </c>
      <c r="M1413" s="605">
        <f t="shared" ref="M1413:M1421" si="268">K1413/L1413</f>
        <v>1.7208250918338514E-2</v>
      </c>
      <c r="N1413" s="825">
        <v>89.59</v>
      </c>
      <c r="O1413" s="607">
        <f t="shared" ref="O1413:O1421" si="269">M1413*N1413</f>
        <v>1.5416871997739476</v>
      </c>
      <c r="P1413" s="763">
        <f t="shared" ref="P1413:P1421" si="270">M1413*60*1000</f>
        <v>1032.495055100311</v>
      </c>
      <c r="Q1413" s="608">
        <f t="shared" ref="Q1413:Q1421" si="271">P1413*N1413/1000</f>
        <v>92.501231986436864</v>
      </c>
    </row>
    <row r="1414" spans="1:17">
      <c r="A1414" s="2052"/>
      <c r="B1414" s="75">
        <v>3</v>
      </c>
      <c r="C1414" s="824" t="s">
        <v>767</v>
      </c>
      <c r="D1414" s="878">
        <v>20</v>
      </c>
      <c r="E1414" s="878" t="s">
        <v>39</v>
      </c>
      <c r="F1414" s="879">
        <f t="shared" si="265"/>
        <v>21.548999999999999</v>
      </c>
      <c r="G1414" s="879">
        <v>1.583</v>
      </c>
      <c r="H1414" s="879">
        <v>3.2</v>
      </c>
      <c r="I1414" s="879">
        <v>16.765999999999998</v>
      </c>
      <c r="J1414" s="836">
        <v>971.69</v>
      </c>
      <c r="K1414" s="880">
        <f t="shared" si="266"/>
        <v>16.765999999999998</v>
      </c>
      <c r="L1414" s="836">
        <f t="shared" si="266"/>
        <v>971.69</v>
      </c>
      <c r="M1414" s="605">
        <f t="shared" si="268"/>
        <v>1.7254474163570684E-2</v>
      </c>
      <c r="N1414" s="825">
        <v>89.59</v>
      </c>
      <c r="O1414" s="607">
        <f t="shared" si="269"/>
        <v>1.5458283403142976</v>
      </c>
      <c r="P1414" s="763">
        <f t="shared" si="270"/>
        <v>1035.268449814241</v>
      </c>
      <c r="Q1414" s="608">
        <f t="shared" si="271"/>
        <v>92.749700418857856</v>
      </c>
    </row>
    <row r="1415" spans="1:17">
      <c r="A1415" s="2052"/>
      <c r="B1415" s="75">
        <v>4</v>
      </c>
      <c r="C1415" s="824" t="s">
        <v>768</v>
      </c>
      <c r="D1415" s="878">
        <v>22</v>
      </c>
      <c r="E1415" s="878" t="s">
        <v>39</v>
      </c>
      <c r="F1415" s="879">
        <f t="shared" si="265"/>
        <v>25.279</v>
      </c>
      <c r="G1415" s="879">
        <v>1.5669999999999999</v>
      </c>
      <c r="H1415" s="879">
        <v>3.52</v>
      </c>
      <c r="I1415" s="879">
        <v>20.192</v>
      </c>
      <c r="J1415" s="836">
        <v>1161.06</v>
      </c>
      <c r="K1415" s="880">
        <f t="shared" si="266"/>
        <v>20.192</v>
      </c>
      <c r="L1415" s="836">
        <f t="shared" si="266"/>
        <v>1161.06</v>
      </c>
      <c r="M1415" s="605">
        <f t="shared" si="268"/>
        <v>1.7391004771501906E-2</v>
      </c>
      <c r="N1415" s="825">
        <v>89.59</v>
      </c>
      <c r="O1415" s="607">
        <f t="shared" si="269"/>
        <v>1.5580601174788558</v>
      </c>
      <c r="P1415" s="763">
        <f t="shared" si="270"/>
        <v>1043.4602862901143</v>
      </c>
      <c r="Q1415" s="608">
        <f t="shared" si="271"/>
        <v>93.483607048731344</v>
      </c>
    </row>
    <row r="1416" spans="1:17">
      <c r="A1416" s="2052"/>
      <c r="B1416" s="75">
        <v>5</v>
      </c>
      <c r="C1416" s="824" t="s">
        <v>769</v>
      </c>
      <c r="D1416" s="878">
        <v>20</v>
      </c>
      <c r="E1416" s="878" t="s">
        <v>39</v>
      </c>
      <c r="F1416" s="879">
        <f t="shared" si="265"/>
        <v>22.882000000000001</v>
      </c>
      <c r="G1416" s="879">
        <v>1.4850000000000001</v>
      </c>
      <c r="H1416" s="879">
        <v>3.12</v>
      </c>
      <c r="I1416" s="879">
        <v>18.277000000000001</v>
      </c>
      <c r="J1416" s="836">
        <v>1046.3</v>
      </c>
      <c r="K1416" s="880">
        <f t="shared" si="266"/>
        <v>18.277000000000001</v>
      </c>
      <c r="L1416" s="836">
        <f t="shared" si="266"/>
        <v>1046.3</v>
      </c>
      <c r="M1416" s="605">
        <f t="shared" si="268"/>
        <v>1.7468221351428847E-2</v>
      </c>
      <c r="N1416" s="825">
        <v>89.59</v>
      </c>
      <c r="O1416" s="607">
        <f t="shared" si="269"/>
        <v>1.5649779508745105</v>
      </c>
      <c r="P1416" s="763">
        <f t="shared" si="270"/>
        <v>1048.093281085731</v>
      </c>
      <c r="Q1416" s="608">
        <f t="shared" si="271"/>
        <v>93.898677052470632</v>
      </c>
    </row>
    <row r="1417" spans="1:17">
      <c r="A1417" s="2052"/>
      <c r="B1417" s="75">
        <v>6</v>
      </c>
      <c r="C1417" s="824" t="s">
        <v>770</v>
      </c>
      <c r="D1417" s="878">
        <v>36</v>
      </c>
      <c r="E1417" s="878" t="s">
        <v>39</v>
      </c>
      <c r="F1417" s="879">
        <f t="shared" si="265"/>
        <v>26.728000000000002</v>
      </c>
      <c r="G1417" s="879">
        <v>0</v>
      </c>
      <c r="H1417" s="879">
        <v>0</v>
      </c>
      <c r="I1417" s="879">
        <v>26.728000000000002</v>
      </c>
      <c r="J1417" s="836">
        <v>1512.85</v>
      </c>
      <c r="K1417" s="880">
        <f t="shared" si="266"/>
        <v>26.728000000000002</v>
      </c>
      <c r="L1417" s="836">
        <f t="shared" si="266"/>
        <v>1512.85</v>
      </c>
      <c r="M1417" s="605">
        <f t="shared" si="268"/>
        <v>1.7667316653997425E-2</v>
      </c>
      <c r="N1417" s="825">
        <v>89.59</v>
      </c>
      <c r="O1417" s="607">
        <f t="shared" si="269"/>
        <v>1.5828148990316293</v>
      </c>
      <c r="P1417" s="763">
        <f t="shared" si="270"/>
        <v>1060.0389992398457</v>
      </c>
      <c r="Q1417" s="608">
        <f t="shared" si="271"/>
        <v>94.96889394189779</v>
      </c>
    </row>
    <row r="1418" spans="1:17">
      <c r="A1418" s="2052"/>
      <c r="B1418" s="75">
        <v>7</v>
      </c>
      <c r="C1418" s="902" t="s">
        <v>771</v>
      </c>
      <c r="D1418" s="878">
        <v>50</v>
      </c>
      <c r="E1418" s="878" t="s">
        <v>39</v>
      </c>
      <c r="F1418" s="879">
        <f t="shared" si="265"/>
        <v>57.165000000000006</v>
      </c>
      <c r="G1418" s="879">
        <v>4.0960000000000001</v>
      </c>
      <c r="H1418" s="879">
        <v>8</v>
      </c>
      <c r="I1418" s="879">
        <v>45.069000000000003</v>
      </c>
      <c r="J1418" s="836">
        <v>2547.77</v>
      </c>
      <c r="K1418" s="880">
        <f t="shared" si="266"/>
        <v>45.069000000000003</v>
      </c>
      <c r="L1418" s="836">
        <f t="shared" si="266"/>
        <v>2547.77</v>
      </c>
      <c r="M1418" s="605">
        <f t="shared" si="268"/>
        <v>1.7689587364636526E-2</v>
      </c>
      <c r="N1418" s="825">
        <v>89.59</v>
      </c>
      <c r="O1418" s="607">
        <f t="shared" si="269"/>
        <v>1.5848101319977863</v>
      </c>
      <c r="P1418" s="763">
        <f t="shared" si="270"/>
        <v>1061.3752418781914</v>
      </c>
      <c r="Q1418" s="608">
        <f t="shared" si="271"/>
        <v>95.088607919867187</v>
      </c>
    </row>
    <row r="1419" spans="1:17">
      <c r="A1419" s="2052"/>
      <c r="B1419" s="75">
        <v>8</v>
      </c>
      <c r="C1419" s="824" t="s">
        <v>772</v>
      </c>
      <c r="D1419" s="878">
        <v>22</v>
      </c>
      <c r="E1419" s="878" t="s">
        <v>39</v>
      </c>
      <c r="F1419" s="879">
        <f t="shared" si="265"/>
        <v>26.722000000000001</v>
      </c>
      <c r="G1419" s="879">
        <v>2.0350000000000001</v>
      </c>
      <c r="H1419" s="879">
        <v>3.52</v>
      </c>
      <c r="I1419" s="879">
        <v>21.167000000000002</v>
      </c>
      <c r="J1419" s="836">
        <v>1184.78</v>
      </c>
      <c r="K1419" s="880">
        <f t="shared" si="266"/>
        <v>21.167000000000002</v>
      </c>
      <c r="L1419" s="836">
        <f t="shared" si="266"/>
        <v>1184.78</v>
      </c>
      <c r="M1419" s="605">
        <f t="shared" si="268"/>
        <v>1.7865764108104459E-2</v>
      </c>
      <c r="N1419" s="825">
        <v>89.59</v>
      </c>
      <c r="O1419" s="607">
        <f t="shared" si="269"/>
        <v>1.6005938064450784</v>
      </c>
      <c r="P1419" s="763">
        <f t="shared" si="270"/>
        <v>1071.9458464862676</v>
      </c>
      <c r="Q1419" s="608">
        <f t="shared" si="271"/>
        <v>96.035628386704715</v>
      </c>
    </row>
    <row r="1420" spans="1:17">
      <c r="A1420" s="2052"/>
      <c r="B1420" s="75">
        <v>9</v>
      </c>
      <c r="C1420" s="1522" t="s">
        <v>773</v>
      </c>
      <c r="D1420" s="878">
        <v>22</v>
      </c>
      <c r="E1420" s="878" t="s">
        <v>39</v>
      </c>
      <c r="F1420" s="879">
        <f t="shared" si="265"/>
        <v>27.480999999999998</v>
      </c>
      <c r="G1420" s="879">
        <v>2.2669999999999999</v>
      </c>
      <c r="H1420" s="879">
        <v>3.52</v>
      </c>
      <c r="I1420" s="879">
        <v>21.693999999999999</v>
      </c>
      <c r="J1420" s="836">
        <v>1211.5</v>
      </c>
      <c r="K1420" s="880">
        <f t="shared" si="266"/>
        <v>21.693999999999999</v>
      </c>
      <c r="L1420" s="836">
        <f t="shared" si="266"/>
        <v>1211.5</v>
      </c>
      <c r="M1420" s="605">
        <f t="shared" si="268"/>
        <v>1.7906727197688814E-2</v>
      </c>
      <c r="N1420" s="825">
        <v>89.59</v>
      </c>
      <c r="O1420" s="607">
        <f t="shared" si="269"/>
        <v>1.604263689640941</v>
      </c>
      <c r="P1420" s="763">
        <f t="shared" si="270"/>
        <v>1074.4036318613289</v>
      </c>
      <c r="Q1420" s="608">
        <f t="shared" si="271"/>
        <v>96.25582137845646</v>
      </c>
    </row>
    <row r="1421" spans="1:17" ht="12" thickBot="1">
      <c r="A1421" s="2053"/>
      <c r="B1421" s="78">
        <v>10</v>
      </c>
      <c r="C1421" s="826" t="s">
        <v>774</v>
      </c>
      <c r="D1421" s="881">
        <v>12</v>
      </c>
      <c r="E1421" s="881" t="s">
        <v>39</v>
      </c>
      <c r="F1421" s="882">
        <f t="shared" si="265"/>
        <v>14.958</v>
      </c>
      <c r="G1421" s="882">
        <v>0.44</v>
      </c>
      <c r="H1421" s="882">
        <v>1.92</v>
      </c>
      <c r="I1421" s="882">
        <v>12.598000000000001</v>
      </c>
      <c r="J1421" s="846">
        <v>701.9</v>
      </c>
      <c r="K1421" s="883">
        <f t="shared" si="266"/>
        <v>12.598000000000001</v>
      </c>
      <c r="L1421" s="846">
        <f t="shared" si="266"/>
        <v>701.9</v>
      </c>
      <c r="M1421" s="845">
        <f t="shared" si="268"/>
        <v>1.7948425701666906E-2</v>
      </c>
      <c r="N1421" s="846">
        <v>89.59</v>
      </c>
      <c r="O1421" s="827">
        <f t="shared" si="269"/>
        <v>1.6079994586123381</v>
      </c>
      <c r="P1421" s="827">
        <f t="shared" si="270"/>
        <v>1076.9055421000144</v>
      </c>
      <c r="Q1421" s="828">
        <f t="shared" si="271"/>
        <v>96.479967516740288</v>
      </c>
    </row>
    <row r="1422" spans="1:17">
      <c r="A1422" s="2054" t="s">
        <v>323</v>
      </c>
      <c r="B1422" s="18">
        <v>1</v>
      </c>
      <c r="C1422" s="766" t="s">
        <v>775</v>
      </c>
      <c r="D1422" s="767">
        <v>23</v>
      </c>
      <c r="E1422" s="767">
        <v>1998</v>
      </c>
      <c r="F1422" s="1689">
        <f t="shared" si="265"/>
        <v>19.791</v>
      </c>
      <c r="G1422" s="884">
        <v>0</v>
      </c>
      <c r="H1422" s="884">
        <v>0</v>
      </c>
      <c r="I1422" s="884">
        <v>19.791</v>
      </c>
      <c r="J1422" s="831">
        <v>926.77</v>
      </c>
      <c r="K1422" s="1690">
        <f t="shared" ref="K1422:L1430" si="272">I1422</f>
        <v>19.791</v>
      </c>
      <c r="L1422" s="1691">
        <f t="shared" si="272"/>
        <v>926.77</v>
      </c>
      <c r="M1422" s="770">
        <f>K1422/L1422</f>
        <v>2.135481295251249E-2</v>
      </c>
      <c r="N1422" s="1692">
        <v>89.59</v>
      </c>
      <c r="O1422" s="771">
        <f>M1422*N1422</f>
        <v>1.9131776924155941</v>
      </c>
      <c r="P1422" s="771">
        <f>M1422*60*1000</f>
        <v>1281.2887771507492</v>
      </c>
      <c r="Q1422" s="772">
        <f>P1422*N1422/1000</f>
        <v>114.79066154493562</v>
      </c>
    </row>
    <row r="1423" spans="1:17">
      <c r="A1423" s="2055"/>
      <c r="B1423" s="40">
        <v>2</v>
      </c>
      <c r="C1423" s="832" t="s">
        <v>455</v>
      </c>
      <c r="D1423" s="886">
        <v>22</v>
      </c>
      <c r="E1423" s="886" t="s">
        <v>39</v>
      </c>
      <c r="F1423" s="887">
        <f t="shared" si="265"/>
        <v>31.381999999999998</v>
      </c>
      <c r="G1423" s="887">
        <v>2.5419999999999998</v>
      </c>
      <c r="H1423" s="887">
        <v>3.52</v>
      </c>
      <c r="I1423" s="887">
        <v>25.32</v>
      </c>
      <c r="J1423" s="837">
        <v>1170.98</v>
      </c>
      <c r="K1423" s="888">
        <f t="shared" si="272"/>
        <v>25.32</v>
      </c>
      <c r="L1423" s="837">
        <f t="shared" si="272"/>
        <v>1170.98</v>
      </c>
      <c r="M1423" s="609">
        <f t="shared" ref="M1423:M1431" si="273">K1423/L1423</f>
        <v>2.1622914140292746E-2</v>
      </c>
      <c r="N1423" s="832">
        <v>89.59</v>
      </c>
      <c r="O1423" s="611">
        <f t="shared" ref="O1423:O1431" si="274">M1423*N1423</f>
        <v>1.9371968778288271</v>
      </c>
      <c r="P1423" s="771">
        <f t="shared" ref="P1423:P1431" si="275">M1423*60*1000</f>
        <v>1297.3748484175646</v>
      </c>
      <c r="Q1423" s="612">
        <f t="shared" ref="Q1423:Q1431" si="276">P1423*N1423/1000</f>
        <v>116.23181266972962</v>
      </c>
    </row>
    <row r="1424" spans="1:17">
      <c r="A1424" s="2055"/>
      <c r="B1424" s="40">
        <v>3</v>
      </c>
      <c r="C1424" s="832" t="s">
        <v>454</v>
      </c>
      <c r="D1424" s="886">
        <v>22</v>
      </c>
      <c r="E1424" s="886" t="s">
        <v>39</v>
      </c>
      <c r="F1424" s="1693">
        <f t="shared" si="265"/>
        <v>31.548000000000002</v>
      </c>
      <c r="G1424" s="887">
        <v>1.925</v>
      </c>
      <c r="H1424" s="887">
        <v>3.52</v>
      </c>
      <c r="I1424" s="887">
        <v>26.103000000000002</v>
      </c>
      <c r="J1424" s="837">
        <v>1204.6500000000001</v>
      </c>
      <c r="K1424" s="1694">
        <f t="shared" si="272"/>
        <v>26.103000000000002</v>
      </c>
      <c r="L1424" s="1695">
        <f t="shared" si="272"/>
        <v>1204.6500000000001</v>
      </c>
      <c r="M1424" s="1696">
        <f t="shared" si="273"/>
        <v>2.1668534429087286E-2</v>
      </c>
      <c r="N1424" s="1692">
        <v>89.59</v>
      </c>
      <c r="O1424" s="611">
        <f t="shared" si="274"/>
        <v>1.94128399950193</v>
      </c>
      <c r="P1424" s="771">
        <f t="shared" si="275"/>
        <v>1300.1120657452373</v>
      </c>
      <c r="Q1424" s="612">
        <f t="shared" si="276"/>
        <v>116.47703997011581</v>
      </c>
    </row>
    <row r="1425" spans="1:17">
      <c r="A1425" s="2056"/>
      <c r="B1425" s="20">
        <v>4</v>
      </c>
      <c r="C1425" s="832" t="s">
        <v>776</v>
      </c>
      <c r="D1425" s="886">
        <v>6</v>
      </c>
      <c r="E1425" s="886" t="s">
        <v>39</v>
      </c>
      <c r="F1425" s="887">
        <f t="shared" si="265"/>
        <v>7.8620000000000001</v>
      </c>
      <c r="G1425" s="887">
        <v>0</v>
      </c>
      <c r="H1425" s="887">
        <v>0</v>
      </c>
      <c r="I1425" s="887">
        <v>7.8620000000000001</v>
      </c>
      <c r="J1425" s="837">
        <v>355.35</v>
      </c>
      <c r="K1425" s="888">
        <f t="shared" si="272"/>
        <v>7.8620000000000001</v>
      </c>
      <c r="L1425" s="837">
        <f t="shared" si="272"/>
        <v>355.35</v>
      </c>
      <c r="M1425" s="609">
        <f t="shared" si="273"/>
        <v>2.2124665822428589E-2</v>
      </c>
      <c r="N1425" s="832">
        <v>89.59</v>
      </c>
      <c r="O1425" s="611">
        <f t="shared" si="274"/>
        <v>1.9821488110313774</v>
      </c>
      <c r="P1425" s="771">
        <f t="shared" si="275"/>
        <v>1327.4799493457153</v>
      </c>
      <c r="Q1425" s="612">
        <f t="shared" si="276"/>
        <v>118.92892866188265</v>
      </c>
    </row>
    <row r="1426" spans="1:17">
      <c r="A1426" s="2056"/>
      <c r="B1426" s="20">
        <v>5</v>
      </c>
      <c r="C1426" s="832" t="s">
        <v>777</v>
      </c>
      <c r="D1426" s="886">
        <v>32</v>
      </c>
      <c r="E1426" s="886" t="s">
        <v>39</v>
      </c>
      <c r="F1426" s="1693">
        <f t="shared" si="265"/>
        <v>34.097999999999999</v>
      </c>
      <c r="G1426" s="887">
        <v>1.8420000000000001</v>
      </c>
      <c r="H1426" s="887">
        <v>5.04</v>
      </c>
      <c r="I1426" s="887">
        <v>27.216000000000001</v>
      </c>
      <c r="J1426" s="837">
        <v>1224.3399999999999</v>
      </c>
      <c r="K1426" s="1694">
        <f t="shared" si="272"/>
        <v>27.216000000000001</v>
      </c>
      <c r="L1426" s="1695">
        <f t="shared" si="272"/>
        <v>1224.3399999999999</v>
      </c>
      <c r="M1426" s="1697">
        <f t="shared" si="273"/>
        <v>2.2229119362268655E-2</v>
      </c>
      <c r="N1426" s="1692">
        <v>89.59</v>
      </c>
      <c r="O1426" s="611">
        <f t="shared" si="274"/>
        <v>1.9915068036656489</v>
      </c>
      <c r="P1426" s="771">
        <f t="shared" si="275"/>
        <v>1333.7471617361191</v>
      </c>
      <c r="Q1426" s="612">
        <f t="shared" si="276"/>
        <v>119.49040821993891</v>
      </c>
    </row>
    <row r="1427" spans="1:17">
      <c r="A1427" s="2056"/>
      <c r="B1427" s="20">
        <v>6</v>
      </c>
      <c r="C1427" s="832" t="s">
        <v>604</v>
      </c>
      <c r="D1427" s="886">
        <v>22</v>
      </c>
      <c r="E1427" s="886" t="s">
        <v>39</v>
      </c>
      <c r="F1427" s="887">
        <f t="shared" si="265"/>
        <v>31.975999999999999</v>
      </c>
      <c r="G1427" s="887">
        <v>2.2000000000000002</v>
      </c>
      <c r="H1427" s="887">
        <v>3.52</v>
      </c>
      <c r="I1427" s="887">
        <v>26.256</v>
      </c>
      <c r="J1427" s="837">
        <v>1169.51</v>
      </c>
      <c r="K1427" s="888">
        <f t="shared" si="272"/>
        <v>26.256</v>
      </c>
      <c r="L1427" s="837">
        <f t="shared" si="272"/>
        <v>1169.51</v>
      </c>
      <c r="M1427" s="609">
        <f t="shared" si="273"/>
        <v>2.2450427957007635E-2</v>
      </c>
      <c r="N1427" s="832">
        <v>89.59</v>
      </c>
      <c r="O1427" s="611">
        <f t="shared" si="274"/>
        <v>2.0113338406683141</v>
      </c>
      <c r="P1427" s="771">
        <f t="shared" si="275"/>
        <v>1347.0256774204581</v>
      </c>
      <c r="Q1427" s="612">
        <f t="shared" si="276"/>
        <v>120.68003044009885</v>
      </c>
    </row>
    <row r="1428" spans="1:17">
      <c r="A1428" s="2056"/>
      <c r="B1428" s="20">
        <v>7</v>
      </c>
      <c r="C1428" s="889" t="s">
        <v>484</v>
      </c>
      <c r="D1428" s="886">
        <v>8</v>
      </c>
      <c r="E1428" s="886" t="s">
        <v>39</v>
      </c>
      <c r="F1428" s="1693">
        <f t="shared" si="265"/>
        <v>10</v>
      </c>
      <c r="G1428" s="887">
        <v>0.55000000000000004</v>
      </c>
      <c r="H1428" s="887">
        <v>1.2</v>
      </c>
      <c r="I1428" s="887">
        <v>8.25</v>
      </c>
      <c r="J1428" s="837">
        <v>362.86</v>
      </c>
      <c r="K1428" s="1694">
        <v>7.1589999999999998</v>
      </c>
      <c r="L1428" s="1695">
        <v>314.87</v>
      </c>
      <c r="M1428" s="1697">
        <f t="shared" si="273"/>
        <v>2.2736367389716391E-2</v>
      </c>
      <c r="N1428" s="1692">
        <v>89.59</v>
      </c>
      <c r="O1428" s="611">
        <f t="shared" si="274"/>
        <v>2.0369511544446914</v>
      </c>
      <c r="P1428" s="771">
        <f t="shared" si="275"/>
        <v>1364.1820433829835</v>
      </c>
      <c r="Q1428" s="612">
        <f t="shared" si="276"/>
        <v>122.21706926668149</v>
      </c>
    </row>
    <row r="1429" spans="1:17">
      <c r="A1429" s="2056"/>
      <c r="B1429" s="20">
        <v>8</v>
      </c>
      <c r="C1429" s="832" t="s">
        <v>778</v>
      </c>
      <c r="D1429" s="886">
        <v>6</v>
      </c>
      <c r="E1429" s="886" t="s">
        <v>39</v>
      </c>
      <c r="F1429" s="887">
        <f t="shared" si="265"/>
        <v>8.4589999999999996</v>
      </c>
      <c r="G1429" s="887">
        <v>0</v>
      </c>
      <c r="H1429" s="887">
        <v>0</v>
      </c>
      <c r="I1429" s="887">
        <v>8.4589999999999996</v>
      </c>
      <c r="J1429" s="837">
        <v>354.04</v>
      </c>
      <c r="K1429" s="888">
        <f t="shared" si="272"/>
        <v>8.4589999999999996</v>
      </c>
      <c r="L1429" s="837">
        <f t="shared" si="272"/>
        <v>354.04</v>
      </c>
      <c r="M1429" s="609">
        <f t="shared" si="273"/>
        <v>2.3892780476782283E-2</v>
      </c>
      <c r="N1429" s="832">
        <v>89.59</v>
      </c>
      <c r="O1429" s="611">
        <f t="shared" si="274"/>
        <v>2.1405542029149247</v>
      </c>
      <c r="P1429" s="771">
        <f t="shared" si="275"/>
        <v>1433.566828606937</v>
      </c>
      <c r="Q1429" s="612">
        <f t="shared" si="276"/>
        <v>128.4332521748955</v>
      </c>
    </row>
    <row r="1430" spans="1:17">
      <c r="A1430" s="2056"/>
      <c r="B1430" s="20">
        <v>9</v>
      </c>
      <c r="C1430" s="889" t="s">
        <v>605</v>
      </c>
      <c r="D1430" s="886">
        <v>8</v>
      </c>
      <c r="E1430" s="886" t="s">
        <v>39</v>
      </c>
      <c r="F1430" s="887">
        <f t="shared" si="265"/>
        <v>10.812999999999999</v>
      </c>
      <c r="G1430" s="887">
        <v>0.27500000000000002</v>
      </c>
      <c r="H1430" s="887">
        <v>1.28</v>
      </c>
      <c r="I1430" s="887">
        <v>9.2579999999999991</v>
      </c>
      <c r="J1430" s="837">
        <v>354.78</v>
      </c>
      <c r="K1430" s="888">
        <f t="shared" si="272"/>
        <v>9.2579999999999991</v>
      </c>
      <c r="L1430" s="837">
        <f t="shared" si="272"/>
        <v>354.78</v>
      </c>
      <c r="M1430" s="609">
        <f t="shared" si="273"/>
        <v>2.6095044816506003E-2</v>
      </c>
      <c r="N1430" s="832">
        <v>89.59</v>
      </c>
      <c r="O1430" s="611">
        <f t="shared" si="274"/>
        <v>2.337855065110773</v>
      </c>
      <c r="P1430" s="771">
        <f t="shared" si="275"/>
        <v>1565.7026889903602</v>
      </c>
      <c r="Q1430" s="612">
        <f t="shared" si="276"/>
        <v>140.27130390664638</v>
      </c>
    </row>
    <row r="1431" spans="1:17" ht="12" thickBot="1">
      <c r="A1431" s="2057"/>
      <c r="B1431" s="21">
        <v>10</v>
      </c>
      <c r="C1431" s="890" t="s">
        <v>606</v>
      </c>
      <c r="D1431" s="891">
        <v>11</v>
      </c>
      <c r="E1431" s="891" t="s">
        <v>39</v>
      </c>
      <c r="F1431" s="986">
        <f>G1431+H1431+I1431</f>
        <v>13.196</v>
      </c>
      <c r="G1431" s="893">
        <v>0.55000000000000004</v>
      </c>
      <c r="H1431" s="893">
        <v>1.6</v>
      </c>
      <c r="I1431" s="893">
        <v>11.045999999999999</v>
      </c>
      <c r="J1431" s="839">
        <v>407.19</v>
      </c>
      <c r="K1431" s="1073">
        <f>I1431</f>
        <v>11.045999999999999</v>
      </c>
      <c r="L1431" s="988">
        <f>J1431</f>
        <v>407.19</v>
      </c>
      <c r="M1431" s="1074">
        <f t="shared" si="273"/>
        <v>2.7127385250128932E-2</v>
      </c>
      <c r="N1431" s="1075">
        <v>89.59</v>
      </c>
      <c r="O1431" s="834">
        <f t="shared" si="274"/>
        <v>2.4303424445590509</v>
      </c>
      <c r="P1431" s="834">
        <f t="shared" si="275"/>
        <v>1627.643115007736</v>
      </c>
      <c r="Q1431" s="835">
        <f t="shared" si="276"/>
        <v>145.82054667354308</v>
      </c>
    </row>
    <row r="1434" spans="1:17" ht="15">
      <c r="A1434" s="2059" t="s">
        <v>490</v>
      </c>
      <c r="B1434" s="2059"/>
      <c r="C1434" s="2059"/>
      <c r="D1434" s="2059"/>
      <c r="E1434" s="2059"/>
      <c r="F1434" s="2059"/>
      <c r="G1434" s="2059"/>
      <c r="H1434" s="2059"/>
      <c r="I1434" s="2059"/>
      <c r="J1434" s="2059"/>
      <c r="K1434" s="2059"/>
      <c r="L1434" s="2059"/>
      <c r="M1434" s="2059"/>
      <c r="N1434" s="2059"/>
      <c r="O1434" s="2059"/>
      <c r="P1434" s="2059"/>
      <c r="Q1434" s="2059"/>
    </row>
    <row r="1435" spans="1:17" ht="13.5" thickBot="1">
      <c r="A1435" s="945"/>
      <c r="B1435" s="945"/>
      <c r="C1435" s="945"/>
      <c r="D1435" s="945"/>
      <c r="E1435" s="2043" t="s">
        <v>404</v>
      </c>
      <c r="F1435" s="2043"/>
      <c r="G1435" s="2043"/>
      <c r="H1435" s="2043"/>
      <c r="I1435" s="945">
        <v>0.1</v>
      </c>
      <c r="J1435" s="945" t="s">
        <v>403</v>
      </c>
      <c r="K1435" s="945" t="s">
        <v>405</v>
      </c>
      <c r="L1435" s="946">
        <v>501</v>
      </c>
      <c r="M1435" s="945"/>
      <c r="N1435" s="945"/>
      <c r="O1435" s="945"/>
      <c r="P1435" s="945"/>
      <c r="Q1435" s="945"/>
    </row>
    <row r="1436" spans="1:17">
      <c r="A1436" s="2060" t="s">
        <v>1</v>
      </c>
      <c r="B1436" s="2063" t="s">
        <v>0</v>
      </c>
      <c r="C1436" s="2066" t="s">
        <v>2</v>
      </c>
      <c r="D1436" s="2066" t="s">
        <v>3</v>
      </c>
      <c r="E1436" s="2066" t="s">
        <v>12</v>
      </c>
      <c r="F1436" s="2070" t="s">
        <v>13</v>
      </c>
      <c r="G1436" s="2071"/>
      <c r="H1436" s="2071"/>
      <c r="I1436" s="2072"/>
      <c r="J1436" s="2066" t="s">
        <v>4</v>
      </c>
      <c r="K1436" s="2066" t="s">
        <v>14</v>
      </c>
      <c r="L1436" s="2066" t="s">
        <v>5</v>
      </c>
      <c r="M1436" s="2066" t="s">
        <v>6</v>
      </c>
      <c r="N1436" s="2066" t="s">
        <v>15</v>
      </c>
      <c r="O1436" s="2066" t="s">
        <v>16</v>
      </c>
      <c r="P1436" s="2073" t="s">
        <v>23</v>
      </c>
      <c r="Q1436" s="2075" t="s">
        <v>24</v>
      </c>
    </row>
    <row r="1437" spans="1:17" ht="33.75">
      <c r="A1437" s="2061"/>
      <c r="B1437" s="2064"/>
      <c r="C1437" s="2067"/>
      <c r="D1437" s="2069"/>
      <c r="E1437" s="2069"/>
      <c r="F1437" s="1457" t="s">
        <v>17</v>
      </c>
      <c r="G1437" s="1457" t="s">
        <v>18</v>
      </c>
      <c r="H1437" s="1457" t="s">
        <v>19</v>
      </c>
      <c r="I1437" s="1457" t="s">
        <v>20</v>
      </c>
      <c r="J1437" s="2069"/>
      <c r="K1437" s="2069"/>
      <c r="L1437" s="2069"/>
      <c r="M1437" s="2069"/>
      <c r="N1437" s="2069"/>
      <c r="O1437" s="2069"/>
      <c r="P1437" s="2074"/>
      <c r="Q1437" s="2076"/>
    </row>
    <row r="1438" spans="1:17" ht="12" thickBot="1">
      <c r="A1438" s="2062"/>
      <c r="B1438" s="2065"/>
      <c r="C1438" s="2068"/>
      <c r="D1438" s="31" t="s">
        <v>7</v>
      </c>
      <c r="E1438" s="31" t="s">
        <v>8</v>
      </c>
      <c r="F1438" s="31" t="s">
        <v>9</v>
      </c>
      <c r="G1438" s="31" t="s">
        <v>9</v>
      </c>
      <c r="H1438" s="31" t="s">
        <v>9</v>
      </c>
      <c r="I1438" s="31" t="s">
        <v>9</v>
      </c>
      <c r="J1438" s="31" t="s">
        <v>21</v>
      </c>
      <c r="K1438" s="31" t="s">
        <v>9</v>
      </c>
      <c r="L1438" s="31" t="s">
        <v>21</v>
      </c>
      <c r="M1438" s="31" t="s">
        <v>22</v>
      </c>
      <c r="N1438" s="31" t="s">
        <v>519</v>
      </c>
      <c r="O1438" s="31" t="s">
        <v>520</v>
      </c>
      <c r="P1438" s="1513" t="s">
        <v>25</v>
      </c>
      <c r="Q1438" s="1514" t="s">
        <v>521</v>
      </c>
    </row>
    <row r="1439" spans="1:17">
      <c r="A1439" s="2044" t="s">
        <v>322</v>
      </c>
      <c r="B1439" s="49">
        <v>1</v>
      </c>
      <c r="C1439" s="1737" t="s">
        <v>626</v>
      </c>
      <c r="D1439" s="1094">
        <v>30</v>
      </c>
      <c r="E1439" s="1094" t="s">
        <v>39</v>
      </c>
      <c r="F1439" s="1095">
        <f>G1439+H1439+I1439</f>
        <v>19.05</v>
      </c>
      <c r="G1439" s="1095">
        <v>3.7113999999999998</v>
      </c>
      <c r="H1439" s="1095">
        <v>4.8</v>
      </c>
      <c r="I1439" s="1095">
        <v>10.538600000000001</v>
      </c>
      <c r="J1439" s="1095">
        <v>1717.43</v>
      </c>
      <c r="K1439" s="1096">
        <f>I1439</f>
        <v>10.538600000000001</v>
      </c>
      <c r="L1439" s="1095">
        <f>J1439</f>
        <v>1717.43</v>
      </c>
      <c r="M1439" s="1097">
        <f>K1439/L1439</f>
        <v>6.1362617399253541E-3</v>
      </c>
      <c r="N1439" s="1098">
        <v>49.3</v>
      </c>
      <c r="O1439" s="1099">
        <f>M1439*N1439</f>
        <v>0.30251770377831994</v>
      </c>
      <c r="P1439" s="1099">
        <f>M1439*60*1000</f>
        <v>368.17570439552128</v>
      </c>
      <c r="Q1439" s="1738">
        <f>P1439*N1439/1000</f>
        <v>18.151062226699199</v>
      </c>
    </row>
    <row r="1440" spans="1:17">
      <c r="A1440" s="2045"/>
      <c r="B1440" s="45">
        <v>2</v>
      </c>
      <c r="C1440" s="1093" t="s">
        <v>628</v>
      </c>
      <c r="D1440" s="1100">
        <v>45</v>
      </c>
      <c r="E1440" s="1100" t="s">
        <v>39</v>
      </c>
      <c r="F1440" s="1095">
        <f t="shared" ref="F1440:F1448" si="277">G1440+H1440+I1440</f>
        <v>23.5</v>
      </c>
      <c r="G1440" s="1101">
        <v>4.7321</v>
      </c>
      <c r="H1440" s="1101">
        <v>7.2</v>
      </c>
      <c r="I1440" s="1101">
        <v>11.5679</v>
      </c>
      <c r="J1440" s="1101">
        <v>1870.08</v>
      </c>
      <c r="K1440" s="1096">
        <f t="shared" ref="K1440:L1448" si="278">I1440</f>
        <v>11.5679</v>
      </c>
      <c r="L1440" s="1095">
        <f t="shared" si="278"/>
        <v>1870.08</v>
      </c>
      <c r="M1440" s="1102">
        <f t="shared" ref="M1440:M1448" si="279">K1440/L1440</f>
        <v>6.1857781485284051E-3</v>
      </c>
      <c r="N1440" s="1098">
        <v>49.3</v>
      </c>
      <c r="O1440" s="1103">
        <f t="shared" ref="O1440:O1458" si="280">M1440*N1440</f>
        <v>0.30495886272245037</v>
      </c>
      <c r="P1440" s="1099">
        <f t="shared" ref="P1440:P1458" si="281">M1440*60*1000</f>
        <v>371.1466889117043</v>
      </c>
      <c r="Q1440" s="1104">
        <f t="shared" ref="Q1440:Q1458" si="282">P1440*N1440/1000</f>
        <v>18.29753176334702</v>
      </c>
    </row>
    <row r="1441" spans="1:17">
      <c r="A1441" s="2045"/>
      <c r="B1441" s="45">
        <v>3</v>
      </c>
      <c r="C1441" s="1093" t="s">
        <v>627</v>
      </c>
      <c r="D1441" s="1100">
        <v>60</v>
      </c>
      <c r="E1441" s="1100" t="s">
        <v>39</v>
      </c>
      <c r="F1441" s="1095">
        <f t="shared" si="277"/>
        <v>35.429000000000002</v>
      </c>
      <c r="G1441" s="1101">
        <v>6.0857000000000001</v>
      </c>
      <c r="H1441" s="1101">
        <v>9.6</v>
      </c>
      <c r="I1441" s="1101">
        <v>19.743300000000001</v>
      </c>
      <c r="J1441" s="1101">
        <v>3125.26</v>
      </c>
      <c r="K1441" s="1096">
        <f t="shared" si="278"/>
        <v>19.743300000000001</v>
      </c>
      <c r="L1441" s="1095">
        <f t="shared" si="278"/>
        <v>3125.26</v>
      </c>
      <c r="M1441" s="1102">
        <f t="shared" si="279"/>
        <v>6.3173303981108771E-3</v>
      </c>
      <c r="N1441" s="1098">
        <v>49.3</v>
      </c>
      <c r="O1441" s="1103">
        <f t="shared" si="280"/>
        <v>0.31144438862686624</v>
      </c>
      <c r="P1441" s="1099">
        <f t="shared" si="281"/>
        <v>379.03982388665264</v>
      </c>
      <c r="Q1441" s="1104">
        <f t="shared" si="282"/>
        <v>18.686663317611977</v>
      </c>
    </row>
    <row r="1442" spans="1:17">
      <c r="A1442" s="2045"/>
      <c r="B1442" s="13">
        <v>4</v>
      </c>
      <c r="C1442" s="1093" t="s">
        <v>631</v>
      </c>
      <c r="D1442" s="1100">
        <v>20</v>
      </c>
      <c r="E1442" s="1100" t="s">
        <v>39</v>
      </c>
      <c r="F1442" s="1095">
        <f t="shared" si="277"/>
        <v>12.745000000000001</v>
      </c>
      <c r="G1442" s="1101">
        <v>2.0043000000000002</v>
      </c>
      <c r="H1442" s="1101">
        <v>3.2</v>
      </c>
      <c r="I1442" s="1101">
        <v>7.5407000000000002</v>
      </c>
      <c r="J1442" s="1101">
        <v>1053.1400000000001</v>
      </c>
      <c r="K1442" s="1096">
        <f t="shared" si="278"/>
        <v>7.5407000000000002</v>
      </c>
      <c r="L1442" s="1095">
        <f t="shared" si="278"/>
        <v>1053.1400000000001</v>
      </c>
      <c r="M1442" s="1102">
        <f t="shared" si="279"/>
        <v>7.160206620202442E-3</v>
      </c>
      <c r="N1442" s="1098">
        <v>49.3</v>
      </c>
      <c r="O1442" s="1103">
        <f t="shared" si="280"/>
        <v>0.35299818637598035</v>
      </c>
      <c r="P1442" s="1099">
        <f t="shared" si="281"/>
        <v>429.6123972121465</v>
      </c>
      <c r="Q1442" s="1104">
        <f t="shared" si="282"/>
        <v>21.179891182558823</v>
      </c>
    </row>
    <row r="1443" spans="1:17">
      <c r="A1443" s="2045"/>
      <c r="B1443" s="13">
        <v>5</v>
      </c>
      <c r="C1443" s="1093" t="s">
        <v>629</v>
      </c>
      <c r="D1443" s="1100">
        <v>50</v>
      </c>
      <c r="E1443" s="1100">
        <v>2009</v>
      </c>
      <c r="F1443" s="1095">
        <f t="shared" si="277"/>
        <v>30</v>
      </c>
      <c r="G1443" s="1101">
        <v>3.3839999999999999</v>
      </c>
      <c r="H1443" s="1101">
        <v>0</v>
      </c>
      <c r="I1443" s="1101">
        <v>26.616</v>
      </c>
      <c r="J1443" s="1101">
        <v>3501.98</v>
      </c>
      <c r="K1443" s="1096">
        <f t="shared" si="278"/>
        <v>26.616</v>
      </c>
      <c r="L1443" s="1095">
        <f t="shared" si="278"/>
        <v>3501.98</v>
      </c>
      <c r="M1443" s="1102">
        <f t="shared" si="279"/>
        <v>7.6002718462127141E-3</v>
      </c>
      <c r="N1443" s="1098">
        <v>49.3</v>
      </c>
      <c r="O1443" s="1103">
        <f t="shared" si="280"/>
        <v>0.37469340201828677</v>
      </c>
      <c r="P1443" s="1099">
        <f t="shared" si="281"/>
        <v>456.01631077276284</v>
      </c>
      <c r="Q1443" s="1104">
        <f t="shared" si="282"/>
        <v>22.481604121097206</v>
      </c>
    </row>
    <row r="1444" spans="1:17">
      <c r="A1444" s="2045"/>
      <c r="B1444" s="13">
        <v>6</v>
      </c>
      <c r="C1444" s="1093" t="s">
        <v>630</v>
      </c>
      <c r="D1444" s="1100">
        <v>45</v>
      </c>
      <c r="E1444" s="1100" t="s">
        <v>39</v>
      </c>
      <c r="F1444" s="1095">
        <f t="shared" si="277"/>
        <v>24.84</v>
      </c>
      <c r="G1444" s="1101">
        <v>3.3675999999999999</v>
      </c>
      <c r="H1444" s="1101">
        <v>7.2</v>
      </c>
      <c r="I1444" s="1101">
        <v>14.272399999999999</v>
      </c>
      <c r="J1444" s="1101">
        <v>1888.38</v>
      </c>
      <c r="K1444" s="1096">
        <f t="shared" si="278"/>
        <v>14.272399999999999</v>
      </c>
      <c r="L1444" s="1095">
        <f t="shared" si="278"/>
        <v>1888.38</v>
      </c>
      <c r="M1444" s="1102">
        <f t="shared" si="279"/>
        <v>7.5580126881242115E-3</v>
      </c>
      <c r="N1444" s="1098">
        <v>49.3</v>
      </c>
      <c r="O1444" s="1103">
        <f t="shared" si="280"/>
        <v>0.3726100255245236</v>
      </c>
      <c r="P1444" s="1099">
        <f t="shared" si="281"/>
        <v>453.48076128745271</v>
      </c>
      <c r="Q1444" s="1104">
        <f t="shared" si="282"/>
        <v>22.356601531471416</v>
      </c>
    </row>
    <row r="1445" spans="1:17">
      <c r="A1445" s="2045"/>
      <c r="B1445" s="13">
        <v>7</v>
      </c>
      <c r="C1445" s="1735" t="s">
        <v>634</v>
      </c>
      <c r="D1445" s="1100">
        <v>31</v>
      </c>
      <c r="E1445" s="1100" t="s">
        <v>39</v>
      </c>
      <c r="F1445" s="1095">
        <f t="shared" si="277"/>
        <v>20.329999999999998</v>
      </c>
      <c r="G1445" s="1101">
        <v>3.3736000000000002</v>
      </c>
      <c r="H1445" s="1101">
        <v>4.8</v>
      </c>
      <c r="I1445" s="1101">
        <v>12.1564</v>
      </c>
      <c r="J1445" s="1736">
        <v>1554.23</v>
      </c>
      <c r="K1445" s="1096">
        <f t="shared" si="278"/>
        <v>12.1564</v>
      </c>
      <c r="L1445" s="1095">
        <f t="shared" si="278"/>
        <v>1554.23</v>
      </c>
      <c r="M1445" s="1102">
        <f t="shared" si="279"/>
        <v>7.8214936013331349E-3</v>
      </c>
      <c r="N1445" s="1098">
        <v>49.3</v>
      </c>
      <c r="O1445" s="1103">
        <f t="shared" si="280"/>
        <v>0.38559963454572355</v>
      </c>
      <c r="P1445" s="1099">
        <f t="shared" si="281"/>
        <v>469.28961607998809</v>
      </c>
      <c r="Q1445" s="1104">
        <f t="shared" si="282"/>
        <v>23.135978072743413</v>
      </c>
    </row>
    <row r="1446" spans="1:17">
      <c r="A1446" s="2045"/>
      <c r="B1446" s="13">
        <v>8</v>
      </c>
      <c r="C1446" s="1737" t="s">
        <v>632</v>
      </c>
      <c r="D1446" s="1100">
        <v>17</v>
      </c>
      <c r="E1446" s="1100">
        <v>2007</v>
      </c>
      <c r="F1446" s="1095">
        <f t="shared" si="277"/>
        <v>18.814</v>
      </c>
      <c r="G1446" s="1101">
        <v>1.5828</v>
      </c>
      <c r="H1446" s="1101">
        <v>3.12</v>
      </c>
      <c r="I1446" s="1101">
        <v>14.1112</v>
      </c>
      <c r="J1446" s="1095">
        <v>1666.34</v>
      </c>
      <c r="K1446" s="1096">
        <f t="shared" si="278"/>
        <v>14.1112</v>
      </c>
      <c r="L1446" s="1095">
        <f t="shared" si="278"/>
        <v>1666.34</v>
      </c>
      <c r="M1446" s="1102">
        <f t="shared" si="279"/>
        <v>8.4683798024412782E-3</v>
      </c>
      <c r="N1446" s="1098">
        <v>49.3</v>
      </c>
      <c r="O1446" s="1103">
        <f t="shared" si="280"/>
        <v>0.41749112426035501</v>
      </c>
      <c r="P1446" s="1099">
        <f t="shared" si="281"/>
        <v>508.10278814647671</v>
      </c>
      <c r="Q1446" s="1104">
        <f t="shared" si="282"/>
        <v>25.049467455621301</v>
      </c>
    </row>
    <row r="1447" spans="1:17">
      <c r="A1447" s="2045"/>
      <c r="B1447" s="13">
        <v>9</v>
      </c>
      <c r="C1447" s="1093" t="s">
        <v>855</v>
      </c>
      <c r="D1447" s="1100">
        <v>55</v>
      </c>
      <c r="E1447" s="1100" t="s">
        <v>39</v>
      </c>
      <c r="F1447" s="1095">
        <f t="shared" si="277"/>
        <v>38</v>
      </c>
      <c r="G1447" s="1101">
        <v>6.4950000000000001</v>
      </c>
      <c r="H1447" s="1101">
        <v>8.8000000000000007</v>
      </c>
      <c r="I1447" s="1101">
        <v>22.704999999999998</v>
      </c>
      <c r="J1447" s="1101">
        <v>2498.1</v>
      </c>
      <c r="K1447" s="1096">
        <f t="shared" si="278"/>
        <v>22.704999999999998</v>
      </c>
      <c r="L1447" s="1095">
        <f t="shared" si="278"/>
        <v>2498.1</v>
      </c>
      <c r="M1447" s="1102">
        <f t="shared" si="279"/>
        <v>9.0889075697530124E-3</v>
      </c>
      <c r="N1447" s="1098">
        <v>49.3</v>
      </c>
      <c r="O1447" s="1103">
        <f t="shared" si="280"/>
        <v>0.44808314318882347</v>
      </c>
      <c r="P1447" s="1099">
        <f t="shared" si="281"/>
        <v>545.33445418518079</v>
      </c>
      <c r="Q1447" s="1104">
        <f t="shared" si="282"/>
        <v>26.884988591329414</v>
      </c>
    </row>
    <row r="1448" spans="1:17" ht="12" thickBot="1">
      <c r="A1448" s="2046"/>
      <c r="B1448" s="44">
        <v>10</v>
      </c>
      <c r="C1448" s="1105" t="s">
        <v>633</v>
      </c>
      <c r="D1448" s="1106">
        <v>30</v>
      </c>
      <c r="E1448" s="1106" t="s">
        <v>39</v>
      </c>
      <c r="F1448" s="1107">
        <f t="shared" si="277"/>
        <v>25.160000000000004</v>
      </c>
      <c r="G1448" s="1108">
        <v>3.4384999999999999</v>
      </c>
      <c r="H1448" s="1108">
        <v>4.8</v>
      </c>
      <c r="I1448" s="1108">
        <v>16.921500000000002</v>
      </c>
      <c r="J1448" s="1108">
        <v>1720.83</v>
      </c>
      <c r="K1448" s="1109">
        <f t="shared" si="278"/>
        <v>16.921500000000002</v>
      </c>
      <c r="L1448" s="1107">
        <f t="shared" si="278"/>
        <v>1720.83</v>
      </c>
      <c r="M1448" s="1110">
        <f t="shared" si="279"/>
        <v>9.8333362389079696E-3</v>
      </c>
      <c r="N1448" s="1111">
        <v>49.3</v>
      </c>
      <c r="O1448" s="1112">
        <f t="shared" si="280"/>
        <v>0.4847834765781629</v>
      </c>
      <c r="P1448" s="1113">
        <f t="shared" si="281"/>
        <v>590.00017433447817</v>
      </c>
      <c r="Q1448" s="1114">
        <f t="shared" si="282"/>
        <v>29.08700859468977</v>
      </c>
    </row>
    <row r="1449" spans="1:17">
      <c r="A1449" s="2047" t="s">
        <v>314</v>
      </c>
      <c r="B1449" s="214">
        <v>1</v>
      </c>
      <c r="C1449" s="1183" t="s">
        <v>636</v>
      </c>
      <c r="D1449" s="1184">
        <v>20</v>
      </c>
      <c r="E1449" s="1185" t="s">
        <v>39</v>
      </c>
      <c r="F1449" s="1186">
        <f>G1449+H1449+I1449</f>
        <v>18.582999999999998</v>
      </c>
      <c r="G1449" s="1187">
        <v>2.4561000000000002</v>
      </c>
      <c r="H1449" s="1188">
        <v>3.2</v>
      </c>
      <c r="I1449" s="1189">
        <v>12.9269</v>
      </c>
      <c r="J1449" s="1197">
        <v>1074.3</v>
      </c>
      <c r="K1449" s="1190">
        <f>I1449</f>
        <v>12.9269</v>
      </c>
      <c r="L1449" s="1186">
        <f>J1449</f>
        <v>1074.3</v>
      </c>
      <c r="M1449" s="1191">
        <f>K1449/L1449</f>
        <v>1.2032858605603649E-2</v>
      </c>
      <c r="N1449" s="1192">
        <v>49.3</v>
      </c>
      <c r="O1449" s="1193">
        <f t="shared" si="280"/>
        <v>0.59321992925625988</v>
      </c>
      <c r="P1449" s="1193">
        <f t="shared" si="281"/>
        <v>721.97151633621888</v>
      </c>
      <c r="Q1449" s="1194">
        <f t="shared" si="282"/>
        <v>35.593195755375582</v>
      </c>
    </row>
    <row r="1450" spans="1:17">
      <c r="A1450" s="2048"/>
      <c r="B1450" s="261">
        <v>2</v>
      </c>
      <c r="C1450" s="1183" t="s">
        <v>856</v>
      </c>
      <c r="D1450" s="1184">
        <v>9</v>
      </c>
      <c r="E1450" s="1185" t="s">
        <v>39</v>
      </c>
      <c r="F1450" s="1195">
        <f t="shared" ref="F1450:F1458" si="283">G1450+H1450+I1450</f>
        <v>10.893000000000001</v>
      </c>
      <c r="G1450" s="1196">
        <v>1.9702999999999999</v>
      </c>
      <c r="H1450" s="1189">
        <v>1.44</v>
      </c>
      <c r="I1450" s="1189">
        <v>7.4827000000000004</v>
      </c>
      <c r="J1450" s="1197">
        <v>624.82000000000005</v>
      </c>
      <c r="K1450" s="1198">
        <f t="shared" ref="K1450:L1458" si="284">I1450</f>
        <v>7.4827000000000004</v>
      </c>
      <c r="L1450" s="1195">
        <f t="shared" si="284"/>
        <v>624.82000000000005</v>
      </c>
      <c r="M1450" s="1191">
        <f>K1450/L1450</f>
        <v>1.1975769021478185E-2</v>
      </c>
      <c r="N1450" s="1192">
        <v>49.3</v>
      </c>
      <c r="O1450" s="1193">
        <f t="shared" si="280"/>
        <v>0.59040541275887448</v>
      </c>
      <c r="P1450" s="1193">
        <f t="shared" si="281"/>
        <v>718.54614128869105</v>
      </c>
      <c r="Q1450" s="1199">
        <f t="shared" si="282"/>
        <v>35.424324765532468</v>
      </c>
    </row>
    <row r="1451" spans="1:17">
      <c r="A1451" s="2048"/>
      <c r="B1451" s="208">
        <v>3</v>
      </c>
      <c r="C1451" s="1200" t="s">
        <v>637</v>
      </c>
      <c r="D1451" s="1184">
        <v>40</v>
      </c>
      <c r="E1451" s="1185">
        <v>1992</v>
      </c>
      <c r="F1451" s="1195">
        <f t="shared" si="283"/>
        <v>38.388999999999996</v>
      </c>
      <c r="G1451" s="1196">
        <v>5.4580000000000002</v>
      </c>
      <c r="H1451" s="1189">
        <v>6.4</v>
      </c>
      <c r="I1451" s="1189">
        <v>26.530999999999999</v>
      </c>
      <c r="J1451" s="1197">
        <v>2229.96</v>
      </c>
      <c r="K1451" s="1198">
        <f t="shared" si="284"/>
        <v>26.530999999999999</v>
      </c>
      <c r="L1451" s="1195">
        <f t="shared" si="284"/>
        <v>2229.96</v>
      </c>
      <c r="M1451" s="1201">
        <f t="shared" ref="M1451:M1458" si="285">K1451/L1451</f>
        <v>1.1897522825521534E-2</v>
      </c>
      <c r="N1451" s="1192">
        <v>49.3</v>
      </c>
      <c r="O1451" s="1193">
        <f t="shared" si="280"/>
        <v>0.58654787529821162</v>
      </c>
      <c r="P1451" s="1193">
        <f t="shared" si="281"/>
        <v>713.85136953129199</v>
      </c>
      <c r="Q1451" s="1199">
        <f t="shared" si="282"/>
        <v>35.192872517892688</v>
      </c>
    </row>
    <row r="1452" spans="1:17">
      <c r="A1452" s="2048"/>
      <c r="B1452" s="208">
        <v>4</v>
      </c>
      <c r="C1452" s="1200" t="s">
        <v>635</v>
      </c>
      <c r="D1452" s="1184">
        <v>20</v>
      </c>
      <c r="E1452" s="1185" t="s">
        <v>39</v>
      </c>
      <c r="F1452" s="1195">
        <f t="shared" si="283"/>
        <v>19.139000000000003</v>
      </c>
      <c r="G1452" s="1196">
        <v>2.1831999999999998</v>
      </c>
      <c r="H1452" s="1189">
        <v>3.2</v>
      </c>
      <c r="I1452" s="1189">
        <v>13.755800000000001</v>
      </c>
      <c r="J1452" s="1197">
        <v>1135.08</v>
      </c>
      <c r="K1452" s="1198">
        <f t="shared" si="284"/>
        <v>13.755800000000001</v>
      </c>
      <c r="L1452" s="1195">
        <f t="shared" si="284"/>
        <v>1135.08</v>
      </c>
      <c r="M1452" s="1201">
        <f t="shared" si="285"/>
        <v>1.211879338901223E-2</v>
      </c>
      <c r="N1452" s="1192">
        <v>49.3</v>
      </c>
      <c r="O1452" s="1202">
        <f t="shared" si="280"/>
        <v>0.59745651407830291</v>
      </c>
      <c r="P1452" s="1193">
        <f t="shared" si="281"/>
        <v>727.1276033407338</v>
      </c>
      <c r="Q1452" s="1199">
        <f t="shared" si="282"/>
        <v>35.847390844698175</v>
      </c>
    </row>
    <row r="1453" spans="1:17">
      <c r="A1453" s="2048"/>
      <c r="B1453" s="208">
        <v>5</v>
      </c>
      <c r="C1453" s="1200" t="s">
        <v>857</v>
      </c>
      <c r="D1453" s="1184">
        <v>30</v>
      </c>
      <c r="E1453" s="1185">
        <v>1993</v>
      </c>
      <c r="F1453" s="1195">
        <f t="shared" si="283"/>
        <v>27.38</v>
      </c>
      <c r="G1453" s="1196">
        <v>2.5762</v>
      </c>
      <c r="H1453" s="1189">
        <v>4.8</v>
      </c>
      <c r="I1453" s="1189">
        <v>20.003799999999998</v>
      </c>
      <c r="J1453" s="1197">
        <v>1609.49</v>
      </c>
      <c r="K1453" s="1198">
        <f t="shared" si="284"/>
        <v>20.003799999999998</v>
      </c>
      <c r="L1453" s="1195">
        <f t="shared" si="284"/>
        <v>1609.49</v>
      </c>
      <c r="M1453" s="1201">
        <f t="shared" si="285"/>
        <v>1.242865752505452E-2</v>
      </c>
      <c r="N1453" s="1192">
        <v>49.3</v>
      </c>
      <c r="O1453" s="1202">
        <f t="shared" si="280"/>
        <v>0.61273281598518781</v>
      </c>
      <c r="P1453" s="1193">
        <f t="shared" si="281"/>
        <v>745.71945150327122</v>
      </c>
      <c r="Q1453" s="1199">
        <f t="shared" si="282"/>
        <v>36.763968959111267</v>
      </c>
    </row>
    <row r="1454" spans="1:17">
      <c r="A1454" s="2048"/>
      <c r="B1454" s="208">
        <v>6</v>
      </c>
      <c r="C1454" s="1200" t="s">
        <v>639</v>
      </c>
      <c r="D1454" s="1184">
        <v>19</v>
      </c>
      <c r="E1454" s="1185" t="s">
        <v>39</v>
      </c>
      <c r="F1454" s="1195">
        <f t="shared" si="283"/>
        <v>19.14</v>
      </c>
      <c r="G1454" s="1196">
        <v>2.1013000000000002</v>
      </c>
      <c r="H1454" s="1189">
        <v>3.04</v>
      </c>
      <c r="I1454" s="1189">
        <v>13.998699999999999</v>
      </c>
      <c r="J1454" s="1197">
        <v>1124.4000000000001</v>
      </c>
      <c r="K1454" s="1198">
        <f t="shared" si="284"/>
        <v>13.998699999999999</v>
      </c>
      <c r="L1454" s="1195">
        <f t="shared" si="284"/>
        <v>1124.4000000000001</v>
      </c>
      <c r="M1454" s="1201">
        <f t="shared" si="285"/>
        <v>1.2449928850942723E-2</v>
      </c>
      <c r="N1454" s="1192">
        <v>49.3</v>
      </c>
      <c r="O1454" s="1202">
        <f t="shared" si="280"/>
        <v>0.61378149235147628</v>
      </c>
      <c r="P1454" s="1193">
        <f t="shared" si="281"/>
        <v>746.99573105656339</v>
      </c>
      <c r="Q1454" s="1199">
        <f t="shared" si="282"/>
        <v>36.826889541088576</v>
      </c>
    </row>
    <row r="1455" spans="1:17">
      <c r="A1455" s="2048"/>
      <c r="B1455" s="208">
        <v>7</v>
      </c>
      <c r="C1455" s="1200" t="s">
        <v>858</v>
      </c>
      <c r="D1455" s="1184">
        <v>20</v>
      </c>
      <c r="E1455" s="1185">
        <v>1993</v>
      </c>
      <c r="F1455" s="1195">
        <f t="shared" si="283"/>
        <v>18</v>
      </c>
      <c r="G1455" s="1196">
        <v>1.8010999999999999</v>
      </c>
      <c r="H1455" s="1189">
        <v>3.2</v>
      </c>
      <c r="I1455" s="1189">
        <v>12.998900000000001</v>
      </c>
      <c r="J1455" s="1197">
        <v>1035.75</v>
      </c>
      <c r="K1455" s="1198">
        <f t="shared" si="284"/>
        <v>12.998900000000001</v>
      </c>
      <c r="L1455" s="1195">
        <f t="shared" si="284"/>
        <v>1035.75</v>
      </c>
      <c r="M1455" s="1201">
        <f t="shared" si="285"/>
        <v>1.2550229302437847E-2</v>
      </c>
      <c r="N1455" s="1192">
        <v>49.3</v>
      </c>
      <c r="O1455" s="1202">
        <f t="shared" si="280"/>
        <v>0.61872630461018585</v>
      </c>
      <c r="P1455" s="1193">
        <f t="shared" si="281"/>
        <v>753.01375814627079</v>
      </c>
      <c r="Q1455" s="1199">
        <f t="shared" si="282"/>
        <v>37.123578276611141</v>
      </c>
    </row>
    <row r="1456" spans="1:17">
      <c r="A1456" s="2048"/>
      <c r="B1456" s="208">
        <v>8</v>
      </c>
      <c r="C1456" s="1200" t="s">
        <v>640</v>
      </c>
      <c r="D1456" s="1184">
        <v>22</v>
      </c>
      <c r="E1456" s="1185" t="s">
        <v>39</v>
      </c>
      <c r="F1456" s="1195">
        <f t="shared" si="283"/>
        <v>21.02</v>
      </c>
      <c r="G1456" s="1196">
        <v>2.5106999999999999</v>
      </c>
      <c r="H1456" s="1189">
        <v>3.52</v>
      </c>
      <c r="I1456" s="1189">
        <v>14.9893</v>
      </c>
      <c r="J1456" s="1197">
        <v>1189.94</v>
      </c>
      <c r="K1456" s="1198">
        <f t="shared" si="284"/>
        <v>14.9893</v>
      </c>
      <c r="L1456" s="1195">
        <f t="shared" si="284"/>
        <v>1189.94</v>
      </c>
      <c r="M1456" s="1201">
        <f t="shared" si="285"/>
        <v>1.2596685547170444E-2</v>
      </c>
      <c r="N1456" s="1192">
        <v>49.3</v>
      </c>
      <c r="O1456" s="1202">
        <f t="shared" si="280"/>
        <v>0.62101659747550286</v>
      </c>
      <c r="P1456" s="1193">
        <f t="shared" si="281"/>
        <v>755.80113283022661</v>
      </c>
      <c r="Q1456" s="1199">
        <f t="shared" si="282"/>
        <v>37.260995848530172</v>
      </c>
    </row>
    <row r="1457" spans="1:17">
      <c r="A1457" s="2049"/>
      <c r="B1457" s="220">
        <v>9</v>
      </c>
      <c r="C1457" s="1200" t="s">
        <v>638</v>
      </c>
      <c r="D1457" s="1184">
        <v>20</v>
      </c>
      <c r="E1457" s="1185">
        <v>1993</v>
      </c>
      <c r="F1457" s="1195">
        <f t="shared" si="283"/>
        <v>19.399999999999999</v>
      </c>
      <c r="G1457" s="1196">
        <v>1.9103000000000001</v>
      </c>
      <c r="H1457" s="1189">
        <v>3.2</v>
      </c>
      <c r="I1457" s="1189">
        <v>14.2897</v>
      </c>
      <c r="J1457" s="1197">
        <v>1108.8499999999999</v>
      </c>
      <c r="K1457" s="1198">
        <f t="shared" si="284"/>
        <v>14.2897</v>
      </c>
      <c r="L1457" s="1195">
        <f t="shared" si="284"/>
        <v>1108.8499999999999</v>
      </c>
      <c r="M1457" s="1201">
        <f t="shared" si="285"/>
        <v>1.2886954953330027E-2</v>
      </c>
      <c r="N1457" s="1192">
        <v>49.3</v>
      </c>
      <c r="O1457" s="1202">
        <f>M1457*N1457</f>
        <v>0.6353268791991703</v>
      </c>
      <c r="P1457" s="1193">
        <f t="shared" si="281"/>
        <v>773.21729719980158</v>
      </c>
      <c r="Q1457" s="1199">
        <f t="shared" si="282"/>
        <v>38.119612751950221</v>
      </c>
    </row>
    <row r="1458" spans="1:17" ht="12" thickBot="1">
      <c r="A1458" s="2050"/>
      <c r="B1458" s="215">
        <v>10</v>
      </c>
      <c r="C1458" s="1203" t="s">
        <v>859</v>
      </c>
      <c r="D1458" s="1204">
        <v>41</v>
      </c>
      <c r="E1458" s="1204" t="s">
        <v>39</v>
      </c>
      <c r="F1458" s="1205">
        <f t="shared" si="283"/>
        <v>41</v>
      </c>
      <c r="G1458" s="1206">
        <v>5.8400999999999996</v>
      </c>
      <c r="H1458" s="1206">
        <v>6.4</v>
      </c>
      <c r="I1458" s="1206">
        <v>28.759899999999998</v>
      </c>
      <c r="J1458" s="1207">
        <v>2217.17</v>
      </c>
      <c r="K1458" s="1208">
        <f t="shared" si="284"/>
        <v>28.759899999999998</v>
      </c>
      <c r="L1458" s="1209">
        <f t="shared" si="284"/>
        <v>2217.17</v>
      </c>
      <c r="M1458" s="1210">
        <f t="shared" si="285"/>
        <v>1.2971445581529606E-2</v>
      </c>
      <c r="N1458" s="1494">
        <v>49.3</v>
      </c>
      <c r="O1458" s="1211">
        <f t="shared" si="280"/>
        <v>0.63949226716940955</v>
      </c>
      <c r="P1458" s="1211">
        <f t="shared" si="281"/>
        <v>778.2867348917764</v>
      </c>
      <c r="Q1458" s="1212">
        <f t="shared" si="282"/>
        <v>38.369536030164575</v>
      </c>
    </row>
    <row r="1459" spans="1:17">
      <c r="A1459" s="2051" t="s">
        <v>315</v>
      </c>
      <c r="B1459" s="74">
        <v>1</v>
      </c>
      <c r="C1459" s="1115" t="s">
        <v>860</v>
      </c>
      <c r="D1459" s="1116">
        <v>60</v>
      </c>
      <c r="E1459" s="1117" t="s">
        <v>39</v>
      </c>
      <c r="F1459" s="1118">
        <f>G1459+H1459+I1459</f>
        <v>69.097999999999999</v>
      </c>
      <c r="G1459" s="1119">
        <v>6.7679</v>
      </c>
      <c r="H1459" s="1120">
        <v>9.6</v>
      </c>
      <c r="I1459" s="1120">
        <v>52.7301</v>
      </c>
      <c r="J1459" s="1120">
        <v>3199.03</v>
      </c>
      <c r="K1459" s="1121">
        <f>I1459</f>
        <v>52.7301</v>
      </c>
      <c r="L1459" s="1122">
        <f>J1459</f>
        <v>3199.03</v>
      </c>
      <c r="M1459" s="1123">
        <f>K1459/L1459</f>
        <v>1.6483152705663903E-2</v>
      </c>
      <c r="N1459" s="1124">
        <v>49.3</v>
      </c>
      <c r="O1459" s="1125">
        <f>M1459*N1459</f>
        <v>0.8126194283892304</v>
      </c>
      <c r="P1459" s="1125">
        <f>M1459*60*1000</f>
        <v>988.98916233983414</v>
      </c>
      <c r="Q1459" s="1126">
        <f>P1459*N1459/1000</f>
        <v>48.75716570335382</v>
      </c>
    </row>
    <row r="1460" spans="1:17">
      <c r="A1460" s="2052"/>
      <c r="B1460" s="75">
        <v>2</v>
      </c>
      <c r="C1460" s="1127" t="s">
        <v>641</v>
      </c>
      <c r="D1460" s="1128">
        <v>12</v>
      </c>
      <c r="E1460" s="1129" t="s">
        <v>39</v>
      </c>
      <c r="F1460" s="1130">
        <f t="shared" ref="F1460:F1468" si="286">G1460+H1460+I1460</f>
        <v>14.7</v>
      </c>
      <c r="G1460" s="1131">
        <v>1.0369999999999999</v>
      </c>
      <c r="H1460" s="1132">
        <v>1.92</v>
      </c>
      <c r="I1460" s="1132">
        <v>11.743</v>
      </c>
      <c r="J1460" s="1132">
        <v>706.92</v>
      </c>
      <c r="K1460" s="1121">
        <f t="shared" ref="K1460:L1468" si="287">I1460</f>
        <v>11.743</v>
      </c>
      <c r="L1460" s="1122">
        <f t="shared" si="287"/>
        <v>706.92</v>
      </c>
      <c r="M1460" s="1133">
        <f t="shared" ref="M1460:M1468" si="288">K1460/L1460</f>
        <v>1.6611497764952188E-2</v>
      </c>
      <c r="N1460" s="1124">
        <v>49.3</v>
      </c>
      <c r="O1460" s="1134">
        <f t="shared" ref="O1460:O1467" si="289">M1460*N1460</f>
        <v>0.81894683981214278</v>
      </c>
      <c r="P1460" s="1125">
        <f t="shared" ref="P1460:P1468" si="290">M1460*60*1000</f>
        <v>996.68986589713131</v>
      </c>
      <c r="Q1460" s="1135">
        <f t="shared" ref="Q1460:Q1468" si="291">P1460*N1460/1000</f>
        <v>49.13681038872857</v>
      </c>
    </row>
    <row r="1461" spans="1:17">
      <c r="A1461" s="2052"/>
      <c r="B1461" s="75">
        <v>3</v>
      </c>
      <c r="C1461" s="1127" t="s">
        <v>861</v>
      </c>
      <c r="D1461" s="1128">
        <v>38</v>
      </c>
      <c r="E1461" s="1129" t="s">
        <v>39</v>
      </c>
      <c r="F1461" s="1130">
        <f t="shared" si="286"/>
        <v>44.2</v>
      </c>
      <c r="G1461" s="1131">
        <v>4.4210000000000003</v>
      </c>
      <c r="H1461" s="1132">
        <v>6.08</v>
      </c>
      <c r="I1461" s="1132">
        <v>33.698999999999998</v>
      </c>
      <c r="J1461" s="1132">
        <v>2000</v>
      </c>
      <c r="K1461" s="1121">
        <f t="shared" si="287"/>
        <v>33.698999999999998</v>
      </c>
      <c r="L1461" s="1122">
        <f t="shared" si="287"/>
        <v>2000</v>
      </c>
      <c r="M1461" s="1133">
        <f t="shared" si="288"/>
        <v>1.68495E-2</v>
      </c>
      <c r="N1461" s="1124">
        <v>49.3</v>
      </c>
      <c r="O1461" s="1134">
        <f t="shared" si="289"/>
        <v>0.83068034999999996</v>
      </c>
      <c r="P1461" s="1125">
        <f t="shared" si="290"/>
        <v>1010.9699999999999</v>
      </c>
      <c r="Q1461" s="1135">
        <f t="shared" si="291"/>
        <v>49.840820999999998</v>
      </c>
    </row>
    <row r="1462" spans="1:17">
      <c r="A1462" s="2052"/>
      <c r="B1462" s="75">
        <v>4</v>
      </c>
      <c r="C1462" s="1127" t="s">
        <v>862</v>
      </c>
      <c r="D1462" s="1128">
        <v>9</v>
      </c>
      <c r="E1462" s="1129" t="s">
        <v>39</v>
      </c>
      <c r="F1462" s="1130">
        <f t="shared" si="286"/>
        <v>10</v>
      </c>
      <c r="G1462" s="1131">
        <v>0.7641</v>
      </c>
      <c r="H1462" s="1132">
        <v>1.44</v>
      </c>
      <c r="I1462" s="1132">
        <v>7.7958999999999996</v>
      </c>
      <c r="J1462" s="1132">
        <v>456.28</v>
      </c>
      <c r="K1462" s="1121">
        <f t="shared" si="287"/>
        <v>7.7958999999999996</v>
      </c>
      <c r="L1462" s="1122">
        <f t="shared" si="287"/>
        <v>456.28</v>
      </c>
      <c r="M1462" s="1133">
        <f t="shared" si="288"/>
        <v>1.7085780660997633E-2</v>
      </c>
      <c r="N1462" s="1124">
        <v>49.3</v>
      </c>
      <c r="O1462" s="1134">
        <f t="shared" si="289"/>
        <v>0.84232898658718325</v>
      </c>
      <c r="P1462" s="1125">
        <f t="shared" si="290"/>
        <v>1025.146839659858</v>
      </c>
      <c r="Q1462" s="1135">
        <f t="shared" si="291"/>
        <v>50.539739195230993</v>
      </c>
    </row>
    <row r="1463" spans="1:17">
      <c r="A1463" s="2052"/>
      <c r="B1463" s="75">
        <v>5</v>
      </c>
      <c r="C1463" s="1127" t="s">
        <v>643</v>
      </c>
      <c r="D1463" s="1128">
        <v>22</v>
      </c>
      <c r="E1463" s="1129" t="s">
        <v>39</v>
      </c>
      <c r="F1463" s="1130">
        <f t="shared" si="286"/>
        <v>25.1</v>
      </c>
      <c r="G1463" s="1131">
        <v>2.4287999999999998</v>
      </c>
      <c r="H1463" s="1132">
        <v>3.52</v>
      </c>
      <c r="I1463" s="1132">
        <v>19.151199999999999</v>
      </c>
      <c r="J1463" s="1132">
        <v>1107.8599999999999</v>
      </c>
      <c r="K1463" s="1121">
        <f t="shared" si="287"/>
        <v>19.151199999999999</v>
      </c>
      <c r="L1463" s="1122">
        <f t="shared" si="287"/>
        <v>1107.8599999999999</v>
      </c>
      <c r="M1463" s="1133">
        <f t="shared" si="288"/>
        <v>1.7286660769411297E-2</v>
      </c>
      <c r="N1463" s="1124">
        <v>49.3</v>
      </c>
      <c r="O1463" s="1134">
        <f t="shared" si="289"/>
        <v>0.85223237593197687</v>
      </c>
      <c r="P1463" s="1125">
        <f t="shared" si="290"/>
        <v>1037.1996461646777</v>
      </c>
      <c r="Q1463" s="1135">
        <f t="shared" si="291"/>
        <v>51.133942555918608</v>
      </c>
    </row>
    <row r="1464" spans="1:17">
      <c r="A1464" s="2052"/>
      <c r="B1464" s="75">
        <v>6</v>
      </c>
      <c r="C1464" s="1127" t="s">
        <v>863</v>
      </c>
      <c r="D1464" s="1128">
        <v>20</v>
      </c>
      <c r="E1464" s="1129" t="s">
        <v>39</v>
      </c>
      <c r="F1464" s="1130">
        <f t="shared" si="286"/>
        <v>24.11</v>
      </c>
      <c r="G1464" s="1131">
        <v>2.1831999999999998</v>
      </c>
      <c r="H1464" s="1132">
        <v>3.2</v>
      </c>
      <c r="I1464" s="1132">
        <v>18.726800000000001</v>
      </c>
      <c r="J1464" s="1132">
        <v>1075.3499999999999</v>
      </c>
      <c r="K1464" s="1121">
        <f t="shared" si="287"/>
        <v>18.726800000000001</v>
      </c>
      <c r="L1464" s="1122">
        <f t="shared" si="287"/>
        <v>1075.3499999999999</v>
      </c>
      <c r="M1464" s="1133">
        <f t="shared" si="288"/>
        <v>1.7414609197005628E-2</v>
      </c>
      <c r="N1464" s="1124">
        <v>49.3</v>
      </c>
      <c r="O1464" s="1134">
        <f t="shared" si="289"/>
        <v>0.8585402334123774</v>
      </c>
      <c r="P1464" s="1125">
        <f t="shared" si="290"/>
        <v>1044.8765518203377</v>
      </c>
      <c r="Q1464" s="1135">
        <f t="shared" si="291"/>
        <v>51.512414004742645</v>
      </c>
    </row>
    <row r="1465" spans="1:17">
      <c r="A1465" s="2052"/>
      <c r="B1465" s="75">
        <v>7</v>
      </c>
      <c r="C1465" s="1127" t="s">
        <v>864</v>
      </c>
      <c r="D1465" s="1128">
        <v>20</v>
      </c>
      <c r="E1465" s="1129" t="s">
        <v>39</v>
      </c>
      <c r="F1465" s="1130">
        <f t="shared" si="286"/>
        <v>23.047000000000001</v>
      </c>
      <c r="G1465" s="1131">
        <v>1.5282</v>
      </c>
      <c r="H1465" s="1132">
        <v>3.2</v>
      </c>
      <c r="I1465" s="1132">
        <v>18.3188</v>
      </c>
      <c r="J1465" s="1132">
        <v>1040.75</v>
      </c>
      <c r="K1465" s="1121">
        <f t="shared" si="287"/>
        <v>18.3188</v>
      </c>
      <c r="L1465" s="1122">
        <f t="shared" si="287"/>
        <v>1040.75</v>
      </c>
      <c r="M1465" s="1133">
        <f t="shared" si="288"/>
        <v>1.7601537352870525E-2</v>
      </c>
      <c r="N1465" s="1124">
        <v>49.3</v>
      </c>
      <c r="O1465" s="1134">
        <f t="shared" si="289"/>
        <v>0.86775579149651683</v>
      </c>
      <c r="P1465" s="1125">
        <f t="shared" si="290"/>
        <v>1056.0922411722315</v>
      </c>
      <c r="Q1465" s="1135">
        <f t="shared" si="291"/>
        <v>52.065347489791016</v>
      </c>
    </row>
    <row r="1466" spans="1:17">
      <c r="A1466" s="2052"/>
      <c r="B1466" s="75">
        <v>8</v>
      </c>
      <c r="C1466" s="1127" t="s">
        <v>865</v>
      </c>
      <c r="D1466" s="1128">
        <v>22</v>
      </c>
      <c r="E1466" s="1129" t="s">
        <v>39</v>
      </c>
      <c r="F1466" s="1130">
        <f t="shared" si="286"/>
        <v>27.31</v>
      </c>
      <c r="G1466" s="1131">
        <v>2.0194999999999999</v>
      </c>
      <c r="H1466" s="1132">
        <v>3.52</v>
      </c>
      <c r="I1466" s="1132">
        <v>21.770499999999998</v>
      </c>
      <c r="J1466" s="1132">
        <v>1219.5999999999999</v>
      </c>
      <c r="K1466" s="1121">
        <f t="shared" si="287"/>
        <v>21.770499999999998</v>
      </c>
      <c r="L1466" s="1122">
        <f t="shared" si="287"/>
        <v>1219.5999999999999</v>
      </c>
      <c r="M1466" s="1133">
        <f t="shared" si="288"/>
        <v>1.7850524762217119E-2</v>
      </c>
      <c r="N1466" s="1124">
        <v>49.3</v>
      </c>
      <c r="O1466" s="1134">
        <f t="shared" si="289"/>
        <v>0.88003087077730391</v>
      </c>
      <c r="P1466" s="1125">
        <f t="shared" si="290"/>
        <v>1071.0314857330272</v>
      </c>
      <c r="Q1466" s="1135">
        <f t="shared" si="291"/>
        <v>52.801852246638241</v>
      </c>
    </row>
    <row r="1467" spans="1:17">
      <c r="A1467" s="2052"/>
      <c r="B1467" s="75">
        <v>9</v>
      </c>
      <c r="C1467" s="1127" t="s">
        <v>642</v>
      </c>
      <c r="D1467" s="1128">
        <v>20</v>
      </c>
      <c r="E1467" s="1129" t="s">
        <v>39</v>
      </c>
      <c r="F1467" s="1130">
        <f t="shared" si="286"/>
        <v>22</v>
      </c>
      <c r="G1467" s="1131">
        <v>2.0739999999999998</v>
      </c>
      <c r="H1467" s="1132">
        <v>3.2</v>
      </c>
      <c r="I1467" s="1132">
        <v>16.725999999999999</v>
      </c>
      <c r="J1467" s="1132">
        <v>936.33</v>
      </c>
      <c r="K1467" s="1121">
        <f t="shared" si="287"/>
        <v>16.725999999999999</v>
      </c>
      <c r="L1467" s="1122">
        <f t="shared" si="287"/>
        <v>936.33</v>
      </c>
      <c r="M1467" s="1133">
        <f t="shared" si="288"/>
        <v>1.7863360140121538E-2</v>
      </c>
      <c r="N1467" s="1124">
        <v>49.3</v>
      </c>
      <c r="O1467" s="1134">
        <f t="shared" si="289"/>
        <v>0.8806636549079917</v>
      </c>
      <c r="P1467" s="1125">
        <f t="shared" si="290"/>
        <v>1071.8016084072924</v>
      </c>
      <c r="Q1467" s="1135">
        <f t="shared" si="291"/>
        <v>52.839819294479518</v>
      </c>
    </row>
    <row r="1468" spans="1:17" ht="12" thickBot="1">
      <c r="A1468" s="2053"/>
      <c r="B1468" s="78">
        <v>10</v>
      </c>
      <c r="C1468" s="1136" t="s">
        <v>866</v>
      </c>
      <c r="D1468" s="1137">
        <v>22</v>
      </c>
      <c r="E1468" s="1137" t="s">
        <v>39</v>
      </c>
      <c r="F1468" s="1138">
        <f t="shared" si="286"/>
        <v>27.7</v>
      </c>
      <c r="G1468" s="1139">
        <v>2.7835999999999999</v>
      </c>
      <c r="H1468" s="1139">
        <v>3.52</v>
      </c>
      <c r="I1468" s="1139">
        <v>21.3964</v>
      </c>
      <c r="J1468" s="1139">
        <v>1180.93</v>
      </c>
      <c r="K1468" s="1140">
        <f t="shared" si="287"/>
        <v>21.3964</v>
      </c>
      <c r="L1468" s="1141">
        <f t="shared" si="287"/>
        <v>1180.93</v>
      </c>
      <c r="M1468" s="1142">
        <f t="shared" si="288"/>
        <v>1.8118262725140354E-2</v>
      </c>
      <c r="N1468" s="1143">
        <v>49.3</v>
      </c>
      <c r="O1468" s="1144">
        <f>M1468*N1468</f>
        <v>0.89323035234941939</v>
      </c>
      <c r="P1468" s="1144">
        <f t="shared" si="290"/>
        <v>1087.0957635084212</v>
      </c>
      <c r="Q1468" s="1145">
        <f t="shared" si="291"/>
        <v>53.593821140965161</v>
      </c>
    </row>
    <row r="1469" spans="1:17">
      <c r="A1469" s="2054" t="s">
        <v>323</v>
      </c>
      <c r="B1469" s="18">
        <v>1</v>
      </c>
      <c r="C1469" s="1146" t="s">
        <v>867</v>
      </c>
      <c r="D1469" s="1147">
        <v>5</v>
      </c>
      <c r="E1469" s="1148" t="s">
        <v>39</v>
      </c>
      <c r="F1469" s="1149">
        <f>G1469+H1469+I1469</f>
        <v>6.1000000000000005</v>
      </c>
      <c r="G1469" s="1150">
        <v>0.3821</v>
      </c>
      <c r="H1469" s="1151">
        <v>0</v>
      </c>
      <c r="I1469" s="1151">
        <v>5.7179000000000002</v>
      </c>
      <c r="J1469" s="1152">
        <v>279.95</v>
      </c>
      <c r="K1469" s="1153">
        <f>I1469</f>
        <v>5.7179000000000002</v>
      </c>
      <c r="L1469" s="1154">
        <f>J1469</f>
        <v>279.95</v>
      </c>
      <c r="M1469" s="1155">
        <f>K1469/L1469</f>
        <v>2.0424718699767818E-2</v>
      </c>
      <c r="N1469" s="1156">
        <v>49.3</v>
      </c>
      <c r="O1469" s="1157">
        <f>M1469*N1469</f>
        <v>1.0069386318985534</v>
      </c>
      <c r="P1469" s="1157">
        <f>M1469*60*1000</f>
        <v>1225.4831219860691</v>
      </c>
      <c r="Q1469" s="1158">
        <f>P1469*N1469/1000</f>
        <v>60.416317913913204</v>
      </c>
    </row>
    <row r="1470" spans="1:17">
      <c r="A1470" s="2055"/>
      <c r="B1470" s="40">
        <v>2</v>
      </c>
      <c r="C1470" s="1159" t="s">
        <v>644</v>
      </c>
      <c r="D1470" s="1160">
        <v>4</v>
      </c>
      <c r="E1470" s="1161" t="s">
        <v>39</v>
      </c>
      <c r="F1470" s="1162">
        <f t="shared" ref="F1470:F1478" si="292">G1470+H1470+I1470</f>
        <v>4.4860000000000007</v>
      </c>
      <c r="G1470" s="1163">
        <v>0.3821</v>
      </c>
      <c r="H1470" s="1164">
        <v>0.64</v>
      </c>
      <c r="I1470" s="1164">
        <v>3.4639000000000002</v>
      </c>
      <c r="J1470" s="1165">
        <v>156.81</v>
      </c>
      <c r="K1470" s="1166">
        <f t="shared" ref="K1470:L1478" si="293">I1470</f>
        <v>3.4639000000000002</v>
      </c>
      <c r="L1470" s="1154">
        <f t="shared" si="293"/>
        <v>156.81</v>
      </c>
      <c r="M1470" s="1167">
        <f t="shared" ref="M1470:M1478" si="294">K1470/L1470</f>
        <v>2.2089790191952046E-2</v>
      </c>
      <c r="N1470" s="1156">
        <v>49.3</v>
      </c>
      <c r="O1470" s="1168">
        <f t="shared" ref="O1470:O1478" si="295">M1470*N1470</f>
        <v>1.0890266564632358</v>
      </c>
      <c r="P1470" s="1157">
        <f t="shared" ref="P1470:P1478" si="296">M1470*60*1000</f>
        <v>1325.3874115171227</v>
      </c>
      <c r="Q1470" s="1169">
        <f t="shared" ref="Q1470:Q1478" si="297">P1470*N1470/1000</f>
        <v>65.341599387794147</v>
      </c>
    </row>
    <row r="1471" spans="1:17">
      <c r="A1471" s="2055"/>
      <c r="B1471" s="40">
        <v>3</v>
      </c>
      <c r="C1471" s="1159" t="s">
        <v>645</v>
      </c>
      <c r="D1471" s="1160">
        <v>7</v>
      </c>
      <c r="E1471" s="1161" t="s">
        <v>39</v>
      </c>
      <c r="F1471" s="1162">
        <f t="shared" si="292"/>
        <v>9.1999999999999993</v>
      </c>
      <c r="G1471" s="1163">
        <v>0.54579999999999995</v>
      </c>
      <c r="H1471" s="1164">
        <v>0.96</v>
      </c>
      <c r="I1471" s="1164">
        <v>7.6942000000000004</v>
      </c>
      <c r="J1471" s="1165">
        <v>328.92</v>
      </c>
      <c r="K1471" s="1166">
        <f t="shared" si="293"/>
        <v>7.6942000000000004</v>
      </c>
      <c r="L1471" s="1154">
        <f t="shared" si="293"/>
        <v>328.92</v>
      </c>
      <c r="M1471" s="1167">
        <f t="shared" si="294"/>
        <v>2.3392314240544814E-2</v>
      </c>
      <c r="N1471" s="1156">
        <v>49.3</v>
      </c>
      <c r="O1471" s="1168">
        <f t="shared" si="295"/>
        <v>1.1532410920588592</v>
      </c>
      <c r="P1471" s="1157">
        <f t="shared" si="296"/>
        <v>1403.5388544326888</v>
      </c>
      <c r="Q1471" s="1169">
        <f t="shared" si="297"/>
        <v>69.194465523531562</v>
      </c>
    </row>
    <row r="1472" spans="1:17">
      <c r="A1472" s="2056"/>
      <c r="B1472" s="20">
        <v>4</v>
      </c>
      <c r="C1472" s="1159" t="s">
        <v>649</v>
      </c>
      <c r="D1472" s="1160">
        <v>6</v>
      </c>
      <c r="E1472" s="1161" t="s">
        <v>39</v>
      </c>
      <c r="F1472" s="1162">
        <f t="shared" si="292"/>
        <v>9.1</v>
      </c>
      <c r="G1472" s="1163">
        <v>0.44209999999999999</v>
      </c>
      <c r="H1472" s="1164">
        <v>0.8</v>
      </c>
      <c r="I1472" s="1164">
        <v>7.8578999999999999</v>
      </c>
      <c r="J1472" s="1165">
        <v>323.73</v>
      </c>
      <c r="K1472" s="1166">
        <f t="shared" si="293"/>
        <v>7.8578999999999999</v>
      </c>
      <c r="L1472" s="1154">
        <f t="shared" si="293"/>
        <v>323.73</v>
      </c>
      <c r="M1472" s="1167">
        <f t="shared" si="294"/>
        <v>2.4273005282179592E-2</v>
      </c>
      <c r="N1472" s="1156">
        <v>49.3</v>
      </c>
      <c r="O1472" s="1168">
        <f t="shared" si="295"/>
        <v>1.1966591604114538</v>
      </c>
      <c r="P1472" s="1157">
        <f t="shared" si="296"/>
        <v>1456.3803169307757</v>
      </c>
      <c r="Q1472" s="1169">
        <f t="shared" si="297"/>
        <v>71.799549624687231</v>
      </c>
    </row>
    <row r="1473" spans="1:17">
      <c r="A1473" s="2056"/>
      <c r="B1473" s="20">
        <v>5</v>
      </c>
      <c r="C1473" s="1159" t="s">
        <v>650</v>
      </c>
      <c r="D1473" s="1160">
        <v>12</v>
      </c>
      <c r="E1473" s="1161" t="s">
        <v>39</v>
      </c>
      <c r="F1473" s="1162">
        <f t="shared" si="292"/>
        <v>14.9</v>
      </c>
      <c r="G1473" s="1163">
        <v>1.3263</v>
      </c>
      <c r="H1473" s="1164">
        <v>0</v>
      </c>
      <c r="I1473" s="1164">
        <v>13.573700000000001</v>
      </c>
      <c r="J1473" s="1165">
        <v>529.6</v>
      </c>
      <c r="K1473" s="1166">
        <f t="shared" si="293"/>
        <v>13.573700000000001</v>
      </c>
      <c r="L1473" s="1154">
        <f t="shared" si="293"/>
        <v>529.6</v>
      </c>
      <c r="M1473" s="1167">
        <f t="shared" si="294"/>
        <v>2.5630098187311177E-2</v>
      </c>
      <c r="N1473" s="1156">
        <v>49.3</v>
      </c>
      <c r="O1473" s="1168">
        <f t="shared" si="295"/>
        <v>1.2635638406344409</v>
      </c>
      <c r="P1473" s="1157">
        <f t="shared" si="296"/>
        <v>1537.8058912386707</v>
      </c>
      <c r="Q1473" s="1169">
        <f t="shared" si="297"/>
        <v>75.813830438066461</v>
      </c>
    </row>
    <row r="1474" spans="1:17">
      <c r="A1474" s="2056"/>
      <c r="B1474" s="20">
        <v>6</v>
      </c>
      <c r="C1474" s="1159" t="s">
        <v>646</v>
      </c>
      <c r="D1474" s="1160">
        <v>4</v>
      </c>
      <c r="E1474" s="1161" t="s">
        <v>39</v>
      </c>
      <c r="F1474" s="1162">
        <f t="shared" si="292"/>
        <v>6.2</v>
      </c>
      <c r="G1474" s="1163">
        <v>0.27289999999999998</v>
      </c>
      <c r="H1474" s="1164">
        <v>0</v>
      </c>
      <c r="I1474" s="1164">
        <v>5.9271000000000003</v>
      </c>
      <c r="J1474" s="1165">
        <v>228.92</v>
      </c>
      <c r="K1474" s="1166">
        <f t="shared" si="293"/>
        <v>5.9271000000000003</v>
      </c>
      <c r="L1474" s="1154">
        <v>229.69</v>
      </c>
      <c r="M1474" s="1167">
        <f t="shared" si="294"/>
        <v>2.5804780356132179E-2</v>
      </c>
      <c r="N1474" s="1156">
        <v>49.3</v>
      </c>
      <c r="O1474" s="1168">
        <f t="shared" si="295"/>
        <v>1.2721756715573163</v>
      </c>
      <c r="P1474" s="1157">
        <f t="shared" si="296"/>
        <v>1548.2868213679305</v>
      </c>
      <c r="Q1474" s="1169">
        <f t="shared" si="297"/>
        <v>76.330540293438972</v>
      </c>
    </row>
    <row r="1475" spans="1:17">
      <c r="A1475" s="2056"/>
      <c r="B1475" s="20">
        <v>7</v>
      </c>
      <c r="C1475" s="1159" t="s">
        <v>647</v>
      </c>
      <c r="D1475" s="1160">
        <v>17</v>
      </c>
      <c r="E1475" s="1161" t="s">
        <v>39</v>
      </c>
      <c r="F1475" s="1162">
        <f t="shared" si="292"/>
        <v>22</v>
      </c>
      <c r="G1475" s="1163">
        <v>1.4737</v>
      </c>
      <c r="H1475" s="1164">
        <v>0</v>
      </c>
      <c r="I1475" s="1164">
        <v>20.526299999999999</v>
      </c>
      <c r="J1475" s="1165">
        <v>781.98</v>
      </c>
      <c r="K1475" s="1166">
        <f t="shared" si="293"/>
        <v>20.526299999999999</v>
      </c>
      <c r="L1475" s="1154">
        <f t="shared" si="293"/>
        <v>781.98</v>
      </c>
      <c r="M1475" s="1167">
        <f t="shared" si="294"/>
        <v>2.624913680656794E-2</v>
      </c>
      <c r="N1475" s="1156">
        <v>49.3</v>
      </c>
      <c r="O1475" s="1168">
        <f t="shared" si="295"/>
        <v>1.2940824445637993</v>
      </c>
      <c r="P1475" s="1157">
        <f t="shared" si="296"/>
        <v>1574.9482083940763</v>
      </c>
      <c r="Q1475" s="1169">
        <f t="shared" si="297"/>
        <v>77.64494667382796</v>
      </c>
    </row>
    <row r="1476" spans="1:17">
      <c r="A1476" s="2056"/>
      <c r="B1476" s="20">
        <v>8</v>
      </c>
      <c r="C1476" s="1159" t="s">
        <v>648</v>
      </c>
      <c r="D1476" s="1160">
        <v>5</v>
      </c>
      <c r="E1476" s="1161" t="s">
        <v>39</v>
      </c>
      <c r="F1476" s="1162">
        <f t="shared" si="292"/>
        <v>6.3000000000000007</v>
      </c>
      <c r="G1476" s="1163">
        <v>0.24560000000000001</v>
      </c>
      <c r="H1476" s="1164">
        <v>0.8</v>
      </c>
      <c r="I1476" s="1164">
        <v>5.2544000000000004</v>
      </c>
      <c r="J1476" s="1165">
        <v>192.6</v>
      </c>
      <c r="K1476" s="1166">
        <f t="shared" si="293"/>
        <v>5.2544000000000004</v>
      </c>
      <c r="L1476" s="1154">
        <f t="shared" si="293"/>
        <v>192.6</v>
      </c>
      <c r="M1476" s="1167">
        <f t="shared" si="294"/>
        <v>2.7281412253374875E-2</v>
      </c>
      <c r="N1476" s="1156">
        <v>49.3</v>
      </c>
      <c r="O1476" s="1168">
        <f t="shared" si="295"/>
        <v>1.3449736240913812</v>
      </c>
      <c r="P1476" s="1157">
        <f t="shared" si="296"/>
        <v>1636.8847352024925</v>
      </c>
      <c r="Q1476" s="1169">
        <f t="shared" si="297"/>
        <v>80.698417445482875</v>
      </c>
    </row>
    <row r="1477" spans="1:17">
      <c r="A1477" s="2056"/>
      <c r="B1477" s="20">
        <v>9</v>
      </c>
      <c r="C1477" s="1159" t="s">
        <v>651</v>
      </c>
      <c r="D1477" s="1160">
        <v>4</v>
      </c>
      <c r="E1477" s="1161" t="s">
        <v>39</v>
      </c>
      <c r="F1477" s="1162">
        <f t="shared" si="292"/>
        <v>6.1000000000000005</v>
      </c>
      <c r="G1477" s="1170">
        <v>0.29470000000000002</v>
      </c>
      <c r="H1477" s="1159">
        <v>0.56000000000000005</v>
      </c>
      <c r="I1477" s="1164">
        <v>5.2453000000000003</v>
      </c>
      <c r="J1477" s="1171">
        <v>162.94</v>
      </c>
      <c r="K1477" s="1166">
        <f t="shared" si="293"/>
        <v>5.2453000000000003</v>
      </c>
      <c r="L1477" s="1154">
        <f t="shared" si="293"/>
        <v>162.94</v>
      </c>
      <c r="M1477" s="1167">
        <f t="shared" si="294"/>
        <v>3.2191604271510986E-2</v>
      </c>
      <c r="N1477" s="1156">
        <v>49.3</v>
      </c>
      <c r="O1477" s="1168">
        <f t="shared" si="295"/>
        <v>1.5870460905854915</v>
      </c>
      <c r="P1477" s="1157">
        <f t="shared" si="296"/>
        <v>1931.4962562906592</v>
      </c>
      <c r="Q1477" s="1169">
        <f t="shared" si="297"/>
        <v>95.222765435129489</v>
      </c>
    </row>
    <row r="1478" spans="1:17" ht="12" thickBot="1">
      <c r="A1478" s="2057"/>
      <c r="B1478" s="21">
        <v>10</v>
      </c>
      <c r="C1478" s="1159" t="s">
        <v>652</v>
      </c>
      <c r="D1478" s="1172">
        <v>10</v>
      </c>
      <c r="E1478" s="1172" t="s">
        <v>39</v>
      </c>
      <c r="F1478" s="1173">
        <f t="shared" si="292"/>
        <v>11.11</v>
      </c>
      <c r="G1478" s="1174">
        <v>0.66300000000000003</v>
      </c>
      <c r="H1478" s="1175">
        <v>0</v>
      </c>
      <c r="I1478" s="1176">
        <v>10.446999999999999</v>
      </c>
      <c r="J1478" s="1165">
        <v>314.19</v>
      </c>
      <c r="K1478" s="1177">
        <f t="shared" si="293"/>
        <v>10.446999999999999</v>
      </c>
      <c r="L1478" s="1178">
        <f t="shared" si="293"/>
        <v>314.19</v>
      </c>
      <c r="M1478" s="1179">
        <f t="shared" si="294"/>
        <v>3.3250580858716058E-2</v>
      </c>
      <c r="N1478" s="1180">
        <v>49.3</v>
      </c>
      <c r="O1478" s="1181">
        <f t="shared" si="295"/>
        <v>1.6392536363347017</v>
      </c>
      <c r="P1478" s="1181">
        <f t="shared" si="296"/>
        <v>1995.0348515229634</v>
      </c>
      <c r="Q1478" s="1182">
        <f t="shared" si="297"/>
        <v>98.355218180082105</v>
      </c>
    </row>
  </sheetData>
  <dataConsolidate/>
  <mergeCells count="593">
    <mergeCell ref="Q1000:Q1001"/>
    <mergeCell ref="O1000:O1001"/>
    <mergeCell ref="A1173:A1182"/>
    <mergeCell ref="A1138:Q1138"/>
    <mergeCell ref="A1140:A1142"/>
    <mergeCell ref="A1189:A1198"/>
    <mergeCell ref="E1185:H1185"/>
    <mergeCell ref="E924:H924"/>
    <mergeCell ref="E961:H961"/>
    <mergeCell ref="E999:H999"/>
    <mergeCell ref="E1045:H1045"/>
    <mergeCell ref="E1092:H1092"/>
    <mergeCell ref="E1139:H1139"/>
    <mergeCell ref="C1140:C1142"/>
    <mergeCell ref="D1140:D1141"/>
    <mergeCell ref="E1140:E1141"/>
    <mergeCell ref="F1140:I1140"/>
    <mergeCell ref="E1093:E1094"/>
    <mergeCell ref="F1093:I1093"/>
    <mergeCell ref="A965:A972"/>
    <mergeCell ref="A973:A979"/>
    <mergeCell ref="A980:A987"/>
    <mergeCell ref="A988:A995"/>
    <mergeCell ref="A998:Q998"/>
    <mergeCell ref="O1140:O1141"/>
    <mergeCell ref="P1140:P1141"/>
    <mergeCell ref="Q1140:Q1141"/>
    <mergeCell ref="A960:Q960"/>
    <mergeCell ref="E70:H70"/>
    <mergeCell ref="M1140:M1141"/>
    <mergeCell ref="N1140:N1141"/>
    <mergeCell ref="E886:H886"/>
    <mergeCell ref="Q1046:Q1047"/>
    <mergeCell ref="A1003:A1012"/>
    <mergeCell ref="A1013:A1022"/>
    <mergeCell ref="A1049:A1058"/>
    <mergeCell ref="A1059:A1068"/>
    <mergeCell ref="A1069:A1078"/>
    <mergeCell ref="A1079:A1088"/>
    <mergeCell ref="A1091:Q1091"/>
    <mergeCell ref="M1093:M1094"/>
    <mergeCell ref="N1093:N1094"/>
    <mergeCell ref="P1000:P1001"/>
    <mergeCell ref="O1093:O1094"/>
    <mergeCell ref="P1093:P1094"/>
    <mergeCell ref="Q1093:Q1094"/>
    <mergeCell ref="A1044:Q1044"/>
    <mergeCell ref="A1184:Q1184"/>
    <mergeCell ref="A1186:A1188"/>
    <mergeCell ref="B1186:B1188"/>
    <mergeCell ref="C1186:C1188"/>
    <mergeCell ref="D1186:D1187"/>
    <mergeCell ref="E1186:E1187"/>
    <mergeCell ref="F1186:I1186"/>
    <mergeCell ref="J1186:J1187"/>
    <mergeCell ref="K1186:K1187"/>
    <mergeCell ref="L1186:L1187"/>
    <mergeCell ref="M1186:M1187"/>
    <mergeCell ref="N1186:N1187"/>
    <mergeCell ref="O1186:O1187"/>
    <mergeCell ref="P1186:P1187"/>
    <mergeCell ref="Q1186:Q1187"/>
    <mergeCell ref="K1046:K1047"/>
    <mergeCell ref="L1046:L1047"/>
    <mergeCell ref="A1143:A1152"/>
    <mergeCell ref="A1153:A1162"/>
    <mergeCell ref="A1163:A1172"/>
    <mergeCell ref="A1106:A1115"/>
    <mergeCell ref="K1093:K1094"/>
    <mergeCell ref="L1093:L1094"/>
    <mergeCell ref="B1140:B1142"/>
    <mergeCell ref="J1140:J1141"/>
    <mergeCell ref="K1140:K1141"/>
    <mergeCell ref="L1140:L1141"/>
    <mergeCell ref="A1116:A1125"/>
    <mergeCell ref="A1126:A1135"/>
    <mergeCell ref="A1093:A1095"/>
    <mergeCell ref="B1093:B1095"/>
    <mergeCell ref="C1093:C1095"/>
    <mergeCell ref="D1093:D1094"/>
    <mergeCell ref="J1093:J1094"/>
    <mergeCell ref="A1096:A1105"/>
    <mergeCell ref="M1046:M1047"/>
    <mergeCell ref="N1046:N1047"/>
    <mergeCell ref="O1046:O1047"/>
    <mergeCell ref="P1046:P1047"/>
    <mergeCell ref="A1023:A1031"/>
    <mergeCell ref="A1032:A1041"/>
    <mergeCell ref="J1000:J1001"/>
    <mergeCell ref="K1000:K1001"/>
    <mergeCell ref="L1000:L1001"/>
    <mergeCell ref="M1000:M1001"/>
    <mergeCell ref="N1000:N1001"/>
    <mergeCell ref="A1000:A1002"/>
    <mergeCell ref="B1000:B1002"/>
    <mergeCell ref="C1000:C1002"/>
    <mergeCell ref="D1000:D1001"/>
    <mergeCell ref="E1000:E1001"/>
    <mergeCell ref="F1000:I1000"/>
    <mergeCell ref="A1046:A1048"/>
    <mergeCell ref="B1046:B1048"/>
    <mergeCell ref="C1046:C1048"/>
    <mergeCell ref="D1046:D1047"/>
    <mergeCell ref="E1046:E1047"/>
    <mergeCell ref="F1046:I1046"/>
    <mergeCell ref="J1046:J1047"/>
    <mergeCell ref="A962:A964"/>
    <mergeCell ref="B962:B964"/>
    <mergeCell ref="C962:C964"/>
    <mergeCell ref="D962:D963"/>
    <mergeCell ref="Q962:Q963"/>
    <mergeCell ref="E962:E963"/>
    <mergeCell ref="F962:I962"/>
    <mergeCell ref="J962:J963"/>
    <mergeCell ref="K962:K963"/>
    <mergeCell ref="L962:L963"/>
    <mergeCell ref="M962:M963"/>
    <mergeCell ref="N962:N963"/>
    <mergeCell ref="O962:O963"/>
    <mergeCell ref="P962:P963"/>
    <mergeCell ref="A928:A937"/>
    <mergeCell ref="A948:A957"/>
    <mergeCell ref="A885:Q885"/>
    <mergeCell ref="D887:D888"/>
    <mergeCell ref="A925:A927"/>
    <mergeCell ref="B925:B927"/>
    <mergeCell ref="F925:I925"/>
    <mergeCell ref="D925:D926"/>
    <mergeCell ref="E925:E926"/>
    <mergeCell ref="A938:A947"/>
    <mergeCell ref="M925:M926"/>
    <mergeCell ref="A923:Q923"/>
    <mergeCell ref="A905:A912"/>
    <mergeCell ref="A898:A904"/>
    <mergeCell ref="L925:L926"/>
    <mergeCell ref="Q925:Q926"/>
    <mergeCell ref="Q887:Q888"/>
    <mergeCell ref="K887:K888"/>
    <mergeCell ref="C925:C927"/>
    <mergeCell ref="J925:J926"/>
    <mergeCell ref="K925:K926"/>
    <mergeCell ref="P925:P926"/>
    <mergeCell ref="N925:N926"/>
    <mergeCell ref="L887:L888"/>
    <mergeCell ref="O925:O926"/>
    <mergeCell ref="A913:A920"/>
    <mergeCell ref="A890:A897"/>
    <mergeCell ref="A1:Q1"/>
    <mergeCell ref="A3:Q3"/>
    <mergeCell ref="N71:N72"/>
    <mergeCell ref="C887:C889"/>
    <mergeCell ref="E887:E888"/>
    <mergeCell ref="F887:I887"/>
    <mergeCell ref="A69:Q69"/>
    <mergeCell ref="M71:M72"/>
    <mergeCell ref="L71:L72"/>
    <mergeCell ref="E787:E788"/>
    <mergeCell ref="K787:K788"/>
    <mergeCell ref="D787:D788"/>
    <mergeCell ref="O787:O788"/>
    <mergeCell ref="L787:L788"/>
    <mergeCell ref="J787:J788"/>
    <mergeCell ref="A785:Q785"/>
    <mergeCell ref="Q787:Q788"/>
    <mergeCell ref="F787:I787"/>
    <mergeCell ref="A810:A819"/>
    <mergeCell ref="B787:B789"/>
    <mergeCell ref="E833:H833"/>
    <mergeCell ref="Q218:Q219"/>
    <mergeCell ref="Q267:Q268"/>
    <mergeCell ref="L267:L268"/>
    <mergeCell ref="C381:C383"/>
    <mergeCell ref="D381:D382"/>
    <mergeCell ref="E381:E382"/>
    <mergeCell ref="Q381:Q382"/>
    <mergeCell ref="O381:O382"/>
    <mergeCell ref="A265:Q265"/>
    <mergeCell ref="A267:A269"/>
    <mergeCell ref="B267:B269"/>
    <mergeCell ref="C267:C269"/>
    <mergeCell ref="D267:D268"/>
    <mergeCell ref="E380:H380"/>
    <mergeCell ref="E266:H266"/>
    <mergeCell ref="P267:P268"/>
    <mergeCell ref="A358:A367"/>
    <mergeCell ref="P381:P382"/>
    <mergeCell ref="A887:A889"/>
    <mergeCell ref="A787:A789"/>
    <mergeCell ref="A790:A799"/>
    <mergeCell ref="A71:A72"/>
    <mergeCell ref="B71:B72"/>
    <mergeCell ref="C71:C72"/>
    <mergeCell ref="D71:D72"/>
    <mergeCell ref="A104:A113"/>
    <mergeCell ref="A123:A125"/>
    <mergeCell ref="A301:A310"/>
    <mergeCell ref="A218:A220"/>
    <mergeCell ref="A231:A240"/>
    <mergeCell ref="A241:A250"/>
    <mergeCell ref="A251:A260"/>
    <mergeCell ref="A271:A280"/>
    <mergeCell ref="A281:A290"/>
    <mergeCell ref="A291:A300"/>
    <mergeCell ref="A379:Q379"/>
    <mergeCell ref="A368:A377"/>
    <mergeCell ref="N381:N382"/>
    <mergeCell ref="A381:A383"/>
    <mergeCell ref="B381:B383"/>
    <mergeCell ref="J71:J72"/>
    <mergeCell ref="B887:B889"/>
    <mergeCell ref="N887:N888"/>
    <mergeCell ref="O887:O888"/>
    <mergeCell ref="P887:P888"/>
    <mergeCell ref="M887:M888"/>
    <mergeCell ref="J887:J888"/>
    <mergeCell ref="E719:H719"/>
    <mergeCell ref="E651:H651"/>
    <mergeCell ref="E583:H583"/>
    <mergeCell ref="E515:H515"/>
    <mergeCell ref="N787:N788"/>
    <mergeCell ref="P787:P788"/>
    <mergeCell ref="M787:M788"/>
    <mergeCell ref="J834:J835"/>
    <mergeCell ref="K834:K835"/>
    <mergeCell ref="E584:E585"/>
    <mergeCell ref="F584:I584"/>
    <mergeCell ref="P516:P517"/>
    <mergeCell ref="E217:H217"/>
    <mergeCell ref="M381:M382"/>
    <mergeCell ref="O218:O219"/>
    <mergeCell ref="B218:B220"/>
    <mergeCell ref="C218:C220"/>
    <mergeCell ref="D218:D219"/>
    <mergeCell ref="E218:E219"/>
    <mergeCell ref="K267:K268"/>
    <mergeCell ref="E267:E268"/>
    <mergeCell ref="F267:I267"/>
    <mergeCell ref="J267:J268"/>
    <mergeCell ref="M267:M268"/>
    <mergeCell ref="N267:N268"/>
    <mergeCell ref="O267:O268"/>
    <mergeCell ref="J170:J171"/>
    <mergeCell ref="L170:L171"/>
    <mergeCell ref="M170:M171"/>
    <mergeCell ref="N170:N171"/>
    <mergeCell ref="P170:P171"/>
    <mergeCell ref="A170:A172"/>
    <mergeCell ref="B170:B172"/>
    <mergeCell ref="C170:C172"/>
    <mergeCell ref="D170:D171"/>
    <mergeCell ref="E170:E171"/>
    <mergeCell ref="O170:O171"/>
    <mergeCell ref="K170:K171"/>
    <mergeCell ref="A221:A230"/>
    <mergeCell ref="K218:K219"/>
    <mergeCell ref="P218:P219"/>
    <mergeCell ref="F218:I218"/>
    <mergeCell ref="L218:L219"/>
    <mergeCell ref="M218:M219"/>
    <mergeCell ref="J218:J219"/>
    <mergeCell ref="N218:N219"/>
    <mergeCell ref="C123:C125"/>
    <mergeCell ref="K123:K124"/>
    <mergeCell ref="A127:A136"/>
    <mergeCell ref="A137:A146"/>
    <mergeCell ref="A147:A156"/>
    <mergeCell ref="A157:A166"/>
    <mergeCell ref="A203:A212"/>
    <mergeCell ref="A168:Q168"/>
    <mergeCell ref="O123:O124"/>
    <mergeCell ref="E169:H169"/>
    <mergeCell ref="A216:Q216"/>
    <mergeCell ref="Q170:Q171"/>
    <mergeCell ref="A173:A182"/>
    <mergeCell ref="A183:A192"/>
    <mergeCell ref="A193:A202"/>
    <mergeCell ref="F170:I170"/>
    <mergeCell ref="A59:A67"/>
    <mergeCell ref="M123:M124"/>
    <mergeCell ref="A121:Q121"/>
    <mergeCell ref="O71:O72"/>
    <mergeCell ref="P123:P124"/>
    <mergeCell ref="Q123:Q124"/>
    <mergeCell ref="K71:K72"/>
    <mergeCell ref="A74:A83"/>
    <mergeCell ref="A84:A93"/>
    <mergeCell ref="A94:A103"/>
    <mergeCell ref="B123:B125"/>
    <mergeCell ref="L123:L124"/>
    <mergeCell ref="Q71:Q72"/>
    <mergeCell ref="P71:P72"/>
    <mergeCell ref="E71:E72"/>
    <mergeCell ref="F71:I71"/>
    <mergeCell ref="E122:H122"/>
    <mergeCell ref="E123:E124"/>
    <mergeCell ref="J123:J124"/>
    <mergeCell ref="D123:D124"/>
    <mergeCell ref="F123:I123"/>
    <mergeCell ref="N123:N124"/>
    <mergeCell ref="Q5:Q6"/>
    <mergeCell ref="A9:A18"/>
    <mergeCell ref="A19:A28"/>
    <mergeCell ref="A29:A38"/>
    <mergeCell ref="A39:A48"/>
    <mergeCell ref="A49:A58"/>
    <mergeCell ref="K5:K6"/>
    <mergeCell ref="L5:L6"/>
    <mergeCell ref="M5:M6"/>
    <mergeCell ref="N5:N6"/>
    <mergeCell ref="A5:A7"/>
    <mergeCell ref="O5:O6"/>
    <mergeCell ref="P5:P6"/>
    <mergeCell ref="B5:B7"/>
    <mergeCell ref="C5:C7"/>
    <mergeCell ref="D5:D6"/>
    <mergeCell ref="E5:E6"/>
    <mergeCell ref="F5:I5"/>
    <mergeCell ref="J5:J6"/>
    <mergeCell ref="B448:B450"/>
    <mergeCell ref="A448:A450"/>
    <mergeCell ref="A395:A404"/>
    <mergeCell ref="A405:A414"/>
    <mergeCell ref="F381:I381"/>
    <mergeCell ref="J381:J382"/>
    <mergeCell ref="K381:K382"/>
    <mergeCell ref="L381:L382"/>
    <mergeCell ref="O448:O449"/>
    <mergeCell ref="E447:H447"/>
    <mergeCell ref="A415:A424"/>
    <mergeCell ref="A425:A434"/>
    <mergeCell ref="A435:A444"/>
    <mergeCell ref="A446:Q446"/>
    <mergeCell ref="Q448:Q449"/>
    <mergeCell ref="P448:P449"/>
    <mergeCell ref="A800:A809"/>
    <mergeCell ref="A385:A394"/>
    <mergeCell ref="N448:N449"/>
    <mergeCell ref="M448:M449"/>
    <mergeCell ref="L448:L449"/>
    <mergeCell ref="K448:K449"/>
    <mergeCell ref="J448:J449"/>
    <mergeCell ref="F448:I448"/>
    <mergeCell ref="E448:E449"/>
    <mergeCell ref="D448:D449"/>
    <mergeCell ref="C448:C450"/>
    <mergeCell ref="A502:A511"/>
    <mergeCell ref="A492:A501"/>
    <mergeCell ref="A482:A491"/>
    <mergeCell ref="A472:A481"/>
    <mergeCell ref="A462:A471"/>
    <mergeCell ref="A452:A461"/>
    <mergeCell ref="A560:A569"/>
    <mergeCell ref="A570:A579"/>
    <mergeCell ref="A514:Q514"/>
    <mergeCell ref="A584:A586"/>
    <mergeCell ref="B584:B586"/>
    <mergeCell ref="C584:C586"/>
    <mergeCell ref="D584:D585"/>
    <mergeCell ref="Q516:Q517"/>
    <mergeCell ref="A520:A529"/>
    <mergeCell ref="A530:A539"/>
    <mergeCell ref="A540:A549"/>
    <mergeCell ref="A550:A559"/>
    <mergeCell ref="J516:J517"/>
    <mergeCell ref="K516:K517"/>
    <mergeCell ref="L516:L517"/>
    <mergeCell ref="M516:M517"/>
    <mergeCell ref="N516:N517"/>
    <mergeCell ref="O516:O517"/>
    <mergeCell ref="E516:E517"/>
    <mergeCell ref="F516:I516"/>
    <mergeCell ref="A516:A518"/>
    <mergeCell ref="B516:B518"/>
    <mergeCell ref="C516:C518"/>
    <mergeCell ref="D516:D517"/>
    <mergeCell ref="A628:A637"/>
    <mergeCell ref="A638:A647"/>
    <mergeCell ref="A582:Q582"/>
    <mergeCell ref="A652:A654"/>
    <mergeCell ref="B652:B654"/>
    <mergeCell ref="C652:C654"/>
    <mergeCell ref="D652:D653"/>
    <mergeCell ref="E652:E653"/>
    <mergeCell ref="F652:I652"/>
    <mergeCell ref="P584:P585"/>
    <mergeCell ref="Q584:Q585"/>
    <mergeCell ref="A588:A597"/>
    <mergeCell ref="A598:A607"/>
    <mergeCell ref="A608:A617"/>
    <mergeCell ref="A618:A627"/>
    <mergeCell ref="J584:J585"/>
    <mergeCell ref="K584:K585"/>
    <mergeCell ref="L584:L585"/>
    <mergeCell ref="M584:M585"/>
    <mergeCell ref="N584:N585"/>
    <mergeCell ref="O584:O585"/>
    <mergeCell ref="A696:A705"/>
    <mergeCell ref="A706:A715"/>
    <mergeCell ref="A650:Q650"/>
    <mergeCell ref="A720:A722"/>
    <mergeCell ref="B720:B722"/>
    <mergeCell ref="C720:C722"/>
    <mergeCell ref="D720:D721"/>
    <mergeCell ref="E720:E721"/>
    <mergeCell ref="F720:I720"/>
    <mergeCell ref="P652:P653"/>
    <mergeCell ref="Q652:Q653"/>
    <mergeCell ref="A656:A665"/>
    <mergeCell ref="A666:A675"/>
    <mergeCell ref="A676:A685"/>
    <mergeCell ref="A686:A695"/>
    <mergeCell ref="J652:J653"/>
    <mergeCell ref="K652:K653"/>
    <mergeCell ref="L652:L653"/>
    <mergeCell ref="M652:M653"/>
    <mergeCell ref="N652:N653"/>
    <mergeCell ref="O652:O653"/>
    <mergeCell ref="A820:A829"/>
    <mergeCell ref="C787:C789"/>
    <mergeCell ref="A764:A773"/>
    <mergeCell ref="A774:A783"/>
    <mergeCell ref="A718:Q718"/>
    <mergeCell ref="A834:A836"/>
    <mergeCell ref="B834:B836"/>
    <mergeCell ref="C834:C836"/>
    <mergeCell ref="D834:D835"/>
    <mergeCell ref="E834:E835"/>
    <mergeCell ref="F834:I834"/>
    <mergeCell ref="P720:P721"/>
    <mergeCell ref="Q720:Q721"/>
    <mergeCell ref="A724:A733"/>
    <mergeCell ref="A734:A743"/>
    <mergeCell ref="A744:A753"/>
    <mergeCell ref="A754:A763"/>
    <mergeCell ref="J720:J721"/>
    <mergeCell ref="K720:K721"/>
    <mergeCell ref="L720:L721"/>
    <mergeCell ref="M720:M721"/>
    <mergeCell ref="N720:N721"/>
    <mergeCell ref="O720:O721"/>
    <mergeCell ref="E786:H786"/>
    <mergeCell ref="A874:A883"/>
    <mergeCell ref="A832:Q832"/>
    <mergeCell ref="A837:A849"/>
    <mergeCell ref="L834:L835"/>
    <mergeCell ref="M834:M835"/>
    <mergeCell ref="N834:N835"/>
    <mergeCell ref="O834:O835"/>
    <mergeCell ref="P834:P835"/>
    <mergeCell ref="Q834:Q835"/>
    <mergeCell ref="A850:A863"/>
    <mergeCell ref="A864:A873"/>
    <mergeCell ref="A1201:Q1201"/>
    <mergeCell ref="E1202:H1202"/>
    <mergeCell ref="A1203:A1205"/>
    <mergeCell ref="B1203:B1205"/>
    <mergeCell ref="C1203:C1205"/>
    <mergeCell ref="D1203:D1204"/>
    <mergeCell ref="E1203:E1204"/>
    <mergeCell ref="F1203:I1203"/>
    <mergeCell ref="J1203:J1204"/>
    <mergeCell ref="K1203:K1204"/>
    <mergeCell ref="L1203:L1204"/>
    <mergeCell ref="M1203:M1204"/>
    <mergeCell ref="N1203:N1204"/>
    <mergeCell ref="O1203:O1204"/>
    <mergeCell ref="P1203:P1204"/>
    <mergeCell ref="Q1203:Q1204"/>
    <mergeCell ref="A1206:A1215"/>
    <mergeCell ref="A1216:A1225"/>
    <mergeCell ref="A1226:A1235"/>
    <mergeCell ref="A1236:A1245"/>
    <mergeCell ref="A1248:Q1248"/>
    <mergeCell ref="E1249:H1249"/>
    <mergeCell ref="A1250:A1252"/>
    <mergeCell ref="B1250:B1252"/>
    <mergeCell ref="C1250:C1252"/>
    <mergeCell ref="D1250:D1251"/>
    <mergeCell ref="E1250:E1251"/>
    <mergeCell ref="F1250:I1250"/>
    <mergeCell ref="J1250:J1251"/>
    <mergeCell ref="K1250:K1251"/>
    <mergeCell ref="L1250:L1251"/>
    <mergeCell ref="M1250:M1251"/>
    <mergeCell ref="N1250:N1251"/>
    <mergeCell ref="O1250:O1251"/>
    <mergeCell ref="P1250:P1251"/>
    <mergeCell ref="Q1250:Q1251"/>
    <mergeCell ref="A1253:A1262"/>
    <mergeCell ref="A1263:A1272"/>
    <mergeCell ref="A1273:A1282"/>
    <mergeCell ref="A1283:A1292"/>
    <mergeCell ref="A1294:Q1294"/>
    <mergeCell ref="E1295:H1295"/>
    <mergeCell ref="A1296:A1298"/>
    <mergeCell ref="B1296:B1298"/>
    <mergeCell ref="C1296:C1298"/>
    <mergeCell ref="D1296:D1297"/>
    <mergeCell ref="E1296:E1297"/>
    <mergeCell ref="F1296:I1296"/>
    <mergeCell ref="J1296:J1297"/>
    <mergeCell ref="K1296:K1297"/>
    <mergeCell ref="L1296:L1297"/>
    <mergeCell ref="M1296:M1297"/>
    <mergeCell ref="N1296:N1297"/>
    <mergeCell ref="O1296:O1297"/>
    <mergeCell ref="P1296:P1297"/>
    <mergeCell ref="Q1296:Q1297"/>
    <mergeCell ref="A1299:A1308"/>
    <mergeCell ref="A1309:A1318"/>
    <mergeCell ref="A1319:A1328"/>
    <mergeCell ref="A1329:A1338"/>
    <mergeCell ref="A1340:Q1340"/>
    <mergeCell ref="E1341:H1341"/>
    <mergeCell ref="A1342:A1344"/>
    <mergeCell ref="B1342:B1344"/>
    <mergeCell ref="C1342:C1344"/>
    <mergeCell ref="D1342:D1343"/>
    <mergeCell ref="E1342:E1343"/>
    <mergeCell ref="F1342:I1342"/>
    <mergeCell ref="J1342:J1343"/>
    <mergeCell ref="K1342:K1343"/>
    <mergeCell ref="L1342:L1343"/>
    <mergeCell ref="M1342:M1343"/>
    <mergeCell ref="N1342:N1343"/>
    <mergeCell ref="O1342:O1343"/>
    <mergeCell ref="P1342:P1343"/>
    <mergeCell ref="Q1342:Q1343"/>
    <mergeCell ref="A1345:A1354"/>
    <mergeCell ref="A1355:A1364"/>
    <mergeCell ref="A1365:A1374"/>
    <mergeCell ref="A1375:A1384"/>
    <mergeCell ref="A312:Q312"/>
    <mergeCell ref="E313:H313"/>
    <mergeCell ref="A314:A316"/>
    <mergeCell ref="B314:B316"/>
    <mergeCell ref="C314:C316"/>
    <mergeCell ref="D314:D315"/>
    <mergeCell ref="E314:E315"/>
    <mergeCell ref="F314:I314"/>
    <mergeCell ref="J314:J315"/>
    <mergeCell ref="K314:K315"/>
    <mergeCell ref="L314:L315"/>
    <mergeCell ref="M314:M315"/>
    <mergeCell ref="N314:N315"/>
    <mergeCell ref="O314:O315"/>
    <mergeCell ref="P314:P315"/>
    <mergeCell ref="Q314:Q315"/>
    <mergeCell ref="A318:A327"/>
    <mergeCell ref="A328:A337"/>
    <mergeCell ref="A338:A347"/>
    <mergeCell ref="A348:A357"/>
    <mergeCell ref="Q1436:Q1437"/>
    <mergeCell ref="A1387:Q1387"/>
    <mergeCell ref="E1388:H1388"/>
    <mergeCell ref="A1389:A1391"/>
    <mergeCell ref="B1389:B1391"/>
    <mergeCell ref="C1389:C1391"/>
    <mergeCell ref="D1389:D1390"/>
    <mergeCell ref="E1389:E1390"/>
    <mergeCell ref="F1389:I1389"/>
    <mergeCell ref="J1389:J1390"/>
    <mergeCell ref="K1389:K1390"/>
    <mergeCell ref="L1389:L1390"/>
    <mergeCell ref="M1389:M1390"/>
    <mergeCell ref="N1389:N1390"/>
    <mergeCell ref="O1389:O1390"/>
    <mergeCell ref="P1389:P1390"/>
    <mergeCell ref="Q1389:Q1390"/>
    <mergeCell ref="E4:H4"/>
    <mergeCell ref="A1439:A1448"/>
    <mergeCell ref="A1449:A1458"/>
    <mergeCell ref="A1459:A1468"/>
    <mergeCell ref="A1469:A1478"/>
    <mergeCell ref="A1392:A1401"/>
    <mergeCell ref="A1402:A1411"/>
    <mergeCell ref="A1412:A1421"/>
    <mergeCell ref="A1422:A1431"/>
    <mergeCell ref="A1434:Q1434"/>
    <mergeCell ref="E1435:H1435"/>
    <mergeCell ref="A1436:A1438"/>
    <mergeCell ref="B1436:B1438"/>
    <mergeCell ref="C1436:C1438"/>
    <mergeCell ref="D1436:D1437"/>
    <mergeCell ref="E1436:E1437"/>
    <mergeCell ref="F1436:I1436"/>
    <mergeCell ref="J1436:J1437"/>
    <mergeCell ref="K1436:K1437"/>
    <mergeCell ref="L1436:L1437"/>
    <mergeCell ref="M1436:M1437"/>
    <mergeCell ref="N1436:N1437"/>
    <mergeCell ref="O1436:O1437"/>
    <mergeCell ref="P1436:P1437"/>
  </mergeCells>
  <phoneticPr fontId="2" type="noConversion"/>
  <pageMargins left="0.27" right="0.15748031496062992" top="0.19685039370078741" bottom="0.19685039370078741" header="0.15748031496062992" footer="0.15748031496062992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2015_vasariis</vt:lpstr>
    </vt:vector>
  </TitlesOfParts>
  <Company>LŠTA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Ramunė Kmieliauskaitė</dc:creator>
  <cp:lastModifiedBy>Nerijaus</cp:lastModifiedBy>
  <cp:lastPrinted>2011-05-24T07:22:09Z</cp:lastPrinted>
  <dcterms:created xsi:type="dcterms:W3CDTF">2007-12-03T08:09:16Z</dcterms:created>
  <dcterms:modified xsi:type="dcterms:W3CDTF">2015-03-19T11:42:06Z</dcterms:modified>
</cp:coreProperties>
</file>